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6085" windowHeight="14085"/>
  </bookViews>
  <sheets>
    <sheet name="09" sheetId="18" r:id="rId1"/>
  </sheets>
  <definedNames>
    <definedName name="_xlnm.Print_Titles" localSheetId="0">'09'!$3:$3</definedName>
    <definedName name="_xlnm.Print_Area" localSheetId="0">'09'!$A$1:$D$108</definedName>
  </definedNames>
  <calcPr calcId="152511"/>
</workbook>
</file>

<file path=xl/calcChain.xml><?xml version="1.0" encoding="utf-8"?>
<calcChain xmlns="http://schemas.openxmlformats.org/spreadsheetml/2006/main">
  <c r="C48" i="18" l="1"/>
  <c r="C34" i="18" l="1"/>
  <c r="C30" i="18"/>
  <c r="C14" i="18"/>
  <c r="C9" i="18"/>
  <c r="D60" i="18" l="1"/>
  <c r="C57" i="18"/>
  <c r="B57" i="18"/>
  <c r="D99" i="18" l="1"/>
  <c r="D37" i="18"/>
  <c r="D31" i="18"/>
  <c r="D32" i="18"/>
  <c r="D11" i="18"/>
  <c r="D49" i="18"/>
  <c r="B48" i="18"/>
  <c r="B34" i="18" l="1"/>
  <c r="B30" i="18"/>
  <c r="D30" i="18" s="1"/>
  <c r="B14" i="18"/>
  <c r="B9" i="18"/>
  <c r="D40" i="18" l="1"/>
  <c r="D10" i="18"/>
  <c r="B62" i="18" l="1"/>
  <c r="C62" i="18" l="1"/>
  <c r="D103" i="18" l="1"/>
  <c r="D104" i="18"/>
  <c r="B93" i="18" l="1"/>
  <c r="C93" i="18"/>
  <c r="D95" i="18"/>
  <c r="B75" i="18"/>
  <c r="C75" i="18"/>
  <c r="D79" i="18"/>
  <c r="D105" i="18" l="1"/>
  <c r="C89" i="18" l="1"/>
  <c r="B89" i="18"/>
  <c r="C84" i="18"/>
  <c r="B84" i="18"/>
  <c r="C82" i="18"/>
  <c r="B82" i="18"/>
  <c r="C72" i="18"/>
  <c r="B72" i="18"/>
  <c r="C67" i="18"/>
  <c r="B67" i="18"/>
  <c r="B38" i="18" l="1"/>
  <c r="C38" i="18"/>
  <c r="B98" i="18" l="1"/>
  <c r="D97" i="18" l="1"/>
  <c r="D96" i="18"/>
  <c r="D94" i="18"/>
  <c r="D92" i="18"/>
  <c r="D91" i="18"/>
  <c r="D88" i="18"/>
  <c r="D87" i="18"/>
  <c r="D86" i="18"/>
  <c r="D85" i="18"/>
  <c r="D83" i="18"/>
  <c r="D81" i="18"/>
  <c r="D80" i="18"/>
  <c r="D78" i="18"/>
  <c r="D77" i="18"/>
  <c r="D76" i="18"/>
  <c r="D74" i="18"/>
  <c r="D73" i="18"/>
  <c r="D71" i="18"/>
  <c r="D70" i="18"/>
  <c r="D69" i="18"/>
  <c r="D68" i="18"/>
  <c r="D66" i="18"/>
  <c r="D65" i="18"/>
  <c r="D63" i="18"/>
  <c r="D59" i="18"/>
  <c r="D58" i="18"/>
  <c r="D56" i="18"/>
  <c r="D55" i="18"/>
  <c r="D53" i="18"/>
  <c r="D52" i="18"/>
  <c r="D51" i="18"/>
  <c r="D50" i="18"/>
  <c r="D41" i="18"/>
  <c r="D39" i="18"/>
  <c r="D33" i="18"/>
  <c r="D29" i="18"/>
  <c r="D28" i="18"/>
  <c r="D27" i="18"/>
  <c r="D25" i="18"/>
  <c r="D24" i="18"/>
  <c r="D23" i="18"/>
  <c r="C22" i="18"/>
  <c r="B22" i="18"/>
  <c r="D19" i="18"/>
  <c r="D18" i="18"/>
  <c r="D17" i="18"/>
  <c r="D16" i="18"/>
  <c r="D15" i="18"/>
  <c r="D13" i="18"/>
  <c r="D8" i="18"/>
  <c r="D7" i="18"/>
  <c r="C6" i="18"/>
  <c r="B6" i="18"/>
  <c r="B5" i="18" s="1"/>
  <c r="C5" i="18" l="1"/>
  <c r="B21" i="18"/>
  <c r="D62" i="18"/>
  <c r="D72" i="18"/>
  <c r="D93" i="18"/>
  <c r="D9" i="18"/>
  <c r="D22" i="18"/>
  <c r="D34" i="18"/>
  <c r="D84" i="18"/>
  <c r="D14" i="18"/>
  <c r="C98" i="18"/>
  <c r="D57" i="18"/>
  <c r="D67" i="18"/>
  <c r="D75" i="18"/>
  <c r="D82" i="18"/>
  <c r="D89" i="18"/>
  <c r="D6" i="18"/>
  <c r="D48" i="18"/>
  <c r="C21" i="18"/>
  <c r="D38" i="18"/>
  <c r="D5" i="18" l="1"/>
  <c r="B4" i="18"/>
  <c r="D98" i="18"/>
  <c r="D21" i="18"/>
  <c r="B46" i="18"/>
  <c r="B100" i="18" s="1"/>
  <c r="C4" i="18"/>
  <c r="C46" i="18"/>
  <c r="C100" i="18" l="1"/>
  <c r="D100" i="18" s="1"/>
  <c r="D4" i="18"/>
  <c r="D46" i="18"/>
</calcChain>
</file>

<file path=xl/sharedStrings.xml><?xml version="1.0" encoding="utf-8"?>
<sst xmlns="http://schemas.openxmlformats.org/spreadsheetml/2006/main" count="111" uniqueCount="110">
  <si>
    <t>(рубли)</t>
  </si>
  <si>
    <t>НАЛОГОВЫЕ И НЕНАЛОГОВЫЕ ДОХОДЫ</t>
  </si>
  <si>
    <t>НАЛОГОВЫЕ ДОХОДЫ</t>
  </si>
  <si>
    <t xml:space="preserve">Налоги на прибыль, доходы </t>
  </si>
  <si>
    <t>Налог на доходы физических лиц</t>
  </si>
  <si>
    <t>Акцизы на нефтепродукты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</si>
  <si>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</si>
  <si>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</si>
  <si>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</si>
  <si>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</si>
  <si>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</si>
  <si>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</si>
  <si>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</si>
  <si>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</si>
  <si>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Налоги, сборы и регулярные платежи за пользование природными ресурсами</t>
  </si>
  <si>
    <t>Государственная пошлина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</si>
  <si>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</si>
  <si>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</si>
  <si>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</si>
  <si>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Доходы, получаемые в виде арендной платы за земли</t>
  </si>
  <si>
    <t>Доходы от сдачи в аренду имущества</t>
  </si>
  <si>
    <t xml:space="preserve">Доходы от перечисления части прибыли, остающейся после уплаты налогов МУПов, созданных городскими округами </t>
  </si>
  <si>
    <t>Прочие поступления от использования имущества (найм жилья, рекламная деятельность)</t>
  </si>
  <si>
    <t>Плата за негативное воздействие на окружающую среду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</si>
  <si>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</si>
  <si>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</si>
  <si>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реализации имущества</t>
  </si>
  <si>
    <t>Доходы от продажи земельных участков</t>
  </si>
  <si>
    <t>Штрафы, санкции, возмещение ущерба</t>
  </si>
  <si>
    <t>Прочие неналоговые доходы</t>
  </si>
  <si>
    <t>Невыясненные поступления</t>
  </si>
  <si>
    <t>БЕЗВОЗМЕЗДНЫЕ ПОСТУПЛЕНИЯ</t>
  </si>
  <si>
    <t>Дотации бюджетам городских округов на выравнивание бюджетной обеспеченности</t>
  </si>
  <si>
    <t xml:space="preserve">Иные дотации </t>
  </si>
  <si>
    <t>Субсидии,субвенции и иные межбюджетные трансферты</t>
  </si>
  <si>
    <t>Прочие безвозмездные поступления в бюджеты ГО (инициативное бюджетирование)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</si>
  <si>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</si>
  <si>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Возврат остатков субсидий прошлых лет в местный бюджет</t>
  </si>
  <si>
    <t>Перечисления из бюджетов городских округов для осуществления возврата излишне уплаченных или излишне взысканных сумм налогов</t>
  </si>
  <si>
    <t>ДОХОДЫ БЮДЖЕТА - ИТОГО</t>
  </si>
  <si>
    <t>РАСХОДЫ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</si>
  <si>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</si>
  <si>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</si>
  <si>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</si>
  <si>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</si>
  <si>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 xml:space="preserve">Обеспечение деятельности финансовых, налоговых и таможенных органов и органов финансового надзора 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</si>
  <si>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</si>
  <si>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</si>
  <si>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</si>
  <si>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</si>
  <si>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юстиции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</si>
  <si>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</si>
  <si>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</si>
  <si>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</si>
  <si>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</si>
  <si>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</si>
  <si>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</si>
  <si>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</si>
  <si>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</si>
  <si>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</si>
  <si>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</si>
  <si>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</si>
  <si>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</si>
  <si>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</si>
  <si>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</si>
  <si>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</si>
  <si>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</si>
  <si>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</si>
  <si>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</si>
  <si>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</si>
  <si>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</si>
  <si>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</si>
  <si>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</si>
  <si>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</si>
  <si>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</si>
  <si>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</si>
  <si>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</si>
  <si>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</si>
  <si>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</si>
  <si>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</si>
  <si>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</si>
  <si>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Средства массовой информации</t>
  </si>
  <si>
    <t>Телевидение и радиовещание</t>
  </si>
  <si>
    <t>Обслуживание муниципального долга</t>
  </si>
  <si>
    <t>РАСХОДЫ БЮДЖЕТА - ИТОГО</t>
  </si>
  <si>
    <t>ДЕФИЦИТ / ПРОФИЦИТ</t>
  </si>
  <si>
    <t>Кредиты кредитных организаций</t>
  </si>
  <si>
    <t>Получение кредитов от других бюджетов бюджетной системы Российской Федерации</t>
  </si>
  <si>
    <t>Погашение кредитов от других бюджетов бюджетной системы Российской Федерации</t>
  </si>
  <si>
    <t>Изменение остатков средств на счетах по учету средств бюджетов</t>
  </si>
  <si>
    <t>администрации города Новочебоксарска</t>
  </si>
  <si>
    <t>Прочие межбюджетные трансферты общего характера</t>
  </si>
  <si>
    <t>Налог, взимаемый в связи с применением упрощенной системы налогообложения</t>
  </si>
  <si>
    <t>Гражданская оборона</t>
  </si>
  <si>
    <t>Утвержденный план</t>
  </si>
  <si>
    <t>Источники финансирования дефицита бюджета, в том числе:</t>
  </si>
  <si>
    <t>Инициативные платежи, зачисляемые в бюджеты ГО</t>
  </si>
  <si>
    <t>Задолженность и перерасчеты по отмененным налогам</t>
  </si>
  <si>
    <t>Проф.подготовка, переподготовка и повышение квалификации</t>
  </si>
  <si>
    <t>Переодическая печать и издательства</t>
  </si>
  <si>
    <t>% исполне-ния</t>
  </si>
  <si>
    <t>Начальник финансового отдела</t>
  </si>
  <si>
    <t>Транспорт</t>
  </si>
  <si>
    <t>Функционирование высшего должностного лица субъекта Российской Федерации и муниципального образования</t>
  </si>
  <si>
    <t>в 2 раза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</si>
  <si>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</si>
  <si>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Сводка об исполнении бюджета города Новочебоксарска на 1 сентября 2024 года                                                        </t>
  </si>
  <si>
    <t>Исполнено на 01.09.2024 года</t>
  </si>
  <si>
    <t>Наименование</t>
  </si>
  <si>
    <t xml:space="preserve">О.А. Мясникова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</si>
</sst>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₽_-;\-* #,##0\ _₽_-;_-* &quot;-&quot;\ _₽_-;_-@_-"/>
    <numFmt numFmtId="43" formatCode="_-* #,##0.00\ _₽_-;\-* #,##0.00\ _₽_-;_-* &quot;-&quot;??\ _₽_-;_-@_-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02">
    <xf numFmtId="0" fontId="0" fillId="0" borderId="0" xfId="0"/>
    <xf numFmtId="4" fontId="2" fillId="0" borderId="5" xfId="1" applyNumberFormat="1" applyFont="1" applyFill="1" applyBorder="1" applyAlignment="1"/>
    <xf numFmtId="4" fontId="3" fillId="0" borderId="5" xfId="1" applyNumberFormat="1" applyFont="1" applyFill="1" applyBorder="1" applyAlignment="1"/>
    <xf numFmtId="4" fontId="2" fillId="0" borderId="5" xfId="1" applyNumberFormat="1" applyFont="1" applyFill="1" applyBorder="1" applyAlignment="1">
      <alignment wrapText="1"/>
    </xf>
    <xf numFmtId="4" fontId="3" fillId="0" borderId="5" xfId="1" applyNumberFormat="1" applyFont="1" applyFill="1" applyBorder="1" applyAlignment="1">
      <alignment wrapText="1"/>
    </xf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4" fontId="2" fillId="0" borderId="9" xfId="1" applyNumberFormat="1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4" fontId="2" fillId="0" borderId="5" xfId="0" applyNumberFormat="1" applyFont="1" applyFill="1" applyBorder="1" applyAlignment="1">
      <alignment horizontal="right"/>
    </xf>
    <xf numFmtId="4" fontId="2" fillId="0" borderId="5" xfId="0" applyNumberFormat="1" applyFont="1" applyFill="1" applyBorder="1" applyAlignment="1">
      <alignment wrapText="1"/>
    </xf>
    <xf numFmtId="4" fontId="2" fillId="0" borderId="5" xfId="0" applyNumberFormat="1" applyFont="1" applyFill="1" applyBorder="1"/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 applyFill="1" applyAlignment="1">
      <alignment wrapText="1"/>
    </xf>
    <xf numFmtId="0" fontId="2" fillId="0" borderId="0" xfId="0" applyFont="1" applyFill="1"/>
    <xf numFmtId="0" fontId="4" fillId="0" borderId="0" xfId="0" applyFont="1" applyFill="1"/>
    <xf numFmtId="4" fontId="4" fillId="0" borderId="0" xfId="0" applyNumberFormat="1" applyFont="1" applyFill="1"/>
    <xf numFmtId="0" fontId="5" fillId="0" borderId="0" xfId="0" applyFont="1" applyFill="1"/>
    <xf numFmtId="0" fontId="3" fillId="0" borderId="0" xfId="0" applyFont="1" applyFill="1" applyAlignment="1">
      <alignment wrapText="1"/>
    </xf>
    <xf numFmtId="164" fontId="3" fillId="0" borderId="0" xfId="0" applyNumberFormat="1" applyFont="1" applyFill="1" applyAlignment="1">
      <alignment horizontal="right"/>
    </xf>
    <xf numFmtId="164" fontId="2" fillId="0" borderId="6" xfId="2" applyNumberFormat="1" applyFont="1" applyFill="1" applyBorder="1" applyAlignment="1">
      <alignment horizontal="right"/>
    </xf>
    <xf numFmtId="4" fontId="3" fillId="0" borderId="12" xfId="1" applyNumberFormat="1" applyFont="1" applyFill="1" applyBorder="1"/>
    <xf numFmtId="4" fontId="2" fillId="0" borderId="12" xfId="1" applyNumberFormat="1" applyFont="1" applyFill="1" applyBorder="1"/>
    <xf numFmtId="4" fontId="2" fillId="0" borderId="7" xfId="1" applyNumberFormat="1" applyFont="1" applyFill="1" applyBorder="1" applyAlignment="1"/>
    <xf numFmtId="0" fontId="3" fillId="0" borderId="20" xfId="0" applyFont="1" applyFill="1" applyBorder="1" applyAlignment="1">
      <alignment horizontal="center" wrapText="1"/>
    </xf>
    <xf numFmtId="0" fontId="3" fillId="0" borderId="18" xfId="0" applyFont="1" applyFill="1" applyBorder="1" applyAlignment="1">
      <alignment horizontal="center" wrapText="1" shrinkToFit="1"/>
    </xf>
    <xf numFmtId="0" fontId="3" fillId="0" borderId="21" xfId="0" applyFont="1" applyFill="1" applyBorder="1" applyAlignment="1">
      <alignment wrapText="1" shrinkToFit="1"/>
    </xf>
    <xf numFmtId="0" fontId="2" fillId="0" borderId="21" xfId="0" applyFont="1" applyFill="1" applyBorder="1" applyAlignment="1">
      <alignment wrapText="1" shrinkToFit="1"/>
    </xf>
    <xf numFmtId="0" fontId="2" fillId="0" borderId="21" xfId="0" applyFont="1" applyFill="1" applyBorder="1" applyAlignment="1">
      <alignment wrapText="1"/>
    </xf>
    <xf numFmtId="0" fontId="3" fillId="0" borderId="21" xfId="0" applyFont="1" applyFill="1" applyBorder="1" applyAlignment="1">
      <alignment wrapText="1"/>
    </xf>
    <xf numFmtId="0" fontId="3" fillId="0" borderId="19" xfId="0" applyFont="1" applyFill="1" applyBorder="1" applyAlignment="1">
      <alignment wrapText="1"/>
    </xf>
    <xf numFmtId="0" fontId="3" fillId="0" borderId="22" xfId="0" applyFont="1" applyFill="1" applyBorder="1" applyAlignment="1">
      <alignment wrapText="1"/>
    </xf>
    <xf numFmtId="0" fontId="3" fillId="0" borderId="18" xfId="0" applyFont="1" applyFill="1" applyBorder="1" applyAlignment="1">
      <alignment horizontal="center" wrapText="1"/>
    </xf>
    <xf numFmtId="0" fontId="4" fillId="0" borderId="23" xfId="0" applyFont="1" applyFill="1" applyBorder="1"/>
    <xf numFmtId="0" fontId="2" fillId="0" borderId="19" xfId="0" applyFont="1" applyFill="1" applyBorder="1" applyAlignment="1">
      <alignment wrapText="1"/>
    </xf>
    <xf numFmtId="0" fontId="2" fillId="0" borderId="22" xfId="0" applyFont="1" applyFill="1" applyBorder="1" applyAlignment="1">
      <alignment wrapText="1"/>
    </xf>
    <xf numFmtId="0" fontId="3" fillId="0" borderId="24" xfId="0" applyFont="1" applyFill="1" applyBorder="1" applyAlignment="1">
      <alignment horizontal="center" wrapText="1"/>
    </xf>
    <xf numFmtId="0" fontId="2" fillId="0" borderId="23" xfId="0" applyFont="1" applyFill="1" applyBorder="1" applyAlignment="1">
      <alignment wrapText="1"/>
    </xf>
    <xf numFmtId="0" fontId="2" fillId="0" borderId="25" xfId="0" applyFont="1" applyFill="1" applyBorder="1" applyAlignment="1">
      <alignment wrapText="1"/>
    </xf>
    <xf numFmtId="0" fontId="3" fillId="0" borderId="23" xfId="0" applyFont="1" applyFill="1" applyBorder="1" applyAlignment="1">
      <alignment horizontal="center" wrapText="1"/>
    </xf>
    <xf numFmtId="0" fontId="2" fillId="0" borderId="18" xfId="0" applyFont="1" applyFill="1" applyBorder="1" applyAlignment="1">
      <alignment wrapText="1"/>
    </xf>
    <xf numFmtId="4" fontId="3" fillId="0" borderId="11" xfId="0" applyNumberFormat="1" applyFont="1" applyFill="1" applyBorder="1" applyAlignment="1">
      <alignment wrapText="1" shrinkToFit="1"/>
    </xf>
    <xf numFmtId="4" fontId="3" fillId="0" borderId="12" xfId="0" applyNumberFormat="1" applyFont="1" applyFill="1" applyBorder="1" applyAlignment="1">
      <alignment wrapText="1" shrinkToFit="1"/>
    </xf>
    <xf numFmtId="4" fontId="2" fillId="0" borderId="9" xfId="0" applyNumberFormat="1" applyFont="1" applyFill="1" applyBorder="1" applyAlignment="1">
      <alignment horizontal="right"/>
    </xf>
    <xf numFmtId="4" fontId="3" fillId="0" borderId="14" xfId="0" applyNumberFormat="1" applyFont="1" applyFill="1" applyBorder="1" applyAlignment="1">
      <alignment wrapText="1"/>
    </xf>
    <xf numFmtId="4" fontId="3" fillId="0" borderId="3" xfId="0" applyNumberFormat="1" applyFont="1" applyFill="1" applyBorder="1" applyAlignment="1">
      <alignment wrapText="1" shrinkToFit="1"/>
    </xf>
    <xf numFmtId="4" fontId="3" fillId="0" borderId="5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wrapText="1"/>
    </xf>
    <xf numFmtId="4" fontId="3" fillId="0" borderId="5" xfId="0" applyNumberFormat="1" applyFont="1" applyFill="1" applyBorder="1" applyAlignment="1">
      <alignment wrapText="1"/>
    </xf>
    <xf numFmtId="4" fontId="3" fillId="0" borderId="9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wrapText="1"/>
    </xf>
    <xf numFmtId="4" fontId="2" fillId="0" borderId="16" xfId="0" applyNumberFormat="1" applyFont="1" applyFill="1" applyBorder="1" applyAlignment="1">
      <alignment horizontal="right"/>
    </xf>
    <xf numFmtId="4" fontId="3" fillId="0" borderId="7" xfId="0" applyNumberFormat="1" applyFont="1" applyFill="1" applyBorder="1" applyAlignment="1">
      <alignment horizontal="right"/>
    </xf>
    <xf numFmtId="4" fontId="2" fillId="0" borderId="3" xfId="0" applyNumberFormat="1" applyFont="1" applyFill="1" applyBorder="1" applyAlignment="1">
      <alignment horizontal="right"/>
    </xf>
    <xf numFmtId="4" fontId="3" fillId="0" borderId="12" xfId="0" applyNumberFormat="1" applyFont="1" applyFill="1" applyBorder="1" applyAlignment="1">
      <alignment horizontal="right"/>
    </xf>
    <xf numFmtId="4" fontId="3" fillId="0" borderId="12" xfId="0" applyNumberFormat="1" applyFont="1" applyFill="1" applyBorder="1" applyAlignment="1">
      <alignment wrapText="1"/>
    </xf>
    <xf numFmtId="4" fontId="2" fillId="0" borderId="12" xfId="0" applyNumberFormat="1" applyFont="1" applyFill="1" applyBorder="1" applyAlignment="1">
      <alignment wrapText="1"/>
    </xf>
    <xf numFmtId="4" fontId="2" fillId="0" borderId="12" xfId="0" applyNumberFormat="1" applyFont="1" applyFill="1" applyBorder="1"/>
    <xf numFmtId="164" fontId="4" fillId="0" borderId="26" xfId="0" applyNumberFormat="1" applyFont="1" applyFill="1" applyBorder="1" applyAlignment="1">
      <alignment horizontal="right"/>
    </xf>
    <xf numFmtId="4" fontId="3" fillId="0" borderId="27" xfId="0" applyNumberFormat="1" applyFont="1" applyFill="1" applyBorder="1" applyAlignment="1">
      <alignment wrapText="1"/>
    </xf>
    <xf numFmtId="164" fontId="3" fillId="0" borderId="15" xfId="2" applyNumberFormat="1" applyFont="1" applyFill="1" applyBorder="1" applyAlignment="1">
      <alignment horizontal="right"/>
    </xf>
    <xf numFmtId="164" fontId="3" fillId="0" borderId="4" xfId="2" applyNumberFormat="1" applyFont="1" applyFill="1" applyBorder="1" applyAlignment="1">
      <alignment horizontal="right"/>
    </xf>
    <xf numFmtId="164" fontId="3" fillId="0" borderId="6" xfId="2" applyNumberFormat="1" applyFont="1" applyFill="1" applyBorder="1" applyAlignment="1">
      <alignment horizontal="right"/>
    </xf>
    <xf numFmtId="4" fontId="2" fillId="0" borderId="12" xfId="1" applyNumberFormat="1" applyFont="1" applyFill="1" applyBorder="1" applyAlignment="1">
      <alignment wrapText="1"/>
    </xf>
    <xf numFmtId="4" fontId="3" fillId="0" borderId="12" xfId="1" applyNumberFormat="1" applyFont="1" applyFill="1" applyBorder="1" applyAlignment="1">
      <alignment wrapText="1"/>
    </xf>
    <xf numFmtId="164" fontId="2" fillId="0" borderId="6" xfId="0" applyNumberFormat="1" applyFont="1" applyFill="1" applyBorder="1" applyAlignment="1">
      <alignment horizontal="right"/>
    </xf>
    <xf numFmtId="164" fontId="3" fillId="0" borderId="6" xfId="0" applyNumberFormat="1" applyFont="1" applyFill="1" applyBorder="1" applyAlignment="1">
      <alignment horizontal="right"/>
    </xf>
    <xf numFmtId="4" fontId="3" fillId="0" borderId="28" xfId="1" applyNumberFormat="1" applyFont="1" applyFill="1" applyBorder="1" applyAlignment="1"/>
    <xf numFmtId="4" fontId="3" fillId="0" borderId="7" xfId="1" applyNumberFormat="1" applyFont="1" applyFill="1" applyBorder="1" applyAlignment="1"/>
    <xf numFmtId="164" fontId="3" fillId="0" borderId="8" xfId="2" applyNumberFormat="1" applyFont="1" applyFill="1" applyBorder="1" applyAlignment="1">
      <alignment horizontal="right"/>
    </xf>
    <xf numFmtId="4" fontId="3" fillId="0" borderId="11" xfId="0" applyNumberFormat="1" applyFont="1" applyFill="1" applyBorder="1" applyAlignment="1">
      <alignment wrapText="1"/>
    </xf>
    <xf numFmtId="4" fontId="3" fillId="0" borderId="13" xfId="0" applyNumberFormat="1" applyFont="1" applyFill="1" applyBorder="1" applyAlignment="1">
      <alignment wrapText="1"/>
    </xf>
    <xf numFmtId="164" fontId="3" fillId="0" borderId="10" xfId="2" applyNumberFormat="1" applyFont="1" applyFill="1" applyBorder="1" applyAlignment="1">
      <alignment horizontal="right"/>
    </xf>
    <xf numFmtId="4" fontId="2" fillId="0" borderId="28" xfId="1" applyNumberFormat="1" applyFont="1" applyFill="1" applyBorder="1"/>
    <xf numFmtId="164" fontId="2" fillId="0" borderId="8" xfId="2" applyNumberFormat="1" applyFont="1" applyFill="1" applyBorder="1" applyAlignment="1">
      <alignment horizontal="right"/>
    </xf>
    <xf numFmtId="4" fontId="2" fillId="0" borderId="29" xfId="0" applyNumberFormat="1" applyFont="1" applyFill="1" applyBorder="1" applyAlignment="1">
      <alignment wrapText="1"/>
    </xf>
    <xf numFmtId="164" fontId="2" fillId="0" borderId="17" xfId="2" applyNumberFormat="1" applyFont="1" applyFill="1" applyBorder="1" applyAlignment="1">
      <alignment horizontal="right"/>
    </xf>
    <xf numFmtId="4" fontId="2" fillId="0" borderId="13" xfId="1" applyNumberFormat="1" applyFont="1" applyFill="1" applyBorder="1" applyAlignment="1">
      <alignment wrapText="1"/>
    </xf>
    <xf numFmtId="164" fontId="2" fillId="0" borderId="10" xfId="2" applyNumberFormat="1" applyFont="1" applyFill="1" applyBorder="1" applyAlignment="1">
      <alignment horizontal="right"/>
    </xf>
    <xf numFmtId="4" fontId="3" fillId="0" borderId="28" xfId="0" applyNumberFormat="1" applyFont="1" applyFill="1" applyBorder="1" applyAlignment="1">
      <alignment wrapText="1"/>
    </xf>
    <xf numFmtId="164" fontId="3" fillId="0" borderId="8" xfId="0" applyNumberFormat="1" applyFont="1" applyFill="1" applyBorder="1" applyAlignment="1">
      <alignment horizontal="right"/>
    </xf>
    <xf numFmtId="164" fontId="3" fillId="0" borderId="17" xfId="0" applyNumberFormat="1" applyFont="1" applyFill="1" applyBorder="1" applyAlignment="1">
      <alignment horizontal="right"/>
    </xf>
    <xf numFmtId="4" fontId="3" fillId="0" borderId="30" xfId="0" applyNumberFormat="1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right"/>
    </xf>
    <xf numFmtId="4" fontId="2" fillId="0" borderId="11" xfId="0" applyNumberFormat="1" applyFont="1" applyFill="1" applyBorder="1" applyAlignment="1">
      <alignment wrapText="1"/>
    </xf>
    <xf numFmtId="164" fontId="2" fillId="0" borderId="4" xfId="0" applyNumberFormat="1" applyFont="1" applyFill="1" applyBorder="1" applyAlignment="1">
      <alignment horizontal="right"/>
    </xf>
    <xf numFmtId="4" fontId="2" fillId="0" borderId="13" xfId="0" applyNumberFormat="1" applyFont="1" applyFill="1" applyBorder="1" applyAlignment="1">
      <alignment wrapText="1"/>
    </xf>
    <xf numFmtId="164" fontId="2" fillId="0" borderId="10" xfId="0" applyNumberFormat="1" applyFont="1" applyFill="1" applyBorder="1" applyAlignment="1">
      <alignment horizontal="right"/>
    </xf>
    <xf numFmtId="4" fontId="3" fillId="0" borderId="9" xfId="1" applyNumberFormat="1" applyFont="1" applyFill="1" applyBorder="1" applyAlignment="1"/>
    <xf numFmtId="4" fontId="3" fillId="0" borderId="31" xfId="1" applyNumberFormat="1" applyFont="1" applyFill="1" applyBorder="1" applyAlignment="1">
      <alignment wrapText="1"/>
    </xf>
    <xf numFmtId="0" fontId="2" fillId="0" borderId="0" xfId="0" applyFont="1" applyFill="1" applyAlignment="1">
      <alignment horizontal="right"/>
    </xf>
    <xf numFmtId="164" fontId="4" fillId="0" borderId="0" xfId="0" applyNumberFormat="1" applyFont="1" applyFill="1"/>
    <xf numFmtId="0" fontId="2" fillId="0" borderId="3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6" fillId="0" borderId="0" xfId="0" applyFont="1" applyFill="1" applyAlignment="1">
      <alignment horizontal="center" wrapText="1"/>
    </xf>
    <xf numFmtId="4" fontId="3" fillId="0" borderId="29" xfId="0" applyNumberFormat="1" applyFont="1" applyFill="1" applyBorder="1" applyAlignment="1">
      <alignment wrapText="1"/>
    </xf>
    <xf numFmtId="0" fontId="2" fillId="0" borderId="16" xfId="0" applyFont="1" applyFill="1" applyBorder="1"/>
    <xf numFmtId="0" fontId="2" fillId="0" borderId="17" xfId="0" applyFont="1" applyFill="1" applyBorder="1"/>
  </cellXfs>
  <cellStyles count="3">
    <cellStyle name="Обычный" xfId="0" builtinId="0"/>
    <cellStyle name="Финансовый" xfId="1" builtinId="3"/>
    <cellStyle name="Финансовый [0]" xfId="2" builtin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zoomScaleNormal="100" workbookViewId="0">
      <selection activeCell="C3" sqref="C3"/>
    </sheetView>
  </sheetViews>
  <sheetFormatPr defaultColWidth="9.140625" defaultRowHeight="15.75" x14ac:dyDescent="0.25"/>
  <cols>
    <col min="1" max="1" width="63.5703125" style="16" customWidth="1"/>
    <col min="2" max="2" width="17.5703125" style="16" customWidth="1"/>
    <col min="3" max="3" width="17.7109375" style="16" customWidth="1"/>
    <col min="4" max="4" width="10.5703125" style="16" customWidth="1"/>
    <col min="5" max="5" width="9.140625" style="16"/>
    <col min="6" max="6" width="17.85546875" style="16" customWidth="1"/>
    <col min="7" max="7" width="9.140625" style="5"/>
    <col min="8" max="8" width="15" style="5" bestFit="1" customWidth="1"/>
    <col min="9" max="10" width="9.140625" style="5"/>
    <col min="11" max="11" width="15" style="5" bestFit="1" customWidth="1"/>
    <col min="12" max="16384" width="9.140625" style="5"/>
  </cols>
  <sheetData>
    <row r="1" spans="1:4" ht="27.75" customHeight="1" x14ac:dyDescent="0.3">
      <c r="A1" s="98" t="s">
        <v>106</v>
      </c>
      <c r="B1" s="98"/>
      <c r="C1" s="98"/>
      <c r="D1" s="98"/>
    </row>
    <row r="2" spans="1:4" ht="16.5" thickBot="1" x14ac:dyDescent="0.3">
      <c r="A2" s="9"/>
      <c r="B2" s="9"/>
      <c r="C2" s="15"/>
      <c r="D2" s="91" t="s">
        <v>0</v>
      </c>
    </row>
    <row r="3" spans="1:4" ht="48" thickBot="1" x14ac:dyDescent="0.3">
      <c r="A3" s="96" t="s">
        <v>108</v>
      </c>
      <c r="B3" s="93" t="s">
        <v>94</v>
      </c>
      <c r="C3" s="94" t="s">
        <v>107</v>
      </c>
      <c r="D3" s="95" t="s">
        <v>100</v>
      </c>
    </row>
    <row r="4" spans="1:4" ht="30.75" customHeight="1" thickBot="1" x14ac:dyDescent="0.3">
      <c r="A4" s="25" t="s">
        <v>1</v>
      </c>
      <c r="B4" s="60">
        <f>B5+B21</f>
        <v>1095583700</v>
      </c>
      <c r="C4" s="45">
        <f>C5+C21</f>
        <v>782606560.38999999</v>
      </c>
      <c r="D4" s="61">
        <f t="shared" ref="D4:D9" si="0">C4/B4*100</f>
        <v>71.432840812618878</v>
      </c>
    </row>
    <row r="5" spans="1:4" ht="29.25" customHeight="1" x14ac:dyDescent="0.25">
      <c r="A5" s="26" t="s">
        <v>2</v>
      </c>
      <c r="B5" s="42">
        <f t="shared" ref="B5:C5" si="1">B6+B8+B9+B14+B18+B19+B20</f>
        <v>828049300</v>
      </c>
      <c r="C5" s="46">
        <f t="shared" si="1"/>
        <v>543960284.53999996</v>
      </c>
      <c r="D5" s="62">
        <f t="shared" si="0"/>
        <v>65.691775180535743</v>
      </c>
    </row>
    <row r="6" spans="1:4" ht="21.75" customHeight="1" x14ac:dyDescent="0.25">
      <c r="A6" s="27" t="s">
        <v>3</v>
      </c>
      <c r="B6" s="43">
        <f>B7</f>
        <v>556671000</v>
      </c>
      <c r="C6" s="47">
        <f>C7</f>
        <v>361472509.70999998</v>
      </c>
      <c r="D6" s="63">
        <f t="shared" si="0"/>
        <v>64.934675905516897</v>
      </c>
    </row>
    <row r="7" spans="1:4" x14ac:dyDescent="0.25">
      <c r="A7" s="28" t="s">
        <v>4</v>
      </c>
      <c r="B7" s="23">
        <v>556671000</v>
      </c>
      <c r="C7" s="2">
        <v>361472509.70999998</v>
      </c>
      <c r="D7" s="21">
        <f t="shared" si="0"/>
        <v>64.934675905516897</v>
      </c>
    </row>
    <row r="8" spans="1:4" x14ac:dyDescent="0.25">
      <c r="A8" s="27" t="s">
        <v>5</v>
      </c>
      <c r="B8" s="22">
        <v>3230300</v>
      </c>
      <c r="C8" s="2">
        <v>2282145.31</v>
      </c>
      <c r="D8" s="63">
        <f t="shared" si="0"/>
        <v>70.648091818097384</v>
      </c>
    </row>
    <row r="9" spans="1:4" x14ac:dyDescent="0.25">
      <c r="A9" s="27" t="s">
        <v>6</v>
      </c>
      <c r="B9" s="22">
        <f t="shared" ref="B9:C9" si="2">B10+B11+B12+B13</f>
        <v>101935000</v>
      </c>
      <c r="C9" s="22">
        <f t="shared" si="2"/>
        <v>101097509.27000001</v>
      </c>
      <c r="D9" s="63">
        <f t="shared" si="0"/>
        <v>99.178407092755194</v>
      </c>
    </row>
    <row r="10" spans="1:4" ht="32.25" customHeight="1" x14ac:dyDescent="0.25">
      <c r="A10" s="28" t="s">
        <v>92</v>
      </c>
      <c r="B10" s="23">
        <v>82143000</v>
      </c>
      <c r="C10" s="1">
        <v>79438980.879999995</v>
      </c>
      <c r="D10" s="21">
        <f>C10/B10*100</f>
        <v>96.708156361467189</v>
      </c>
    </row>
    <row r="11" spans="1:4" ht="33.75" customHeight="1" x14ac:dyDescent="0.25">
      <c r="A11" s="28" t="s">
        <v>7</v>
      </c>
      <c r="B11" s="23">
        <v>100000</v>
      </c>
      <c r="C11" s="1">
        <v>72157.539999999994</v>
      </c>
      <c r="D11" s="21">
        <f t="shared" ref="D11" si="3">C11/B11*100</f>
        <v>72.157539999999997</v>
      </c>
    </row>
    <row r="12" spans="1:4" ht="20.25" customHeight="1" x14ac:dyDescent="0.25">
      <c r="A12" s="28" t="s">
        <v>8</v>
      </c>
      <c r="B12" s="23">
        <v>87000</v>
      </c>
      <c r="C12" s="1">
        <v>180556</v>
      </c>
      <c r="D12" s="59" t="s">
        <v>104</v>
      </c>
    </row>
    <row r="13" spans="1:4" ht="31.5" x14ac:dyDescent="0.25">
      <c r="A13" s="28" t="s">
        <v>9</v>
      </c>
      <c r="B13" s="23">
        <v>19605000</v>
      </c>
      <c r="C13" s="1">
        <v>21405814.850000001</v>
      </c>
      <c r="D13" s="21">
        <f t="shared" ref="D13:D19" si="4">C13/B13*100</f>
        <v>109.18548763070646</v>
      </c>
    </row>
    <row r="14" spans="1:4" x14ac:dyDescent="0.25">
      <c r="A14" s="27" t="s">
        <v>10</v>
      </c>
      <c r="B14" s="22">
        <f t="shared" ref="B14:C14" si="5">B15+B16+B17</f>
        <v>152786000</v>
      </c>
      <c r="C14" s="22">
        <f t="shared" si="5"/>
        <v>67013618.079999998</v>
      </c>
      <c r="D14" s="63">
        <f t="shared" si="4"/>
        <v>43.86109858233084</v>
      </c>
    </row>
    <row r="15" spans="1:4" x14ac:dyDescent="0.25">
      <c r="A15" s="28" t="s">
        <v>11</v>
      </c>
      <c r="B15" s="23">
        <v>47000000</v>
      </c>
      <c r="C15" s="1">
        <v>3348211.47</v>
      </c>
      <c r="D15" s="21">
        <f t="shared" si="4"/>
        <v>7.1238541914893618</v>
      </c>
    </row>
    <row r="16" spans="1:4" x14ac:dyDescent="0.25">
      <c r="A16" s="28" t="s">
        <v>12</v>
      </c>
      <c r="B16" s="23">
        <v>10800000</v>
      </c>
      <c r="C16" s="1">
        <v>2413306.5299999998</v>
      </c>
      <c r="D16" s="21">
        <f t="shared" si="4"/>
        <v>22.345430833333332</v>
      </c>
    </row>
    <row r="17" spans="1:4" x14ac:dyDescent="0.25">
      <c r="A17" s="29" t="s">
        <v>13</v>
      </c>
      <c r="B17" s="23">
        <v>94986000</v>
      </c>
      <c r="C17" s="1">
        <v>61252100.079999998</v>
      </c>
      <c r="D17" s="21">
        <f t="shared" si="4"/>
        <v>64.485397932326876</v>
      </c>
    </row>
    <row r="18" spans="1:4" ht="33" customHeight="1" x14ac:dyDescent="0.25">
      <c r="A18" s="30" t="s">
        <v>14</v>
      </c>
      <c r="B18" s="22">
        <v>111000</v>
      </c>
      <c r="C18" s="2">
        <v>7956.6</v>
      </c>
      <c r="D18" s="63">
        <f t="shared" si="4"/>
        <v>7.1681081081081084</v>
      </c>
    </row>
    <row r="19" spans="1:4" ht="21.75" customHeight="1" thickBot="1" x14ac:dyDescent="0.3">
      <c r="A19" s="31" t="s">
        <v>15</v>
      </c>
      <c r="B19" s="22">
        <v>13316000</v>
      </c>
      <c r="C19" s="89">
        <v>12086545.57</v>
      </c>
      <c r="D19" s="63">
        <f t="shared" si="4"/>
        <v>90.767088990687895</v>
      </c>
    </row>
    <row r="20" spans="1:4" ht="21.75" hidden="1" customHeight="1" thickBot="1" x14ac:dyDescent="0.3">
      <c r="A20" s="32" t="s">
        <v>97</v>
      </c>
      <c r="B20" s="68">
        <v>0</v>
      </c>
      <c r="C20" s="69">
        <v>0</v>
      </c>
      <c r="D20" s="70">
        <v>0</v>
      </c>
    </row>
    <row r="21" spans="1:4" ht="30.2" customHeight="1" x14ac:dyDescent="0.25">
      <c r="A21" s="33" t="s">
        <v>16</v>
      </c>
      <c r="B21" s="71">
        <f>B22+B28+B29+B30+B33+B34</f>
        <v>267534400</v>
      </c>
      <c r="C21" s="48">
        <f>C22+C28+C29+C30+C33+C34</f>
        <v>238646275.85000002</v>
      </c>
      <c r="D21" s="62">
        <f t="shared" ref="D21:D37" si="6">C21/B21*100</f>
        <v>89.202089843399591</v>
      </c>
    </row>
    <row r="22" spans="1:4" ht="33.75" customHeight="1" x14ac:dyDescent="0.25">
      <c r="A22" s="30" t="s">
        <v>17</v>
      </c>
      <c r="B22" s="56">
        <f>B23+B24+B25+B26+B27</f>
        <v>133417667</v>
      </c>
      <c r="C22" s="49">
        <f>C23+C24+C25+C26+C27</f>
        <v>92533653.719999999</v>
      </c>
      <c r="D22" s="63">
        <f t="shared" si="6"/>
        <v>69.356372211185487</v>
      </c>
    </row>
    <row r="23" spans="1:4" ht="50.25" customHeight="1" x14ac:dyDescent="0.25">
      <c r="A23" s="29" t="s">
        <v>18</v>
      </c>
      <c r="B23" s="64">
        <v>4058100</v>
      </c>
      <c r="C23" s="3">
        <v>5439820.4400000004</v>
      </c>
      <c r="D23" s="21">
        <f t="shared" si="6"/>
        <v>134.04845715975458</v>
      </c>
    </row>
    <row r="24" spans="1:4" ht="23.25" customHeight="1" x14ac:dyDescent="0.25">
      <c r="A24" s="29" t="s">
        <v>19</v>
      </c>
      <c r="B24" s="64">
        <v>108279485</v>
      </c>
      <c r="C24" s="3">
        <v>72277577.650000006</v>
      </c>
      <c r="D24" s="21">
        <f t="shared" si="6"/>
        <v>66.750943311191406</v>
      </c>
    </row>
    <row r="25" spans="1:4" ht="20.25" customHeight="1" x14ac:dyDescent="0.25">
      <c r="A25" s="29" t="s">
        <v>20</v>
      </c>
      <c r="B25" s="64">
        <v>4060082</v>
      </c>
      <c r="C25" s="3">
        <v>2840777.99</v>
      </c>
      <c r="D25" s="21">
        <f t="shared" si="6"/>
        <v>69.968488074871402</v>
      </c>
    </row>
    <row r="26" spans="1:4" ht="37.5" hidden="1" customHeight="1" x14ac:dyDescent="0.25">
      <c r="A26" s="29" t="s">
        <v>21</v>
      </c>
      <c r="B26" s="64">
        <v>0</v>
      </c>
      <c r="C26" s="3">
        <v>0</v>
      </c>
      <c r="D26" s="21">
        <v>0</v>
      </c>
    </row>
    <row r="27" spans="1:4" ht="31.5" x14ac:dyDescent="0.25">
      <c r="A27" s="29" t="s">
        <v>22</v>
      </c>
      <c r="B27" s="64">
        <v>17020000</v>
      </c>
      <c r="C27" s="3">
        <v>11975477.640000001</v>
      </c>
      <c r="D27" s="21">
        <f t="shared" si="6"/>
        <v>70.36120822561692</v>
      </c>
    </row>
    <row r="28" spans="1:4" ht="22.7" customHeight="1" x14ac:dyDescent="0.25">
      <c r="A28" s="30" t="s">
        <v>23</v>
      </c>
      <c r="B28" s="22">
        <v>19350000</v>
      </c>
      <c r="C28" s="2">
        <v>8780626.8699999992</v>
      </c>
      <c r="D28" s="63">
        <f t="shared" si="6"/>
        <v>45.377916640826868</v>
      </c>
    </row>
    <row r="29" spans="1:4" ht="30.75" customHeight="1" x14ac:dyDescent="0.25">
      <c r="A29" s="30" t="s">
        <v>24</v>
      </c>
      <c r="B29" s="65">
        <v>3116100</v>
      </c>
      <c r="C29" s="4">
        <v>5931896.0300000003</v>
      </c>
      <c r="D29" s="63">
        <f t="shared" si="6"/>
        <v>190.36282628927185</v>
      </c>
    </row>
    <row r="30" spans="1:4" ht="31.5" x14ac:dyDescent="0.25">
      <c r="A30" s="30" t="s">
        <v>25</v>
      </c>
      <c r="B30" s="65">
        <f t="shared" ref="B30:C30" si="7">B31+B32</f>
        <v>101386620</v>
      </c>
      <c r="C30" s="90">
        <f t="shared" si="7"/>
        <v>121357301.09</v>
      </c>
      <c r="D30" s="63">
        <f t="shared" si="6"/>
        <v>119.69755090957761</v>
      </c>
    </row>
    <row r="31" spans="1:4" ht="21.75" customHeight="1" x14ac:dyDescent="0.25">
      <c r="A31" s="29" t="s">
        <v>26</v>
      </c>
      <c r="B31" s="64">
        <v>69605320</v>
      </c>
      <c r="C31" s="3">
        <v>65998317.299999997</v>
      </c>
      <c r="D31" s="21">
        <f t="shared" si="6"/>
        <v>94.817920957765864</v>
      </c>
    </row>
    <row r="32" spans="1:4" ht="18.75" customHeight="1" x14ac:dyDescent="0.25">
      <c r="A32" s="29" t="s">
        <v>27</v>
      </c>
      <c r="B32" s="64">
        <v>31781300</v>
      </c>
      <c r="C32" s="3">
        <v>55358983.789999999</v>
      </c>
      <c r="D32" s="21">
        <f t="shared" si="6"/>
        <v>174.18728557359202</v>
      </c>
    </row>
    <row r="33" spans="1:4" ht="21.75" customHeight="1" x14ac:dyDescent="0.25">
      <c r="A33" s="30" t="s">
        <v>28</v>
      </c>
      <c r="B33" s="65">
        <v>8545799.6799999997</v>
      </c>
      <c r="C33" s="4">
        <v>8306322.1100000003</v>
      </c>
      <c r="D33" s="63">
        <f t="shared" si="6"/>
        <v>97.197716083136655</v>
      </c>
    </row>
    <row r="34" spans="1:4" ht="21.75" customHeight="1" x14ac:dyDescent="0.25">
      <c r="A34" s="30" t="s">
        <v>29</v>
      </c>
      <c r="B34" s="65">
        <f t="shared" ref="B34:C34" si="8">B35+B36+B37</f>
        <v>1718213.32</v>
      </c>
      <c r="C34" s="90">
        <f t="shared" si="8"/>
        <v>1736476.03</v>
      </c>
      <c r="D34" s="63">
        <f t="shared" si="6"/>
        <v>101.0628895601857</v>
      </c>
    </row>
    <row r="35" spans="1:4" ht="21.2" customHeight="1" x14ac:dyDescent="0.25">
      <c r="A35" s="29" t="s">
        <v>30</v>
      </c>
      <c r="B35" s="64">
        <v>0</v>
      </c>
      <c r="C35" s="3">
        <v>2158.08</v>
      </c>
      <c r="D35" s="21">
        <v>0</v>
      </c>
    </row>
    <row r="36" spans="1:4" ht="21.2" customHeight="1" x14ac:dyDescent="0.25">
      <c r="A36" s="29" t="s">
        <v>29</v>
      </c>
      <c r="B36" s="23">
        <v>0</v>
      </c>
      <c r="C36" s="1">
        <v>16104.63</v>
      </c>
      <c r="D36" s="21">
        <v>0</v>
      </c>
    </row>
    <row r="37" spans="1:4" ht="24" customHeight="1" thickBot="1" x14ac:dyDescent="0.3">
      <c r="A37" s="34" t="s">
        <v>96</v>
      </c>
      <c r="B37" s="74">
        <v>1718213.32</v>
      </c>
      <c r="C37" s="24">
        <v>1718213.32</v>
      </c>
      <c r="D37" s="75">
        <f t="shared" si="6"/>
        <v>100</v>
      </c>
    </row>
    <row r="38" spans="1:4" ht="30.2" customHeight="1" x14ac:dyDescent="0.25">
      <c r="A38" s="33" t="s">
        <v>31</v>
      </c>
      <c r="B38" s="71">
        <f t="shared" ref="B38" si="9">B39+B40+B41+B42+B43+B44</f>
        <v>1428381637.47</v>
      </c>
      <c r="C38" s="48">
        <f>C39+C40+C41+C42+C43+C44</f>
        <v>651655713.71000004</v>
      </c>
      <c r="D38" s="62">
        <f>C38/B38*100</f>
        <v>45.621961009260495</v>
      </c>
    </row>
    <row r="39" spans="1:4" ht="31.7" customHeight="1" x14ac:dyDescent="0.25">
      <c r="A39" s="29" t="s">
        <v>32</v>
      </c>
      <c r="B39" s="64">
        <v>66811500</v>
      </c>
      <c r="C39" s="3">
        <v>44540800</v>
      </c>
      <c r="D39" s="21">
        <f>C39/B39*100</f>
        <v>66.666367317003804</v>
      </c>
    </row>
    <row r="40" spans="1:4" ht="23.25" customHeight="1" x14ac:dyDescent="0.25">
      <c r="A40" s="29" t="s">
        <v>33</v>
      </c>
      <c r="B40" s="64">
        <v>13535200</v>
      </c>
      <c r="C40" s="3">
        <v>9023200</v>
      </c>
      <c r="D40" s="21">
        <f>C40/B40*100</f>
        <v>66.664696495064717</v>
      </c>
    </row>
    <row r="41" spans="1:4" ht="18.75" customHeight="1" x14ac:dyDescent="0.25">
      <c r="A41" s="29" t="s">
        <v>34</v>
      </c>
      <c r="B41" s="64">
        <v>2441726280.6700001</v>
      </c>
      <c r="C41" s="3">
        <v>1571828866.4300001</v>
      </c>
      <c r="D41" s="21">
        <f>C41/B41*100</f>
        <v>64.373671974349904</v>
      </c>
    </row>
    <row r="42" spans="1:4" ht="30" customHeight="1" x14ac:dyDescent="0.25">
      <c r="A42" s="29" t="s">
        <v>35</v>
      </c>
      <c r="B42" s="64">
        <v>0</v>
      </c>
      <c r="C42" s="3">
        <v>0</v>
      </c>
      <c r="D42" s="21">
        <v>0</v>
      </c>
    </row>
    <row r="43" spans="1:4" ht="47.25" customHeight="1" x14ac:dyDescent="0.25">
      <c r="A43" s="29" t="s">
        <v>36</v>
      </c>
      <c r="B43" s="64">
        <v>-1093691343.2</v>
      </c>
      <c r="C43" s="3">
        <v>-1094023588.24</v>
      </c>
      <c r="D43" s="21">
        <v>0</v>
      </c>
    </row>
    <row r="44" spans="1:4" ht="19.5" customHeight="1" thickBot="1" x14ac:dyDescent="0.3">
      <c r="A44" s="35" t="s">
        <v>37</v>
      </c>
      <c r="B44" s="78">
        <v>0</v>
      </c>
      <c r="C44" s="8">
        <v>120286435.52</v>
      </c>
      <c r="D44" s="79">
        <v>0</v>
      </c>
    </row>
    <row r="45" spans="1:4" ht="50.25" hidden="1" customHeight="1" thickBot="1" x14ac:dyDescent="0.3">
      <c r="A45" s="36" t="s">
        <v>38</v>
      </c>
      <c r="B45" s="76"/>
      <c r="C45" s="52"/>
      <c r="D45" s="77"/>
    </row>
    <row r="46" spans="1:4" ht="29.25" customHeight="1" thickBot="1" x14ac:dyDescent="0.3">
      <c r="A46" s="37" t="s">
        <v>39</v>
      </c>
      <c r="B46" s="72">
        <f>B5+B21+B38</f>
        <v>2523965337.4700003</v>
      </c>
      <c r="C46" s="50">
        <f>C5+C21+C38</f>
        <v>1434262274.0999999</v>
      </c>
      <c r="D46" s="73">
        <f>C46/B46*100</f>
        <v>56.825751638003531</v>
      </c>
    </row>
    <row r="47" spans="1:4" ht="19.5" customHeight="1" x14ac:dyDescent="0.25">
      <c r="A47" s="33" t="s">
        <v>40</v>
      </c>
      <c r="B47" s="99"/>
      <c r="C47" s="100"/>
      <c r="D47" s="101"/>
    </row>
    <row r="48" spans="1:4" ht="24" customHeight="1" x14ac:dyDescent="0.25">
      <c r="A48" s="30" t="s">
        <v>41</v>
      </c>
      <c r="B48" s="56">
        <f t="shared" ref="B48" si="10">B49+B50+B51+B52+B53+B54+B55+B56</f>
        <v>168358875.73000002</v>
      </c>
      <c r="C48" s="49">
        <f>C49+C50+C51+C52+C53+C54+C55+C56</f>
        <v>111317252.59999999</v>
      </c>
      <c r="D48" s="63">
        <f t="shared" ref="D48:D105" si="11">C48/B48*100</f>
        <v>66.1190282468513</v>
      </c>
    </row>
    <row r="49" spans="1:4" ht="30" customHeight="1" x14ac:dyDescent="0.25">
      <c r="A49" s="29" t="s">
        <v>103</v>
      </c>
      <c r="B49" s="57">
        <v>2912800</v>
      </c>
      <c r="C49" s="11">
        <v>1258177.3500000001</v>
      </c>
      <c r="D49" s="21">
        <f t="shared" si="11"/>
        <v>43.194773070585008</v>
      </c>
    </row>
    <row r="50" spans="1:4" ht="49.7" customHeight="1" x14ac:dyDescent="0.25">
      <c r="A50" s="29" t="s">
        <v>42</v>
      </c>
      <c r="B50" s="57">
        <v>3587369.27</v>
      </c>
      <c r="C50" s="10">
        <v>2048605.52</v>
      </c>
      <c r="D50" s="21">
        <f t="shared" si="11"/>
        <v>57.106067589189117</v>
      </c>
    </row>
    <row r="51" spans="1:4" ht="46.5" customHeight="1" x14ac:dyDescent="0.25">
      <c r="A51" s="29" t="s">
        <v>43</v>
      </c>
      <c r="B51" s="57">
        <v>72546053.790000007</v>
      </c>
      <c r="C51" s="10">
        <v>48381829.039999999</v>
      </c>
      <c r="D51" s="21">
        <f t="shared" si="11"/>
        <v>66.691193403918987</v>
      </c>
    </row>
    <row r="52" spans="1:4" x14ac:dyDescent="0.25">
      <c r="A52" s="29" t="s">
        <v>44</v>
      </c>
      <c r="B52" s="57">
        <v>25600</v>
      </c>
      <c r="C52" s="10">
        <v>25600</v>
      </c>
      <c r="D52" s="21">
        <f t="shared" si="11"/>
        <v>100</v>
      </c>
    </row>
    <row r="53" spans="1:4" ht="30.2" customHeight="1" x14ac:dyDescent="0.25">
      <c r="A53" s="29" t="s">
        <v>45</v>
      </c>
      <c r="B53" s="57">
        <v>9366676.9399999995</v>
      </c>
      <c r="C53" s="10">
        <v>6361365.7999999998</v>
      </c>
      <c r="D53" s="21">
        <f t="shared" si="11"/>
        <v>67.914862877719798</v>
      </c>
    </row>
    <row r="54" spans="1:4" ht="19.5" customHeight="1" x14ac:dyDescent="0.25">
      <c r="A54" s="29" t="s">
        <v>46</v>
      </c>
      <c r="B54" s="57">
        <v>995400</v>
      </c>
      <c r="C54" s="10">
        <v>0</v>
      </c>
      <c r="D54" s="21">
        <v>0</v>
      </c>
    </row>
    <row r="55" spans="1:4" x14ac:dyDescent="0.25">
      <c r="A55" s="29" t="s">
        <v>47</v>
      </c>
      <c r="B55" s="57">
        <v>2077229.73</v>
      </c>
      <c r="C55" s="10">
        <v>0</v>
      </c>
      <c r="D55" s="21">
        <f t="shared" si="11"/>
        <v>0</v>
      </c>
    </row>
    <row r="56" spans="1:4" x14ac:dyDescent="0.25">
      <c r="A56" s="29" t="s">
        <v>48</v>
      </c>
      <c r="B56" s="57">
        <v>76847746</v>
      </c>
      <c r="C56" s="10">
        <v>53241674.890000001</v>
      </c>
      <c r="D56" s="21">
        <f t="shared" si="11"/>
        <v>69.282025383021633</v>
      </c>
    </row>
    <row r="57" spans="1:4" ht="31.5" x14ac:dyDescent="0.25">
      <c r="A57" s="30" t="s">
        <v>49</v>
      </c>
      <c r="B57" s="56">
        <f>B58+B59+B60+B61</f>
        <v>63018898.5</v>
      </c>
      <c r="C57" s="56">
        <f>C58+C59+C60+C61</f>
        <v>14410234.48</v>
      </c>
      <c r="D57" s="63">
        <f t="shared" si="11"/>
        <v>22.86652864933842</v>
      </c>
    </row>
    <row r="58" spans="1:4" x14ac:dyDescent="0.25">
      <c r="A58" s="29" t="s">
        <v>50</v>
      </c>
      <c r="B58" s="57">
        <v>4675800</v>
      </c>
      <c r="C58" s="10">
        <v>3139347.38</v>
      </c>
      <c r="D58" s="21">
        <f t="shared" si="11"/>
        <v>67.140326361264385</v>
      </c>
    </row>
    <row r="59" spans="1:4" ht="18.75" customHeight="1" x14ac:dyDescent="0.25">
      <c r="A59" s="29" t="s">
        <v>93</v>
      </c>
      <c r="B59" s="57">
        <v>31957600</v>
      </c>
      <c r="C59" s="10">
        <v>11270887.1</v>
      </c>
      <c r="D59" s="21">
        <f t="shared" si="11"/>
        <v>35.268252622224445</v>
      </c>
    </row>
    <row r="60" spans="1:4" ht="33.75" customHeight="1" x14ac:dyDescent="0.25">
      <c r="A60" s="29" t="s">
        <v>105</v>
      </c>
      <c r="B60" s="57">
        <v>26385498.5</v>
      </c>
      <c r="C60" s="10">
        <v>0</v>
      </c>
      <c r="D60" s="21">
        <f t="shared" si="11"/>
        <v>0</v>
      </c>
    </row>
    <row r="61" spans="1:4" ht="32.25" hidden="1" customHeight="1" x14ac:dyDescent="0.25">
      <c r="A61" s="29" t="s">
        <v>51</v>
      </c>
      <c r="B61" s="57"/>
      <c r="C61" s="10"/>
      <c r="D61" s="21">
        <v>0</v>
      </c>
    </row>
    <row r="62" spans="1:4" x14ac:dyDescent="0.25">
      <c r="A62" s="30" t="s">
        <v>52</v>
      </c>
      <c r="B62" s="56">
        <f>B63+B64+B65+B66</f>
        <v>298865887.74000007</v>
      </c>
      <c r="C62" s="49">
        <f t="shared" ref="C62" si="12">C63+C64+C65+C66</f>
        <v>119065776.13</v>
      </c>
      <c r="D62" s="63">
        <f t="shared" si="11"/>
        <v>39.839199123849788</v>
      </c>
    </row>
    <row r="63" spans="1:4" x14ac:dyDescent="0.25">
      <c r="A63" s="29" t="s">
        <v>53</v>
      </c>
      <c r="B63" s="57">
        <v>407300</v>
      </c>
      <c r="C63" s="11">
        <v>164364.9</v>
      </c>
      <c r="D63" s="21">
        <f t="shared" si="11"/>
        <v>40.354750797937641</v>
      </c>
    </row>
    <row r="64" spans="1:4" x14ac:dyDescent="0.25">
      <c r="A64" s="29" t="s">
        <v>102</v>
      </c>
      <c r="B64" s="57">
        <v>2229620.2200000002</v>
      </c>
      <c r="C64" s="11">
        <v>2229620.2200000002</v>
      </c>
      <c r="D64" s="21">
        <v>0</v>
      </c>
    </row>
    <row r="65" spans="1:10" x14ac:dyDescent="0.25">
      <c r="A65" s="29" t="s">
        <v>54</v>
      </c>
      <c r="B65" s="58">
        <v>293927313.04000002</v>
      </c>
      <c r="C65" s="10">
        <v>116061232.48999999</v>
      </c>
      <c r="D65" s="21">
        <f t="shared" si="11"/>
        <v>39.486372086218964</v>
      </c>
    </row>
    <row r="66" spans="1:10" ht="20.25" customHeight="1" x14ac:dyDescent="0.25">
      <c r="A66" s="29" t="s">
        <v>55</v>
      </c>
      <c r="B66" s="57">
        <v>2301654.48</v>
      </c>
      <c r="C66" s="12">
        <v>610558.52</v>
      </c>
      <c r="D66" s="21">
        <f t="shared" si="11"/>
        <v>26.52694074220906</v>
      </c>
    </row>
    <row r="67" spans="1:10" x14ac:dyDescent="0.25">
      <c r="A67" s="30" t="s">
        <v>56</v>
      </c>
      <c r="B67" s="56">
        <f>B68+B69+B71+B70</f>
        <v>305417338.44999999</v>
      </c>
      <c r="C67" s="49">
        <f>C68+C69+C71+C70</f>
        <v>147637607.72999999</v>
      </c>
      <c r="D67" s="63">
        <f t="shared" si="11"/>
        <v>48.339628810618365</v>
      </c>
    </row>
    <row r="68" spans="1:10" x14ac:dyDescent="0.25">
      <c r="A68" s="29" t="s">
        <v>57</v>
      </c>
      <c r="B68" s="57">
        <v>51849454.789999999</v>
      </c>
      <c r="C68" s="12">
        <v>48521158.009999998</v>
      </c>
      <c r="D68" s="21">
        <f t="shared" si="11"/>
        <v>93.580845172856257</v>
      </c>
    </row>
    <row r="69" spans="1:10" x14ac:dyDescent="0.25">
      <c r="A69" s="29" t="s">
        <v>58</v>
      </c>
      <c r="B69" s="57">
        <v>21600000</v>
      </c>
      <c r="C69" s="10">
        <v>1210011.1599999999</v>
      </c>
      <c r="D69" s="21">
        <f t="shared" si="11"/>
        <v>5.601903518518518</v>
      </c>
    </row>
    <row r="70" spans="1:10" x14ac:dyDescent="0.25">
      <c r="A70" s="29" t="s">
        <v>59</v>
      </c>
      <c r="B70" s="57">
        <v>172789362.63</v>
      </c>
      <c r="C70" s="12">
        <v>89275699.560000002</v>
      </c>
      <c r="D70" s="21">
        <f t="shared" si="11"/>
        <v>51.667358569502476</v>
      </c>
    </row>
    <row r="71" spans="1:10" ht="17.45" customHeight="1" x14ac:dyDescent="0.25">
      <c r="A71" s="29" t="s">
        <v>60</v>
      </c>
      <c r="B71" s="57">
        <v>59178521.030000001</v>
      </c>
      <c r="C71" s="12">
        <v>8630739</v>
      </c>
      <c r="D71" s="21">
        <f t="shared" si="11"/>
        <v>14.58424247477345</v>
      </c>
    </row>
    <row r="72" spans="1:10" x14ac:dyDescent="0.25">
      <c r="A72" s="30" t="s">
        <v>61</v>
      </c>
      <c r="B72" s="56">
        <f>B73+B74</f>
        <v>17361629.010000002</v>
      </c>
      <c r="C72" s="49">
        <f>C73+C74</f>
        <v>11328457.640000001</v>
      </c>
      <c r="D72" s="63">
        <f t="shared" si="11"/>
        <v>65.249969536124766</v>
      </c>
    </row>
    <row r="73" spans="1:10" ht="30.2" customHeight="1" x14ac:dyDescent="0.25">
      <c r="A73" s="29" t="s">
        <v>62</v>
      </c>
      <c r="B73" s="57">
        <v>17330640</v>
      </c>
      <c r="C73" s="10">
        <v>11328457.640000001</v>
      </c>
      <c r="D73" s="21">
        <f t="shared" si="11"/>
        <v>65.366643355352139</v>
      </c>
    </row>
    <row r="74" spans="1:10" ht="19.5" customHeight="1" x14ac:dyDescent="0.25">
      <c r="A74" s="29" t="s">
        <v>63</v>
      </c>
      <c r="B74" s="57">
        <v>30989.01</v>
      </c>
      <c r="C74" s="10">
        <v>0</v>
      </c>
      <c r="D74" s="21">
        <f t="shared" si="11"/>
        <v>0</v>
      </c>
    </row>
    <row r="75" spans="1:10" x14ac:dyDescent="0.25">
      <c r="A75" s="30" t="s">
        <v>64</v>
      </c>
      <c r="B75" s="56">
        <f t="shared" ref="B75:C75" si="13">B76+B77+B78+B79+B80+B81</f>
        <v>2369753646.9299998</v>
      </c>
      <c r="C75" s="49">
        <f t="shared" si="13"/>
        <v>1547379043.1800001</v>
      </c>
      <c r="D75" s="63">
        <f t="shared" si="11"/>
        <v>65.297042381794384</v>
      </c>
      <c r="F75" s="17"/>
      <c r="H75" s="6"/>
      <c r="J75" s="6"/>
    </row>
    <row r="76" spans="1:10" x14ac:dyDescent="0.25">
      <c r="A76" s="29" t="s">
        <v>65</v>
      </c>
      <c r="B76" s="57">
        <v>967693771.76999998</v>
      </c>
      <c r="C76" s="10">
        <v>654308361.14999998</v>
      </c>
      <c r="D76" s="21">
        <f t="shared" si="11"/>
        <v>67.615229139401251</v>
      </c>
    </row>
    <row r="77" spans="1:10" x14ac:dyDescent="0.25">
      <c r="A77" s="29" t="s">
        <v>66</v>
      </c>
      <c r="B77" s="57">
        <v>1098580024.3299999</v>
      </c>
      <c r="C77" s="10">
        <v>708974366.04999995</v>
      </c>
      <c r="D77" s="66">
        <f t="shared" si="11"/>
        <v>64.535523161581978</v>
      </c>
    </row>
    <row r="78" spans="1:10" ht="15" customHeight="1" x14ac:dyDescent="0.25">
      <c r="A78" s="29" t="s">
        <v>67</v>
      </c>
      <c r="B78" s="57">
        <v>193871475.83000001</v>
      </c>
      <c r="C78" s="10">
        <v>106240824.40000001</v>
      </c>
      <c r="D78" s="66">
        <f t="shared" si="11"/>
        <v>54.799616057577929</v>
      </c>
    </row>
    <row r="79" spans="1:10" ht="15" customHeight="1" x14ac:dyDescent="0.25">
      <c r="A79" s="29" t="s">
        <v>98</v>
      </c>
      <c r="B79" s="57">
        <v>150000</v>
      </c>
      <c r="C79" s="10">
        <v>40500</v>
      </c>
      <c r="D79" s="66">
        <f t="shared" si="11"/>
        <v>27</v>
      </c>
    </row>
    <row r="80" spans="1:10" x14ac:dyDescent="0.25">
      <c r="A80" s="29" t="s">
        <v>68</v>
      </c>
      <c r="B80" s="57">
        <v>71262704</v>
      </c>
      <c r="C80" s="10">
        <v>53472549.439999998</v>
      </c>
      <c r="D80" s="66">
        <f t="shared" si="11"/>
        <v>75.035813179359565</v>
      </c>
    </row>
    <row r="81" spans="1:6" x14ac:dyDescent="0.25">
      <c r="A81" s="29" t="s">
        <v>69</v>
      </c>
      <c r="B81" s="57">
        <v>38195671</v>
      </c>
      <c r="C81" s="10">
        <v>24342442.140000001</v>
      </c>
      <c r="D81" s="66">
        <f t="shared" si="11"/>
        <v>63.730892801961772</v>
      </c>
    </row>
    <row r="82" spans="1:6" x14ac:dyDescent="0.25">
      <c r="A82" s="30" t="s">
        <v>70</v>
      </c>
      <c r="B82" s="56">
        <f>B83</f>
        <v>157747817.63999999</v>
      </c>
      <c r="C82" s="49">
        <f>C83</f>
        <v>92343757.280000001</v>
      </c>
      <c r="D82" s="67">
        <f t="shared" si="11"/>
        <v>58.538849323887234</v>
      </c>
      <c r="F82" s="17"/>
    </row>
    <row r="83" spans="1:6" x14ac:dyDescent="0.25">
      <c r="A83" s="29" t="s">
        <v>71</v>
      </c>
      <c r="B83" s="57">
        <v>157747817.63999999</v>
      </c>
      <c r="C83" s="10">
        <v>92343757.280000001</v>
      </c>
      <c r="D83" s="66">
        <f t="shared" si="11"/>
        <v>58.538849323887234</v>
      </c>
    </row>
    <row r="84" spans="1:6" x14ac:dyDescent="0.25">
      <c r="A84" s="30" t="s">
        <v>72</v>
      </c>
      <c r="B84" s="56">
        <f>B85+B86+B87+B88</f>
        <v>239558592.92000002</v>
      </c>
      <c r="C84" s="49">
        <f>C85+C86+C87+C88</f>
        <v>191642425.31</v>
      </c>
      <c r="D84" s="67">
        <f t="shared" si="11"/>
        <v>79.998142823454671</v>
      </c>
    </row>
    <row r="85" spans="1:6" x14ac:dyDescent="0.25">
      <c r="A85" s="29" t="s">
        <v>73</v>
      </c>
      <c r="B85" s="57">
        <v>1386000</v>
      </c>
      <c r="C85" s="10">
        <v>896000</v>
      </c>
      <c r="D85" s="66">
        <f t="shared" si="11"/>
        <v>64.646464646464651</v>
      </c>
    </row>
    <row r="86" spans="1:6" x14ac:dyDescent="0.25">
      <c r="A86" s="29" t="s">
        <v>74</v>
      </c>
      <c r="B86" s="57">
        <v>834000</v>
      </c>
      <c r="C86" s="10">
        <v>374555</v>
      </c>
      <c r="D86" s="66">
        <f t="shared" si="11"/>
        <v>44.91067146282974</v>
      </c>
    </row>
    <row r="87" spans="1:6" x14ac:dyDescent="0.25">
      <c r="A87" s="29" t="s">
        <v>75</v>
      </c>
      <c r="B87" s="57">
        <v>233534223.02000001</v>
      </c>
      <c r="C87" s="10">
        <v>186776859.75</v>
      </c>
      <c r="D87" s="66">
        <f t="shared" si="11"/>
        <v>79.978367767538856</v>
      </c>
    </row>
    <row r="88" spans="1:6" ht="18.75" customHeight="1" x14ac:dyDescent="0.25">
      <c r="A88" s="29" t="s">
        <v>76</v>
      </c>
      <c r="B88" s="57">
        <v>3804369.9</v>
      </c>
      <c r="C88" s="10">
        <v>3595010.56</v>
      </c>
      <c r="D88" s="66">
        <f t="shared" si="11"/>
        <v>94.496872136434476</v>
      </c>
    </row>
    <row r="89" spans="1:6" x14ac:dyDescent="0.25">
      <c r="A89" s="30" t="s">
        <v>77</v>
      </c>
      <c r="B89" s="56">
        <f>B90+B91+B92</f>
        <v>78146043.75</v>
      </c>
      <c r="C89" s="49">
        <f>C90+C91+C92</f>
        <v>45266525.5</v>
      </c>
      <c r="D89" s="67">
        <f t="shared" si="11"/>
        <v>57.925549813902123</v>
      </c>
    </row>
    <row r="90" spans="1:6" x14ac:dyDescent="0.25">
      <c r="A90" s="29" t="s">
        <v>78</v>
      </c>
      <c r="B90" s="57">
        <v>74150020.75</v>
      </c>
      <c r="C90" s="10">
        <v>43046403</v>
      </c>
      <c r="D90" s="66">
        <v>0</v>
      </c>
    </row>
    <row r="91" spans="1:6" x14ac:dyDescent="0.25">
      <c r="A91" s="29" t="s">
        <v>79</v>
      </c>
      <c r="B91" s="57">
        <v>3996023</v>
      </c>
      <c r="C91" s="10">
        <v>2220122.5</v>
      </c>
      <c r="D91" s="66">
        <f t="shared" si="11"/>
        <v>55.558301341108397</v>
      </c>
    </row>
    <row r="92" spans="1:6" hidden="1" x14ac:dyDescent="0.25">
      <c r="A92" s="29" t="s">
        <v>80</v>
      </c>
      <c r="B92" s="57"/>
      <c r="C92" s="10"/>
      <c r="D92" s="66" t="e">
        <f t="shared" si="11"/>
        <v>#DIV/0!</v>
      </c>
    </row>
    <row r="93" spans="1:6" x14ac:dyDescent="0.25">
      <c r="A93" s="30" t="s">
        <v>81</v>
      </c>
      <c r="B93" s="55">
        <f t="shared" ref="B93:C93" si="14">B94+B95</f>
        <v>1530040</v>
      </c>
      <c r="C93" s="47">
        <f t="shared" si="14"/>
        <v>714921.73</v>
      </c>
      <c r="D93" s="67">
        <f t="shared" si="11"/>
        <v>46.725688870879189</v>
      </c>
    </row>
    <row r="94" spans="1:6" x14ac:dyDescent="0.25">
      <c r="A94" s="29" t="s">
        <v>82</v>
      </c>
      <c r="B94" s="57">
        <v>500000</v>
      </c>
      <c r="C94" s="10">
        <v>212615</v>
      </c>
      <c r="D94" s="66">
        <f t="shared" si="11"/>
        <v>42.522999999999996</v>
      </c>
    </row>
    <row r="95" spans="1:6" x14ac:dyDescent="0.25">
      <c r="A95" s="38" t="s">
        <v>99</v>
      </c>
      <c r="B95" s="57">
        <v>1030040</v>
      </c>
      <c r="C95" s="10">
        <v>502306.73</v>
      </c>
      <c r="D95" s="66">
        <f t="shared" si="11"/>
        <v>48.765749873791307</v>
      </c>
    </row>
    <row r="96" spans="1:6" ht="16.5" thickBot="1" x14ac:dyDescent="0.3">
      <c r="A96" s="31" t="s">
        <v>83</v>
      </c>
      <c r="B96" s="56">
        <v>4081400</v>
      </c>
      <c r="C96" s="47">
        <v>0</v>
      </c>
      <c r="D96" s="67">
        <f t="shared" si="11"/>
        <v>0</v>
      </c>
    </row>
    <row r="97" spans="1:6" ht="16.5" hidden="1" thickBot="1" x14ac:dyDescent="0.3">
      <c r="A97" s="32" t="s">
        <v>91</v>
      </c>
      <c r="B97" s="80"/>
      <c r="C97" s="53"/>
      <c r="D97" s="81" t="e">
        <f t="shared" si="11"/>
        <v>#DIV/0!</v>
      </c>
    </row>
    <row r="98" spans="1:6" ht="30.75" customHeight="1" thickBot="1" x14ac:dyDescent="0.3">
      <c r="A98" s="37" t="s">
        <v>84</v>
      </c>
      <c r="B98" s="83">
        <f>B48+B57+B62+B67+B72+B75+B82+B84+B89+B93+B96+B97</f>
        <v>3703840170.6699996</v>
      </c>
      <c r="C98" s="51">
        <f>C48+C57+C62+C67+C72+C75+C82+C84+C89+C93+C96+C97</f>
        <v>2281106001.5799999</v>
      </c>
      <c r="D98" s="84">
        <f t="shared" si="11"/>
        <v>61.587592781233944</v>
      </c>
      <c r="F98" s="17"/>
    </row>
    <row r="99" spans="1:6" ht="7.5" hidden="1" customHeight="1" x14ac:dyDescent="0.25">
      <c r="A99" s="39"/>
      <c r="B99" s="76"/>
      <c r="C99" s="52"/>
      <c r="D99" s="82" t="e">
        <f t="shared" si="11"/>
        <v>#DIV/0!</v>
      </c>
    </row>
    <row r="100" spans="1:6" ht="21.2" customHeight="1" thickBot="1" x14ac:dyDescent="0.3">
      <c r="A100" s="40" t="s">
        <v>85</v>
      </c>
      <c r="B100" s="80">
        <f>B46-B98</f>
        <v>-1179874833.1999993</v>
      </c>
      <c r="C100" s="53">
        <f>C46-C98</f>
        <v>-846843727.48000002</v>
      </c>
      <c r="D100" s="81">
        <f t="shared" si="11"/>
        <v>71.774030909976403</v>
      </c>
    </row>
    <row r="101" spans="1:6" x14ac:dyDescent="0.25">
      <c r="A101" s="41" t="s">
        <v>95</v>
      </c>
      <c r="B101" s="85"/>
      <c r="C101" s="54"/>
      <c r="D101" s="86"/>
    </row>
    <row r="102" spans="1:6" x14ac:dyDescent="0.25">
      <c r="A102" s="29" t="s">
        <v>86</v>
      </c>
      <c r="B102" s="57">
        <v>40000000</v>
      </c>
      <c r="C102" s="11">
        <v>0</v>
      </c>
      <c r="D102" s="66">
        <v>0</v>
      </c>
    </row>
    <row r="103" spans="1:6" ht="31.5" hidden="1" x14ac:dyDescent="0.25">
      <c r="A103" s="29" t="s">
        <v>87</v>
      </c>
      <c r="B103" s="57">
        <v>0</v>
      </c>
      <c r="C103" s="10">
        <v>0</v>
      </c>
      <c r="D103" s="66" t="e">
        <f t="shared" si="11"/>
        <v>#DIV/0!</v>
      </c>
    </row>
    <row r="104" spans="1:6" ht="31.5" hidden="1" x14ac:dyDescent="0.25">
      <c r="A104" s="29" t="s">
        <v>88</v>
      </c>
      <c r="B104" s="57">
        <v>0</v>
      </c>
      <c r="C104" s="10">
        <v>0</v>
      </c>
      <c r="D104" s="66" t="e">
        <f t="shared" si="11"/>
        <v>#DIV/0!</v>
      </c>
    </row>
    <row r="105" spans="1:6" ht="30.75" customHeight="1" thickBot="1" x14ac:dyDescent="0.3">
      <c r="A105" s="35" t="s">
        <v>89</v>
      </c>
      <c r="B105" s="87">
        <v>1139874833.2</v>
      </c>
      <c r="C105" s="44">
        <v>846843727.48000002</v>
      </c>
      <c r="D105" s="88">
        <f t="shared" si="11"/>
        <v>74.292694497222456</v>
      </c>
      <c r="F105" s="92"/>
    </row>
    <row r="106" spans="1:6" s="7" customFormat="1" ht="23.25" customHeight="1" x14ac:dyDescent="0.25">
      <c r="A106" s="19"/>
      <c r="B106" s="13"/>
      <c r="C106" s="13"/>
      <c r="D106" s="20"/>
      <c r="E106" s="18"/>
      <c r="F106" s="18"/>
    </row>
    <row r="107" spans="1:6" x14ac:dyDescent="0.25">
      <c r="A107" s="9" t="s">
        <v>101</v>
      </c>
      <c r="B107" s="14"/>
      <c r="C107" s="14"/>
      <c r="D107" s="15"/>
    </row>
    <row r="108" spans="1:6" ht="18" customHeight="1" x14ac:dyDescent="0.25">
      <c r="A108" s="9" t="s">
        <v>90</v>
      </c>
      <c r="B108" s="9"/>
      <c r="C108" s="97" t="s">
        <v>109</v>
      </c>
      <c r="D108" s="15"/>
    </row>
    <row r="109" spans="1:6" x14ac:dyDescent="0.25">
      <c r="A109" s="15"/>
      <c r="B109" s="15"/>
      <c r="C109" s="15"/>
      <c r="D109" s="15"/>
    </row>
    <row r="110" spans="1:6" ht="42.75" customHeight="1" x14ac:dyDescent="0.25">
      <c r="A110" s="15"/>
      <c r="B110" s="15"/>
      <c r="C110" s="15"/>
      <c r="D110" s="15"/>
    </row>
    <row r="111" spans="1:6" x14ac:dyDescent="0.25">
      <c r="A111" s="15"/>
      <c r="B111" s="15"/>
      <c r="C111" s="15"/>
      <c r="D111" s="15"/>
    </row>
  </sheetData>
  <mergeCells count="2">
    <mergeCell ref="A1:D1"/>
    <mergeCell ref="B47:D47"/>
  </mergeCells>
  <pageMargins left="1.1811023622047245" right="0" top="0.23622047244094491" bottom="0.11811023622047245" header="0.31496062992125984" footer="0.23622047244094491"/>
  <pageSetup paperSize="9" scale="73" orientation="portrait" r:id="rId1"/>
  <rowBreaks count="1" manualBreakCount="1">
    <brk id="4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09</vt:lpstr>
      <vt:lpstr>'09'!Заголовки_для_печати</vt:lpstr>
      <vt:lpstr>'09'!Область_печати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2024-10-14T08:30:42Z</dcterms:modified>
</cp:coreProperties>
</file>