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0305"/>
  </bookViews>
  <sheets>
    <sheet name="Допущенные" sheetId="1" r:id="rId1"/>
  </sheets>
  <definedNames>
    <definedName name="_xlnm._FilterDatabase" localSheetId="0" hidden="1">Допущенные!$A$2:$AA$51</definedName>
    <definedName name="_xlnm.Print_Area" localSheetId="0">Допущенные!$A$1:$AA$51</definedName>
  </definedNames>
  <calcPr calcId="145621"/>
</workbook>
</file>

<file path=xl/calcChain.xml><?xml version="1.0" encoding="utf-8"?>
<calcChain xmlns="http://schemas.openxmlformats.org/spreadsheetml/2006/main">
  <c r="Z51" i="1" l="1"/>
  <c r="Y51" i="1"/>
  <c r="W51" i="1"/>
  <c r="Z50" i="1"/>
  <c r="Y50" i="1"/>
  <c r="W50" i="1"/>
  <c r="Z49" i="1"/>
  <c r="Y49" i="1"/>
  <c r="W49" i="1"/>
  <c r="Z48" i="1"/>
  <c r="Y48" i="1"/>
  <c r="AB44" i="1" s="1"/>
  <c r="W48" i="1"/>
  <c r="Z47" i="1"/>
  <c r="Y47" i="1"/>
  <c r="W47" i="1"/>
  <c r="Z46" i="1"/>
  <c r="Y46" i="1"/>
  <c r="W46" i="1"/>
  <c r="Z45" i="1"/>
  <c r="Y45" i="1"/>
  <c r="W45" i="1"/>
  <c r="Z44" i="1"/>
  <c r="Y44" i="1"/>
  <c r="W44" i="1"/>
  <c r="Z43" i="1"/>
  <c r="Y43" i="1"/>
  <c r="W43" i="1"/>
  <c r="Z42" i="1"/>
  <c r="Y42" i="1"/>
  <c r="W42" i="1"/>
  <c r="Z41" i="1"/>
  <c r="Y41" i="1"/>
  <c r="W41" i="1"/>
  <c r="Z40" i="1"/>
  <c r="Y40" i="1"/>
  <c r="W40" i="1"/>
  <c r="Z39" i="1"/>
  <c r="Y39" i="1"/>
  <c r="W39" i="1"/>
  <c r="Z38" i="1"/>
  <c r="Y38" i="1"/>
  <c r="W38" i="1"/>
  <c r="Z37" i="1"/>
  <c r="Y37" i="1"/>
  <c r="W37" i="1"/>
  <c r="Z36" i="1"/>
  <c r="Y36" i="1"/>
  <c r="W36" i="1"/>
  <c r="Z35" i="1"/>
  <c r="Y35" i="1"/>
  <c r="W35" i="1"/>
  <c r="Z34" i="1"/>
  <c r="Y34" i="1"/>
  <c r="W34" i="1"/>
  <c r="Z33" i="1"/>
  <c r="Y33" i="1"/>
  <c r="W33" i="1"/>
  <c r="Z32" i="1"/>
  <c r="Y32" i="1"/>
  <c r="W32" i="1"/>
  <c r="Z31" i="1"/>
  <c r="Y31" i="1"/>
  <c r="W31" i="1"/>
  <c r="Z30" i="1"/>
  <c r="Y30" i="1"/>
  <c r="W30" i="1"/>
  <c r="Z29" i="1"/>
  <c r="Y29" i="1"/>
  <c r="W29" i="1"/>
  <c r="Z28" i="1"/>
  <c r="Y28" i="1"/>
  <c r="W28" i="1"/>
  <c r="Z27" i="1"/>
  <c r="Y27" i="1"/>
  <c r="W27" i="1"/>
  <c r="Z26" i="1"/>
  <c r="Y26" i="1"/>
  <c r="W26" i="1"/>
  <c r="Z25" i="1"/>
  <c r="Y25" i="1"/>
  <c r="W25" i="1"/>
  <c r="Z24" i="1"/>
  <c r="Y24" i="1"/>
  <c r="W24" i="1"/>
  <c r="Z23" i="1"/>
  <c r="Y23" i="1"/>
  <c r="W23" i="1"/>
  <c r="Z22" i="1"/>
  <c r="Y22" i="1"/>
  <c r="W22" i="1"/>
  <c r="Z21" i="1"/>
  <c r="Y21" i="1"/>
  <c r="W21" i="1"/>
  <c r="Z20" i="1"/>
  <c r="Y20" i="1"/>
  <c r="W20" i="1"/>
  <c r="Z19" i="1"/>
  <c r="Y19" i="1"/>
  <c r="W19" i="1"/>
  <c r="Z18" i="1"/>
  <c r="Y18" i="1"/>
  <c r="W18" i="1"/>
  <c r="Z17" i="1"/>
  <c r="Y17" i="1"/>
  <c r="W17" i="1"/>
  <c r="Z16" i="1"/>
  <c r="Y16" i="1"/>
  <c r="W16" i="1"/>
  <c r="Z15" i="1"/>
  <c r="Y15" i="1"/>
  <c r="W15" i="1"/>
  <c r="Z14" i="1"/>
  <c r="Y14" i="1"/>
  <c r="W14" i="1"/>
  <c r="Z13" i="1"/>
  <c r="Y13" i="1"/>
  <c r="W13" i="1"/>
  <c r="Z12" i="1"/>
  <c r="Y12" i="1"/>
  <c r="W12" i="1"/>
  <c r="Z11" i="1"/>
  <c r="Y11" i="1"/>
  <c r="W11" i="1"/>
  <c r="Z10" i="1"/>
  <c r="Y10" i="1"/>
  <c r="W10" i="1"/>
  <c r="Z9" i="1"/>
  <c r="Y9" i="1"/>
  <c r="W9" i="1"/>
  <c r="Z8" i="1"/>
  <c r="Y8" i="1"/>
  <c r="W8" i="1"/>
  <c r="Z7" i="1"/>
  <c r="Y7" i="1"/>
  <c r="W7" i="1"/>
  <c r="Z6" i="1"/>
  <c r="Y6" i="1"/>
  <c r="W6" i="1"/>
  <c r="Z5" i="1"/>
  <c r="Z4" i="1" s="1"/>
  <c r="Y5" i="1"/>
  <c r="AB43" i="1" s="1"/>
  <c r="W5" i="1"/>
  <c r="X4" i="1"/>
  <c r="W4" i="1"/>
  <c r="V4" i="1"/>
  <c r="Y4" i="1" l="1"/>
</calcChain>
</file>

<file path=xl/sharedStrings.xml><?xml version="1.0" encoding="utf-8"?>
<sst xmlns="http://schemas.openxmlformats.org/spreadsheetml/2006/main" count="164" uniqueCount="102">
  <si>
    <t>Предоставленные документы
(1-да, 0 - нет)</t>
  </si>
  <si>
    <t>№ пп</t>
  </si>
  <si>
    <t>Наименование прокта</t>
  </si>
  <si>
    <t>ОМС</t>
  </si>
  <si>
    <t>Дата представления заявки</t>
  </si>
  <si>
    <t>Время предоставления заявки</t>
  </si>
  <si>
    <t>Обязательные</t>
  </si>
  <si>
    <t>Для оценки</t>
  </si>
  <si>
    <t>заявка</t>
  </si>
  <si>
    <t>выписка из ЕГРН</t>
  </si>
  <si>
    <t>выписка из реестра мун. имущ.</t>
  </si>
  <si>
    <t>акт обследования с деффектной ведомостью</t>
  </si>
  <si>
    <t>фотоматериалы</t>
  </si>
  <si>
    <t>пояснительная записка</t>
  </si>
  <si>
    <t>гарантийное письмо по софианансированию</t>
  </si>
  <si>
    <t>сметы</t>
  </si>
  <si>
    <t>положительное заключени АУ "Центр ценообразования и экспертизы"</t>
  </si>
  <si>
    <t>документ об утверждении сметы</t>
  </si>
  <si>
    <t>мун. программа</t>
  </si>
  <si>
    <t>справка о начисленном износе</t>
  </si>
  <si>
    <t>расчет экономической эффективности</t>
  </si>
  <si>
    <t xml:space="preserve">документ о передаче в эксплуатацию, аренду, концессию </t>
  </si>
  <si>
    <t>протокол схода граждан о согласии оплаты по тарифу</t>
  </si>
  <si>
    <t>гарантия передачи в эксплуатацию</t>
  </si>
  <si>
    <t>кол-во башне</t>
  </si>
  <si>
    <t>Стоимость, тыс. рублей</t>
  </si>
  <si>
    <t>Стоимость (без учета ПСД, надзора) рублей</t>
  </si>
  <si>
    <t>из них РБ</t>
  </si>
  <si>
    <t>из низ МБ</t>
  </si>
  <si>
    <t>Примечание</t>
  </si>
  <si>
    <t>Итого</t>
  </si>
  <si>
    <t xml:space="preserve">Капитальный Ремонт водозаборного узла с.Челкасы Урмарского муниципального округа Чувашской Республики </t>
  </si>
  <si>
    <t>Урмарский</t>
  </si>
  <si>
    <t>Капитальный ремонт водонапорной башни в деревне Старые Урмары Урмарского муниципального округа Чувашской Республики</t>
  </si>
  <si>
    <t xml:space="preserve">Капитальный ремонт водозаборного узла д.Старое Янситово Урмарского муниципального округа Чувашской Республики </t>
  </si>
  <si>
    <t xml:space="preserve">Капитальный ремонт водозаборного узла д.Шихабылово Урмарского муниципального округа Чувашской Республики </t>
  </si>
  <si>
    <t>Капитальный ремонт скважины с водонапорной башней, в д.Нерядово  Приволжского территориального отдела Мариинско-Посадского муниципального округа Чувашской Республики</t>
  </si>
  <si>
    <t>Мариинско-Посадский</t>
  </si>
  <si>
    <t>15.01.2024</t>
  </si>
  <si>
    <t>Капитальный ремонт водозаборного узла в д.Калугино Козловского муниципального округа Чувашской Республики</t>
  </si>
  <si>
    <t xml:space="preserve">Козловский </t>
  </si>
  <si>
    <t>14:30</t>
  </si>
  <si>
    <t>1 кв. 2023</t>
  </si>
  <si>
    <t>Капитальный ремонт водозаборного узла в д. Альменево Козловского муниципального округа Чувашской Республики</t>
  </si>
  <si>
    <t>15:45</t>
  </si>
  <si>
    <t>Капитальный ремонт водозаборного узла в д. Янтиково Козловского муниципального округа Чувашской Республики</t>
  </si>
  <si>
    <t>Капитальный ремонт водозаборного узла в с. Байгулово Козловского муниципального округа Чувашской Республики</t>
  </si>
  <si>
    <t>Капитальный ремонт водозаборного узла в д. Картлуево Козловского муниципального округа Чувашской Республики</t>
  </si>
  <si>
    <t>Козловский</t>
  </si>
  <si>
    <t>Капитальный ремонт водозаборного узла в д. Айдарово Козловского муниципального округа Чувашской Республики</t>
  </si>
  <si>
    <t>Капитальный ремонт водонапорной башни расположенного в с. Токаево Комсомольского  муниципального округа Чувашской Республики</t>
  </si>
  <si>
    <t>Комсомольский</t>
  </si>
  <si>
    <t>Капитальный ремонт водонапорной башни расположенного в п. Киров Комсомольского  муниципального округа Чувашской Республики</t>
  </si>
  <si>
    <t>Капитальный ремонт водонапорной башни расположенного в с.Урмаево Комсомольского  муниципального округа Чувашской Республики</t>
  </si>
  <si>
    <t xml:space="preserve">Капитальный ремонт водозаборного узла системы водоснабжения д. Нижние Куганары Ефремкасинского сельского поселения Аликовского района Чувашской Республики </t>
  </si>
  <si>
    <t xml:space="preserve">Аликовский </t>
  </si>
  <si>
    <t>16:01.2024</t>
  </si>
  <si>
    <t xml:space="preserve">Капитальный ремонт водозаборного узла п.Дубовский Аликовского района Чувашской Республики </t>
  </si>
  <si>
    <t xml:space="preserve">Капитальный ремонт водозаборного узла  д.Поваркасы по ул.Северная Цивильского муниципального округа Чувашской Республики </t>
  </si>
  <si>
    <t>Цивильский</t>
  </si>
  <si>
    <t>17.01.2024</t>
  </si>
  <si>
    <t>?</t>
  </si>
  <si>
    <t xml:space="preserve">Капитальный ремонт водозаборного узла  д.Таганы по ул.Задняя,2 "а" Цивильского муниципального округа Чувашской Республики </t>
  </si>
  <si>
    <t>13:00</t>
  </si>
  <si>
    <t xml:space="preserve">Капитальный ремонт водозаборного узла  д.Новые Ямаши Цивильского муниципального округа Чувашской Республики </t>
  </si>
  <si>
    <t>17.012024</t>
  </si>
  <si>
    <t xml:space="preserve">Капитальный ремонт скважины с водонапорной башней по ул. Центральная д.Карабаши Карабашского ерриториального отдела Мариинско - Посадского муниципального округа Чувашской Республики </t>
  </si>
  <si>
    <t>17:00</t>
  </si>
  <si>
    <t>Капитальный ремонт водозаборного узла системы водоснабжения д.Аранчеево  Яльчикского  муниципального округа Чувашской Республики</t>
  </si>
  <si>
    <t xml:space="preserve">Яльчикский </t>
  </si>
  <si>
    <t>Капитальный ремонт водонапорной башни на южной стороне д. Бишево Урмарского муниципального округа Чувашской Республики</t>
  </si>
  <si>
    <t xml:space="preserve">Капитальный ремонт водонапорной башни д, Шибулаты Урмарского муниципального округа Чувашской Республики </t>
  </si>
  <si>
    <t xml:space="preserve">Капитальный ремонт водозаборного узла  д.Нюрши Чиричкасинского сельского поселения  Цивильского муниципального округа Чувашской Республики </t>
  </si>
  <si>
    <t xml:space="preserve">смета, об утв.сметы в ценах 4 кв.2020 года, </t>
  </si>
  <si>
    <t xml:space="preserve">Капитальный ремонт водонапорной башни на южной окраине КПП д.Орнары Урмарского муниципального округа Чувашской Республики </t>
  </si>
  <si>
    <t>18:01.2024</t>
  </si>
  <si>
    <t>Капитальный ремонт водозаборного узла по ул. Радужная в г. Козловка Козовского муниципального округа Чувашской Республики</t>
  </si>
  <si>
    <t>18.01.2024</t>
  </si>
  <si>
    <t xml:space="preserve">Капитальный ремонт скважины с водонапорной башней по ул.Полевая д.Карабаши Карабашского территориального отдела Мариинско - Посадского муниципального округа Чувашской Республики </t>
  </si>
  <si>
    <t xml:space="preserve"> </t>
  </si>
  <si>
    <t xml:space="preserve">Капитальный ремонт водозаборной башни  д.Сине-Кичеры по ул.Школьная, территория Сине-Кинчерской школы Урмарского района Чувашской Республики </t>
  </si>
  <si>
    <t xml:space="preserve">Капитальный ремонт водозаборного узла системы водоснабжения д.Анаткасы Цивильского муниципального округа Чувашской Республики </t>
  </si>
  <si>
    <t>Капитальный ремонт водозаборного узла в д. Тиньговатово по ул.Московская Цивильского муниципального округа Чувашской Республики</t>
  </si>
  <si>
    <t>19.01.2024</t>
  </si>
  <si>
    <t xml:space="preserve">Капитальный ремонт водозаборного узла в д.Вурумсют Цивильского муниципального округа Чувашской Республики </t>
  </si>
  <si>
    <t xml:space="preserve">Капитальный ремонт водозаборного узла в д.Степное Тугаево Цивильского муниципального округа Чувашской Республики </t>
  </si>
  <si>
    <t xml:space="preserve">Капитальный ремонт водозаборного узла в д.Опнеры Цивильского муниципального округа Чувашской Республики </t>
  </si>
  <si>
    <t xml:space="preserve">Капитальный ремонт водозаборного узла в д.Таушкасы Цивильского муниципального округа Чувашской Республики </t>
  </si>
  <si>
    <t xml:space="preserve">Капитальный ремонт водозаборного узла системы водоснабжения д.Вторые Синьялы Цивильского муниципального округа Чувашской Республики </t>
  </si>
  <si>
    <t xml:space="preserve">Капитальный ремонт водозаборного узла системы водоснабжения д.Мунсют, ул.Пугачева Игорварского территориального отдела   Цивильского муниципального округа Чувашской Республики </t>
  </si>
  <si>
    <t xml:space="preserve">Капитальный ремонт водозаборного узла системы водоснабжения д.Чирши Цивильского муниципального округа Чувашской Республики </t>
  </si>
  <si>
    <t xml:space="preserve">Капитальный ремонт водозаборного узла системы водоснабжения с.Сятры, Игорварского территориального отдела   Цивильского муниципального округа Чувашской Республики </t>
  </si>
  <si>
    <t xml:space="preserve">Капитальный Ремонт водозаборного узла системы водоснабжения д. Новое Байгулово Кугеевского территориального отдела Мариинско-Посадского муниципального округа Чувашской Республики </t>
  </si>
  <si>
    <t xml:space="preserve">Капитальный ремонт водозаборного узла в д.Булдеево Цивильского муниципального округа Чувашской Республики </t>
  </si>
  <si>
    <t xml:space="preserve">Капитальный ремонт водозаборного узла в д. Акнязево Цивильского муниципального округа Чувашской Республики </t>
  </si>
  <si>
    <t xml:space="preserve">Капитальный ремонт водозаборного узла в д.Тюнзеры Цивильского муниципального округа Чувашской Республики </t>
  </si>
  <si>
    <t xml:space="preserve">Капитальный ремонт водозаборного узла системы водоснабжения д.Мунсют, ул. Николаева Игорварского территориального отдела   Цивильского муниципального округа Чувашской Республики </t>
  </si>
  <si>
    <t xml:space="preserve">Капитаьный ремонт скважины с водонапорной башней, в с.Кушниково ул.Школьная Приволжского территориального отдела Мариинско-Посадского округа Чувашской Республики </t>
  </si>
  <si>
    <t>Капитальный ремонт водозаборного узла в деревне Анаткасы Красноармейского муниципального округа Чувашской Республики</t>
  </si>
  <si>
    <t>Красноармейский</t>
  </si>
  <si>
    <t>Капитальный ремонт скважины с водонапорной башней д. Вурман-Пилемчи Карабашевского территориального отдела Мариинско-Посадского муниципального округа Чувашской Республики</t>
  </si>
  <si>
    <t>Капитальный ремонт водозаборного узла системы водоснабжения с.Лащ-Таяба Яльчикского муниципального округа Чувашской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</si>
</sst>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" fontId="0" fillId="2" borderId="13" xfId="0" applyNumberFormat="1" applyFill="1" applyBorder="1" applyAlignment="1">
      <alignment horizontal="center" vertical="center" wrapText="1"/>
    </xf>
    <xf numFmtId="4" fontId="0" fillId="2" borderId="13" xfId="0" applyNumberForma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4" fontId="2" fillId="2" borderId="1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14" fontId="0" fillId="2" borderId="17" xfId="0" applyNumberFormat="1" applyFill="1" applyBorder="1" applyAlignment="1">
      <alignment horizontal="center" vertical="center"/>
    </xf>
    <xf numFmtId="20" fontId="0" fillId="2" borderId="17" xfId="0" applyNumberFormat="1" applyFill="1" applyBorder="1" applyAlignment="1">
      <alignment horizontal="center" vertical="center"/>
    </xf>
    <xf numFmtId="1" fontId="0" fillId="2" borderId="17" xfId="0" applyNumberFormat="1" applyFill="1" applyBorder="1" applyAlignment="1">
      <alignment horizontal="center" vertical="center"/>
    </xf>
    <xf numFmtId="4" fontId="0" fillId="2" borderId="17" xfId="0" applyNumberFormat="1" applyFill="1" applyBorder="1" applyAlignment="1">
      <alignment horizontal="center" vertical="center"/>
    </xf>
    <xf numFmtId="0" fontId="0" fillId="2" borderId="17" xfId="0" applyFill="1" applyBorder="1"/>
    <xf numFmtId="0" fontId="4" fillId="2" borderId="17" xfId="0" applyFont="1" applyFill="1" applyBorder="1" applyAlignment="1">
      <alignment horizontal="center" vertical="center" wrapText="1"/>
    </xf>
    <xf numFmtId="49" fontId="0" fillId="2" borderId="17" xfId="0" applyNumberForma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14" fontId="0" fillId="2" borderId="18" xfId="0" applyNumberFormat="1" applyFill="1" applyBorder="1" applyAlignment="1">
      <alignment horizontal="center" vertical="center"/>
    </xf>
    <xf numFmtId="20" fontId="0" fillId="2" borderId="0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20" fontId="0" fillId="2" borderId="20" xfId="0" applyNumberFormat="1" applyFill="1" applyBorder="1" applyAlignment="1">
      <alignment horizontal="center" vertical="center"/>
    </xf>
    <xf numFmtId="4" fontId="0" fillId="2" borderId="0" xfId="0" applyNumberFormat="1" applyFill="1"/>
    <xf numFmtId="0" fontId="5" fillId="2" borderId="17" xfId="0" applyFont="1" applyFill="1" applyBorder="1" applyAlignment="1">
      <alignment horizontal="center" vertical="center"/>
    </xf>
    <xf numFmtId="4" fontId="6" fillId="2" borderId="0" xfId="0" applyNumberFormat="1" applyFont="1" applyFill="1"/>
    <xf numFmtId="14" fontId="5" fillId="2" borderId="17" xfId="0" applyNumberFormat="1" applyFont="1" applyFill="1" applyBorder="1" applyAlignment="1">
      <alignment horizontal="center" vertical="center"/>
    </xf>
    <xf numFmtId="20" fontId="5" fillId="2" borderId="17" xfId="0" applyNumberFormat="1" applyFont="1" applyFill="1" applyBorder="1" applyAlignment="1">
      <alignment horizontal="center" vertical="center"/>
    </xf>
    <xf numFmtId="1" fontId="0" fillId="2" borderId="0" xfId="0" applyNumberFormat="1" applyFill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view="pageBreakPreview" zoomScale="60" zoomScaleNormal="100" workbookViewId="0">
      <selection activeCell="W21" sqref="W21:W47"/>
    </sheetView>
  </sheetViews>
  <sheetFormatPr defaultRowHeight="15" x14ac:dyDescent="0.25"/>
  <cols>
    <col min="1" max="1" width="8.28515625" style="3" customWidth="1"/>
    <col min="2" max="2" width="30" style="3" customWidth="1"/>
    <col min="3" max="3" width="24.140625" style="3" customWidth="1"/>
    <col min="4" max="4" width="15.42578125" style="3" customWidth="1"/>
    <col min="5" max="5" width="15" style="3" customWidth="1"/>
    <col min="6" max="6" width="8.5703125" style="3" customWidth="1"/>
    <col min="7" max="7" width="8.28515625" style="3" customWidth="1"/>
    <col min="8" max="8" width="11.42578125" style="3" customWidth="1"/>
    <col min="9" max="9" width="12.7109375" style="3" customWidth="1"/>
    <col min="10" max="10" width="7.28515625" style="3" customWidth="1"/>
    <col min="11" max="12" width="9.5703125" style="3" customWidth="1"/>
    <col min="13" max="13" width="7.28515625" style="3" customWidth="1"/>
    <col min="14" max="14" width="13.7109375" style="3" customWidth="1"/>
    <col min="15" max="15" width="10.28515625" style="3" customWidth="1"/>
    <col min="16" max="18" width="9.140625" style="3"/>
    <col min="19" max="19" width="13.85546875" style="3" customWidth="1"/>
    <col min="20" max="20" width="11.85546875" style="3" customWidth="1"/>
    <col min="21" max="21" width="9.140625" style="3"/>
    <col min="22" max="22" width="9.140625" style="57"/>
    <col min="23" max="23" width="17" style="52" customWidth="1"/>
    <col min="24" max="24" width="16.7109375" style="3" customWidth="1"/>
    <col min="25" max="25" width="21" style="3" customWidth="1"/>
    <col min="26" max="26" width="17" style="3" customWidth="1"/>
    <col min="27" max="27" width="26.28515625" style="3" customWidth="1"/>
    <col min="28" max="28" width="20.85546875" style="3" customWidth="1"/>
    <col min="29" max="29" width="14.85546875" style="3" bestFit="1" customWidth="1"/>
    <col min="30" max="30" width="17.28515625" style="3" customWidth="1"/>
    <col min="31" max="16384" width="9.140625" style="3"/>
  </cols>
  <sheetData>
    <row r="1" spans="1:27" ht="60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5.5" customHeight="1" thickBot="1" x14ac:dyDescent="0.3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/>
      <c r="H2" s="9"/>
      <c r="I2" s="9"/>
      <c r="J2" s="9"/>
      <c r="K2" s="9"/>
      <c r="L2" s="9"/>
      <c r="M2" s="9"/>
      <c r="N2" s="9"/>
      <c r="O2" s="9"/>
      <c r="P2" s="10"/>
      <c r="Q2" s="11" t="s">
        <v>7</v>
      </c>
      <c r="R2" s="12"/>
      <c r="S2" s="12"/>
      <c r="T2" s="12"/>
      <c r="U2" s="13"/>
      <c r="V2" s="14"/>
      <c r="W2" s="15"/>
      <c r="X2" s="16"/>
      <c r="Y2" s="16"/>
      <c r="Z2" s="16"/>
      <c r="AA2" s="17"/>
    </row>
    <row r="3" spans="1:27" ht="109.5" customHeight="1" x14ac:dyDescent="0.25">
      <c r="A3" s="18"/>
      <c r="B3" s="19"/>
      <c r="C3" s="20"/>
      <c r="D3" s="20"/>
      <c r="E3" s="21"/>
      <c r="F3" s="22" t="s">
        <v>8</v>
      </c>
      <c r="G3" s="23" t="s">
        <v>9</v>
      </c>
      <c r="H3" s="23" t="s">
        <v>10</v>
      </c>
      <c r="I3" s="23" t="s">
        <v>11</v>
      </c>
      <c r="J3" s="23" t="s">
        <v>12</v>
      </c>
      <c r="K3" s="23" t="s">
        <v>13</v>
      </c>
      <c r="L3" s="24" t="s">
        <v>14</v>
      </c>
      <c r="M3" s="25" t="s">
        <v>15</v>
      </c>
      <c r="N3" s="23" t="s">
        <v>16</v>
      </c>
      <c r="O3" s="23" t="s">
        <v>17</v>
      </c>
      <c r="P3" s="23" t="s">
        <v>18</v>
      </c>
      <c r="Q3" s="24" t="s">
        <v>19</v>
      </c>
      <c r="R3" s="25" t="s">
        <v>20</v>
      </c>
      <c r="S3" s="24" t="s">
        <v>21</v>
      </c>
      <c r="T3" s="26" t="s">
        <v>22</v>
      </c>
      <c r="U3" s="26" t="s">
        <v>23</v>
      </c>
      <c r="V3" s="27" t="s">
        <v>24</v>
      </c>
      <c r="W3" s="28" t="s">
        <v>25</v>
      </c>
      <c r="X3" s="26" t="s">
        <v>26</v>
      </c>
      <c r="Y3" s="26" t="s">
        <v>27</v>
      </c>
      <c r="Z3" s="26" t="s">
        <v>28</v>
      </c>
      <c r="AA3" s="24" t="s">
        <v>29</v>
      </c>
    </row>
    <row r="4" spans="1:27" ht="48.75" customHeight="1" x14ac:dyDescent="0.25">
      <c r="A4" s="29" t="s">
        <v>30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32">
        <f>SUM(V5:V51)</f>
        <v>47</v>
      </c>
      <c r="W4" s="32">
        <f>SUM(W5:W51)</f>
        <v>128180.62400000001</v>
      </c>
      <c r="X4" s="32">
        <f>SUM(X5:X51)</f>
        <v>128180624</v>
      </c>
      <c r="Y4" s="32">
        <f>SUM(Y5:Y51)</f>
        <v>116760838.5</v>
      </c>
      <c r="Z4" s="32">
        <f>SUM(Z5:Z51)</f>
        <v>8486658.5</v>
      </c>
      <c r="AA4" s="33"/>
    </row>
    <row r="5" spans="1:27" ht="99.95" customHeight="1" x14ac:dyDescent="0.25">
      <c r="A5" s="34">
        <v>1</v>
      </c>
      <c r="B5" s="35" t="s">
        <v>31</v>
      </c>
      <c r="C5" s="34" t="s">
        <v>32</v>
      </c>
      <c r="D5" s="36">
        <v>45303</v>
      </c>
      <c r="E5" s="37">
        <v>0.65625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4">
        <v>1</v>
      </c>
      <c r="L5" s="34">
        <v>1</v>
      </c>
      <c r="M5" s="34">
        <v>1</v>
      </c>
      <c r="N5" s="34">
        <v>1</v>
      </c>
      <c r="O5" s="34">
        <v>1</v>
      </c>
      <c r="P5" s="34">
        <v>1</v>
      </c>
      <c r="Q5" s="34">
        <v>1</v>
      </c>
      <c r="R5" s="34">
        <v>1</v>
      </c>
      <c r="S5" s="34">
        <v>0</v>
      </c>
      <c r="T5" s="34">
        <v>1</v>
      </c>
      <c r="U5" s="34">
        <v>1</v>
      </c>
      <c r="V5" s="38">
        <v>1</v>
      </c>
      <c r="W5" s="39">
        <f>X5/1000</f>
        <v>3441.63</v>
      </c>
      <c r="X5" s="39">
        <v>3441630</v>
      </c>
      <c r="Y5" s="39">
        <f t="shared" ref="Y5:Y6" si="0">X5*0.94</f>
        <v>3235132.1999999997</v>
      </c>
      <c r="Z5" s="39">
        <f t="shared" ref="Z5:Z6" si="1">X5*0.06</f>
        <v>206497.8</v>
      </c>
      <c r="AA5" s="40"/>
    </row>
    <row r="6" spans="1:27" ht="99.95" customHeight="1" x14ac:dyDescent="0.25">
      <c r="A6" s="34">
        <v>2</v>
      </c>
      <c r="B6" s="35" t="s">
        <v>33</v>
      </c>
      <c r="C6" s="34" t="s">
        <v>32</v>
      </c>
      <c r="D6" s="36">
        <v>45303</v>
      </c>
      <c r="E6" s="37">
        <v>0.65625</v>
      </c>
      <c r="F6" s="34">
        <v>1</v>
      </c>
      <c r="G6" s="34">
        <v>1</v>
      </c>
      <c r="H6" s="34">
        <v>1</v>
      </c>
      <c r="I6" s="34">
        <v>1</v>
      </c>
      <c r="J6" s="34">
        <v>1</v>
      </c>
      <c r="K6" s="34">
        <v>1</v>
      </c>
      <c r="L6" s="34">
        <v>1</v>
      </c>
      <c r="M6" s="34">
        <v>1</v>
      </c>
      <c r="N6" s="34">
        <v>1</v>
      </c>
      <c r="O6" s="34">
        <v>1</v>
      </c>
      <c r="P6" s="34">
        <v>1</v>
      </c>
      <c r="Q6" s="34">
        <v>1</v>
      </c>
      <c r="R6" s="34">
        <v>1</v>
      </c>
      <c r="S6" s="34">
        <v>0</v>
      </c>
      <c r="T6" s="34">
        <v>1</v>
      </c>
      <c r="U6" s="34">
        <v>1</v>
      </c>
      <c r="V6" s="38">
        <v>1</v>
      </c>
      <c r="W6" s="39">
        <f t="shared" ref="W6:W51" si="2">X6/1000</f>
        <v>2380.5500000000002</v>
      </c>
      <c r="X6" s="39">
        <v>2380550</v>
      </c>
      <c r="Y6" s="39">
        <f t="shared" si="0"/>
        <v>2237717</v>
      </c>
      <c r="Z6" s="39">
        <f t="shared" si="1"/>
        <v>142833</v>
      </c>
      <c r="AA6" s="40"/>
    </row>
    <row r="7" spans="1:27" ht="99.95" customHeight="1" x14ac:dyDescent="0.25">
      <c r="A7" s="34">
        <v>3</v>
      </c>
      <c r="B7" s="35" t="s">
        <v>34</v>
      </c>
      <c r="C7" s="34" t="s">
        <v>32</v>
      </c>
      <c r="D7" s="36">
        <v>45303</v>
      </c>
      <c r="E7" s="37">
        <v>0.65625</v>
      </c>
      <c r="F7" s="34">
        <v>1</v>
      </c>
      <c r="G7" s="34">
        <v>1</v>
      </c>
      <c r="H7" s="34">
        <v>1</v>
      </c>
      <c r="I7" s="34">
        <v>1</v>
      </c>
      <c r="J7" s="34">
        <v>1</v>
      </c>
      <c r="K7" s="34">
        <v>1</v>
      </c>
      <c r="L7" s="34">
        <v>1</v>
      </c>
      <c r="M7" s="34">
        <v>1</v>
      </c>
      <c r="N7" s="34">
        <v>1</v>
      </c>
      <c r="O7" s="34">
        <v>1</v>
      </c>
      <c r="P7" s="34">
        <v>1</v>
      </c>
      <c r="Q7" s="34">
        <v>1</v>
      </c>
      <c r="R7" s="34">
        <v>1</v>
      </c>
      <c r="S7" s="34">
        <v>0</v>
      </c>
      <c r="T7" s="34">
        <v>1</v>
      </c>
      <c r="U7" s="34">
        <v>1</v>
      </c>
      <c r="V7" s="38">
        <v>1</v>
      </c>
      <c r="W7" s="39">
        <f t="shared" si="2"/>
        <v>2438.7399999999998</v>
      </c>
      <c r="X7" s="39">
        <v>2438740</v>
      </c>
      <c r="Y7" s="39">
        <f>X7*0.94</f>
        <v>2292415.6</v>
      </c>
      <c r="Z7" s="39">
        <f>X7*0.06</f>
        <v>146324.4</v>
      </c>
      <c r="AA7" s="40"/>
    </row>
    <row r="8" spans="1:27" ht="99.95" customHeight="1" x14ac:dyDescent="0.25">
      <c r="A8" s="34">
        <v>4</v>
      </c>
      <c r="B8" s="35" t="s">
        <v>35</v>
      </c>
      <c r="C8" s="34" t="s">
        <v>32</v>
      </c>
      <c r="D8" s="36">
        <v>45303</v>
      </c>
      <c r="E8" s="37">
        <v>0.65625</v>
      </c>
      <c r="F8" s="34">
        <v>1</v>
      </c>
      <c r="G8" s="34">
        <v>1</v>
      </c>
      <c r="H8" s="34">
        <v>1</v>
      </c>
      <c r="I8" s="34">
        <v>1</v>
      </c>
      <c r="J8" s="34">
        <v>1</v>
      </c>
      <c r="K8" s="34">
        <v>1</v>
      </c>
      <c r="L8" s="34">
        <v>1</v>
      </c>
      <c r="M8" s="34">
        <v>1</v>
      </c>
      <c r="N8" s="34">
        <v>1</v>
      </c>
      <c r="O8" s="34">
        <v>1</v>
      </c>
      <c r="P8" s="34">
        <v>1</v>
      </c>
      <c r="Q8" s="34">
        <v>1</v>
      </c>
      <c r="R8" s="34">
        <v>1</v>
      </c>
      <c r="S8" s="34">
        <v>0</v>
      </c>
      <c r="T8" s="34">
        <v>1</v>
      </c>
      <c r="U8" s="34">
        <v>1</v>
      </c>
      <c r="V8" s="38">
        <v>1</v>
      </c>
      <c r="W8" s="39">
        <f t="shared" si="2"/>
        <v>2522.85</v>
      </c>
      <c r="X8" s="39">
        <v>2522850</v>
      </c>
      <c r="Y8" s="39">
        <f>X8*0.94</f>
        <v>2371479</v>
      </c>
      <c r="Z8" s="39">
        <f>X8*0.06</f>
        <v>151371</v>
      </c>
      <c r="AA8" s="41"/>
    </row>
    <row r="9" spans="1:27" ht="99.95" customHeight="1" x14ac:dyDescent="0.25">
      <c r="A9" s="34">
        <v>5</v>
      </c>
      <c r="B9" s="35" t="s">
        <v>36</v>
      </c>
      <c r="C9" s="34" t="s">
        <v>37</v>
      </c>
      <c r="D9" s="36" t="s">
        <v>38</v>
      </c>
      <c r="E9" s="37">
        <v>0.62986111111111109</v>
      </c>
      <c r="F9" s="34">
        <v>1</v>
      </c>
      <c r="G9" s="34">
        <v>1</v>
      </c>
      <c r="H9" s="34">
        <v>1</v>
      </c>
      <c r="I9" s="34">
        <v>1</v>
      </c>
      <c r="J9" s="34">
        <v>1</v>
      </c>
      <c r="K9" s="34">
        <v>1</v>
      </c>
      <c r="L9" s="34">
        <v>1</v>
      </c>
      <c r="M9" s="34">
        <v>1</v>
      </c>
      <c r="N9" s="34">
        <v>1</v>
      </c>
      <c r="O9" s="34">
        <v>1</v>
      </c>
      <c r="P9" s="34">
        <v>1</v>
      </c>
      <c r="Q9" s="34">
        <v>1</v>
      </c>
      <c r="R9" s="34">
        <v>1</v>
      </c>
      <c r="S9" s="34">
        <v>0</v>
      </c>
      <c r="T9" s="34">
        <v>1</v>
      </c>
      <c r="U9" s="34">
        <v>1</v>
      </c>
      <c r="V9" s="38">
        <v>1</v>
      </c>
      <c r="W9" s="39">
        <f t="shared" si="2"/>
        <v>2250.5100000000002</v>
      </c>
      <c r="X9" s="39">
        <v>2250510</v>
      </c>
      <c r="Y9" s="39">
        <f>X9*0.95</f>
        <v>2137984.5</v>
      </c>
      <c r="Z9" s="39">
        <f>X9*0.05</f>
        <v>112525.5</v>
      </c>
      <c r="AA9" s="41"/>
    </row>
    <row r="10" spans="1:27" ht="99.95" customHeight="1" x14ac:dyDescent="0.25">
      <c r="A10" s="34">
        <v>6</v>
      </c>
      <c r="B10" s="35" t="s">
        <v>39</v>
      </c>
      <c r="C10" s="34" t="s">
        <v>40</v>
      </c>
      <c r="D10" s="36">
        <v>45306</v>
      </c>
      <c r="E10" s="42" t="s">
        <v>41</v>
      </c>
      <c r="F10" s="34">
        <v>1</v>
      </c>
      <c r="G10" s="34">
        <v>1</v>
      </c>
      <c r="H10" s="34">
        <v>1</v>
      </c>
      <c r="I10" s="34">
        <v>1</v>
      </c>
      <c r="J10" s="34">
        <v>1</v>
      </c>
      <c r="K10" s="34">
        <v>1</v>
      </c>
      <c r="L10" s="34">
        <v>1</v>
      </c>
      <c r="M10" s="34">
        <v>1</v>
      </c>
      <c r="N10" s="34">
        <v>1</v>
      </c>
      <c r="O10" s="34">
        <v>1</v>
      </c>
      <c r="P10" s="34">
        <v>1</v>
      </c>
      <c r="Q10" s="34">
        <v>1</v>
      </c>
      <c r="R10" s="34">
        <v>1</v>
      </c>
      <c r="S10" s="34">
        <v>0</v>
      </c>
      <c r="T10" s="34">
        <v>1</v>
      </c>
      <c r="U10" s="34">
        <v>1</v>
      </c>
      <c r="V10" s="38">
        <v>1</v>
      </c>
      <c r="W10" s="39">
        <f t="shared" si="2"/>
        <v>1748.54</v>
      </c>
      <c r="X10" s="39">
        <v>1748540</v>
      </c>
      <c r="Y10" s="39">
        <f>X10*0.94</f>
        <v>1643627.5999999999</v>
      </c>
      <c r="Z10" s="39">
        <f>X10*0.06</f>
        <v>104912.4</v>
      </c>
      <c r="AA10" s="34" t="s">
        <v>42</v>
      </c>
    </row>
    <row r="11" spans="1:27" ht="99.95" customHeight="1" x14ac:dyDescent="0.25">
      <c r="A11" s="34">
        <v>7</v>
      </c>
      <c r="B11" s="35" t="s">
        <v>43</v>
      </c>
      <c r="C11" s="34" t="s">
        <v>40</v>
      </c>
      <c r="D11" s="36">
        <v>45306</v>
      </c>
      <c r="E11" s="42" t="s">
        <v>44</v>
      </c>
      <c r="F11" s="34">
        <v>1</v>
      </c>
      <c r="G11" s="34">
        <v>1</v>
      </c>
      <c r="H11" s="34">
        <v>1</v>
      </c>
      <c r="I11" s="34">
        <v>1</v>
      </c>
      <c r="J11" s="34">
        <v>1</v>
      </c>
      <c r="K11" s="34">
        <v>1</v>
      </c>
      <c r="L11" s="34">
        <v>1</v>
      </c>
      <c r="M11" s="34">
        <v>1</v>
      </c>
      <c r="N11" s="34">
        <v>1</v>
      </c>
      <c r="O11" s="34">
        <v>1</v>
      </c>
      <c r="P11" s="34">
        <v>1</v>
      </c>
      <c r="Q11" s="34">
        <v>1</v>
      </c>
      <c r="R11" s="34">
        <v>1</v>
      </c>
      <c r="S11" s="34">
        <v>0</v>
      </c>
      <c r="T11" s="34">
        <v>1</v>
      </c>
      <c r="U11" s="34">
        <v>1</v>
      </c>
      <c r="V11" s="38">
        <v>1</v>
      </c>
      <c r="W11" s="39">
        <f t="shared" si="2"/>
        <v>1882.67</v>
      </c>
      <c r="X11" s="39">
        <v>1882670</v>
      </c>
      <c r="Y11" s="39">
        <f>X11*0.94</f>
        <v>1769709.7999999998</v>
      </c>
      <c r="Z11" s="39">
        <f>X11*0.06</f>
        <v>112960.2</v>
      </c>
      <c r="AA11" s="34" t="s">
        <v>42</v>
      </c>
    </row>
    <row r="12" spans="1:27" ht="99.95" customHeight="1" x14ac:dyDescent="0.25">
      <c r="A12" s="34">
        <v>8</v>
      </c>
      <c r="B12" s="35" t="s">
        <v>45</v>
      </c>
      <c r="C12" s="34" t="s">
        <v>40</v>
      </c>
      <c r="D12" s="36">
        <v>45306</v>
      </c>
      <c r="E12" s="42" t="s">
        <v>44</v>
      </c>
      <c r="F12" s="34">
        <v>1</v>
      </c>
      <c r="G12" s="34">
        <v>1</v>
      </c>
      <c r="H12" s="34">
        <v>1</v>
      </c>
      <c r="I12" s="34">
        <v>1</v>
      </c>
      <c r="J12" s="34">
        <v>1</v>
      </c>
      <c r="K12" s="34">
        <v>1</v>
      </c>
      <c r="L12" s="34">
        <v>1</v>
      </c>
      <c r="M12" s="34">
        <v>1</v>
      </c>
      <c r="N12" s="34">
        <v>1</v>
      </c>
      <c r="O12" s="34">
        <v>1</v>
      </c>
      <c r="P12" s="34">
        <v>1</v>
      </c>
      <c r="Q12" s="34">
        <v>1</v>
      </c>
      <c r="R12" s="34">
        <v>1</v>
      </c>
      <c r="S12" s="34">
        <v>0</v>
      </c>
      <c r="T12" s="34">
        <v>1</v>
      </c>
      <c r="U12" s="34">
        <v>1</v>
      </c>
      <c r="V12" s="38">
        <v>1</v>
      </c>
      <c r="W12" s="39">
        <f t="shared" si="2"/>
        <v>1810.34</v>
      </c>
      <c r="X12" s="39">
        <v>1810340</v>
      </c>
      <c r="Y12" s="39">
        <f t="shared" ref="Y12:Y15" si="3">X12*0.94</f>
        <v>1701719.5999999999</v>
      </c>
      <c r="Z12" s="39">
        <f t="shared" ref="Z12:Z15" si="4">X12*0.06</f>
        <v>108620.4</v>
      </c>
      <c r="AA12" s="34" t="s">
        <v>42</v>
      </c>
    </row>
    <row r="13" spans="1:27" ht="99.95" customHeight="1" x14ac:dyDescent="0.25">
      <c r="A13" s="34">
        <v>9</v>
      </c>
      <c r="B13" s="35" t="s">
        <v>46</v>
      </c>
      <c r="C13" s="34" t="s">
        <v>40</v>
      </c>
      <c r="D13" s="36">
        <v>45306</v>
      </c>
      <c r="E13" s="42" t="s">
        <v>41</v>
      </c>
      <c r="F13" s="34">
        <v>1</v>
      </c>
      <c r="G13" s="34">
        <v>1</v>
      </c>
      <c r="H13" s="34">
        <v>1</v>
      </c>
      <c r="I13" s="34">
        <v>1</v>
      </c>
      <c r="J13" s="34">
        <v>1</v>
      </c>
      <c r="K13" s="34">
        <v>1</v>
      </c>
      <c r="L13" s="34">
        <v>1</v>
      </c>
      <c r="M13" s="34">
        <v>1</v>
      </c>
      <c r="N13" s="34">
        <v>1</v>
      </c>
      <c r="O13" s="34">
        <v>1</v>
      </c>
      <c r="P13" s="34">
        <v>1</v>
      </c>
      <c r="Q13" s="34">
        <v>1</v>
      </c>
      <c r="R13" s="34">
        <v>1</v>
      </c>
      <c r="S13" s="34">
        <v>0</v>
      </c>
      <c r="T13" s="34">
        <v>1</v>
      </c>
      <c r="U13" s="34">
        <v>1</v>
      </c>
      <c r="V13" s="38">
        <v>1</v>
      </c>
      <c r="W13" s="39">
        <f t="shared" si="2"/>
        <v>782.16</v>
      </c>
      <c r="X13" s="39">
        <v>782160</v>
      </c>
      <c r="Y13" s="39">
        <f t="shared" si="3"/>
        <v>735230.39999999991</v>
      </c>
      <c r="Z13" s="39">
        <f t="shared" si="4"/>
        <v>46929.599999999999</v>
      </c>
      <c r="AA13" s="34" t="s">
        <v>42</v>
      </c>
    </row>
    <row r="14" spans="1:27" ht="99.95" customHeight="1" x14ac:dyDescent="0.25">
      <c r="A14" s="34">
        <v>10</v>
      </c>
      <c r="B14" s="35" t="s">
        <v>47</v>
      </c>
      <c r="C14" s="34" t="s">
        <v>48</v>
      </c>
      <c r="D14" s="36">
        <v>45306</v>
      </c>
      <c r="E14" s="37">
        <v>0.60416666666666663</v>
      </c>
      <c r="F14" s="34">
        <v>1</v>
      </c>
      <c r="G14" s="34">
        <v>1</v>
      </c>
      <c r="H14" s="34">
        <v>1</v>
      </c>
      <c r="I14" s="34">
        <v>1</v>
      </c>
      <c r="J14" s="34">
        <v>1</v>
      </c>
      <c r="K14" s="34">
        <v>1</v>
      </c>
      <c r="L14" s="34">
        <v>1</v>
      </c>
      <c r="M14" s="34">
        <v>1</v>
      </c>
      <c r="N14" s="34">
        <v>1</v>
      </c>
      <c r="O14" s="34">
        <v>1</v>
      </c>
      <c r="P14" s="34">
        <v>1</v>
      </c>
      <c r="Q14" s="34">
        <v>1</v>
      </c>
      <c r="R14" s="34">
        <v>1</v>
      </c>
      <c r="S14" s="34">
        <v>0</v>
      </c>
      <c r="T14" s="34">
        <v>1</v>
      </c>
      <c r="U14" s="34">
        <v>1</v>
      </c>
      <c r="V14" s="38">
        <v>1</v>
      </c>
      <c r="W14" s="39">
        <f t="shared" si="2"/>
        <v>1842.8</v>
      </c>
      <c r="X14" s="39">
        <v>1842800</v>
      </c>
      <c r="Y14" s="39">
        <f t="shared" si="3"/>
        <v>1732232</v>
      </c>
      <c r="Z14" s="39">
        <f t="shared" si="4"/>
        <v>110568</v>
      </c>
      <c r="AA14" s="34" t="s">
        <v>42</v>
      </c>
    </row>
    <row r="15" spans="1:27" ht="99.95" customHeight="1" x14ac:dyDescent="0.25">
      <c r="A15" s="34">
        <v>11</v>
      </c>
      <c r="B15" s="35" t="s">
        <v>49</v>
      </c>
      <c r="C15" s="34" t="s">
        <v>48</v>
      </c>
      <c r="D15" s="36">
        <v>45306</v>
      </c>
      <c r="E15" s="37">
        <v>0.60416666666666663</v>
      </c>
      <c r="F15" s="34">
        <v>1</v>
      </c>
      <c r="G15" s="34">
        <v>1</v>
      </c>
      <c r="H15" s="34">
        <v>1</v>
      </c>
      <c r="I15" s="34">
        <v>1</v>
      </c>
      <c r="J15" s="34">
        <v>1</v>
      </c>
      <c r="K15" s="34">
        <v>1</v>
      </c>
      <c r="L15" s="34">
        <v>1</v>
      </c>
      <c r="M15" s="34">
        <v>1</v>
      </c>
      <c r="N15" s="34">
        <v>1</v>
      </c>
      <c r="O15" s="34">
        <v>1</v>
      </c>
      <c r="P15" s="34">
        <v>1</v>
      </c>
      <c r="Q15" s="34">
        <v>1</v>
      </c>
      <c r="R15" s="34">
        <v>1</v>
      </c>
      <c r="S15" s="34">
        <v>0</v>
      </c>
      <c r="T15" s="34">
        <v>1</v>
      </c>
      <c r="U15" s="34">
        <v>1</v>
      </c>
      <c r="V15" s="38">
        <v>1</v>
      </c>
      <c r="W15" s="39">
        <f t="shared" si="2"/>
        <v>1489.15</v>
      </c>
      <c r="X15" s="39">
        <v>1489150</v>
      </c>
      <c r="Y15" s="39">
        <f t="shared" si="3"/>
        <v>1399801</v>
      </c>
      <c r="Z15" s="39">
        <f t="shared" si="4"/>
        <v>89349</v>
      </c>
      <c r="AA15" s="34" t="s">
        <v>42</v>
      </c>
    </row>
    <row r="16" spans="1:27" ht="99.95" customHeight="1" x14ac:dyDescent="0.25">
      <c r="A16" s="34">
        <v>12</v>
      </c>
      <c r="B16" s="35" t="s">
        <v>50</v>
      </c>
      <c r="C16" s="34" t="s">
        <v>51</v>
      </c>
      <c r="D16" s="36">
        <v>45306</v>
      </c>
      <c r="E16" s="37">
        <v>0.6875</v>
      </c>
      <c r="F16" s="34">
        <v>1</v>
      </c>
      <c r="G16" s="34">
        <v>1</v>
      </c>
      <c r="H16" s="34">
        <v>1</v>
      </c>
      <c r="I16" s="34">
        <v>1</v>
      </c>
      <c r="J16" s="34">
        <v>1</v>
      </c>
      <c r="K16" s="34">
        <v>1</v>
      </c>
      <c r="L16" s="34">
        <v>1</v>
      </c>
      <c r="M16" s="34">
        <v>1</v>
      </c>
      <c r="N16" s="34">
        <v>1</v>
      </c>
      <c r="O16" s="34">
        <v>1</v>
      </c>
      <c r="P16" s="34">
        <v>1</v>
      </c>
      <c r="Q16" s="34">
        <v>1</v>
      </c>
      <c r="R16" s="34">
        <v>1</v>
      </c>
      <c r="S16" s="34">
        <v>0</v>
      </c>
      <c r="T16" s="34">
        <v>1</v>
      </c>
      <c r="U16" s="34">
        <v>1</v>
      </c>
      <c r="V16" s="38">
        <v>1</v>
      </c>
      <c r="W16" s="39">
        <f t="shared" si="2"/>
        <v>3853.68</v>
      </c>
      <c r="X16" s="39">
        <v>3853680</v>
      </c>
      <c r="Y16" s="39">
        <f>X16*0.94</f>
        <v>3622459.1999999997</v>
      </c>
      <c r="Z16" s="39">
        <f>X16*0.06</f>
        <v>231220.8</v>
      </c>
      <c r="AA16" s="41"/>
    </row>
    <row r="17" spans="1:29" ht="99.95" customHeight="1" x14ac:dyDescent="0.25">
      <c r="A17" s="34">
        <v>13</v>
      </c>
      <c r="B17" s="35" t="s">
        <v>52</v>
      </c>
      <c r="C17" s="34" t="s">
        <v>51</v>
      </c>
      <c r="D17" s="36">
        <v>45306</v>
      </c>
      <c r="E17" s="37">
        <v>0.6875</v>
      </c>
      <c r="F17" s="34">
        <v>1</v>
      </c>
      <c r="G17" s="34">
        <v>1</v>
      </c>
      <c r="H17" s="34">
        <v>1</v>
      </c>
      <c r="I17" s="34">
        <v>1</v>
      </c>
      <c r="J17" s="34">
        <v>1</v>
      </c>
      <c r="K17" s="34">
        <v>1</v>
      </c>
      <c r="L17" s="34">
        <v>1</v>
      </c>
      <c r="M17" s="34">
        <v>1</v>
      </c>
      <c r="N17" s="34">
        <v>1</v>
      </c>
      <c r="O17" s="34">
        <v>1</v>
      </c>
      <c r="P17" s="34">
        <v>1</v>
      </c>
      <c r="Q17" s="34">
        <v>1</v>
      </c>
      <c r="R17" s="34">
        <v>1</v>
      </c>
      <c r="S17" s="34">
        <v>0</v>
      </c>
      <c r="T17" s="34">
        <v>1</v>
      </c>
      <c r="U17" s="34">
        <v>1</v>
      </c>
      <c r="V17" s="38">
        <v>1</v>
      </c>
      <c r="W17" s="39">
        <f t="shared" si="2"/>
        <v>2413.4299999999998</v>
      </c>
      <c r="X17" s="39">
        <v>2413430</v>
      </c>
      <c r="Y17" s="39">
        <f t="shared" ref="Y17:Y18" si="5">X17*0.94</f>
        <v>2268624.1999999997</v>
      </c>
      <c r="Z17" s="39">
        <f t="shared" ref="Z17:Z18" si="6">X17*0.06</f>
        <v>144805.79999999999</v>
      </c>
      <c r="AA17" s="41"/>
    </row>
    <row r="18" spans="1:29" ht="99.95" customHeight="1" x14ac:dyDescent="0.25">
      <c r="A18" s="34">
        <v>14</v>
      </c>
      <c r="B18" s="35" t="s">
        <v>53</v>
      </c>
      <c r="C18" s="34" t="s">
        <v>51</v>
      </c>
      <c r="D18" s="36">
        <v>45306</v>
      </c>
      <c r="E18" s="37">
        <v>0.6875</v>
      </c>
      <c r="F18" s="34">
        <v>1</v>
      </c>
      <c r="G18" s="34">
        <v>1</v>
      </c>
      <c r="H18" s="34">
        <v>1</v>
      </c>
      <c r="I18" s="34">
        <v>1</v>
      </c>
      <c r="J18" s="34">
        <v>1</v>
      </c>
      <c r="K18" s="34">
        <v>1</v>
      </c>
      <c r="L18" s="34">
        <v>1</v>
      </c>
      <c r="M18" s="34">
        <v>1</v>
      </c>
      <c r="N18" s="34">
        <v>1</v>
      </c>
      <c r="O18" s="34">
        <v>1</v>
      </c>
      <c r="P18" s="34">
        <v>1</v>
      </c>
      <c r="Q18" s="34">
        <v>1</v>
      </c>
      <c r="R18" s="34">
        <v>1</v>
      </c>
      <c r="S18" s="34">
        <v>0</v>
      </c>
      <c r="T18" s="34">
        <v>1</v>
      </c>
      <c r="U18" s="34">
        <v>1</v>
      </c>
      <c r="V18" s="38">
        <v>1</v>
      </c>
      <c r="W18" s="39">
        <f t="shared" si="2"/>
        <v>3526.42</v>
      </c>
      <c r="X18" s="39">
        <v>3526420</v>
      </c>
      <c r="Y18" s="39">
        <f t="shared" si="5"/>
        <v>3314834.8</v>
      </c>
      <c r="Z18" s="39">
        <f t="shared" si="6"/>
        <v>211585.19999999998</v>
      </c>
      <c r="AA18" s="41"/>
    </row>
    <row r="19" spans="1:29" ht="99.95" customHeight="1" x14ac:dyDescent="0.25">
      <c r="A19" s="34">
        <v>15</v>
      </c>
      <c r="B19" s="43" t="s">
        <v>54</v>
      </c>
      <c r="C19" s="44" t="s">
        <v>55</v>
      </c>
      <c r="D19" s="45" t="s">
        <v>56</v>
      </c>
      <c r="E19" s="46">
        <v>0.43055555555555558</v>
      </c>
      <c r="F19" s="44">
        <v>1</v>
      </c>
      <c r="G19" s="44">
        <v>1</v>
      </c>
      <c r="H19" s="44">
        <v>1</v>
      </c>
      <c r="I19" s="44">
        <v>1</v>
      </c>
      <c r="J19" s="44">
        <v>1</v>
      </c>
      <c r="K19" s="44">
        <v>1</v>
      </c>
      <c r="L19" s="44">
        <v>1</v>
      </c>
      <c r="M19" s="44">
        <v>1</v>
      </c>
      <c r="N19" s="44">
        <v>1</v>
      </c>
      <c r="O19" s="44">
        <v>1</v>
      </c>
      <c r="P19" s="44">
        <v>1</v>
      </c>
      <c r="Q19" s="44">
        <v>1</v>
      </c>
      <c r="R19" s="44">
        <v>1</v>
      </c>
      <c r="S19" s="44">
        <v>0</v>
      </c>
      <c r="T19" s="44">
        <v>1</v>
      </c>
      <c r="U19" s="47">
        <v>1</v>
      </c>
      <c r="V19" s="38">
        <v>1</v>
      </c>
      <c r="W19" s="39">
        <f t="shared" si="2"/>
        <v>4279.3940000000002</v>
      </c>
      <c r="X19" s="39">
        <v>4279394</v>
      </c>
      <c r="Y19" s="39">
        <f>X19*0.95</f>
        <v>4065424.3</v>
      </c>
      <c r="Z19" s="39">
        <f>X19*0.05</f>
        <v>213969.7</v>
      </c>
      <c r="AA19" s="40"/>
    </row>
    <row r="20" spans="1:29" ht="99.95" customHeight="1" x14ac:dyDescent="0.25">
      <c r="A20" s="34">
        <v>16</v>
      </c>
      <c r="B20" s="35" t="s">
        <v>57</v>
      </c>
      <c r="C20" s="34" t="s">
        <v>55</v>
      </c>
      <c r="D20" s="36" t="s">
        <v>56</v>
      </c>
      <c r="E20" s="37">
        <v>0.43055555555555558</v>
      </c>
      <c r="F20" s="34">
        <v>1</v>
      </c>
      <c r="G20" s="34">
        <v>1</v>
      </c>
      <c r="H20" s="34">
        <v>1</v>
      </c>
      <c r="I20" s="34">
        <v>1</v>
      </c>
      <c r="J20" s="34">
        <v>1</v>
      </c>
      <c r="K20" s="34">
        <v>1</v>
      </c>
      <c r="L20" s="34">
        <v>1</v>
      </c>
      <c r="M20" s="34">
        <v>1</v>
      </c>
      <c r="N20" s="34">
        <v>1</v>
      </c>
      <c r="O20" s="34">
        <v>1</v>
      </c>
      <c r="P20" s="34">
        <v>1</v>
      </c>
      <c r="Q20" s="34">
        <v>1</v>
      </c>
      <c r="R20" s="34">
        <v>1</v>
      </c>
      <c r="S20" s="34">
        <v>0</v>
      </c>
      <c r="T20" s="34">
        <v>1</v>
      </c>
      <c r="U20" s="34">
        <v>1</v>
      </c>
      <c r="V20" s="38">
        <v>1</v>
      </c>
      <c r="W20" s="39">
        <f t="shared" si="2"/>
        <v>4359.59</v>
      </c>
      <c r="X20" s="39">
        <v>4359590</v>
      </c>
      <c r="Y20" s="39">
        <f>X20*0.95</f>
        <v>4141610.5</v>
      </c>
      <c r="Z20" s="39">
        <f>X20*0.05</f>
        <v>217979.5</v>
      </c>
      <c r="AA20" s="40"/>
    </row>
    <row r="21" spans="1:29" ht="99.95" customHeight="1" x14ac:dyDescent="0.25">
      <c r="A21" s="34">
        <v>17</v>
      </c>
      <c r="B21" s="48" t="s">
        <v>58</v>
      </c>
      <c r="C21" s="49" t="s">
        <v>59</v>
      </c>
      <c r="D21" s="50" t="s">
        <v>60</v>
      </c>
      <c r="E21" s="51">
        <v>0.54166666666666663</v>
      </c>
      <c r="F21" s="34">
        <v>1</v>
      </c>
      <c r="G21" s="34">
        <v>1</v>
      </c>
      <c r="H21" s="34">
        <v>1</v>
      </c>
      <c r="I21" s="34">
        <v>1</v>
      </c>
      <c r="J21" s="34">
        <v>1</v>
      </c>
      <c r="K21" s="34">
        <v>1</v>
      </c>
      <c r="L21" s="34">
        <v>1</v>
      </c>
      <c r="M21" s="34">
        <v>1</v>
      </c>
      <c r="N21" s="34">
        <v>1</v>
      </c>
      <c r="O21" s="34">
        <v>1</v>
      </c>
      <c r="P21" s="34">
        <v>1</v>
      </c>
      <c r="Q21" s="34">
        <v>1</v>
      </c>
      <c r="R21" s="34">
        <v>1</v>
      </c>
      <c r="S21" s="34">
        <v>1</v>
      </c>
      <c r="T21" s="34">
        <v>0</v>
      </c>
      <c r="U21" s="34">
        <v>0</v>
      </c>
      <c r="V21" s="38">
        <v>1</v>
      </c>
      <c r="W21" s="39">
        <f t="shared" si="2"/>
        <v>2250.3000000000002</v>
      </c>
      <c r="X21" s="39">
        <v>2250300</v>
      </c>
      <c r="Y21" s="39">
        <f>X21*0.92</f>
        <v>2070276</v>
      </c>
      <c r="Z21" s="39">
        <f>X21*0.08</f>
        <v>180024</v>
      </c>
      <c r="AA21" s="41"/>
      <c r="AB21" s="3" t="s">
        <v>61</v>
      </c>
    </row>
    <row r="22" spans="1:29" ht="99.95" customHeight="1" x14ac:dyDescent="0.25">
      <c r="A22" s="34">
        <v>18</v>
      </c>
      <c r="B22" s="35" t="s">
        <v>62</v>
      </c>
      <c r="C22" s="34" t="s">
        <v>59</v>
      </c>
      <c r="D22" s="36" t="s">
        <v>60</v>
      </c>
      <c r="E22" s="42" t="s">
        <v>63</v>
      </c>
      <c r="F22" s="34">
        <v>1</v>
      </c>
      <c r="G22" s="34">
        <v>1</v>
      </c>
      <c r="H22" s="34">
        <v>1</v>
      </c>
      <c r="I22" s="34">
        <v>1</v>
      </c>
      <c r="J22" s="34">
        <v>1</v>
      </c>
      <c r="K22" s="34">
        <v>1</v>
      </c>
      <c r="L22" s="34">
        <v>1</v>
      </c>
      <c r="M22" s="34">
        <v>1</v>
      </c>
      <c r="N22" s="34">
        <v>1</v>
      </c>
      <c r="O22" s="34">
        <v>1</v>
      </c>
      <c r="P22" s="34">
        <v>1</v>
      </c>
      <c r="Q22" s="34">
        <v>1</v>
      </c>
      <c r="R22" s="34">
        <v>1</v>
      </c>
      <c r="S22" s="34">
        <v>1</v>
      </c>
      <c r="T22" s="34">
        <v>0</v>
      </c>
      <c r="U22" s="34">
        <v>0</v>
      </c>
      <c r="V22" s="38">
        <v>1</v>
      </c>
      <c r="W22" s="39">
        <f t="shared" si="2"/>
        <v>2248.87</v>
      </c>
      <c r="X22" s="39">
        <v>2248870</v>
      </c>
      <c r="Y22" s="39">
        <f t="shared" ref="Y22:Y23" si="7">X22*0.92</f>
        <v>2068960.4000000001</v>
      </c>
      <c r="Z22" s="39">
        <f t="shared" ref="Z22:Z23" si="8">X22*0.08</f>
        <v>179909.6</v>
      </c>
      <c r="AA22" s="40"/>
    </row>
    <row r="23" spans="1:29" ht="99.95" customHeight="1" x14ac:dyDescent="0.25">
      <c r="A23" s="34">
        <v>19</v>
      </c>
      <c r="B23" s="35" t="s">
        <v>64</v>
      </c>
      <c r="C23" s="34" t="s">
        <v>59</v>
      </c>
      <c r="D23" s="36" t="s">
        <v>65</v>
      </c>
      <c r="E23" s="42" t="s">
        <v>63</v>
      </c>
      <c r="F23" s="34">
        <v>1</v>
      </c>
      <c r="G23" s="34">
        <v>1</v>
      </c>
      <c r="H23" s="34">
        <v>1</v>
      </c>
      <c r="I23" s="34">
        <v>1</v>
      </c>
      <c r="J23" s="34">
        <v>1</v>
      </c>
      <c r="K23" s="34">
        <v>1</v>
      </c>
      <c r="L23" s="34">
        <v>1</v>
      </c>
      <c r="M23" s="34">
        <v>1</v>
      </c>
      <c r="N23" s="34">
        <v>1</v>
      </c>
      <c r="O23" s="34">
        <v>1</v>
      </c>
      <c r="P23" s="34">
        <v>1</v>
      </c>
      <c r="Q23" s="34">
        <v>1</v>
      </c>
      <c r="R23" s="34">
        <v>1</v>
      </c>
      <c r="S23" s="34">
        <v>1</v>
      </c>
      <c r="T23" s="34">
        <v>0</v>
      </c>
      <c r="U23" s="34">
        <v>0</v>
      </c>
      <c r="V23" s="38">
        <v>1</v>
      </c>
      <c r="W23" s="39">
        <f t="shared" si="2"/>
        <v>2225.59</v>
      </c>
      <c r="X23" s="39">
        <v>2225590</v>
      </c>
      <c r="Y23" s="39">
        <f t="shared" si="7"/>
        <v>2047542.8</v>
      </c>
      <c r="Z23" s="39">
        <f t="shared" si="8"/>
        <v>178047.2</v>
      </c>
      <c r="AA23" s="40"/>
    </row>
    <row r="24" spans="1:29" ht="99.95" customHeight="1" x14ac:dyDescent="0.25">
      <c r="A24" s="34">
        <v>20</v>
      </c>
      <c r="B24" s="35" t="s">
        <v>66</v>
      </c>
      <c r="C24" s="34" t="s">
        <v>37</v>
      </c>
      <c r="D24" s="36" t="s">
        <v>60</v>
      </c>
      <c r="E24" s="42" t="s">
        <v>67</v>
      </c>
      <c r="F24" s="34">
        <v>1</v>
      </c>
      <c r="G24" s="34">
        <v>1</v>
      </c>
      <c r="H24" s="34">
        <v>1</v>
      </c>
      <c r="I24" s="34">
        <v>1</v>
      </c>
      <c r="J24" s="34">
        <v>1</v>
      </c>
      <c r="K24" s="34">
        <v>1</v>
      </c>
      <c r="L24" s="34">
        <v>1</v>
      </c>
      <c r="M24" s="34">
        <v>1</v>
      </c>
      <c r="N24" s="34">
        <v>1</v>
      </c>
      <c r="O24" s="34">
        <v>1</v>
      </c>
      <c r="P24" s="34">
        <v>1</v>
      </c>
      <c r="Q24" s="34">
        <v>1</v>
      </c>
      <c r="R24" s="34">
        <v>1</v>
      </c>
      <c r="S24" s="34">
        <v>0</v>
      </c>
      <c r="T24" s="34">
        <v>1</v>
      </c>
      <c r="U24" s="34">
        <v>1</v>
      </c>
      <c r="V24" s="38">
        <v>1</v>
      </c>
      <c r="W24" s="39">
        <f t="shared" si="2"/>
        <v>3307.47</v>
      </c>
      <c r="X24" s="39">
        <v>3307470</v>
      </c>
      <c r="Y24" s="39">
        <f>X24*0.95</f>
        <v>3142096.5</v>
      </c>
      <c r="Z24" s="39">
        <f>X24*0.05</f>
        <v>165373.5</v>
      </c>
      <c r="AA24" s="41"/>
    </row>
    <row r="25" spans="1:29" ht="99.95" customHeight="1" x14ac:dyDescent="0.25">
      <c r="A25" s="34">
        <v>21</v>
      </c>
      <c r="B25" s="35" t="s">
        <v>68</v>
      </c>
      <c r="C25" s="34" t="s">
        <v>69</v>
      </c>
      <c r="D25" s="36">
        <v>45308</v>
      </c>
      <c r="E25" s="37">
        <v>0.70833333333333337</v>
      </c>
      <c r="F25" s="34">
        <v>1</v>
      </c>
      <c r="G25" s="34">
        <v>1</v>
      </c>
      <c r="H25" s="34">
        <v>1</v>
      </c>
      <c r="I25" s="34">
        <v>1</v>
      </c>
      <c r="J25" s="34">
        <v>1</v>
      </c>
      <c r="K25" s="34">
        <v>1</v>
      </c>
      <c r="L25" s="34">
        <v>1</v>
      </c>
      <c r="M25" s="34">
        <v>1</v>
      </c>
      <c r="N25" s="34">
        <v>1</v>
      </c>
      <c r="O25" s="34">
        <v>1</v>
      </c>
      <c r="P25" s="34">
        <v>1</v>
      </c>
      <c r="Q25" s="34">
        <v>1</v>
      </c>
      <c r="R25" s="34">
        <v>1</v>
      </c>
      <c r="S25" s="34">
        <v>0</v>
      </c>
      <c r="T25" s="34">
        <v>1</v>
      </c>
      <c r="U25" s="34">
        <v>1</v>
      </c>
      <c r="V25" s="38">
        <v>1</v>
      </c>
      <c r="W25" s="39">
        <f t="shared" si="2"/>
        <v>2411.9</v>
      </c>
      <c r="X25" s="39">
        <v>2411900</v>
      </c>
      <c r="Y25" s="39">
        <f>X25*0.94</f>
        <v>2267186</v>
      </c>
      <c r="Z25" s="39">
        <f>X25*0.06</f>
        <v>144714</v>
      </c>
      <c r="AA25" s="34"/>
    </row>
    <row r="26" spans="1:29" ht="99.95" customHeight="1" x14ac:dyDescent="0.25">
      <c r="A26" s="34">
        <v>22</v>
      </c>
      <c r="B26" s="35" t="s">
        <v>70</v>
      </c>
      <c r="C26" s="34" t="s">
        <v>32</v>
      </c>
      <c r="D26" s="36">
        <v>45308</v>
      </c>
      <c r="E26" s="37">
        <v>0.625</v>
      </c>
      <c r="F26" s="34">
        <v>1</v>
      </c>
      <c r="G26" s="34">
        <v>1</v>
      </c>
      <c r="H26" s="34">
        <v>1</v>
      </c>
      <c r="I26" s="34">
        <v>1</v>
      </c>
      <c r="J26" s="34">
        <v>1</v>
      </c>
      <c r="K26" s="34">
        <v>1</v>
      </c>
      <c r="L26" s="34">
        <v>1</v>
      </c>
      <c r="M26" s="34">
        <v>1</v>
      </c>
      <c r="N26" s="34">
        <v>1</v>
      </c>
      <c r="O26" s="34">
        <v>1</v>
      </c>
      <c r="P26" s="34">
        <v>1</v>
      </c>
      <c r="Q26" s="34">
        <v>1</v>
      </c>
      <c r="R26" s="34">
        <v>1</v>
      </c>
      <c r="S26" s="34">
        <v>0</v>
      </c>
      <c r="T26" s="34">
        <v>1</v>
      </c>
      <c r="U26" s="34">
        <v>1</v>
      </c>
      <c r="V26" s="38">
        <v>1</v>
      </c>
      <c r="W26" s="39">
        <f t="shared" si="2"/>
        <v>2556.77</v>
      </c>
      <c r="X26" s="39">
        <v>2556770</v>
      </c>
      <c r="Y26" s="39">
        <f>X26*0.94</f>
        <v>2403363.7999999998</v>
      </c>
      <c r="Z26" s="39">
        <f>X26*0.06</f>
        <v>153406.19999999998</v>
      </c>
      <c r="AA26" s="41"/>
    </row>
    <row r="27" spans="1:29" ht="99.95" customHeight="1" x14ac:dyDescent="0.25">
      <c r="A27" s="34">
        <v>23</v>
      </c>
      <c r="B27" s="35" t="s">
        <v>71</v>
      </c>
      <c r="C27" s="34" t="s">
        <v>32</v>
      </c>
      <c r="D27" s="36">
        <v>45308</v>
      </c>
      <c r="E27" s="37">
        <v>0.62222222222222223</v>
      </c>
      <c r="F27" s="34">
        <v>1</v>
      </c>
      <c r="G27" s="34">
        <v>1</v>
      </c>
      <c r="H27" s="34">
        <v>1</v>
      </c>
      <c r="I27" s="34">
        <v>1</v>
      </c>
      <c r="J27" s="34">
        <v>1</v>
      </c>
      <c r="K27" s="34">
        <v>1</v>
      </c>
      <c r="L27" s="34">
        <v>1</v>
      </c>
      <c r="M27" s="34">
        <v>1</v>
      </c>
      <c r="N27" s="34">
        <v>1</v>
      </c>
      <c r="O27" s="34">
        <v>1</v>
      </c>
      <c r="P27" s="34">
        <v>1</v>
      </c>
      <c r="Q27" s="34">
        <v>1</v>
      </c>
      <c r="R27" s="34">
        <v>1</v>
      </c>
      <c r="S27" s="34">
        <v>0</v>
      </c>
      <c r="T27" s="34">
        <v>1</v>
      </c>
      <c r="U27" s="34">
        <v>1</v>
      </c>
      <c r="V27" s="38">
        <v>1</v>
      </c>
      <c r="W27" s="39">
        <f t="shared" si="2"/>
        <v>2500.2199999999998</v>
      </c>
      <c r="X27" s="39">
        <v>2500220</v>
      </c>
      <c r="Y27" s="39">
        <f>X27*0.94</f>
        <v>2350206.7999999998</v>
      </c>
      <c r="Z27" s="39">
        <f>X27*0.06</f>
        <v>150013.19999999998</v>
      </c>
      <c r="AA27" s="41"/>
    </row>
    <row r="28" spans="1:29" ht="99.95" customHeight="1" x14ac:dyDescent="0.25">
      <c r="A28" s="34">
        <v>24</v>
      </c>
      <c r="B28" s="35" t="s">
        <v>72</v>
      </c>
      <c r="C28" s="34" t="s">
        <v>59</v>
      </c>
      <c r="D28" s="36">
        <v>45308</v>
      </c>
      <c r="E28" s="37">
        <v>0.54166666666666663</v>
      </c>
      <c r="F28" s="34">
        <v>1</v>
      </c>
      <c r="G28" s="34">
        <v>1</v>
      </c>
      <c r="H28" s="34">
        <v>1</v>
      </c>
      <c r="I28" s="34">
        <v>1</v>
      </c>
      <c r="J28" s="34">
        <v>1</v>
      </c>
      <c r="K28" s="34">
        <v>1</v>
      </c>
      <c r="L28" s="34">
        <v>1</v>
      </c>
      <c r="M28" s="34">
        <v>1</v>
      </c>
      <c r="N28" s="34">
        <v>1</v>
      </c>
      <c r="O28" s="34">
        <v>1</v>
      </c>
      <c r="P28" s="34">
        <v>1</v>
      </c>
      <c r="Q28" s="34">
        <v>1</v>
      </c>
      <c r="R28" s="34">
        <v>1</v>
      </c>
      <c r="S28" s="34">
        <v>1</v>
      </c>
      <c r="T28" s="34">
        <v>0</v>
      </c>
      <c r="U28" s="34">
        <v>0</v>
      </c>
      <c r="V28" s="38">
        <v>1</v>
      </c>
      <c r="W28" s="39">
        <f t="shared" si="2"/>
        <v>1934.71</v>
      </c>
      <c r="X28" s="39">
        <v>1934710</v>
      </c>
      <c r="Y28" s="39">
        <f>X28*0.92</f>
        <v>1779933.2000000002</v>
      </c>
      <c r="Z28" s="39">
        <f>X28*0.08</f>
        <v>154776.80000000002</v>
      </c>
      <c r="AA28" s="41" t="s">
        <v>73</v>
      </c>
    </row>
    <row r="29" spans="1:29" ht="99.95" customHeight="1" x14ac:dyDescent="0.25">
      <c r="A29" s="34">
        <v>25</v>
      </c>
      <c r="B29" s="35" t="s">
        <v>74</v>
      </c>
      <c r="C29" s="34" t="s">
        <v>32</v>
      </c>
      <c r="D29" s="36" t="s">
        <v>75</v>
      </c>
      <c r="E29" s="37">
        <v>0.44444444444444442</v>
      </c>
      <c r="F29" s="34">
        <v>1</v>
      </c>
      <c r="G29" s="34">
        <v>1</v>
      </c>
      <c r="H29" s="34">
        <v>1</v>
      </c>
      <c r="I29" s="34">
        <v>1</v>
      </c>
      <c r="J29" s="34">
        <v>1</v>
      </c>
      <c r="K29" s="34">
        <v>1</v>
      </c>
      <c r="L29" s="34">
        <v>1</v>
      </c>
      <c r="M29" s="34">
        <v>1</v>
      </c>
      <c r="N29" s="34">
        <v>1</v>
      </c>
      <c r="O29" s="34">
        <v>1</v>
      </c>
      <c r="P29" s="34">
        <v>1</v>
      </c>
      <c r="Q29" s="34">
        <v>1</v>
      </c>
      <c r="R29" s="34">
        <v>1</v>
      </c>
      <c r="S29" s="34">
        <v>0</v>
      </c>
      <c r="T29" s="34">
        <v>1</v>
      </c>
      <c r="U29" s="34">
        <v>1</v>
      </c>
      <c r="V29" s="38">
        <v>1</v>
      </c>
      <c r="W29" s="39">
        <f t="shared" si="2"/>
        <v>2555.4899999999998</v>
      </c>
      <c r="X29" s="39">
        <v>2555490</v>
      </c>
      <c r="Y29" s="39">
        <f>X29*0.94</f>
        <v>2402160.6</v>
      </c>
      <c r="Z29" s="39">
        <f>X29*0.06</f>
        <v>153329.4</v>
      </c>
      <c r="AA29" s="41"/>
    </row>
    <row r="30" spans="1:29" ht="99.95" customHeight="1" x14ac:dyDescent="0.25">
      <c r="A30" s="34">
        <v>26</v>
      </c>
      <c r="B30" s="35" t="s">
        <v>76</v>
      </c>
      <c r="C30" s="34" t="s">
        <v>48</v>
      </c>
      <c r="D30" s="36" t="s">
        <v>77</v>
      </c>
      <c r="E30" s="37">
        <v>0.6875</v>
      </c>
      <c r="F30" s="34">
        <v>1</v>
      </c>
      <c r="G30" s="34">
        <v>1</v>
      </c>
      <c r="H30" s="34">
        <v>1</v>
      </c>
      <c r="I30" s="34">
        <v>1</v>
      </c>
      <c r="J30" s="34">
        <v>1</v>
      </c>
      <c r="K30" s="34">
        <v>1</v>
      </c>
      <c r="L30" s="34">
        <v>1</v>
      </c>
      <c r="M30" s="34">
        <v>1</v>
      </c>
      <c r="N30" s="34">
        <v>1</v>
      </c>
      <c r="O30" s="34">
        <v>1</v>
      </c>
      <c r="P30" s="34">
        <v>1</v>
      </c>
      <c r="Q30" s="34">
        <v>1</v>
      </c>
      <c r="R30" s="34">
        <v>1</v>
      </c>
      <c r="S30" s="34">
        <v>0</v>
      </c>
      <c r="T30" s="34">
        <v>1</v>
      </c>
      <c r="U30" s="34">
        <v>1</v>
      </c>
      <c r="V30" s="38">
        <v>1</v>
      </c>
      <c r="W30" s="39">
        <f t="shared" si="2"/>
        <v>2147.6</v>
      </c>
      <c r="X30" s="39">
        <v>2147600</v>
      </c>
      <c r="Y30" s="39">
        <f>X30*0.94</f>
        <v>2018744</v>
      </c>
      <c r="Z30" s="39">
        <f>X30*0.06</f>
        <v>128856</v>
      </c>
      <c r="AA30" s="41"/>
    </row>
    <row r="31" spans="1:29" ht="99.95" customHeight="1" x14ac:dyDescent="0.25">
      <c r="A31" s="34">
        <v>27</v>
      </c>
      <c r="B31" s="35" t="s">
        <v>78</v>
      </c>
      <c r="C31" s="34" t="s">
        <v>37</v>
      </c>
      <c r="D31" s="36" t="s">
        <v>77</v>
      </c>
      <c r="E31" s="37">
        <v>0.69791666666666663</v>
      </c>
      <c r="F31" s="34">
        <v>1</v>
      </c>
      <c r="G31" s="34">
        <v>1</v>
      </c>
      <c r="H31" s="34">
        <v>1</v>
      </c>
      <c r="I31" s="34">
        <v>1</v>
      </c>
      <c r="J31" s="34">
        <v>1</v>
      </c>
      <c r="K31" s="34">
        <v>1</v>
      </c>
      <c r="L31" s="34">
        <v>1</v>
      </c>
      <c r="M31" s="34">
        <v>1</v>
      </c>
      <c r="N31" s="34">
        <v>1</v>
      </c>
      <c r="O31" s="34">
        <v>1</v>
      </c>
      <c r="P31" s="34">
        <v>1</v>
      </c>
      <c r="Q31" s="34">
        <v>1</v>
      </c>
      <c r="R31" s="34">
        <v>1</v>
      </c>
      <c r="S31" s="34">
        <v>0</v>
      </c>
      <c r="T31" s="34">
        <v>1</v>
      </c>
      <c r="U31" s="34">
        <v>1</v>
      </c>
      <c r="V31" s="38">
        <v>1</v>
      </c>
      <c r="W31" s="39">
        <f t="shared" si="2"/>
        <v>3458.35</v>
      </c>
      <c r="X31" s="39">
        <v>3458350</v>
      </c>
      <c r="Y31" s="39">
        <f>X31*0.95</f>
        <v>3285432.5</v>
      </c>
      <c r="Z31" s="39">
        <f>X31*0.05</f>
        <v>172917.5</v>
      </c>
      <c r="AA31" s="41"/>
      <c r="AC31" s="3" t="s">
        <v>79</v>
      </c>
    </row>
    <row r="32" spans="1:29" ht="99.95" customHeight="1" x14ac:dyDescent="0.25">
      <c r="A32" s="34">
        <v>28</v>
      </c>
      <c r="B32" s="35" t="s">
        <v>80</v>
      </c>
      <c r="C32" s="34" t="s">
        <v>32</v>
      </c>
      <c r="D32" s="36">
        <v>45309</v>
      </c>
      <c r="E32" s="37">
        <v>0.6479166666666667</v>
      </c>
      <c r="F32" s="34">
        <v>1</v>
      </c>
      <c r="G32" s="34">
        <v>1</v>
      </c>
      <c r="H32" s="34">
        <v>1</v>
      </c>
      <c r="I32" s="34">
        <v>1</v>
      </c>
      <c r="J32" s="34">
        <v>1</v>
      </c>
      <c r="K32" s="34">
        <v>1</v>
      </c>
      <c r="L32" s="34">
        <v>1</v>
      </c>
      <c r="M32" s="34">
        <v>1</v>
      </c>
      <c r="N32" s="34">
        <v>1</v>
      </c>
      <c r="O32" s="34">
        <v>1</v>
      </c>
      <c r="P32" s="34">
        <v>1</v>
      </c>
      <c r="Q32" s="34">
        <v>1</v>
      </c>
      <c r="R32" s="34">
        <v>1</v>
      </c>
      <c r="S32" s="34">
        <v>0</v>
      </c>
      <c r="T32" s="34">
        <v>1</v>
      </c>
      <c r="U32" s="34">
        <v>1</v>
      </c>
      <c r="V32" s="38">
        <v>1</v>
      </c>
      <c r="W32" s="39">
        <f t="shared" si="2"/>
        <v>2285.11</v>
      </c>
      <c r="X32" s="39">
        <v>2285110</v>
      </c>
      <c r="Y32" s="39">
        <f>X32*0.94</f>
        <v>2148003.4</v>
      </c>
      <c r="Z32" s="39">
        <f>X32*0.06</f>
        <v>137106.6</v>
      </c>
      <c r="AA32" s="41"/>
      <c r="AC32" s="52"/>
    </row>
    <row r="33" spans="1:29" ht="99.95" customHeight="1" x14ac:dyDescent="0.25">
      <c r="A33" s="34">
        <v>29</v>
      </c>
      <c r="B33" s="35" t="s">
        <v>81</v>
      </c>
      <c r="C33" s="34" t="s">
        <v>59</v>
      </c>
      <c r="D33" s="36">
        <v>45310</v>
      </c>
      <c r="E33" s="37">
        <v>0.625</v>
      </c>
      <c r="F33" s="34">
        <v>1</v>
      </c>
      <c r="G33" s="34">
        <v>1</v>
      </c>
      <c r="H33" s="34">
        <v>1</v>
      </c>
      <c r="I33" s="34">
        <v>1</v>
      </c>
      <c r="J33" s="34">
        <v>1</v>
      </c>
      <c r="K33" s="34">
        <v>1</v>
      </c>
      <c r="L33" s="34">
        <v>1</v>
      </c>
      <c r="M33" s="34">
        <v>1</v>
      </c>
      <c r="N33" s="34">
        <v>1</v>
      </c>
      <c r="O33" s="34">
        <v>1</v>
      </c>
      <c r="P33" s="34">
        <v>1</v>
      </c>
      <c r="Q33" s="34">
        <v>1</v>
      </c>
      <c r="R33" s="34">
        <v>1</v>
      </c>
      <c r="S33" s="34">
        <v>1</v>
      </c>
      <c r="T33" s="34">
        <v>0</v>
      </c>
      <c r="U33" s="34">
        <v>0</v>
      </c>
      <c r="V33" s="38">
        <v>1</v>
      </c>
      <c r="W33" s="39">
        <f t="shared" si="2"/>
        <v>2692.37</v>
      </c>
      <c r="X33" s="39">
        <v>2692370</v>
      </c>
      <c r="Y33" s="39">
        <f t="shared" ref="Y33:Y38" si="9">X33*0.92</f>
        <v>2476980.4</v>
      </c>
      <c r="Z33" s="39">
        <f t="shared" ref="Z33:Z35" si="10">X33*0.08</f>
        <v>215389.6</v>
      </c>
      <c r="AA33" s="41"/>
      <c r="AC33" s="52"/>
    </row>
    <row r="34" spans="1:29" ht="99.95" customHeight="1" x14ac:dyDescent="0.25">
      <c r="A34" s="34">
        <v>30</v>
      </c>
      <c r="B34" s="35" t="s">
        <v>82</v>
      </c>
      <c r="C34" s="34" t="s">
        <v>59</v>
      </c>
      <c r="D34" s="36" t="s">
        <v>83</v>
      </c>
      <c r="E34" s="37">
        <v>0.625</v>
      </c>
      <c r="F34" s="34">
        <v>1</v>
      </c>
      <c r="G34" s="34">
        <v>1</v>
      </c>
      <c r="H34" s="34">
        <v>1</v>
      </c>
      <c r="I34" s="34">
        <v>1</v>
      </c>
      <c r="J34" s="34">
        <v>1</v>
      </c>
      <c r="K34" s="34">
        <v>1</v>
      </c>
      <c r="L34" s="34">
        <v>1</v>
      </c>
      <c r="M34" s="34">
        <v>1</v>
      </c>
      <c r="N34" s="34">
        <v>1</v>
      </c>
      <c r="O34" s="34">
        <v>1</v>
      </c>
      <c r="P34" s="34">
        <v>1</v>
      </c>
      <c r="Q34" s="34">
        <v>1</v>
      </c>
      <c r="R34" s="34">
        <v>1</v>
      </c>
      <c r="S34" s="34">
        <v>1</v>
      </c>
      <c r="T34" s="34">
        <v>0</v>
      </c>
      <c r="U34" s="34">
        <v>0</v>
      </c>
      <c r="V34" s="38">
        <v>1</v>
      </c>
      <c r="W34" s="39">
        <f t="shared" si="2"/>
        <v>4365.41</v>
      </c>
      <c r="X34" s="39">
        <v>4365410</v>
      </c>
      <c r="Y34" s="39">
        <f t="shared" si="9"/>
        <v>4016177.2</v>
      </c>
      <c r="Z34" s="39">
        <f t="shared" si="10"/>
        <v>349232.8</v>
      </c>
      <c r="AA34" s="40"/>
      <c r="AC34" s="52"/>
    </row>
    <row r="35" spans="1:29" ht="99.95" customHeight="1" x14ac:dyDescent="0.25">
      <c r="A35" s="34">
        <v>31</v>
      </c>
      <c r="B35" s="35" t="s">
        <v>84</v>
      </c>
      <c r="C35" s="34" t="s">
        <v>59</v>
      </c>
      <c r="D35" s="36" t="s">
        <v>83</v>
      </c>
      <c r="E35" s="37">
        <v>0.625</v>
      </c>
      <c r="F35" s="34">
        <v>1</v>
      </c>
      <c r="G35" s="34">
        <v>1</v>
      </c>
      <c r="H35" s="34">
        <v>1</v>
      </c>
      <c r="I35" s="34">
        <v>1</v>
      </c>
      <c r="J35" s="34">
        <v>1</v>
      </c>
      <c r="K35" s="34">
        <v>1</v>
      </c>
      <c r="L35" s="34">
        <v>1</v>
      </c>
      <c r="M35" s="34">
        <v>1</v>
      </c>
      <c r="N35" s="34">
        <v>1</v>
      </c>
      <c r="O35" s="34">
        <v>1</v>
      </c>
      <c r="P35" s="34">
        <v>1</v>
      </c>
      <c r="Q35" s="34">
        <v>1</v>
      </c>
      <c r="R35" s="34">
        <v>1</v>
      </c>
      <c r="S35" s="34">
        <v>1</v>
      </c>
      <c r="T35" s="34">
        <v>0</v>
      </c>
      <c r="U35" s="34">
        <v>0</v>
      </c>
      <c r="V35" s="38">
        <v>1</v>
      </c>
      <c r="W35" s="39">
        <f t="shared" si="2"/>
        <v>3769.36</v>
      </c>
      <c r="X35" s="39">
        <v>3769360</v>
      </c>
      <c r="Y35" s="39">
        <f t="shared" si="9"/>
        <v>3467811.2</v>
      </c>
      <c r="Z35" s="39">
        <f t="shared" si="10"/>
        <v>301548.79999999999</v>
      </c>
      <c r="AA35" s="40"/>
      <c r="AC35" s="52"/>
    </row>
    <row r="36" spans="1:29" ht="99.95" customHeight="1" x14ac:dyDescent="0.25">
      <c r="A36" s="34">
        <v>32</v>
      </c>
      <c r="B36" s="35" t="s">
        <v>85</v>
      </c>
      <c r="C36" s="34" t="s">
        <v>59</v>
      </c>
      <c r="D36" s="36" t="s">
        <v>83</v>
      </c>
      <c r="E36" s="37">
        <v>0.625</v>
      </c>
      <c r="F36" s="34">
        <v>1</v>
      </c>
      <c r="G36" s="34">
        <v>1</v>
      </c>
      <c r="H36" s="34">
        <v>1</v>
      </c>
      <c r="I36" s="34">
        <v>1</v>
      </c>
      <c r="J36" s="34">
        <v>1</v>
      </c>
      <c r="K36" s="34">
        <v>1</v>
      </c>
      <c r="L36" s="34">
        <v>1</v>
      </c>
      <c r="M36" s="34">
        <v>1</v>
      </c>
      <c r="N36" s="34">
        <v>1</v>
      </c>
      <c r="O36" s="34">
        <v>1</v>
      </c>
      <c r="P36" s="34">
        <v>1</v>
      </c>
      <c r="Q36" s="34">
        <v>1</v>
      </c>
      <c r="R36" s="34">
        <v>1</v>
      </c>
      <c r="S36" s="34">
        <v>0</v>
      </c>
      <c r="T36" s="34">
        <v>1</v>
      </c>
      <c r="U36" s="53">
        <v>1</v>
      </c>
      <c r="V36" s="38">
        <v>1</v>
      </c>
      <c r="W36" s="39">
        <f t="shared" si="2"/>
        <v>3513.86</v>
      </c>
      <c r="X36" s="39">
        <v>3513860</v>
      </c>
      <c r="Y36" s="39">
        <f>X36*0.92</f>
        <v>3232751.2</v>
      </c>
      <c r="Z36" s="39">
        <f>X36*0.08</f>
        <v>281108.8</v>
      </c>
      <c r="AA36" s="41"/>
      <c r="AC36" s="52"/>
    </row>
    <row r="37" spans="1:29" ht="99.95" customHeight="1" x14ac:dyDescent="0.25">
      <c r="A37" s="34">
        <v>33</v>
      </c>
      <c r="B37" s="35" t="s">
        <v>86</v>
      </c>
      <c r="C37" s="34" t="s">
        <v>59</v>
      </c>
      <c r="D37" s="36" t="s">
        <v>83</v>
      </c>
      <c r="E37" s="37">
        <v>0.625</v>
      </c>
      <c r="F37" s="34">
        <v>1</v>
      </c>
      <c r="G37" s="34">
        <v>1</v>
      </c>
      <c r="H37" s="34">
        <v>1</v>
      </c>
      <c r="I37" s="34">
        <v>1</v>
      </c>
      <c r="J37" s="34">
        <v>1</v>
      </c>
      <c r="K37" s="34">
        <v>1</v>
      </c>
      <c r="L37" s="34">
        <v>1</v>
      </c>
      <c r="M37" s="34">
        <v>1</v>
      </c>
      <c r="N37" s="34">
        <v>1</v>
      </c>
      <c r="O37" s="34">
        <v>1</v>
      </c>
      <c r="P37" s="34">
        <v>1</v>
      </c>
      <c r="Q37" s="34">
        <v>1</v>
      </c>
      <c r="R37" s="34">
        <v>1</v>
      </c>
      <c r="S37" s="34">
        <v>0</v>
      </c>
      <c r="T37" s="34">
        <v>1</v>
      </c>
      <c r="U37" s="34">
        <v>1</v>
      </c>
      <c r="V37" s="38">
        <v>1</v>
      </c>
      <c r="W37" s="39">
        <f t="shared" si="2"/>
        <v>3352.34</v>
      </c>
      <c r="X37" s="39">
        <v>3352340</v>
      </c>
      <c r="Y37" s="39">
        <f t="shared" si="9"/>
        <v>3084152.8000000003</v>
      </c>
      <c r="Z37" s="39">
        <f t="shared" ref="Z37:Z38" si="11">X37*0.08</f>
        <v>268187.2</v>
      </c>
      <c r="AA37" s="40"/>
      <c r="AC37" s="52"/>
    </row>
    <row r="38" spans="1:29" ht="99.95" customHeight="1" x14ac:dyDescent="0.25">
      <c r="A38" s="34">
        <v>34</v>
      </c>
      <c r="B38" s="35" t="s">
        <v>87</v>
      </c>
      <c r="C38" s="34" t="s">
        <v>59</v>
      </c>
      <c r="D38" s="36" t="s">
        <v>83</v>
      </c>
      <c r="E38" s="37">
        <v>0.625</v>
      </c>
      <c r="F38" s="34">
        <v>1</v>
      </c>
      <c r="G38" s="34">
        <v>1</v>
      </c>
      <c r="H38" s="34">
        <v>1</v>
      </c>
      <c r="I38" s="34">
        <v>1</v>
      </c>
      <c r="J38" s="34">
        <v>1</v>
      </c>
      <c r="K38" s="34">
        <v>1</v>
      </c>
      <c r="L38" s="34">
        <v>1</v>
      </c>
      <c r="M38" s="34">
        <v>1</v>
      </c>
      <c r="N38" s="34">
        <v>1</v>
      </c>
      <c r="O38" s="34">
        <v>1</v>
      </c>
      <c r="P38" s="34">
        <v>1</v>
      </c>
      <c r="Q38" s="34">
        <v>1</v>
      </c>
      <c r="R38" s="34">
        <v>1</v>
      </c>
      <c r="S38" s="34">
        <v>0</v>
      </c>
      <c r="T38" s="34">
        <v>1</v>
      </c>
      <c r="U38" s="34">
        <v>1</v>
      </c>
      <c r="V38" s="38">
        <v>1</v>
      </c>
      <c r="W38" s="39">
        <f t="shared" si="2"/>
        <v>3728.13</v>
      </c>
      <c r="X38" s="39">
        <v>3728130</v>
      </c>
      <c r="Y38" s="39">
        <f t="shared" si="9"/>
        <v>3429879.6</v>
      </c>
      <c r="Z38" s="39">
        <f t="shared" si="11"/>
        <v>298250.40000000002</v>
      </c>
      <c r="AA38" s="40"/>
      <c r="AC38" s="52"/>
    </row>
    <row r="39" spans="1:29" ht="99.95" customHeight="1" x14ac:dyDescent="0.25">
      <c r="A39" s="34">
        <v>35</v>
      </c>
      <c r="B39" s="35" t="s">
        <v>88</v>
      </c>
      <c r="C39" s="34" t="s">
        <v>59</v>
      </c>
      <c r="D39" s="36">
        <v>45310</v>
      </c>
      <c r="E39" s="37">
        <v>0.625</v>
      </c>
      <c r="F39" s="34">
        <v>1</v>
      </c>
      <c r="G39" s="34">
        <v>1</v>
      </c>
      <c r="H39" s="34">
        <v>1</v>
      </c>
      <c r="I39" s="34">
        <v>1</v>
      </c>
      <c r="J39" s="34">
        <v>1</v>
      </c>
      <c r="K39" s="34">
        <v>1</v>
      </c>
      <c r="L39" s="34">
        <v>1</v>
      </c>
      <c r="M39" s="34">
        <v>1</v>
      </c>
      <c r="N39" s="34">
        <v>1</v>
      </c>
      <c r="O39" s="34">
        <v>1</v>
      </c>
      <c r="P39" s="34">
        <v>1</v>
      </c>
      <c r="Q39" s="34">
        <v>1</v>
      </c>
      <c r="R39" s="34">
        <v>1</v>
      </c>
      <c r="S39" s="34">
        <v>1</v>
      </c>
      <c r="T39" s="34">
        <v>0</v>
      </c>
      <c r="U39" s="34">
        <v>0</v>
      </c>
      <c r="V39" s="38">
        <v>1</v>
      </c>
      <c r="W39" s="39">
        <f t="shared" si="2"/>
        <v>2522.67</v>
      </c>
      <c r="X39" s="39">
        <v>2522670</v>
      </c>
      <c r="Y39" s="39">
        <f>X39*0.92</f>
        <v>2320856.4</v>
      </c>
      <c r="Z39" s="39">
        <f>X39*0.08</f>
        <v>201813.6</v>
      </c>
      <c r="AA39" s="41"/>
      <c r="AC39" s="52"/>
    </row>
    <row r="40" spans="1:29" ht="99.95" customHeight="1" x14ac:dyDescent="0.25">
      <c r="A40" s="34">
        <v>36</v>
      </c>
      <c r="B40" s="35" t="s">
        <v>89</v>
      </c>
      <c r="C40" s="34" t="s">
        <v>59</v>
      </c>
      <c r="D40" s="36">
        <v>45310</v>
      </c>
      <c r="E40" s="37">
        <v>0.625</v>
      </c>
      <c r="F40" s="34">
        <v>1</v>
      </c>
      <c r="G40" s="34">
        <v>1</v>
      </c>
      <c r="H40" s="34">
        <v>1</v>
      </c>
      <c r="I40" s="34">
        <v>1</v>
      </c>
      <c r="J40" s="34">
        <v>1</v>
      </c>
      <c r="K40" s="34">
        <v>1</v>
      </c>
      <c r="L40" s="34">
        <v>1</v>
      </c>
      <c r="M40" s="34">
        <v>1</v>
      </c>
      <c r="N40" s="34">
        <v>1</v>
      </c>
      <c r="O40" s="34">
        <v>1</v>
      </c>
      <c r="P40" s="34">
        <v>1</v>
      </c>
      <c r="Q40" s="34">
        <v>1</v>
      </c>
      <c r="R40" s="34">
        <v>1</v>
      </c>
      <c r="S40" s="34">
        <v>1</v>
      </c>
      <c r="T40" s="34">
        <v>0</v>
      </c>
      <c r="U40" s="34">
        <v>0</v>
      </c>
      <c r="V40" s="38">
        <v>1</v>
      </c>
      <c r="W40" s="39">
        <f t="shared" si="2"/>
        <v>2089.0300000000002</v>
      </c>
      <c r="X40" s="39">
        <v>2089030</v>
      </c>
      <c r="Y40" s="39">
        <f t="shared" ref="Y40:Y42" si="12">X40*0.92</f>
        <v>1921907.6</v>
      </c>
      <c r="Z40" s="39">
        <f t="shared" ref="Z40:Z42" si="13">X40*0.08</f>
        <v>167122.4</v>
      </c>
      <c r="AA40" s="41"/>
      <c r="AC40" s="52"/>
    </row>
    <row r="41" spans="1:29" ht="99.95" customHeight="1" x14ac:dyDescent="0.25">
      <c r="A41" s="34">
        <v>37</v>
      </c>
      <c r="B41" s="35" t="s">
        <v>90</v>
      </c>
      <c r="C41" s="34" t="s">
        <v>59</v>
      </c>
      <c r="D41" s="36">
        <v>45310</v>
      </c>
      <c r="E41" s="37">
        <v>0.625</v>
      </c>
      <c r="F41" s="34">
        <v>1</v>
      </c>
      <c r="G41" s="34">
        <v>1</v>
      </c>
      <c r="H41" s="34">
        <v>1</v>
      </c>
      <c r="I41" s="34">
        <v>1</v>
      </c>
      <c r="J41" s="34">
        <v>1</v>
      </c>
      <c r="K41" s="34">
        <v>1</v>
      </c>
      <c r="L41" s="34">
        <v>1</v>
      </c>
      <c r="M41" s="34">
        <v>1</v>
      </c>
      <c r="N41" s="34">
        <v>1</v>
      </c>
      <c r="O41" s="34">
        <v>1</v>
      </c>
      <c r="P41" s="34">
        <v>1</v>
      </c>
      <c r="Q41" s="34">
        <v>1</v>
      </c>
      <c r="R41" s="34">
        <v>1</v>
      </c>
      <c r="S41" s="34">
        <v>1</v>
      </c>
      <c r="T41" s="34">
        <v>0</v>
      </c>
      <c r="U41" s="34">
        <v>0</v>
      </c>
      <c r="V41" s="38">
        <v>1</v>
      </c>
      <c r="W41" s="39">
        <f t="shared" si="2"/>
        <v>2063.8000000000002</v>
      </c>
      <c r="X41" s="39">
        <v>2063800</v>
      </c>
      <c r="Y41" s="39">
        <f t="shared" si="12"/>
        <v>1898696</v>
      </c>
      <c r="Z41" s="39">
        <f t="shared" si="13"/>
        <v>165104</v>
      </c>
      <c r="AA41" s="41"/>
      <c r="AC41" s="52"/>
    </row>
    <row r="42" spans="1:29" ht="99.95" customHeight="1" x14ac:dyDescent="0.25">
      <c r="A42" s="34">
        <v>38</v>
      </c>
      <c r="B42" s="35" t="s">
        <v>91</v>
      </c>
      <c r="C42" s="34" t="s">
        <v>59</v>
      </c>
      <c r="D42" s="36">
        <v>45310</v>
      </c>
      <c r="E42" s="37">
        <v>0.625</v>
      </c>
      <c r="F42" s="34">
        <v>1</v>
      </c>
      <c r="G42" s="34">
        <v>1</v>
      </c>
      <c r="H42" s="34">
        <v>1</v>
      </c>
      <c r="I42" s="34">
        <v>1</v>
      </c>
      <c r="J42" s="34">
        <v>1</v>
      </c>
      <c r="K42" s="34">
        <v>1</v>
      </c>
      <c r="L42" s="34">
        <v>1</v>
      </c>
      <c r="M42" s="34">
        <v>1</v>
      </c>
      <c r="N42" s="34">
        <v>1</v>
      </c>
      <c r="O42" s="34">
        <v>1</v>
      </c>
      <c r="P42" s="34">
        <v>1</v>
      </c>
      <c r="Q42" s="34">
        <v>1</v>
      </c>
      <c r="R42" s="34">
        <v>1</v>
      </c>
      <c r="S42" s="34">
        <v>1</v>
      </c>
      <c r="T42" s="34">
        <v>0</v>
      </c>
      <c r="U42" s="34">
        <v>0</v>
      </c>
      <c r="V42" s="38">
        <v>1</v>
      </c>
      <c r="W42" s="39">
        <f t="shared" si="2"/>
        <v>2656.12</v>
      </c>
      <c r="X42" s="39">
        <v>2656120</v>
      </c>
      <c r="Y42" s="39">
        <f t="shared" si="12"/>
        <v>2443630.4</v>
      </c>
      <c r="Z42" s="39">
        <f t="shared" si="13"/>
        <v>212489.60000000001</v>
      </c>
      <c r="AA42" s="41"/>
      <c r="AC42" s="52"/>
    </row>
    <row r="43" spans="1:29" ht="99.95" customHeight="1" x14ac:dyDescent="0.3">
      <c r="A43" s="34">
        <v>40</v>
      </c>
      <c r="B43" s="35" t="s">
        <v>92</v>
      </c>
      <c r="C43" s="34" t="s">
        <v>37</v>
      </c>
      <c r="D43" s="36">
        <v>45310</v>
      </c>
      <c r="E43" s="37">
        <v>0.66666666666666663</v>
      </c>
      <c r="F43" s="34">
        <v>1</v>
      </c>
      <c r="G43" s="34">
        <v>1</v>
      </c>
      <c r="H43" s="34">
        <v>1</v>
      </c>
      <c r="I43" s="34">
        <v>1</v>
      </c>
      <c r="J43" s="34">
        <v>1</v>
      </c>
      <c r="K43" s="34">
        <v>1</v>
      </c>
      <c r="L43" s="34">
        <v>1</v>
      </c>
      <c r="M43" s="34">
        <v>1</v>
      </c>
      <c r="N43" s="34">
        <v>1</v>
      </c>
      <c r="O43" s="53">
        <v>1</v>
      </c>
      <c r="P43" s="34">
        <v>1</v>
      </c>
      <c r="Q43" s="34">
        <v>1</v>
      </c>
      <c r="R43" s="34">
        <v>1</v>
      </c>
      <c r="S43" s="34">
        <v>0</v>
      </c>
      <c r="T43" s="34">
        <v>1</v>
      </c>
      <c r="U43" s="34">
        <v>1</v>
      </c>
      <c r="V43" s="38">
        <v>1</v>
      </c>
      <c r="W43" s="39">
        <f t="shared" si="2"/>
        <v>2460.9699999999998</v>
      </c>
      <c r="X43" s="39">
        <v>2460970</v>
      </c>
      <c r="Y43" s="39">
        <f>X43*0.95</f>
        <v>2337921.5</v>
      </c>
      <c r="Z43" s="39">
        <f>X43*0.05</f>
        <v>123048.5</v>
      </c>
      <c r="AA43" s="41" t="s">
        <v>42</v>
      </c>
      <c r="AB43" s="54">
        <f>SUM(Y5:Y43)</f>
        <v>97284672</v>
      </c>
      <c r="AC43" s="52"/>
    </row>
    <row r="44" spans="1:29" ht="99.95" customHeight="1" x14ac:dyDescent="0.3">
      <c r="A44" s="34">
        <v>39</v>
      </c>
      <c r="B44" s="35" t="s">
        <v>93</v>
      </c>
      <c r="C44" s="34" t="s">
        <v>59</v>
      </c>
      <c r="D44" s="36" t="s">
        <v>83</v>
      </c>
      <c r="E44" s="37">
        <v>0.6875</v>
      </c>
      <c r="F44" s="34">
        <v>1</v>
      </c>
      <c r="G44" s="34">
        <v>1</v>
      </c>
      <c r="H44" s="34">
        <v>1</v>
      </c>
      <c r="I44" s="34">
        <v>1</v>
      </c>
      <c r="J44" s="34">
        <v>1</v>
      </c>
      <c r="K44" s="34">
        <v>1</v>
      </c>
      <c r="L44" s="34">
        <v>1</v>
      </c>
      <c r="M44" s="34">
        <v>1</v>
      </c>
      <c r="N44" s="34">
        <v>1</v>
      </c>
      <c r="O44" s="34">
        <v>1</v>
      </c>
      <c r="P44" s="34">
        <v>1</v>
      </c>
      <c r="Q44" s="34">
        <v>1</v>
      </c>
      <c r="R44" s="34">
        <v>1</v>
      </c>
      <c r="S44" s="34">
        <v>1</v>
      </c>
      <c r="T44" s="34">
        <v>0</v>
      </c>
      <c r="U44" s="34">
        <v>0</v>
      </c>
      <c r="V44" s="38">
        <v>1</v>
      </c>
      <c r="W44" s="39">
        <f t="shared" si="2"/>
        <v>3997.36</v>
      </c>
      <c r="X44" s="39">
        <v>3997360</v>
      </c>
      <c r="Y44" s="39">
        <f>X44*0.92</f>
        <v>3677571.2</v>
      </c>
      <c r="Z44" s="39">
        <f>X44*0.08</f>
        <v>319788.79999999999</v>
      </c>
      <c r="AA44" s="40"/>
      <c r="AB44" s="54">
        <f>SUM(Y44:Y51)</f>
        <v>19476166.5</v>
      </c>
      <c r="AC44" s="52"/>
    </row>
    <row r="45" spans="1:29" ht="99.95" customHeight="1" x14ac:dyDescent="0.25">
      <c r="A45" s="34">
        <v>41</v>
      </c>
      <c r="B45" s="35" t="s">
        <v>94</v>
      </c>
      <c r="C45" s="34" t="s">
        <v>59</v>
      </c>
      <c r="D45" s="36" t="s">
        <v>83</v>
      </c>
      <c r="E45" s="37">
        <v>0.6875</v>
      </c>
      <c r="F45" s="34">
        <v>1</v>
      </c>
      <c r="G45" s="34">
        <v>1</v>
      </c>
      <c r="H45" s="34">
        <v>1</v>
      </c>
      <c r="I45" s="34">
        <v>1</v>
      </c>
      <c r="J45" s="34">
        <v>1</v>
      </c>
      <c r="K45" s="34">
        <v>1</v>
      </c>
      <c r="L45" s="34">
        <v>1</v>
      </c>
      <c r="M45" s="34">
        <v>1</v>
      </c>
      <c r="N45" s="34">
        <v>1</v>
      </c>
      <c r="O45" s="34">
        <v>1</v>
      </c>
      <c r="P45" s="34">
        <v>1</v>
      </c>
      <c r="Q45" s="34">
        <v>1</v>
      </c>
      <c r="R45" s="34">
        <v>1</v>
      </c>
      <c r="S45" s="34">
        <v>1</v>
      </c>
      <c r="T45" s="34">
        <v>0</v>
      </c>
      <c r="U45" s="34">
        <v>0</v>
      </c>
      <c r="V45" s="38">
        <v>1</v>
      </c>
      <c r="W45" s="39">
        <f t="shared" si="2"/>
        <v>3569</v>
      </c>
      <c r="X45" s="39">
        <v>3569000</v>
      </c>
      <c r="Y45" s="39">
        <f>X45*0.92</f>
        <v>3283480</v>
      </c>
      <c r="Z45" s="39">
        <f>X45*0.08</f>
        <v>285520</v>
      </c>
      <c r="AA45" s="40"/>
      <c r="AC45" s="52"/>
    </row>
    <row r="46" spans="1:29" ht="99.95" customHeight="1" x14ac:dyDescent="0.25">
      <c r="A46" s="34">
        <v>42</v>
      </c>
      <c r="B46" s="35" t="s">
        <v>95</v>
      </c>
      <c r="C46" s="34" t="s">
        <v>59</v>
      </c>
      <c r="D46" s="36" t="s">
        <v>83</v>
      </c>
      <c r="E46" s="37">
        <v>0.6875</v>
      </c>
      <c r="F46" s="34">
        <v>1</v>
      </c>
      <c r="G46" s="34">
        <v>1</v>
      </c>
      <c r="H46" s="34">
        <v>1</v>
      </c>
      <c r="I46" s="34">
        <v>1</v>
      </c>
      <c r="J46" s="34">
        <v>1</v>
      </c>
      <c r="K46" s="34">
        <v>1</v>
      </c>
      <c r="L46" s="34">
        <v>1</v>
      </c>
      <c r="M46" s="34">
        <v>1</v>
      </c>
      <c r="N46" s="34">
        <v>1</v>
      </c>
      <c r="O46" s="34">
        <v>1</v>
      </c>
      <c r="P46" s="34">
        <v>1</v>
      </c>
      <c r="Q46" s="34">
        <v>1</v>
      </c>
      <c r="R46" s="34">
        <v>1</v>
      </c>
      <c r="S46" s="34">
        <v>0</v>
      </c>
      <c r="T46" s="34">
        <v>1</v>
      </c>
      <c r="U46" s="34">
        <v>1</v>
      </c>
      <c r="V46" s="38">
        <v>1</v>
      </c>
      <c r="W46" s="39">
        <f t="shared" si="2"/>
        <v>2122.6799999999998</v>
      </c>
      <c r="X46" s="39">
        <v>2122680</v>
      </c>
      <c r="Y46" s="39">
        <f>X46*0.92</f>
        <v>1952865.6</v>
      </c>
      <c r="Z46" s="39">
        <f>X46*0.08</f>
        <v>169814.39999999999</v>
      </c>
      <c r="AA46" s="40"/>
      <c r="AC46" s="52"/>
    </row>
    <row r="47" spans="1:29" ht="99.95" customHeight="1" x14ac:dyDescent="0.25">
      <c r="A47" s="34">
        <v>43</v>
      </c>
      <c r="B47" s="35" t="s">
        <v>96</v>
      </c>
      <c r="C47" s="34" t="s">
        <v>59</v>
      </c>
      <c r="D47" s="36">
        <v>45310</v>
      </c>
      <c r="E47" s="37">
        <v>0.6875</v>
      </c>
      <c r="F47" s="34">
        <v>1</v>
      </c>
      <c r="G47" s="34">
        <v>1</v>
      </c>
      <c r="H47" s="34">
        <v>1</v>
      </c>
      <c r="I47" s="34">
        <v>1</v>
      </c>
      <c r="J47" s="34">
        <v>1</v>
      </c>
      <c r="K47" s="34">
        <v>1</v>
      </c>
      <c r="L47" s="34">
        <v>1</v>
      </c>
      <c r="M47" s="34">
        <v>1</v>
      </c>
      <c r="N47" s="34">
        <v>1</v>
      </c>
      <c r="O47" s="34">
        <v>1</v>
      </c>
      <c r="P47" s="34">
        <v>1</v>
      </c>
      <c r="Q47" s="34">
        <v>1</v>
      </c>
      <c r="R47" s="34">
        <v>1</v>
      </c>
      <c r="S47" s="34">
        <v>1</v>
      </c>
      <c r="T47" s="34">
        <v>0</v>
      </c>
      <c r="U47" s="34">
        <v>0</v>
      </c>
      <c r="V47" s="38">
        <v>1</v>
      </c>
      <c r="W47" s="39">
        <f t="shared" si="2"/>
        <v>2105.69</v>
      </c>
      <c r="X47" s="39">
        <v>2105690</v>
      </c>
      <c r="Y47" s="39">
        <f>X47*0.92</f>
        <v>1937234.8</v>
      </c>
      <c r="Z47" s="39">
        <f>X47*0.08</f>
        <v>168455.2</v>
      </c>
      <c r="AA47" s="41"/>
      <c r="AC47" s="52" t="s">
        <v>79</v>
      </c>
    </row>
    <row r="48" spans="1:29" ht="99.95" customHeight="1" x14ac:dyDescent="0.25">
      <c r="A48" s="34">
        <v>44</v>
      </c>
      <c r="B48" s="35" t="s">
        <v>97</v>
      </c>
      <c r="C48" s="34" t="s">
        <v>37</v>
      </c>
      <c r="D48" s="36" t="s">
        <v>83</v>
      </c>
      <c r="E48" s="37">
        <v>0.67013888888888884</v>
      </c>
      <c r="F48" s="34">
        <v>1</v>
      </c>
      <c r="G48" s="34">
        <v>1</v>
      </c>
      <c r="H48" s="34">
        <v>1</v>
      </c>
      <c r="I48" s="34">
        <v>1</v>
      </c>
      <c r="J48" s="34">
        <v>1</v>
      </c>
      <c r="K48" s="34">
        <v>1</v>
      </c>
      <c r="L48" s="34">
        <v>1</v>
      </c>
      <c r="M48" s="34">
        <v>1</v>
      </c>
      <c r="N48" s="34">
        <v>1</v>
      </c>
      <c r="O48" s="34">
        <v>1</v>
      </c>
      <c r="P48" s="34">
        <v>1</v>
      </c>
      <c r="Q48" s="34">
        <v>1</v>
      </c>
      <c r="R48" s="34">
        <v>1</v>
      </c>
      <c r="S48" s="34">
        <v>0</v>
      </c>
      <c r="T48" s="34">
        <v>1</v>
      </c>
      <c r="U48" s="34">
        <v>1</v>
      </c>
      <c r="V48" s="38">
        <v>1</v>
      </c>
      <c r="W48" s="39">
        <f t="shared" si="2"/>
        <v>2104.1</v>
      </c>
      <c r="X48" s="39">
        <v>2104100</v>
      </c>
      <c r="Y48" s="39">
        <f>X48*0.95</f>
        <v>1998895</v>
      </c>
      <c r="Z48" s="39">
        <f>X48*0.05</f>
        <v>105205</v>
      </c>
      <c r="AA48" s="41"/>
    </row>
    <row r="49" spans="1:27" ht="99.95" customHeight="1" x14ac:dyDescent="0.25">
      <c r="A49" s="34">
        <v>45</v>
      </c>
      <c r="B49" s="35" t="s">
        <v>98</v>
      </c>
      <c r="C49" s="53" t="s">
        <v>99</v>
      </c>
      <c r="D49" s="55" t="s">
        <v>83</v>
      </c>
      <c r="E49" s="56">
        <v>0.6875</v>
      </c>
      <c r="F49" s="34">
        <v>1</v>
      </c>
      <c r="G49" s="34">
        <v>1</v>
      </c>
      <c r="H49" s="34">
        <v>1</v>
      </c>
      <c r="I49" s="34">
        <v>1</v>
      </c>
      <c r="J49" s="34">
        <v>1</v>
      </c>
      <c r="K49" s="34">
        <v>1</v>
      </c>
      <c r="L49" s="34">
        <v>1</v>
      </c>
      <c r="M49" s="34">
        <v>1</v>
      </c>
      <c r="N49" s="34">
        <v>1</v>
      </c>
      <c r="O49" s="34">
        <v>1</v>
      </c>
      <c r="P49" s="34">
        <v>1</v>
      </c>
      <c r="Q49" s="34">
        <v>1</v>
      </c>
      <c r="R49" s="34">
        <v>1</v>
      </c>
      <c r="S49" s="34">
        <v>0</v>
      </c>
      <c r="T49" s="34">
        <v>1</v>
      </c>
      <c r="U49" s="34">
        <v>1</v>
      </c>
      <c r="V49" s="38">
        <v>1</v>
      </c>
      <c r="W49" s="39">
        <f t="shared" si="2"/>
        <v>2646.94</v>
      </c>
      <c r="X49" s="39">
        <v>2646940</v>
      </c>
      <c r="Y49" s="39">
        <f>X49*0.93</f>
        <v>2461654.2000000002</v>
      </c>
      <c r="Z49" s="39">
        <f>X49*0.07</f>
        <v>185285.80000000002</v>
      </c>
      <c r="AA49" s="41"/>
    </row>
    <row r="50" spans="1:27" ht="99.95" customHeight="1" x14ac:dyDescent="0.25">
      <c r="A50" s="34">
        <v>46</v>
      </c>
      <c r="B50" s="35" t="s">
        <v>100</v>
      </c>
      <c r="C50" s="34" t="s">
        <v>37</v>
      </c>
      <c r="D50" s="36" t="s">
        <v>83</v>
      </c>
      <c r="E50" s="37">
        <v>0.69791666666666663</v>
      </c>
      <c r="F50" s="34">
        <v>1</v>
      </c>
      <c r="G50" s="34">
        <v>1</v>
      </c>
      <c r="H50" s="34">
        <v>1</v>
      </c>
      <c r="I50" s="34">
        <v>1</v>
      </c>
      <c r="J50" s="34">
        <v>1</v>
      </c>
      <c r="K50" s="34">
        <v>1</v>
      </c>
      <c r="L50" s="34">
        <v>1</v>
      </c>
      <c r="M50" s="34">
        <v>1</v>
      </c>
      <c r="N50" s="34">
        <v>1</v>
      </c>
      <c r="O50" s="34">
        <v>1</v>
      </c>
      <c r="P50" s="34">
        <v>1</v>
      </c>
      <c r="Q50" s="34">
        <v>1</v>
      </c>
      <c r="R50" s="34">
        <v>1</v>
      </c>
      <c r="S50" s="34">
        <v>0</v>
      </c>
      <c r="T50" s="34">
        <v>1</v>
      </c>
      <c r="U50" s="34">
        <v>1</v>
      </c>
      <c r="V50" s="38">
        <v>1</v>
      </c>
      <c r="W50" s="39">
        <f t="shared" si="2"/>
        <v>3259.03</v>
      </c>
      <c r="X50" s="39">
        <v>3259030</v>
      </c>
      <c r="Y50" s="39">
        <f>X50*0.05</f>
        <v>162951.5</v>
      </c>
      <c r="Z50" s="39">
        <f>X50*0.05</f>
        <v>162951.5</v>
      </c>
      <c r="AA50" s="41"/>
    </row>
    <row r="51" spans="1:27" ht="99.95" customHeight="1" x14ac:dyDescent="0.25">
      <c r="A51" s="34">
        <v>47</v>
      </c>
      <c r="B51" s="35" t="s">
        <v>101</v>
      </c>
      <c r="C51" s="34" t="s">
        <v>69</v>
      </c>
      <c r="D51" s="36">
        <v>45310</v>
      </c>
      <c r="E51" s="37">
        <v>0.70763888888888893</v>
      </c>
      <c r="F51" s="34">
        <v>1</v>
      </c>
      <c r="G51" s="34">
        <v>1</v>
      </c>
      <c r="H51" s="34">
        <v>1</v>
      </c>
      <c r="I51" s="34">
        <v>1</v>
      </c>
      <c r="J51" s="34">
        <v>1</v>
      </c>
      <c r="K51" s="34">
        <v>1</v>
      </c>
      <c r="L51" s="34">
        <v>1</v>
      </c>
      <c r="M51" s="34">
        <v>1</v>
      </c>
      <c r="N51" s="34">
        <v>1</v>
      </c>
      <c r="O51" s="34">
        <v>1</v>
      </c>
      <c r="P51" s="34">
        <v>1</v>
      </c>
      <c r="Q51" s="34">
        <v>1</v>
      </c>
      <c r="R51" s="34">
        <v>1</v>
      </c>
      <c r="S51" s="34">
        <v>0</v>
      </c>
      <c r="T51" s="34">
        <v>1</v>
      </c>
      <c r="U51" s="34">
        <v>1</v>
      </c>
      <c r="V51" s="38">
        <v>1</v>
      </c>
      <c r="W51" s="39">
        <f t="shared" si="2"/>
        <v>4256.93</v>
      </c>
      <c r="X51" s="39">
        <v>4256930</v>
      </c>
      <c r="Y51" s="39">
        <f>X51*0.94</f>
        <v>4001514.1999999997</v>
      </c>
      <c r="Z51" s="39">
        <f>X51*0.06</f>
        <v>255415.8</v>
      </c>
      <c r="AA51" s="40"/>
    </row>
    <row r="52" spans="1:27" ht="99.95" customHeight="1" x14ac:dyDescent="0.25"/>
    <row r="53" spans="1:27" ht="99.95" customHeight="1" x14ac:dyDescent="0.25"/>
    <row r="54" spans="1:27" ht="99.95" customHeight="1" x14ac:dyDescent="0.25"/>
    <row r="55" spans="1:27" ht="99.95" customHeight="1" x14ac:dyDescent="0.25"/>
    <row r="56" spans="1:27" ht="99.95" customHeight="1" x14ac:dyDescent="0.25"/>
  </sheetData>
  <autoFilter ref="A2:AA51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</autoFilter>
  <mergeCells count="9">
    <mergeCell ref="A4:U4"/>
    <mergeCell ref="A1:AA1"/>
    <mergeCell ref="A2:A3"/>
    <mergeCell ref="B2:B3"/>
    <mergeCell ref="C2:C3"/>
    <mergeCell ref="D2:D3"/>
    <mergeCell ref="E2:E3"/>
    <mergeCell ref="F2:P2"/>
    <mergeCell ref="Q2:U2"/>
  </mergeCells>
  <printOptions horizontalCentered="1"/>
  <pageMargins left="0.23622047244094491" right="3.937007874015748E-2" top="0.74803149606299213" bottom="0.74803149606299213" header="0.31496062992125984" footer="0.31496062992125984"/>
  <pageSetup paperSize="9" scale="27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Допущенные</vt:lpstr>
      <vt:lpstr>Допущенные!Область_печати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Минстрой 70 Емельянова Татьяна</dc:creator>
  <cp:lastModifiedBy>Минстрой 70 Емельянова Татьяна</cp:lastModifiedBy>
  <dcterms:created xsi:type="dcterms:W3CDTF">2024-02-15T05:39:31Z</dcterms:created>
  <dcterms:modified xsi:type="dcterms:W3CDTF">2024-02-15T05:39:42Z</dcterms:modified>
</cp:coreProperties>
</file>