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тепло" sheetId="1" r:id="rId1"/>
  </sheets>
  <definedNames>
    <definedName name="_xlnm.Print_Area" localSheetId="0">тепло!$A$1:$F$35</definedName>
  </definedNames>
  <calcPr calcId="145621" refMode="R1C1"/>
</workbook>
</file>

<file path=xl/calcChain.xml><?xml version="1.0" encoding="utf-8"?>
<calcChain xmlns="http://schemas.openxmlformats.org/spreadsheetml/2006/main">
  <c r="D35" i="1" l="1"/>
  <c r="D34" i="1"/>
  <c r="D32" i="1"/>
  <c r="F32" i="1" s="1"/>
  <c r="C32" i="1"/>
  <c r="F30" i="1"/>
  <c r="E30" i="1"/>
  <c r="E29" i="1"/>
  <c r="E28" i="1"/>
  <c r="F27" i="1"/>
  <c r="E27" i="1"/>
  <c r="D27" i="1"/>
  <c r="C27" i="1"/>
  <c r="F26" i="1"/>
  <c r="E26" i="1"/>
  <c r="F25" i="1"/>
  <c r="E25" i="1"/>
  <c r="F24" i="1"/>
  <c r="E24" i="1"/>
  <c r="D24" i="1"/>
  <c r="D33" i="1" s="1"/>
  <c r="C24" i="1"/>
  <c r="C33" i="1" s="1"/>
  <c r="E23" i="1"/>
  <c r="C23" i="1"/>
  <c r="C35" i="1" s="1"/>
  <c r="E35" i="1" s="1"/>
  <c r="E22" i="1"/>
  <c r="C22" i="1"/>
  <c r="C34" i="1" s="1"/>
  <c r="E21" i="1"/>
  <c r="E20" i="1" s="1"/>
  <c r="C20" i="1"/>
  <c r="F19" i="1"/>
  <c r="E19" i="1"/>
  <c r="E18" i="1"/>
  <c r="F17" i="1"/>
  <c r="E17" i="1"/>
  <c r="D17" i="1"/>
  <c r="C17" i="1"/>
  <c r="F16" i="1"/>
  <c r="E16" i="1"/>
  <c r="F15" i="1"/>
  <c r="E15" i="1"/>
  <c r="F14" i="1"/>
  <c r="E14" i="1"/>
  <c r="E13" i="1" s="1"/>
  <c r="D13" i="1"/>
  <c r="F13" i="1" s="1"/>
  <c r="C13" i="1"/>
  <c r="F12" i="1"/>
  <c r="E12" i="1"/>
  <c r="F11" i="1"/>
  <c r="E11" i="1"/>
  <c r="F10" i="1"/>
  <c r="E10" i="1"/>
  <c r="F9" i="1"/>
  <c r="E9" i="1"/>
  <c r="E8" i="1" s="1"/>
  <c r="D8" i="1"/>
  <c r="F8" i="1" s="1"/>
  <c r="C8" i="1"/>
  <c r="F7" i="1"/>
  <c r="E7" i="1"/>
  <c r="E33" i="1" s="1"/>
  <c r="F6" i="1"/>
  <c r="E6" i="1"/>
  <c r="E32" i="1" s="1"/>
  <c r="D5" i="1"/>
  <c r="F5" i="1" s="1"/>
  <c r="C5" i="1"/>
  <c r="C31" i="1" l="1"/>
  <c r="E31" i="1"/>
  <c r="D31" i="1"/>
  <c r="F31" i="1" s="1"/>
  <c r="F33" i="1"/>
  <c r="E34" i="1"/>
  <c r="F34" i="1"/>
  <c r="E5" i="1"/>
  <c r="D20" i="1"/>
  <c r="F20" i="1" s="1"/>
</calcChain>
</file>

<file path=xl/sharedStrings.xml><?xml version="1.0" encoding="utf-8"?>
<sst xmlns="http://schemas.openxmlformats.org/spreadsheetml/2006/main" count="44" uniqueCount="30">
  <si>
    <t xml:space="preserve">1. Контроль за фактическим выполнением инвестицонных программ в сфере теплоснабжения 
за 2022 год                                           </t>
  </si>
  <si>
    <t>тыс.руб.</t>
  </si>
  <si>
    <t>Наименование ресурсоснабжающей организации и источники финансирования</t>
  </si>
  <si>
    <t>План финансирования</t>
  </si>
  <si>
    <t>Фактически освоено</t>
  </si>
  <si>
    <t>Неосвоено средств</t>
  </si>
  <si>
    <t>% освоения</t>
  </si>
  <si>
    <t xml:space="preserve">МУП "Теплосеть" МО город Чебоксары
(2020-2022)                                                  </t>
  </si>
  <si>
    <t>амортизация</t>
  </si>
  <si>
    <t xml:space="preserve">прибыль с налогом </t>
  </si>
  <si>
    <t xml:space="preserve">МУП «Коммунальные сети  города Новочебоксарска»                                                         </t>
  </si>
  <si>
    <t>средства республиканского бюджета</t>
  </si>
  <si>
    <t>средства Фонда реформирования ЖКХ</t>
  </si>
  <si>
    <t xml:space="preserve">МП УК ЖКХ "МО" город Канаш ЧР" 
(2026-2023)                        </t>
  </si>
  <si>
    <t>прибыль с налогом</t>
  </si>
  <si>
    <t xml:space="preserve">МП "ДЕЗ ЖКХ Ибресинского района"  
(2020-2024)                                    </t>
  </si>
  <si>
    <t>ГУП ЧР  "Чувашгаз" г. Шумерля 
(2021-2025)</t>
  </si>
  <si>
    <t>бьюджетные средства</t>
  </si>
  <si>
    <t>займ</t>
  </si>
  <si>
    <t>прибыль с налогом, в т.ч.:</t>
  </si>
  <si>
    <t>5.1.</t>
  </si>
  <si>
    <t>прибыль с налогом (ул.Сурская, Ленина и т.д.)</t>
  </si>
  <si>
    <t>5.2.</t>
  </si>
  <si>
    <t>прибыль с налогом (ул.К.Маркса)</t>
  </si>
  <si>
    <t>ГУП ЧР  "Чувашгаз" г. Козловка 
(2021-2025)</t>
  </si>
  <si>
    <t>ИТОГО</t>
  </si>
  <si>
    <t>2.</t>
  </si>
  <si>
    <t xml:space="preserve">Мероприятия инвестиционных программ выполнены в соответствии с графиком. МУП «Теплосеть» и ГУП Чувашской Республики «Чувашгаз» Минстроя Чувашии за 2022 год выполнение мероприятий инвестиционных программ не осуществлялось, в связи с тем что МУП "Теплосеть" не осуществляет регулируемой деятельности, ГУП ЧР "Чувашгаз" мероприятия по реконструкции и модернизации заменены на строительство с привлечением срелств из ФНБ. </t>
  </si>
  <si>
    <t>3.</t>
  </si>
  <si>
    <t>Достижение плановых значений показателей надежности, качества и энергетической эффективности объектов централизованных систем водоснабжения и (или) водоотведения соответствет утвержденной инвестиционной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</si>
</sst>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" fontId="9" fillId="3" borderId="6" applyBorder="0">
      <alignment horizontal="right"/>
    </xf>
  </cellStyleXfs>
  <cellXfs count="3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ФормулаВБ_Мониторинг инвестиц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H38"/>
  <sheetViews>
    <sheetView tabSelected="1" topLeftCell="A19" zoomScaleNormal="100" workbookViewId="0">
      <selection activeCell="H20" sqref="H20:I27"/>
    </sheetView>
  </sheetViews>
  <sheetFormatPr defaultColWidth="8.85546875" defaultRowHeight="15.75" x14ac:dyDescent="0.25"/>
  <cols>
    <col min="1" max="1" width="5.28515625" style="2" customWidth="1"/>
    <col min="2" max="2" width="48.5703125" style="2" customWidth="1"/>
    <col min="3" max="3" width="15.42578125" style="2" bestFit="1" customWidth="1"/>
    <col min="4" max="5" width="13.42578125" style="2" bestFit="1" customWidth="1"/>
    <col min="6" max="6" width="11" style="36" bestFit="1" customWidth="1"/>
    <col min="7" max="7" width="8.85546875" style="2"/>
    <col min="8" max="8" width="12.7109375" style="2" customWidth="1"/>
    <col min="9" max="9" width="15.140625" style="2" customWidth="1"/>
    <col min="10" max="16384" width="8.85546875" style="2"/>
  </cols>
  <sheetData>
    <row r="2" spans="1:8" ht="62.25" customHeight="1" x14ac:dyDescent="0.25">
      <c r="A2" s="1" t="s">
        <v>0</v>
      </c>
      <c r="B2" s="1"/>
      <c r="C2" s="1"/>
      <c r="D2" s="1"/>
      <c r="E2" s="1"/>
      <c r="F2" s="1"/>
    </row>
    <row r="3" spans="1:8" x14ac:dyDescent="0.25">
      <c r="C3" s="3" t="s">
        <v>1</v>
      </c>
      <c r="D3" s="3"/>
      <c r="E3" s="3"/>
      <c r="F3" s="3"/>
    </row>
    <row r="4" spans="1:8" ht="31.5" x14ac:dyDescent="0.25">
      <c r="A4" s="4"/>
      <c r="B4" s="5" t="s">
        <v>2</v>
      </c>
      <c r="C4" s="6" t="s">
        <v>3</v>
      </c>
      <c r="D4" s="6" t="s">
        <v>4</v>
      </c>
      <c r="E4" s="6" t="s">
        <v>5</v>
      </c>
      <c r="F4" s="7" t="s">
        <v>6</v>
      </c>
    </row>
    <row r="5" spans="1:8" ht="31.5" x14ac:dyDescent="0.25">
      <c r="A5" s="8">
        <v>1</v>
      </c>
      <c r="B5" s="9" t="s">
        <v>7</v>
      </c>
      <c r="C5" s="10">
        <f>C6+C7</f>
        <v>21555.59</v>
      </c>
      <c r="D5" s="10">
        <f t="shared" ref="D5:E5" si="0">D6+D7</f>
        <v>0</v>
      </c>
      <c r="E5" s="10">
        <f t="shared" si="0"/>
        <v>21555.59</v>
      </c>
      <c r="F5" s="11">
        <f>D5/C5</f>
        <v>0</v>
      </c>
    </row>
    <row r="6" spans="1:8" x14ac:dyDescent="0.25">
      <c r="A6" s="4"/>
      <c r="B6" s="12" t="s">
        <v>8</v>
      </c>
      <c r="C6" s="13">
        <v>3408.02</v>
      </c>
      <c r="D6" s="14">
        <v>0</v>
      </c>
      <c r="E6" s="15">
        <f>C6-D6</f>
        <v>3408.02</v>
      </c>
      <c r="F6" s="16">
        <f>D6/C6</f>
        <v>0</v>
      </c>
    </row>
    <row r="7" spans="1:8" x14ac:dyDescent="0.25">
      <c r="A7" s="4"/>
      <c r="B7" s="12" t="s">
        <v>9</v>
      </c>
      <c r="C7" s="13">
        <v>18147.57</v>
      </c>
      <c r="D7" s="13">
        <v>0</v>
      </c>
      <c r="E7" s="15">
        <f t="shared" ref="E7" si="1">C7-D7</f>
        <v>18147.57</v>
      </c>
      <c r="F7" s="16">
        <f t="shared" ref="F7" si="2">D7/C7</f>
        <v>0</v>
      </c>
    </row>
    <row r="8" spans="1:8" ht="31.5" hidden="1" x14ac:dyDescent="0.25">
      <c r="A8" s="8">
        <v>2</v>
      </c>
      <c r="B8" s="17" t="s">
        <v>10</v>
      </c>
      <c r="C8" s="10">
        <f>C9+C10+C11+C12</f>
        <v>0</v>
      </c>
      <c r="D8" s="10">
        <f>D9+D10+D11+D12</f>
        <v>0</v>
      </c>
      <c r="E8" s="10">
        <f>E9+E10+E11+E12</f>
        <v>0</v>
      </c>
      <c r="F8" s="11" t="e">
        <f>D8/C8</f>
        <v>#DIV/0!</v>
      </c>
      <c r="H8" s="18"/>
    </row>
    <row r="9" spans="1:8" hidden="1" x14ac:dyDescent="0.25">
      <c r="A9" s="4"/>
      <c r="B9" s="12" t="s">
        <v>8</v>
      </c>
      <c r="C9" s="13"/>
      <c r="D9" s="14">
        <v>0</v>
      </c>
      <c r="E9" s="15">
        <f>C9-D9</f>
        <v>0</v>
      </c>
      <c r="F9" s="16" t="e">
        <f>D9/C9</f>
        <v>#DIV/0!</v>
      </c>
    </row>
    <row r="10" spans="1:8" ht="15" hidden="1" customHeight="1" x14ac:dyDescent="0.25">
      <c r="A10" s="4"/>
      <c r="B10" s="12" t="s">
        <v>9</v>
      </c>
      <c r="C10" s="13"/>
      <c r="D10" s="14">
        <v>0</v>
      </c>
      <c r="E10" s="15">
        <f t="shared" ref="E10:E35" si="3">C10-D10</f>
        <v>0</v>
      </c>
      <c r="F10" s="16" t="e">
        <f t="shared" ref="F10:F12" si="4">D10/C10</f>
        <v>#DIV/0!</v>
      </c>
    </row>
    <row r="11" spans="1:8" hidden="1" x14ac:dyDescent="0.25">
      <c r="A11" s="4"/>
      <c r="B11" s="12" t="s">
        <v>11</v>
      </c>
      <c r="C11" s="13"/>
      <c r="D11" s="14">
        <v>0</v>
      </c>
      <c r="E11" s="15">
        <f t="shared" si="3"/>
        <v>0</v>
      </c>
      <c r="F11" s="16" t="e">
        <f t="shared" si="4"/>
        <v>#DIV/0!</v>
      </c>
    </row>
    <row r="12" spans="1:8" hidden="1" x14ac:dyDescent="0.25">
      <c r="A12" s="4"/>
      <c r="B12" s="12" t="s">
        <v>12</v>
      </c>
      <c r="C12" s="13"/>
      <c r="D12" s="14">
        <v>0</v>
      </c>
      <c r="E12" s="15">
        <f t="shared" si="3"/>
        <v>0</v>
      </c>
      <c r="F12" s="16" t="e">
        <f t="shared" si="4"/>
        <v>#DIV/0!</v>
      </c>
    </row>
    <row r="13" spans="1:8" ht="31.5" x14ac:dyDescent="0.25">
      <c r="A13" s="8">
        <v>2</v>
      </c>
      <c r="B13" s="17" t="s">
        <v>13</v>
      </c>
      <c r="C13" s="10">
        <f>C14+C15+C16</f>
        <v>17788</v>
      </c>
      <c r="D13" s="10">
        <f>D14+D15+D16</f>
        <v>18002.780000000002</v>
      </c>
      <c r="E13" s="10">
        <f>E14+E15+E16</f>
        <v>-214.78000000000065</v>
      </c>
      <c r="F13" s="11">
        <f>D13/C13</f>
        <v>1.0120744322014843</v>
      </c>
    </row>
    <row r="14" spans="1:8" x14ac:dyDescent="0.25">
      <c r="A14" s="4"/>
      <c r="B14" s="12" t="s">
        <v>8</v>
      </c>
      <c r="C14" s="13">
        <v>12948.92</v>
      </c>
      <c r="D14" s="14">
        <v>13163.7</v>
      </c>
      <c r="E14" s="15">
        <f t="shared" si="3"/>
        <v>-214.78000000000065</v>
      </c>
      <c r="F14" s="16">
        <f>D14/C14</f>
        <v>1.0165867114786407</v>
      </c>
    </row>
    <row r="15" spans="1:8" ht="18.75" customHeight="1" x14ac:dyDescent="0.25">
      <c r="A15" s="4"/>
      <c r="B15" s="12" t="s">
        <v>14</v>
      </c>
      <c r="C15" s="13">
        <v>2297.6</v>
      </c>
      <c r="D15" s="14">
        <v>2297.6</v>
      </c>
      <c r="E15" s="15">
        <f t="shared" si="3"/>
        <v>0</v>
      </c>
      <c r="F15" s="16">
        <f t="shared" ref="F15:F34" si="5">D15/C15</f>
        <v>1</v>
      </c>
    </row>
    <row r="16" spans="1:8" x14ac:dyDescent="0.25">
      <c r="A16" s="4"/>
      <c r="B16" s="12" t="s">
        <v>11</v>
      </c>
      <c r="C16" s="13">
        <v>2541.48</v>
      </c>
      <c r="D16" s="14">
        <v>2541.48</v>
      </c>
      <c r="E16" s="15">
        <f t="shared" si="3"/>
        <v>0</v>
      </c>
      <c r="F16" s="16">
        <f t="shared" si="5"/>
        <v>1</v>
      </c>
    </row>
    <row r="17" spans="1:6" ht="31.5" x14ac:dyDescent="0.25">
      <c r="A17" s="8">
        <v>3</v>
      </c>
      <c r="B17" s="17" t="s">
        <v>15</v>
      </c>
      <c r="C17" s="10">
        <f>C18+C19</f>
        <v>3000</v>
      </c>
      <c r="D17" s="10">
        <f>D18+D19</f>
        <v>3000</v>
      </c>
      <c r="E17" s="10">
        <f>E18+E19</f>
        <v>0</v>
      </c>
      <c r="F17" s="11">
        <f t="shared" si="5"/>
        <v>1</v>
      </c>
    </row>
    <row r="18" spans="1:6" x14ac:dyDescent="0.25">
      <c r="A18" s="4"/>
      <c r="B18" s="12" t="s">
        <v>8</v>
      </c>
      <c r="C18" s="13">
        <v>0</v>
      </c>
      <c r="D18" s="14">
        <v>0</v>
      </c>
      <c r="E18" s="15">
        <f t="shared" si="3"/>
        <v>0</v>
      </c>
      <c r="F18" s="16">
        <v>0</v>
      </c>
    </row>
    <row r="19" spans="1:6" x14ac:dyDescent="0.25">
      <c r="A19" s="4"/>
      <c r="B19" s="12" t="s">
        <v>14</v>
      </c>
      <c r="C19" s="13">
        <v>3000</v>
      </c>
      <c r="D19" s="14">
        <v>3000</v>
      </c>
      <c r="E19" s="15">
        <f t="shared" si="3"/>
        <v>0</v>
      </c>
      <c r="F19" s="16">
        <f t="shared" ref="F19:F30" si="6">D19/C19</f>
        <v>1</v>
      </c>
    </row>
    <row r="20" spans="1:6" ht="31.5" x14ac:dyDescent="0.25">
      <c r="A20" s="8">
        <v>4</v>
      </c>
      <c r="B20" s="17" t="s">
        <v>16</v>
      </c>
      <c r="C20" s="10">
        <f>C21+C22+C23+C24</f>
        <v>306201.08233333332</v>
      </c>
      <c r="D20" s="10">
        <f t="shared" ref="D20" si="7">D21+D22+D23+D24</f>
        <v>0</v>
      </c>
      <c r="E20" s="10">
        <f>E21+E22+E23+E24</f>
        <v>306201.08233333332</v>
      </c>
      <c r="F20" s="19">
        <f t="shared" si="6"/>
        <v>0</v>
      </c>
    </row>
    <row r="21" spans="1:6" x14ac:dyDescent="0.25">
      <c r="A21" s="4"/>
      <c r="B21" s="12" t="s">
        <v>8</v>
      </c>
      <c r="C21" s="13">
        <v>0</v>
      </c>
      <c r="D21" s="14">
        <v>0</v>
      </c>
      <c r="E21" s="15">
        <f t="shared" si="3"/>
        <v>0</v>
      </c>
      <c r="F21" s="16">
        <v>0</v>
      </c>
    </row>
    <row r="22" spans="1:6" x14ac:dyDescent="0.25">
      <c r="A22" s="4"/>
      <c r="B22" s="20" t="s">
        <v>17</v>
      </c>
      <c r="C22" s="13">
        <f>(64095.9+38380+912)/1.2</f>
        <v>86156.583333333328</v>
      </c>
      <c r="D22" s="14"/>
      <c r="E22" s="15">
        <f t="shared" si="3"/>
        <v>86156.583333333328</v>
      </c>
      <c r="F22" s="16">
        <v>0</v>
      </c>
    </row>
    <row r="23" spans="1:6" x14ac:dyDescent="0.25">
      <c r="A23" s="4"/>
      <c r="B23" s="20" t="s">
        <v>18</v>
      </c>
      <c r="C23" s="13">
        <f>132621.993+81292</f>
        <v>213913.99299999999</v>
      </c>
      <c r="D23" s="14"/>
      <c r="E23" s="15">
        <f t="shared" si="3"/>
        <v>213913.99299999999</v>
      </c>
      <c r="F23" s="16">
        <v>0</v>
      </c>
    </row>
    <row r="24" spans="1:6" x14ac:dyDescent="0.25">
      <c r="A24" s="4"/>
      <c r="B24" s="12" t="s">
        <v>19</v>
      </c>
      <c r="C24" s="13">
        <f>4389.038+1741.468</f>
        <v>6130.5059999999994</v>
      </c>
      <c r="D24" s="13">
        <f>D25+D26</f>
        <v>0</v>
      </c>
      <c r="E24" s="15">
        <f t="shared" si="3"/>
        <v>6130.5059999999994</v>
      </c>
      <c r="F24" s="16">
        <f t="shared" si="6"/>
        <v>0</v>
      </c>
    </row>
    <row r="25" spans="1:6" s="25" customFormat="1" x14ac:dyDescent="0.25">
      <c r="A25" s="21" t="s">
        <v>20</v>
      </c>
      <c r="B25" s="22" t="s">
        <v>21</v>
      </c>
      <c r="C25" s="23">
        <v>4389.0379999999996</v>
      </c>
      <c r="D25" s="24">
        <v>0</v>
      </c>
      <c r="E25" s="15">
        <f t="shared" si="3"/>
        <v>4389.0379999999996</v>
      </c>
      <c r="F25" s="16">
        <f t="shared" si="6"/>
        <v>0</v>
      </c>
    </row>
    <row r="26" spans="1:6" s="25" customFormat="1" x14ac:dyDescent="0.25">
      <c r="A26" s="26" t="s">
        <v>22</v>
      </c>
      <c r="B26" s="22" t="s">
        <v>23</v>
      </c>
      <c r="C26" s="23">
        <v>1741.4680000000001</v>
      </c>
      <c r="D26" s="24">
        <v>0</v>
      </c>
      <c r="E26" s="15">
        <f t="shared" si="3"/>
        <v>1741.4680000000001</v>
      </c>
      <c r="F26" s="16">
        <f t="shared" si="6"/>
        <v>0</v>
      </c>
    </row>
    <row r="27" spans="1:6" ht="31.5" x14ac:dyDescent="0.25">
      <c r="A27" s="8">
        <v>5</v>
      </c>
      <c r="B27" s="17" t="s">
        <v>24</v>
      </c>
      <c r="C27" s="10">
        <f>C30+C29+C28</f>
        <v>120686.167</v>
      </c>
      <c r="D27" s="10">
        <f t="shared" ref="D27:E27" si="8">D30+D29+D28</f>
        <v>0</v>
      </c>
      <c r="E27" s="10">
        <f t="shared" si="8"/>
        <v>120686.167</v>
      </c>
      <c r="F27" s="19">
        <f t="shared" si="6"/>
        <v>0</v>
      </c>
    </row>
    <row r="28" spans="1:6" x14ac:dyDescent="0.25">
      <c r="A28" s="4"/>
      <c r="B28" s="20" t="s">
        <v>17</v>
      </c>
      <c r="C28" s="13">
        <v>33671</v>
      </c>
      <c r="D28" s="14">
        <v>0</v>
      </c>
      <c r="E28" s="15">
        <f t="shared" si="3"/>
        <v>33671</v>
      </c>
      <c r="F28" s="16">
        <v>0</v>
      </c>
    </row>
    <row r="29" spans="1:6" x14ac:dyDescent="0.25">
      <c r="A29" s="4"/>
      <c r="B29" s="20" t="s">
        <v>18</v>
      </c>
      <c r="C29" s="13">
        <v>85589.2</v>
      </c>
      <c r="D29" s="14"/>
      <c r="E29" s="15">
        <f t="shared" si="3"/>
        <v>85589.2</v>
      </c>
      <c r="F29" s="16"/>
    </row>
    <row r="30" spans="1:6" x14ac:dyDescent="0.25">
      <c r="A30" s="4"/>
      <c r="B30" s="20" t="s">
        <v>14</v>
      </c>
      <c r="C30" s="13">
        <v>1425.9670000000001</v>
      </c>
      <c r="D30" s="14">
        <v>0</v>
      </c>
      <c r="E30" s="15">
        <f t="shared" si="3"/>
        <v>1425.9670000000001</v>
      </c>
      <c r="F30" s="16">
        <f t="shared" si="6"/>
        <v>0</v>
      </c>
    </row>
    <row r="31" spans="1:6" x14ac:dyDescent="0.25">
      <c r="A31" s="27" t="s">
        <v>25</v>
      </c>
      <c r="B31" s="28"/>
      <c r="C31" s="29">
        <f>C32+C33+C34+C35</f>
        <v>469230.83933333331</v>
      </c>
      <c r="D31" s="29">
        <f t="shared" ref="D31:E31" si="9">D32+D33+D34+D35</f>
        <v>21002.780000000002</v>
      </c>
      <c r="E31" s="29">
        <f t="shared" si="9"/>
        <v>448228.05933333328</v>
      </c>
      <c r="F31" s="30">
        <f t="shared" si="5"/>
        <v>4.4760016263722169E-2</v>
      </c>
    </row>
    <row r="32" spans="1:6" s="34" customFormat="1" x14ac:dyDescent="0.25">
      <c r="A32" s="31"/>
      <c r="B32" s="32" t="s">
        <v>8</v>
      </c>
      <c r="C32" s="33">
        <f>C6+C9+C14+C18+C21</f>
        <v>16356.94</v>
      </c>
      <c r="D32" s="33">
        <f t="shared" ref="D32:E32" si="10">D6+D9+D14+D18+D21</f>
        <v>13163.7</v>
      </c>
      <c r="E32" s="33">
        <f t="shared" si="10"/>
        <v>3193.2399999999993</v>
      </c>
      <c r="F32" s="30">
        <f t="shared" si="5"/>
        <v>0.80477766623830616</v>
      </c>
    </row>
    <row r="33" spans="1:6" s="34" customFormat="1" x14ac:dyDescent="0.25">
      <c r="A33" s="31"/>
      <c r="B33" s="32" t="s">
        <v>14</v>
      </c>
      <c r="C33" s="33">
        <f>C7+C10+C15+C19+C24+C30</f>
        <v>31001.643</v>
      </c>
      <c r="D33" s="33">
        <f t="shared" ref="D33:E33" si="11">D7+D10+D15+D19+D24+D30</f>
        <v>5297.6</v>
      </c>
      <c r="E33" s="33">
        <f t="shared" si="11"/>
        <v>25704.043000000001</v>
      </c>
      <c r="F33" s="30">
        <f t="shared" si="5"/>
        <v>0.17088126587355387</v>
      </c>
    </row>
    <row r="34" spans="1:6" s="34" customFormat="1" x14ac:dyDescent="0.25">
      <c r="A34" s="31"/>
      <c r="B34" s="32" t="s">
        <v>11</v>
      </c>
      <c r="C34" s="33">
        <f>C11+C16+C22+C28</f>
        <v>122369.06333333332</v>
      </c>
      <c r="D34" s="33">
        <f>D11+D16</f>
        <v>2541.48</v>
      </c>
      <c r="E34" s="33">
        <f t="shared" si="3"/>
        <v>119827.58333333333</v>
      </c>
      <c r="F34" s="30">
        <f t="shared" si="5"/>
        <v>2.0768974859903998E-2</v>
      </c>
    </row>
    <row r="35" spans="1:6" s="34" customFormat="1" x14ac:dyDescent="0.25">
      <c r="A35" s="31"/>
      <c r="B35" s="32" t="s">
        <v>12</v>
      </c>
      <c r="C35" s="33">
        <f>C23+C29</f>
        <v>299503.19299999997</v>
      </c>
      <c r="D35" s="33">
        <f>D28+D29</f>
        <v>0</v>
      </c>
      <c r="E35" s="33">
        <f t="shared" si="3"/>
        <v>299503.19299999997</v>
      </c>
      <c r="F35" s="30">
        <v>0</v>
      </c>
    </row>
    <row r="36" spans="1:6" x14ac:dyDescent="0.25">
      <c r="A36" s="35"/>
      <c r="B36" s="35"/>
      <c r="C36" s="35"/>
    </row>
    <row r="37" spans="1:6" ht="82.5" customHeight="1" x14ac:dyDescent="0.25">
      <c r="A37" s="35" t="s">
        <v>26</v>
      </c>
      <c r="B37" s="37" t="s">
        <v>27</v>
      </c>
      <c r="C37" s="37"/>
      <c r="D37" s="37"/>
      <c r="E37" s="37"/>
      <c r="F37" s="37"/>
    </row>
    <row r="38" spans="1:6" ht="55.5" customHeight="1" x14ac:dyDescent="0.25">
      <c r="A38" s="2" t="s">
        <v>28</v>
      </c>
      <c r="B38" s="37" t="s">
        <v>29</v>
      </c>
      <c r="C38" s="37"/>
      <c r="D38" s="37"/>
      <c r="E38" s="37"/>
      <c r="F38" s="37"/>
    </row>
  </sheetData>
  <mergeCells count="5">
    <mergeCell ref="A2:F2"/>
    <mergeCell ref="C3:F3"/>
    <mergeCell ref="A31:B31"/>
    <mergeCell ref="B37:F37"/>
    <mergeCell ref="B38:F38"/>
  </mergeCells>
  <pageMargins left="0.9055118110236221" right="0.74803149606299213" top="0.55118110236220474" bottom="0.74803149606299213" header="0.31496062992125984" footer="0.31496062992125984"/>
  <pageSetup paperSize="9" scale="78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тепло</vt:lpstr>
      <vt:lpstr>тепло!Область_печати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Галина Валерьевна</dc:creator>
  <cp:lastModifiedBy>Федорова Галина Валерьевна</cp:lastModifiedBy>
  <dcterms:created xsi:type="dcterms:W3CDTF">2023-07-20T08:19:43Z</dcterms:created>
  <dcterms:modified xsi:type="dcterms:W3CDTF">2023-07-20T08:20:26Z</dcterms:modified>
</cp:coreProperties>
</file>