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B36" i="1" l="1"/>
  <c r="C36" i="1"/>
  <c r="D36" i="1" s="1"/>
  <c r="D25" i="1"/>
  <c r="E36" i="1" l="1"/>
  <c r="C20" i="1" l="1"/>
  <c r="H26" i="1"/>
  <c r="C26" i="1"/>
  <c r="H25" i="1"/>
  <c r="D11" i="1"/>
  <c r="E11" i="1" l="1"/>
  <c r="B9" i="1"/>
  <c r="B22" i="1" l="1"/>
  <c r="C25" i="1"/>
  <c r="F11" i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D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B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D8" i="1" s="1"/>
  <c r="C7" i="1"/>
  <c r="D20" i="1" l="1"/>
  <c r="D26" i="1"/>
  <c r="C22" i="1"/>
  <c r="D22" i="1" s="1"/>
  <c r="D21" i="1"/>
  <c r="C165" i="1"/>
  <c r="C166" i="1" s="1"/>
  <c r="D139" i="1"/>
  <c r="C173" i="1"/>
  <c r="D173" i="1" s="1"/>
  <c r="D164" i="1"/>
  <c r="D165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29" i="1"/>
  <c r="D29" i="1" s="1"/>
  <c r="C182" i="1"/>
  <c r="D182" i="1" s="1"/>
  <c r="D7" i="1"/>
  <c r="D9" i="1" s="1"/>
  <c r="C13" i="1"/>
  <c r="C32" i="1"/>
  <c r="D32" i="1" s="1"/>
  <c r="D12" i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51" i="1" l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<sst xmlns="http://schemas.openxmlformats.org/spreadsheetml/2006/main" count="275" uniqueCount="219">
  <si>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</si>
  <si>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</si>
  <si>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</si>
  <si>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</si>
  <si>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</si>
  <si>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</si>
  <si>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</si>
  <si>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</si>
  <si>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</si>
  <si>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</si>
  <si>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</si>
  <si>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</si>
  <si>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</si>
  <si>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</si>
  <si>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</si>
  <si>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</si>
  <si>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</si>
  <si>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</si>
  <si>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</si>
  <si>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</si>
  <si>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</si>
  <si>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</si>
  <si>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</si>
  <si>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</si>
  <si>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</si>
  <si>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</si>
  <si>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</si>
  <si>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</si>
  <si>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</si>
  <si>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</si>
  <si>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</si>
  <si>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</si>
  <si>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</si>
  <si>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</si>
  <si>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</si>
  <si>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</si>
  <si>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</si>
  <si>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</si>
  <si>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</si>
  <si>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</si>
  <si>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</si>
  <si>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</si>
  <si>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</si>
  <si>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</si>
  <si>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</si>
  <si>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</si>
  <si>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</si>
  <si>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</si>
  <si>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</si>
  <si>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</si>
  <si>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</si>
  <si>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</si>
  <si>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</si>
  <si>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</si>
  <si>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</si>
  <si>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</si>
  <si>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</si>
  <si>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</si>
  <si>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</si>
  <si>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</si>
  <si>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</si>
  <si>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</si>
  <si>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</si>
  <si>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</si>
  <si>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</si>
  <si>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</si>
  <si>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</si>
  <si>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</si>
  <si>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</si>
  <si>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</si>
  <si>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</si>
  <si>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</si>
  <si>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</si>
  <si>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</si>
  <si>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</si>
  <si>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</si>
  <si>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</si>
  <si>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</si>
  <si>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</si>
  <si>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</si>
  <si>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</si>
  <si>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</si>
  <si>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</si>
  <si>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</si>
  <si>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</si>
  <si>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</si>
  <si>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</si>
  <si>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</si>
  <si>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</si>
  <si>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</si>
  <si>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</si>
  <si>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</si>
  <si>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</si>
  <si>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</si>
  <si>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</si>
  <si>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</si>
  <si>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</si>
  <si>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</si>
  <si>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</si>
  <si>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</si>
  <si>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</si>
  <si>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</si>
  <si>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</si>
  <si>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</si>
  <si>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</si>
  <si>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</si>
  <si>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</si>
  <si>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</si>
  <si>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</si>
  <si>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</si>
  <si>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</si>
  <si>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</si>
  <si>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</si>
  <si>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</si>
  <si>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</si>
  <si>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</si>
  <si>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</si>
  <si>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</si>
  <si>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</si>
  <si>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</si>
  <si>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</si>
  <si>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</si>
  <si>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</si>
  <si>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</si>
  <si>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</si>
  <si>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</si>
  <si>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</si>
  <si>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</si>
  <si>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</si>
  <si>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</si>
  <si>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</si>
  <si>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</si>
  <si>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</si>
  <si>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</si>
  <si>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</si>
  <si>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</si>
  <si>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</si>
  <si>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</si>
  <si>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</si>
  <si>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</si>
  <si>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</si>
  <si>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</si>
  <si>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</si>
  <si>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</si>
  <si>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</si>
  <si>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</si>
  <si>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</si>
  <si>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</si>
  <si>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</si>
  <si>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</si>
  <si>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</si>
  <si>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</si>
  <si>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</si>
  <si>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</si>
  <si>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</si>
  <si>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</si>
  <si>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</si>
  <si>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</si>
  <si>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</si>
  <si>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</si>
  <si>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</si>
  <si>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</si>
  <si>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</si>
  <si>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</si>
  <si>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</si>
  <si>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</si>
  <si>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</si>
  <si>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</si>
  <si>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</si>
  <si>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</si>
  <si>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</si>
  <si>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</si>
  <si>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</si>
  <si>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</si>
  <si>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</si>
  <si>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</si>
  <si>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</si>
  <si>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</si>
  <si>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</si>
  <si>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</si>
  <si>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</si>
  <si>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</si>
  <si>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</si>
  <si>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</si>
  <si>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</si>
  <si>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</si>
  <si>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</si>
  <si>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</si>
  <si>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</si>
  <si>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</si>
  <si>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</si>
  <si>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</si>
  <si>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</si>
  <si>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</si>
  <si>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</si>
  <si>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</si>
  <si>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</si>
  <si>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</si>
  <si>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</si>
  <si>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</si>
  <si>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</si>
  <si>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</si>
  <si>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</si>
  <si>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</si>
  <si>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</si>
  <si>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</si>
  <si>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</si>
  <si>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</si>
  <si>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</si>
  <si>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</si>
  <si>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</si>
  <si>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</si>
  <si>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</si>
  <si>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</si>
  <si>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</si>
  <si>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</si>
  <si>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</si>
  <si>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Информация о сельскохозяйственных работах по состоянию на 5 апреля 2024 г. (сельскохозяйственные организации и крупные К(Ф)Х)</t>
  </si>
  <si>
    <t>Площадь многолетних трав всего,  га (4-сх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</si>
</sst>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H36" sqref="H3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201" t="s">
        <v>3</v>
      </c>
      <c r="B4" s="204" t="s">
        <v>214</v>
      </c>
      <c r="C4" s="197" t="s">
        <v>215</v>
      </c>
      <c r="D4" s="197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87" customHeight="1" x14ac:dyDescent="0.25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69.75" customHeight="1" thickBot="1" x14ac:dyDescent="0.3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70" si="0">C7/B7</f>
        <v>1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52609</v>
      </c>
      <c r="C8" s="8">
        <f>SUM(E8:Y8)</f>
        <v>54173.380000000005</v>
      </c>
      <c r="D8" s="15">
        <f t="shared" si="0"/>
        <v>1.0297359767340191</v>
      </c>
      <c r="E8" s="113">
        <v>2068</v>
      </c>
      <c r="F8" s="113">
        <v>1750</v>
      </c>
      <c r="G8" s="113">
        <v>3390</v>
      </c>
      <c r="H8" s="113">
        <v>3326</v>
      </c>
      <c r="I8" s="113">
        <v>1893</v>
      </c>
      <c r="J8" s="113">
        <v>3230.9</v>
      </c>
      <c r="K8" s="113">
        <v>2059</v>
      </c>
      <c r="L8" s="113">
        <v>3684</v>
      </c>
      <c r="M8" s="113">
        <v>2767</v>
      </c>
      <c r="N8" s="113">
        <v>830</v>
      </c>
      <c r="O8" s="113">
        <v>1912</v>
      </c>
      <c r="P8" s="113">
        <v>2017</v>
      </c>
      <c r="Q8" s="113">
        <v>3714</v>
      </c>
      <c r="R8" s="113">
        <v>3011</v>
      </c>
      <c r="S8" s="113">
        <v>4035.12</v>
      </c>
      <c r="T8" s="113">
        <v>2384</v>
      </c>
      <c r="U8" s="113">
        <v>1893</v>
      </c>
      <c r="V8" s="113">
        <v>696</v>
      </c>
      <c r="W8" s="113">
        <v>2133</v>
      </c>
      <c r="X8" s="113">
        <v>4830.3599999999997</v>
      </c>
      <c r="Y8" s="113">
        <v>2550</v>
      </c>
    </row>
    <row r="9" spans="1:26" s="12" customFormat="1" ht="30" customHeight="1" x14ac:dyDescent="0.2">
      <c r="A9" s="13" t="s">
        <v>28</v>
      </c>
      <c r="B9" s="14">
        <f>B8/B7</f>
        <v>1.0934921327762881</v>
      </c>
      <c r="C9" s="14">
        <f t="shared" ref="C9:Y9" si="1">C8/C7</f>
        <v>1.1260081893953566</v>
      </c>
      <c r="D9" s="14">
        <f t="shared" si="1"/>
        <v>1.0297359767340191</v>
      </c>
      <c r="E9" s="140">
        <f t="shared" si="1"/>
        <v>1</v>
      </c>
      <c r="F9" s="140">
        <f t="shared" si="1"/>
        <v>1.2272089761570828</v>
      </c>
      <c r="G9" s="140">
        <f t="shared" si="1"/>
        <v>1.0238598610691634</v>
      </c>
      <c r="H9" s="140">
        <f t="shared" si="1"/>
        <v>1.1038831729173582</v>
      </c>
      <c r="I9" s="140">
        <f t="shared" si="1"/>
        <v>1.3707458363504708</v>
      </c>
      <c r="J9" s="140">
        <f t="shared" si="1"/>
        <v>0.99873261205564146</v>
      </c>
      <c r="K9" s="140">
        <f t="shared" si="1"/>
        <v>0.92957110609480809</v>
      </c>
      <c r="L9" s="140">
        <f t="shared" si="1"/>
        <v>1.3190118152524168</v>
      </c>
      <c r="M9" s="140">
        <f t="shared" si="1"/>
        <v>1.2130644454186761</v>
      </c>
      <c r="N9" s="140">
        <f t="shared" si="1"/>
        <v>1.199421965317919</v>
      </c>
      <c r="O9" s="140">
        <f t="shared" si="1"/>
        <v>1.2108929702343256</v>
      </c>
      <c r="P9" s="140">
        <f t="shared" si="1"/>
        <v>1.0100150225338007</v>
      </c>
      <c r="Q9" s="140">
        <f t="shared" si="1"/>
        <v>1.3283261802575108</v>
      </c>
      <c r="R9" s="140">
        <f t="shared" si="1"/>
        <v>1</v>
      </c>
      <c r="S9" s="140">
        <f t="shared" si="1"/>
        <v>1.2613691778680838</v>
      </c>
      <c r="T9" s="140">
        <f t="shared" si="1"/>
        <v>1.0214224507283634</v>
      </c>
      <c r="U9" s="140">
        <f t="shared" si="1"/>
        <v>0.91626331074540179</v>
      </c>
      <c r="V9" s="140">
        <f t="shared" si="1"/>
        <v>1.0160583941605839</v>
      </c>
      <c r="W9" s="140">
        <f t="shared" si="1"/>
        <v>1.1315649867374005</v>
      </c>
      <c r="X9" s="140">
        <f t="shared" si="1"/>
        <v>1.2078919729932482</v>
      </c>
      <c r="Y9" s="140">
        <f t="shared" si="1"/>
        <v>1.1888111888111887</v>
      </c>
    </row>
    <row r="10" spans="1:26" s="12" customFormat="1" ht="30" customHeight="1" x14ac:dyDescent="0.2">
      <c r="A10" s="11" t="s">
        <v>29</v>
      </c>
      <c r="B10" s="8">
        <v>48480</v>
      </c>
      <c r="C10" s="8">
        <f>SUM(E10:Y10)</f>
        <v>48243.07</v>
      </c>
      <c r="D10" s="15">
        <f t="shared" si="0"/>
        <v>0.99511283003300333</v>
      </c>
      <c r="E10" s="113">
        <v>1410</v>
      </c>
      <c r="F10" s="113">
        <v>1500</v>
      </c>
      <c r="G10" s="113">
        <v>3390</v>
      </c>
      <c r="H10" s="113">
        <v>2783</v>
      </c>
      <c r="I10" s="113">
        <v>1804.3</v>
      </c>
      <c r="J10" s="113">
        <v>3155.9</v>
      </c>
      <c r="K10" s="113">
        <v>1812</v>
      </c>
      <c r="L10" s="113">
        <v>3331.2</v>
      </c>
      <c r="M10" s="113">
        <v>2378.4</v>
      </c>
      <c r="N10" s="113">
        <v>760</v>
      </c>
      <c r="O10" s="113">
        <v>1682</v>
      </c>
      <c r="P10" s="113">
        <v>1916</v>
      </c>
      <c r="Q10" s="113">
        <v>3514</v>
      </c>
      <c r="R10" s="113">
        <v>2963</v>
      </c>
      <c r="S10" s="113">
        <v>3089.27</v>
      </c>
      <c r="T10" s="113">
        <v>1736</v>
      </c>
      <c r="U10" s="113">
        <v>1809</v>
      </c>
      <c r="V10" s="113">
        <v>666</v>
      </c>
      <c r="W10" s="113">
        <v>1921</v>
      </c>
      <c r="X10" s="113">
        <v>4658</v>
      </c>
      <c r="Y10" s="113">
        <v>1964</v>
      </c>
    </row>
    <row r="11" spans="1:26" s="12" customFormat="1" ht="30" customHeight="1" x14ac:dyDescent="0.2">
      <c r="A11" s="11" t="s">
        <v>30</v>
      </c>
      <c r="B11" s="14">
        <v>0.96</v>
      </c>
      <c r="C11" s="14">
        <v>0.96</v>
      </c>
      <c r="D11" s="15">
        <f t="shared" si="0"/>
        <v>1</v>
      </c>
      <c r="E11" s="140">
        <f>E10/E8</f>
        <v>0.68181818181818177</v>
      </c>
      <c r="F11" s="140">
        <f>F10/F8</f>
        <v>0.8571428571428571</v>
      </c>
      <c r="G11" s="140">
        <f t="shared" ref="G11:Y11" si="2">G10/G8</f>
        <v>1</v>
      </c>
      <c r="H11" s="140">
        <f t="shared" si="2"/>
        <v>0.83674082982561637</v>
      </c>
      <c r="I11" s="140">
        <f t="shared" si="2"/>
        <v>0.95314315900686741</v>
      </c>
      <c r="J11" s="140">
        <f t="shared" si="2"/>
        <v>0.97678665387353369</v>
      </c>
      <c r="K11" s="140">
        <v>0.97</v>
      </c>
      <c r="L11" s="140">
        <f t="shared" si="2"/>
        <v>0.9042345276872964</v>
      </c>
      <c r="M11" s="140">
        <f t="shared" si="2"/>
        <v>0.85955908926635349</v>
      </c>
      <c r="N11" s="140">
        <f t="shared" si="2"/>
        <v>0.91566265060240959</v>
      </c>
      <c r="O11" s="140">
        <v>0.94</v>
      </c>
      <c r="P11" s="140">
        <f t="shared" si="2"/>
        <v>0.94992563212692116</v>
      </c>
      <c r="Q11" s="140">
        <f t="shared" si="2"/>
        <v>0.94614970382337105</v>
      </c>
      <c r="R11" s="140">
        <f t="shared" si="2"/>
        <v>0.98405845234141476</v>
      </c>
      <c r="S11" s="140">
        <f t="shared" si="2"/>
        <v>0.76559557088760688</v>
      </c>
      <c r="T11" s="140">
        <f t="shared" si="2"/>
        <v>0.72818791946308725</v>
      </c>
      <c r="U11" s="140">
        <f t="shared" si="2"/>
        <v>0.95562599049128372</v>
      </c>
      <c r="V11" s="140">
        <v>0.97</v>
      </c>
      <c r="W11" s="140">
        <f t="shared" si="2"/>
        <v>0.90060947022972337</v>
      </c>
      <c r="X11" s="140">
        <f t="shared" si="2"/>
        <v>0.96431735936865992</v>
      </c>
      <c r="Y11" s="140">
        <f t="shared" si="2"/>
        <v>0.7701960784313725</v>
      </c>
    </row>
    <row r="12" spans="1:26" s="12" customFormat="1" ht="30" hidden="1" customHeight="1" x14ac:dyDescent="0.2">
      <c r="A12" s="13" t="s">
        <v>31</v>
      </c>
      <c r="B12" s="8"/>
      <c r="C12" s="8">
        <f>SUM(E12:Y12)</f>
        <v>0</v>
      </c>
      <c r="D12" s="15" t="e">
        <f t="shared" si="0"/>
        <v>#DIV/0!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6" s="12" customFormat="1" ht="30" hidden="1" customHeight="1" x14ac:dyDescent="0.2">
      <c r="A13" s="13" t="s">
        <v>32</v>
      </c>
      <c r="B13" s="15"/>
      <c r="C13" s="15">
        <f>C12/C8</f>
        <v>0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 x14ac:dyDescent="0.2">
      <c r="A14" s="18" t="s">
        <v>33</v>
      </c>
      <c r="B14" s="8"/>
      <c r="C14" s="23">
        <f t="shared" ref="C14:C19" si="3">SUM(E14:Y14)</f>
        <v>0</v>
      </c>
      <c r="D14" s="15" t="e">
        <f t="shared" si="0"/>
        <v>#DIV/0!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81874.5</v>
      </c>
      <c r="C20" s="23">
        <f>SUM(E20:Y20)</f>
        <v>96366</v>
      </c>
      <c r="D20" s="15">
        <f t="shared" si="0"/>
        <v>1.1769965007419894</v>
      </c>
      <c r="E20" s="115">
        <v>7450</v>
      </c>
      <c r="F20" s="115">
        <v>3160</v>
      </c>
      <c r="G20" s="115">
        <v>5500</v>
      </c>
      <c r="H20" s="115">
        <v>5776</v>
      </c>
      <c r="I20" s="115">
        <v>2995</v>
      </c>
      <c r="J20" s="115">
        <v>5950</v>
      </c>
      <c r="K20" s="115">
        <v>4262</v>
      </c>
      <c r="L20" s="115">
        <v>3460</v>
      </c>
      <c r="M20" s="115">
        <v>5009</v>
      </c>
      <c r="N20" s="115">
        <v>1437</v>
      </c>
      <c r="O20" s="115">
        <v>1895</v>
      </c>
      <c r="P20" s="115">
        <v>7055</v>
      </c>
      <c r="Q20" s="115">
        <v>7043</v>
      </c>
      <c r="R20" s="115">
        <v>4463</v>
      </c>
      <c r="S20" s="115">
        <v>7978</v>
      </c>
      <c r="T20" s="115">
        <v>4099</v>
      </c>
      <c r="U20" s="115">
        <v>2800</v>
      </c>
      <c r="V20" s="115">
        <v>2085</v>
      </c>
      <c r="W20" s="115">
        <v>6184</v>
      </c>
      <c r="X20" s="115">
        <v>5162</v>
      </c>
      <c r="Y20" s="115">
        <v>2603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14009</v>
      </c>
      <c r="C25" s="23">
        <f>SUM(E25:Y25)</f>
        <v>85</v>
      </c>
      <c r="D25" s="15">
        <f>C25/B25</f>
        <v>6.0675280177029051E-3</v>
      </c>
      <c r="E25" s="94"/>
      <c r="F25" s="94"/>
      <c r="G25" s="94"/>
      <c r="H25" s="94">
        <f>55+30</f>
        <v>85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6" s="12" customFormat="1" ht="30" customHeight="1" x14ac:dyDescent="0.2">
      <c r="A26" s="18" t="s">
        <v>45</v>
      </c>
      <c r="B26" s="28">
        <f t="shared" ref="B26" si="7">B25/B20</f>
        <v>0.17110333498219837</v>
      </c>
      <c r="C26" s="28">
        <f>C25/C20</f>
        <v>8.820538364153332E-4</v>
      </c>
      <c r="D26" s="15">
        <f t="shared" si="0"/>
        <v>5.155094355741823E-3</v>
      </c>
      <c r="E26" s="117"/>
      <c r="F26" s="117"/>
      <c r="G26" s="117"/>
      <c r="H26" s="117">
        <f>H25/H20</f>
        <v>1.471606648199446E-2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0</v>
      </c>
      <c r="D27" s="9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0</v>
      </c>
      <c r="D28" s="15">
        <f t="shared" si="0"/>
        <v>0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</row>
    <row r="29" spans="1:26" s="12" customFormat="1" ht="30" hidden="1" customHeight="1" x14ac:dyDescent="0.2">
      <c r="A29" s="18" t="s">
        <v>45</v>
      </c>
      <c r="B29" s="9">
        <f t="shared" ref="B29:Y29" si="9">B28/B20</f>
        <v>0.38908329211170756</v>
      </c>
      <c r="C29" s="23">
        <f t="shared" si="8"/>
        <v>0</v>
      </c>
      <c r="D29" s="15">
        <f t="shared" si="0"/>
        <v>0</v>
      </c>
      <c r="E29" s="116">
        <f t="shared" si="9"/>
        <v>0</v>
      </c>
      <c r="F29" s="116">
        <f t="shared" si="9"/>
        <v>0</v>
      </c>
      <c r="G29" s="116">
        <f t="shared" si="9"/>
        <v>0</v>
      </c>
      <c r="H29" s="116">
        <f t="shared" si="9"/>
        <v>0</v>
      </c>
      <c r="I29" s="116">
        <f t="shared" si="9"/>
        <v>0</v>
      </c>
      <c r="J29" s="116">
        <f t="shared" si="9"/>
        <v>0</v>
      </c>
      <c r="K29" s="116">
        <f t="shared" si="9"/>
        <v>0</v>
      </c>
      <c r="L29" s="116">
        <f t="shared" si="9"/>
        <v>0</v>
      </c>
      <c r="M29" s="116">
        <f t="shared" si="9"/>
        <v>0</v>
      </c>
      <c r="N29" s="116">
        <f t="shared" si="9"/>
        <v>0</v>
      </c>
      <c r="O29" s="116">
        <f t="shared" si="9"/>
        <v>0</v>
      </c>
      <c r="P29" s="116">
        <f t="shared" si="9"/>
        <v>0</v>
      </c>
      <c r="Q29" s="116">
        <f t="shared" si="9"/>
        <v>0</v>
      </c>
      <c r="R29" s="116">
        <f t="shared" si="9"/>
        <v>0</v>
      </c>
      <c r="S29" s="116">
        <f t="shared" si="9"/>
        <v>0</v>
      </c>
      <c r="T29" s="116">
        <f t="shared" si="9"/>
        <v>0</v>
      </c>
      <c r="U29" s="116">
        <f t="shared" si="9"/>
        <v>0</v>
      </c>
      <c r="V29" s="116">
        <f t="shared" si="9"/>
        <v>0</v>
      </c>
      <c r="W29" s="116">
        <f t="shared" si="9"/>
        <v>0</v>
      </c>
      <c r="X29" s="116">
        <f t="shared" si="9"/>
        <v>0</v>
      </c>
      <c r="Y29" s="116">
        <f t="shared" si="9"/>
        <v>0</v>
      </c>
    </row>
    <row r="30" spans="1:26" s="12" customFormat="1" ht="30" hidden="1" customHeight="1" x14ac:dyDescent="0.2">
      <c r="A30" s="11" t="s">
        <v>218</v>
      </c>
      <c r="B30" s="23">
        <v>94099</v>
      </c>
      <c r="C30" s="23">
        <v>95572</v>
      </c>
      <c r="D30" s="15">
        <f t="shared" si="0"/>
        <v>1.015653726394542</v>
      </c>
      <c r="E30" s="135">
        <v>630.70000000000005</v>
      </c>
      <c r="F30" s="135">
        <v>2189</v>
      </c>
      <c r="G30" s="135">
        <v>9708</v>
      </c>
      <c r="H30" s="135">
        <v>6131</v>
      </c>
      <c r="I30" s="135">
        <v>5290</v>
      </c>
      <c r="J30" s="135">
        <v>4662</v>
      </c>
      <c r="K30" s="135">
        <v>2838</v>
      </c>
      <c r="L30" s="135">
        <v>4610</v>
      </c>
      <c r="M30" s="135">
        <v>2641</v>
      </c>
      <c r="N30" s="135">
        <v>3153.1</v>
      </c>
      <c r="O30" s="135">
        <v>3142</v>
      </c>
      <c r="P30" s="135">
        <v>4006.3</v>
      </c>
      <c r="Q30" s="135">
        <v>4805</v>
      </c>
      <c r="R30" s="135">
        <v>2853</v>
      </c>
      <c r="S30" s="135">
        <v>5594</v>
      </c>
      <c r="T30" s="135">
        <v>5066</v>
      </c>
      <c r="U30" s="135">
        <v>1126</v>
      </c>
      <c r="V30" s="135">
        <v>1557</v>
      </c>
      <c r="W30" s="135">
        <v>8679</v>
      </c>
      <c r="X30" s="135">
        <v>8783</v>
      </c>
      <c r="Y30" s="135">
        <v>5608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 x14ac:dyDescent="0.2">
      <c r="A33" s="13" t="s">
        <v>48</v>
      </c>
      <c r="B33" s="23"/>
      <c r="C33" s="23">
        <f t="shared" si="8"/>
        <v>0</v>
      </c>
      <c r="D33" s="15" t="e">
        <f t="shared" si="0"/>
        <v>#DIV/0!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</v>
      </c>
      <c r="D34" s="15" t="e">
        <f t="shared" si="0"/>
        <v>#DIV/0!</v>
      </c>
      <c r="E34" s="117">
        <f t="shared" si="11"/>
        <v>0</v>
      </c>
      <c r="F34" s="117">
        <f t="shared" si="11"/>
        <v>0</v>
      </c>
      <c r="G34" s="117">
        <f t="shared" si="11"/>
        <v>0</v>
      </c>
      <c r="H34" s="117">
        <f t="shared" si="11"/>
        <v>0</v>
      </c>
      <c r="I34" s="117">
        <f t="shared" si="11"/>
        <v>0</v>
      </c>
      <c r="J34" s="117">
        <f t="shared" si="11"/>
        <v>0</v>
      </c>
      <c r="K34" s="117">
        <f t="shared" si="11"/>
        <v>0</v>
      </c>
      <c r="L34" s="117">
        <f t="shared" si="11"/>
        <v>0</v>
      </c>
      <c r="M34" s="117">
        <f t="shared" si="11"/>
        <v>0</v>
      </c>
      <c r="N34" s="117">
        <f t="shared" si="11"/>
        <v>0</v>
      </c>
      <c r="O34" s="117">
        <f t="shared" si="11"/>
        <v>0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0</v>
      </c>
      <c r="T34" s="117">
        <f t="shared" si="11"/>
        <v>0</v>
      </c>
      <c r="U34" s="117">
        <f t="shared" si="11"/>
        <v>0</v>
      </c>
      <c r="V34" s="117">
        <f t="shared" si="11"/>
        <v>0</v>
      </c>
      <c r="W34" s="117">
        <f t="shared" si="11"/>
        <v>0</v>
      </c>
      <c r="X34" s="117">
        <f t="shared" si="11"/>
        <v>0</v>
      </c>
      <c r="Y34" s="117">
        <f t="shared" si="11"/>
        <v>0</v>
      </c>
    </row>
    <row r="35" spans="1:29" s="12" customFormat="1" ht="30" customHeight="1" x14ac:dyDescent="0.2">
      <c r="A35" s="25" t="s">
        <v>49</v>
      </c>
      <c r="B35" s="23">
        <v>7524</v>
      </c>
      <c r="C35" s="23">
        <f>SUM(E35:Y35)</f>
        <v>50</v>
      </c>
      <c r="D35" s="15">
        <f t="shared" si="0"/>
        <v>6.6454013822434873E-3</v>
      </c>
      <c r="E35" s="94">
        <v>50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</row>
    <row r="36" spans="1:29" s="12" customFormat="1" ht="30" customHeight="1" x14ac:dyDescent="0.2">
      <c r="A36" s="18" t="s">
        <v>45</v>
      </c>
      <c r="B36" s="9">
        <f>B35/B30</f>
        <v>7.9958341746458522E-2</v>
      </c>
      <c r="C36" s="9">
        <f>C35/C30</f>
        <v>5.2316578077261119E-4</v>
      </c>
      <c r="D36" s="15">
        <f>C36/B36</f>
        <v>6.5429793733282745E-3</v>
      </c>
      <c r="E36" s="116">
        <f>E35/E30</f>
        <v>7.927699381639447E-2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2">F38/F37</f>
        <v>#DIV/0!</v>
      </c>
      <c r="G39" s="116" t="e">
        <f t="shared" si="12"/>
        <v>#DIV/0!</v>
      </c>
      <c r="H39" s="116" t="e">
        <f t="shared" si="12"/>
        <v>#DIV/0!</v>
      </c>
      <c r="I39" s="116" t="e">
        <f t="shared" si="12"/>
        <v>#DIV/0!</v>
      </c>
      <c r="J39" s="116" t="e">
        <f t="shared" si="12"/>
        <v>#DIV/0!</v>
      </c>
      <c r="K39" s="116" t="e">
        <f t="shared" si="12"/>
        <v>#DIV/0!</v>
      </c>
      <c r="L39" s="116" t="e">
        <f t="shared" si="12"/>
        <v>#DIV/0!</v>
      </c>
      <c r="M39" s="116" t="e">
        <f t="shared" si="12"/>
        <v>#DIV/0!</v>
      </c>
      <c r="N39" s="116" t="e">
        <f t="shared" si="12"/>
        <v>#DIV/0!</v>
      </c>
      <c r="O39" s="116" t="e">
        <f t="shared" si="12"/>
        <v>#DIV/0!</v>
      </c>
      <c r="P39" s="116" t="e">
        <f t="shared" si="12"/>
        <v>#DIV/0!</v>
      </c>
      <c r="Q39" s="116" t="e">
        <f t="shared" si="12"/>
        <v>#DIV/0!</v>
      </c>
      <c r="R39" s="116" t="e">
        <f t="shared" si="12"/>
        <v>#DIV/0!</v>
      </c>
      <c r="S39" s="116" t="e">
        <f t="shared" si="12"/>
        <v>#DIV/0!</v>
      </c>
      <c r="T39" s="116" t="e">
        <f t="shared" si="12"/>
        <v>#DIV/0!</v>
      </c>
      <c r="U39" s="116" t="e">
        <f t="shared" si="12"/>
        <v>#DIV/0!</v>
      </c>
      <c r="V39" s="116" t="e">
        <f t="shared" si="12"/>
        <v>#DIV/0!</v>
      </c>
      <c r="W39" s="116" t="e">
        <f t="shared" si="12"/>
        <v>#DIV/0!</v>
      </c>
      <c r="X39" s="116" t="e">
        <f t="shared" si="12"/>
        <v>#DIV/0!</v>
      </c>
      <c r="Y39" s="116" t="e">
        <f t="shared" si="12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3">E42/E41</f>
        <v>1.0063207547169812</v>
      </c>
      <c r="F44" s="118">
        <f t="shared" si="13"/>
        <v>1.1117424242424243</v>
      </c>
      <c r="G44" s="118">
        <f t="shared" si="13"/>
        <v>1.0783065080475858</v>
      </c>
      <c r="H44" s="118">
        <f t="shared" si="13"/>
        <v>1.0236603462489695</v>
      </c>
      <c r="I44" s="118">
        <f t="shared" si="13"/>
        <v>1.2124137931034482</v>
      </c>
      <c r="J44" s="118">
        <f t="shared" si="13"/>
        <v>1.0136323098483884</v>
      </c>
      <c r="K44" s="118">
        <f t="shared" si="13"/>
        <v>1.0018750000000001</v>
      </c>
      <c r="L44" s="118">
        <f t="shared" si="13"/>
        <v>1</v>
      </c>
      <c r="M44" s="118">
        <f t="shared" si="13"/>
        <v>1.027027027027027</v>
      </c>
      <c r="N44" s="118">
        <f t="shared" si="13"/>
        <v>1.0340090090090091</v>
      </c>
      <c r="O44" s="118">
        <f t="shared" si="13"/>
        <v>0.85443703963521567</v>
      </c>
      <c r="P44" s="118">
        <f t="shared" si="13"/>
        <v>1.2048192771084338</v>
      </c>
      <c r="Q44" s="118">
        <f t="shared" si="13"/>
        <v>1.1119819819819821</v>
      </c>
      <c r="R44" s="118">
        <f t="shared" si="13"/>
        <v>1.0214189087629642</v>
      </c>
      <c r="S44" s="118">
        <f t="shared" si="13"/>
        <v>1.0307410955325262</v>
      </c>
      <c r="T44" s="118">
        <f t="shared" si="13"/>
        <v>1.0224730424266855</v>
      </c>
      <c r="U44" s="118">
        <f t="shared" si="13"/>
        <v>0.99347150259067363</v>
      </c>
      <c r="V44" s="118">
        <f t="shared" si="13"/>
        <v>1.0859196341065012</v>
      </c>
      <c r="W44" s="118">
        <f t="shared" si="13"/>
        <v>1.0818831942789036</v>
      </c>
      <c r="X44" s="118">
        <f t="shared" si="13"/>
        <v>1.0613089005235603</v>
      </c>
      <c r="Y44" s="118">
        <f t="shared" si="13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4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4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4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4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5">E54/E53</f>
        <v>1.5714285714285714</v>
      </c>
      <c r="F55" s="118">
        <f t="shared" si="15"/>
        <v>0.9101123595505618</v>
      </c>
      <c r="G55" s="118">
        <f t="shared" si="15"/>
        <v>1.1899109792284865</v>
      </c>
      <c r="H55" s="118">
        <f t="shared" si="15"/>
        <v>1.0387811634349031</v>
      </c>
      <c r="I55" s="118">
        <f t="shared" si="15"/>
        <v>0.64</v>
      </c>
      <c r="J55" s="118">
        <f t="shared" si="15"/>
        <v>0.90445859872611467</v>
      </c>
      <c r="K55" s="118">
        <f t="shared" si="15"/>
        <v>0.65621621621621617</v>
      </c>
      <c r="L55" s="118">
        <f t="shared" si="15"/>
        <v>0.95725388601036265</v>
      </c>
      <c r="M55" s="118">
        <f t="shared" si="15"/>
        <v>1.1571428571428573</v>
      </c>
      <c r="N55" s="118">
        <f t="shared" si="15"/>
        <v>0.94594594594594594</v>
      </c>
      <c r="O55" s="118">
        <f t="shared" si="15"/>
        <v>1.1864406779661016</v>
      </c>
      <c r="P55" s="118">
        <f t="shared" si="15"/>
        <v>1.346613545816733</v>
      </c>
      <c r="Q55" s="118">
        <f t="shared" si="15"/>
        <v>0.16216216216216217</v>
      </c>
      <c r="R55" s="118">
        <f t="shared" si="15"/>
        <v>1.4988962472406182</v>
      </c>
      <c r="S55" s="118">
        <f t="shared" si="15"/>
        <v>0.8632075471698113</v>
      </c>
      <c r="T55" s="118">
        <f t="shared" si="15"/>
        <v>1.1111111111111112</v>
      </c>
      <c r="U55" s="118">
        <f t="shared" si="15"/>
        <v>1.008695652173913</v>
      </c>
      <c r="V55" s="118">
        <f t="shared" si="15"/>
        <v>6.1</v>
      </c>
      <c r="W55" s="118">
        <f t="shared" si="15"/>
        <v>1</v>
      </c>
      <c r="X55" s="118">
        <f t="shared" si="15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4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4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4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6">F58/F57</f>
        <v>0.81904761904761902</v>
      </c>
      <c r="G59" s="116">
        <f t="shared" si="16"/>
        <v>1.125</v>
      </c>
      <c r="H59" s="116"/>
      <c r="I59" s="116">
        <f t="shared" si="16"/>
        <v>2.2571428571428571</v>
      </c>
      <c r="J59" s="116">
        <f t="shared" si="16"/>
        <v>0.66666666666666663</v>
      </c>
      <c r="K59" s="116">
        <f t="shared" si="16"/>
        <v>1.0672268907563025</v>
      </c>
      <c r="L59" s="116">
        <f t="shared" si="16"/>
        <v>1.3385714285714285</v>
      </c>
      <c r="M59" s="116">
        <f t="shared" si="16"/>
        <v>1.4242424242424243</v>
      </c>
      <c r="N59" s="116">
        <f t="shared" si="16"/>
        <v>5.6</v>
      </c>
      <c r="O59" s="116">
        <f t="shared" si="16"/>
        <v>1.9</v>
      </c>
      <c r="P59" s="116">
        <f t="shared" si="16"/>
        <v>1.1834862385321101</v>
      </c>
      <c r="Q59" s="116"/>
      <c r="R59" s="116">
        <f t="shared" si="16"/>
        <v>2.3333333333333335</v>
      </c>
      <c r="S59" s="116">
        <f t="shared" si="16"/>
        <v>1.2</v>
      </c>
      <c r="T59" s="116">
        <f t="shared" si="16"/>
        <v>0.58333333333333337</v>
      </c>
      <c r="U59" s="116"/>
      <c r="V59" s="116"/>
      <c r="W59" s="116">
        <f t="shared" si="16"/>
        <v>1</v>
      </c>
      <c r="X59" s="116">
        <f t="shared" si="16"/>
        <v>1</v>
      </c>
      <c r="Y59" s="116">
        <f t="shared" si="16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4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4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7">G64+G67+G68+G70+G74+G73+G75</f>
        <v>1604</v>
      </c>
      <c r="H62" s="119">
        <f t="shared" si="17"/>
        <v>1315</v>
      </c>
      <c r="I62" s="119">
        <f t="shared" si="17"/>
        <v>1051</v>
      </c>
      <c r="J62" s="119">
        <f t="shared" si="17"/>
        <v>5473</v>
      </c>
      <c r="K62" s="119">
        <f t="shared" si="17"/>
        <v>454</v>
      </c>
      <c r="L62" s="119">
        <f t="shared" si="17"/>
        <v>1480</v>
      </c>
      <c r="M62" s="119">
        <f t="shared" si="17"/>
        <v>1069</v>
      </c>
      <c r="N62" s="119">
        <f t="shared" si="17"/>
        <v>157</v>
      </c>
      <c r="O62" s="119">
        <f t="shared" si="17"/>
        <v>650</v>
      </c>
      <c r="P62" s="119">
        <f t="shared" si="17"/>
        <v>1189</v>
      </c>
      <c r="Q62" s="119">
        <f>Q64+Q67+Q68+Q70+Q74+Q73+Q75</f>
        <v>4836</v>
      </c>
      <c r="R62" s="119">
        <f t="shared" ref="R62:Y62" si="18">R64+R67+R68+R70+R74+R73+R75</f>
        <v>495</v>
      </c>
      <c r="S62" s="119">
        <f>S64+S67+S68+S70+S74+S73+S75</f>
        <v>1016</v>
      </c>
      <c r="T62" s="119">
        <f t="shared" si="18"/>
        <v>1180</v>
      </c>
      <c r="U62" s="119">
        <f t="shared" si="18"/>
        <v>2574</v>
      </c>
      <c r="V62" s="119">
        <f t="shared" si="18"/>
        <v>522</v>
      </c>
      <c r="W62" s="119">
        <f t="shared" si="18"/>
        <v>1489</v>
      </c>
      <c r="X62" s="119">
        <f t="shared" si="18"/>
        <v>1580</v>
      </c>
      <c r="Y62" s="119">
        <f t="shared" si="18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19">G69+G71+G72+G76</f>
        <v>6390</v>
      </c>
      <c r="H63" s="119">
        <f t="shared" si="19"/>
        <v>2478</v>
      </c>
      <c r="I63" s="119">
        <f t="shared" si="19"/>
        <v>1613.9</v>
      </c>
      <c r="J63" s="119">
        <f>J69+J71+J72+J76</f>
        <v>2070</v>
      </c>
      <c r="K63" s="119">
        <f t="shared" si="19"/>
        <v>970.5</v>
      </c>
      <c r="L63" s="119">
        <f t="shared" si="19"/>
        <v>3327</v>
      </c>
      <c r="M63" s="119">
        <f t="shared" si="19"/>
        <v>779</v>
      </c>
      <c r="N63" s="119">
        <f>N69+N71+N72+N76</f>
        <v>1126.2</v>
      </c>
      <c r="O63" s="119">
        <f>O69+O71+O72+O76</f>
        <v>1939.5</v>
      </c>
      <c r="P63" s="119">
        <f t="shared" si="19"/>
        <v>1556</v>
      </c>
      <c r="Q63" s="119">
        <f t="shared" si="19"/>
        <v>2174</v>
      </c>
      <c r="R63" s="119">
        <f t="shared" si="19"/>
        <v>548</v>
      </c>
      <c r="S63" s="119">
        <f>S69+S71+S72+S76</f>
        <v>2995</v>
      </c>
      <c r="T63" s="119">
        <f t="shared" si="19"/>
        <v>2958</v>
      </c>
      <c r="U63" s="119">
        <f t="shared" si="19"/>
        <v>758</v>
      </c>
      <c r="V63" s="119">
        <f t="shared" si="19"/>
        <v>104.5</v>
      </c>
      <c r="W63" s="119">
        <f t="shared" si="19"/>
        <v>1012.8</v>
      </c>
      <c r="X63" s="119">
        <f t="shared" si="19"/>
        <v>5387</v>
      </c>
      <c r="Y63" s="119">
        <f t="shared" si="19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4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0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0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0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0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0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0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0"/>
        <v>19342</v>
      </c>
      <c r="D71" s="15">
        <f t="shared" ref="D71:D79" si="21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0"/>
        <v>10605</v>
      </c>
      <c r="D72" s="15">
        <f t="shared" si="21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0"/>
        <v>1526</v>
      </c>
      <c r="D73" s="15">
        <f t="shared" si="21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0"/>
        <v>5105</v>
      </c>
      <c r="D74" s="15">
        <f t="shared" si="21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0"/>
        <v>258</v>
      </c>
      <c r="D75" s="15">
        <f t="shared" si="21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0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0"/>
        <v>122.9</v>
      </c>
      <c r="D77" s="15">
        <f t="shared" si="21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0"/>
        <v>0</v>
      </c>
      <c r="D78" s="15" t="e">
        <f t="shared" si="21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1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2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2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2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2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2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3">(F42-F87)</f>
        <v>708</v>
      </c>
      <c r="G86" s="153">
        <f t="shared" si="23"/>
        <v>1119</v>
      </c>
      <c r="H86" s="153">
        <f t="shared" si="23"/>
        <v>818</v>
      </c>
      <c r="I86" s="153">
        <f t="shared" si="23"/>
        <v>632</v>
      </c>
      <c r="J86" s="153">
        <f t="shared" si="23"/>
        <v>132</v>
      </c>
      <c r="K86" s="153">
        <f t="shared" si="23"/>
        <v>287</v>
      </c>
      <c r="L86" s="153">
        <f t="shared" si="23"/>
        <v>698</v>
      </c>
      <c r="M86" s="153">
        <f t="shared" si="23"/>
        <v>148</v>
      </c>
      <c r="N86" s="153">
        <f t="shared" si="23"/>
        <v>0</v>
      </c>
      <c r="O86" s="153">
        <f t="shared" si="23"/>
        <v>-588</v>
      </c>
      <c r="P86" s="153">
        <f t="shared" si="23"/>
        <v>1435</v>
      </c>
      <c r="Q86" s="153">
        <f t="shared" si="23"/>
        <v>1207</v>
      </c>
      <c r="R86" s="153">
        <f t="shared" si="23"/>
        <v>35</v>
      </c>
      <c r="S86" s="153">
        <f t="shared" si="23"/>
        <v>-163</v>
      </c>
      <c r="T86" s="153">
        <f t="shared" si="23"/>
        <v>58</v>
      </c>
      <c r="U86" s="153">
        <f t="shared" si="23"/>
        <v>-63</v>
      </c>
      <c r="V86" s="153">
        <f t="shared" si="23"/>
        <v>22</v>
      </c>
      <c r="W86" s="153">
        <f t="shared" si="23"/>
        <v>778</v>
      </c>
      <c r="X86" s="153">
        <f t="shared" si="23"/>
        <v>116</v>
      </c>
      <c r="Y86" s="153">
        <f t="shared" si="23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2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2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2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2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4">G101-G100</f>
        <v>17818</v>
      </c>
      <c r="H103" s="93">
        <v>18910</v>
      </c>
      <c r="I103" s="93">
        <f t="shared" si="24"/>
        <v>9522</v>
      </c>
      <c r="J103" s="93">
        <f t="shared" si="24"/>
        <v>22534</v>
      </c>
      <c r="K103" s="93">
        <f t="shared" si="24"/>
        <v>13480</v>
      </c>
      <c r="L103" s="93">
        <f t="shared" si="24"/>
        <v>13503</v>
      </c>
      <c r="M103" s="93">
        <f>M101-M100</f>
        <v>15249</v>
      </c>
      <c r="N103" s="93">
        <f t="shared" si="24"/>
        <v>5835</v>
      </c>
      <c r="O103" s="93">
        <f>O101-O100-O99</f>
        <v>8520</v>
      </c>
      <c r="P103" s="93">
        <f t="shared" si="24"/>
        <v>14945</v>
      </c>
      <c r="Q103" s="93">
        <f>Q101-Q99-Q100</f>
        <v>16470</v>
      </c>
      <c r="R103" s="93">
        <v>17176</v>
      </c>
      <c r="S103" s="93">
        <f t="shared" si="24"/>
        <v>18511</v>
      </c>
      <c r="T103" s="93">
        <f>T101-T100</f>
        <v>13696</v>
      </c>
      <c r="U103" s="93">
        <f t="shared" si="24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7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5"/>
        <v>6.0351413292589765E-2</v>
      </c>
      <c r="E105" s="163">
        <f>E103-E102</f>
        <v>0</v>
      </c>
      <c r="F105" s="163">
        <f t="shared" ref="F105:L105" si="27">F103-F102</f>
        <v>0</v>
      </c>
      <c r="G105" s="163">
        <f t="shared" si="27"/>
        <v>0</v>
      </c>
      <c r="H105" s="163">
        <f>H103-H102</f>
        <v>0</v>
      </c>
      <c r="I105" s="163">
        <f>I103-I102</f>
        <v>0</v>
      </c>
      <c r="J105" s="163">
        <f t="shared" si="27"/>
        <v>0</v>
      </c>
      <c r="K105" s="163">
        <f t="shared" si="27"/>
        <v>0</v>
      </c>
      <c r="L105" s="163">
        <f t="shared" si="27"/>
        <v>26</v>
      </c>
      <c r="M105" s="163">
        <f>M103-M102</f>
        <v>0</v>
      </c>
      <c r="N105" s="163">
        <f>N103-N102</f>
        <v>0</v>
      </c>
      <c r="O105" s="163">
        <f t="shared" ref="O105:Y105" si="28">O103-O102</f>
        <v>102</v>
      </c>
      <c r="P105" s="163">
        <f t="shared" si="28"/>
        <v>0</v>
      </c>
      <c r="Q105" s="163">
        <f>Q103-Q102</f>
        <v>0</v>
      </c>
      <c r="R105" s="163">
        <f t="shared" si="28"/>
        <v>0</v>
      </c>
      <c r="S105" s="163">
        <f t="shared" si="28"/>
        <v>60</v>
      </c>
      <c r="T105" s="163">
        <f t="shared" si="28"/>
        <v>90</v>
      </c>
      <c r="U105" s="163">
        <f t="shared" si="28"/>
        <v>38</v>
      </c>
      <c r="V105" s="163">
        <f t="shared" si="28"/>
        <v>0</v>
      </c>
      <c r="W105" s="179">
        <f>W103-W102</f>
        <v>0</v>
      </c>
      <c r="X105" s="163">
        <f t="shared" si="28"/>
        <v>0</v>
      </c>
      <c r="Y105" s="163">
        <f t="shared" si="28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29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29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5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7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5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5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5"/>
        <v>#DIV/0!</v>
      </c>
      <c r="E120" s="92" t="e">
        <f t="shared" ref="E120:Y120" si="33">E119/E117</f>
        <v>#DIV/0!</v>
      </c>
      <c r="F120" s="92" t="e">
        <f t="shared" si="33"/>
        <v>#DIV/0!</v>
      </c>
      <c r="G120" s="93" t="e">
        <f t="shared" si="33"/>
        <v>#DIV/0!</v>
      </c>
      <c r="H120" s="93" t="e">
        <f t="shared" si="33"/>
        <v>#DIV/0!</v>
      </c>
      <c r="I120" s="93" t="e">
        <f t="shared" si="33"/>
        <v>#DIV/0!</v>
      </c>
      <c r="J120" s="93" t="e">
        <f t="shared" si="33"/>
        <v>#DIV/0!</v>
      </c>
      <c r="K120" s="93" t="e">
        <f t="shared" si="33"/>
        <v>#DIV/0!</v>
      </c>
      <c r="L120" s="93" t="e">
        <f t="shared" si="33"/>
        <v>#DIV/0!</v>
      </c>
      <c r="M120" s="93" t="e">
        <f t="shared" si="33"/>
        <v>#DIV/0!</v>
      </c>
      <c r="N120" s="93" t="e">
        <f t="shared" si="33"/>
        <v>#DIV/0!</v>
      </c>
      <c r="O120" s="93" t="e">
        <f t="shared" si="33"/>
        <v>#DIV/0!</v>
      </c>
      <c r="P120" s="93" t="e">
        <f t="shared" si="33"/>
        <v>#DIV/0!</v>
      </c>
      <c r="Q120" s="93" t="e">
        <f t="shared" si="33"/>
        <v>#DIV/0!</v>
      </c>
      <c r="R120" s="93" t="e">
        <f t="shared" si="33"/>
        <v>#DIV/0!</v>
      </c>
      <c r="S120" s="93" t="e">
        <f t="shared" si="33"/>
        <v>#DIV/0!</v>
      </c>
      <c r="T120" s="93" t="e">
        <f t="shared" si="33"/>
        <v>#DIV/0!</v>
      </c>
      <c r="U120" s="93" t="e">
        <f t="shared" si="33"/>
        <v>#DIV/0!</v>
      </c>
      <c r="V120" s="93" t="e">
        <f t="shared" si="33"/>
        <v>#DIV/0!</v>
      </c>
      <c r="W120" s="115" t="e">
        <f t="shared" si="33"/>
        <v>#DIV/0!</v>
      </c>
      <c r="X120" s="93" t="e">
        <f t="shared" si="33"/>
        <v>#DIV/0!</v>
      </c>
      <c r="Y120" s="93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5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9">
        <f t="shared" ref="E126:G126" si="34">E119/E111*10</f>
        <v>48.629786144192593</v>
      </c>
      <c r="F126" s="159">
        <f t="shared" si="34"/>
        <v>30</v>
      </c>
      <c r="G126" s="159">
        <f t="shared" si="34"/>
        <v>35.006734762599621</v>
      </c>
      <c r="H126" s="159">
        <f t="shared" ref="H126:J126" si="35">H119/H111*10</f>
        <v>33.80750925436277</v>
      </c>
      <c r="I126" s="159">
        <f t="shared" si="35"/>
        <v>30.394875026254986</v>
      </c>
      <c r="J126" s="159">
        <f t="shared" si="35"/>
        <v>35.919943196946839</v>
      </c>
      <c r="K126" s="159">
        <f t="shared" ref="K126" si="36">K119/K111*10</f>
        <v>35.371513353115731</v>
      </c>
      <c r="L126" s="159">
        <f>L119/L111*10</f>
        <v>30.673740446686949</v>
      </c>
      <c r="M126" s="159">
        <f t="shared" ref="M126:S126" si="37">M119/M111*10</f>
        <v>34.044855400354123</v>
      </c>
      <c r="N126" s="159">
        <f t="shared" si="37"/>
        <v>29.295629820051413</v>
      </c>
      <c r="O126" s="159">
        <f t="shared" si="37"/>
        <v>30.736516987407935</v>
      </c>
      <c r="P126" s="159">
        <f t="shared" si="37"/>
        <v>29.472064235530276</v>
      </c>
      <c r="Q126" s="159">
        <f t="shared" si="37"/>
        <v>30.483910139647847</v>
      </c>
      <c r="R126" s="159">
        <f t="shared" si="37"/>
        <v>33.568933395435494</v>
      </c>
      <c r="S126" s="159">
        <f t="shared" si="37"/>
        <v>39.222426968727987</v>
      </c>
      <c r="T126" s="159">
        <f t="shared" ref="T126" si="38">T119/T111*10</f>
        <v>31.45965015434367</v>
      </c>
      <c r="U126" s="159">
        <f t="shared" ref="U126:Y126" si="39">U119/U111*10</f>
        <v>32.657032755298651</v>
      </c>
      <c r="V126" s="159">
        <f t="shared" si="39"/>
        <v>29.708262751741014</v>
      </c>
      <c r="W126" s="180">
        <f t="shared" si="39"/>
        <v>30.078979737165792</v>
      </c>
      <c r="X126" s="159">
        <f>X119/X111*10</f>
        <v>38.391209168562476</v>
      </c>
      <c r="Y126" s="159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1">G121/G113*10</f>
        <v>21.182547399124939</v>
      </c>
      <c r="H127" s="160">
        <f t="shared" ref="H127:J127" si="42">H121/H113*10</f>
        <v>34.243744301489215</v>
      </c>
      <c r="I127" s="160">
        <f t="shared" si="42"/>
        <v>31.350388651379713</v>
      </c>
      <c r="J127" s="160">
        <f t="shared" si="42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3">M121/M113*10</f>
        <v>34.36738619363112</v>
      </c>
      <c r="N127" s="160">
        <f t="shared" si="43"/>
        <v>28.955983994179704</v>
      </c>
      <c r="O127" s="160">
        <f t="shared" ref="O127:Y127" si="44">O121/O113*10</f>
        <v>34.034102511741878</v>
      </c>
      <c r="P127" s="160">
        <f t="shared" si="44"/>
        <v>31.070482915143106</v>
      </c>
      <c r="Q127" s="160">
        <f t="shared" si="44"/>
        <v>34.067059356592665</v>
      </c>
      <c r="R127" s="160">
        <f t="shared" si="44"/>
        <v>35.687318489835434</v>
      </c>
      <c r="S127" s="160">
        <f t="shared" si="44"/>
        <v>40.415645176382512</v>
      </c>
      <c r="T127" s="160">
        <f t="shared" si="44"/>
        <v>32.172877556738584</v>
      </c>
      <c r="U127" s="160">
        <f t="shared" si="44"/>
        <v>33.585025380710661</v>
      </c>
      <c r="V127" s="160">
        <f t="shared" si="44"/>
        <v>27.143280925541383</v>
      </c>
      <c r="W127" s="142">
        <f t="shared" si="44"/>
        <v>33.555192766545268</v>
      </c>
      <c r="X127" s="152">
        <f t="shared" si="44"/>
        <v>39.161906461977864</v>
      </c>
      <c r="Y127" s="160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2">
        <f>E122/E114*10</f>
        <v>30.416666666666664</v>
      </c>
      <c r="F128" s="152">
        <f t="shared" ref="F128" si="45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6">M122/M114*10</f>
        <v>15</v>
      </c>
      <c r="N128" s="152">
        <f t="shared" si="46"/>
        <v>27.906976744186046</v>
      </c>
      <c r="O128" s="152">
        <f t="shared" si="46"/>
        <v>28.751219512195121</v>
      </c>
      <c r="P128" s="152">
        <f t="shared" si="46"/>
        <v>30</v>
      </c>
      <c r="Q128" s="152">
        <f t="shared" si="46"/>
        <v>23.888888888888889</v>
      </c>
      <c r="R128" s="152">
        <f t="shared" si="46"/>
        <v>22.027027027027025</v>
      </c>
      <c r="S128" s="152">
        <f t="shared" si="46"/>
        <v>23.313373253493012</v>
      </c>
      <c r="T128" s="152">
        <f t="shared" si="46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2">
        <f t="shared" ref="E129:Y129" si="47">E123/E115*10</f>
        <v>43.006060606060608</v>
      </c>
      <c r="F129" s="152">
        <f t="shared" ref="F129" si="48">F123/F115*10</f>
        <v>31</v>
      </c>
      <c r="G129" s="152">
        <f t="shared" si="47"/>
        <v>28.930587337909994</v>
      </c>
      <c r="H129" s="152">
        <f t="shared" si="47"/>
        <v>33.764175433802428</v>
      </c>
      <c r="I129" s="152">
        <f t="shared" si="47"/>
        <v>29.222437137330751</v>
      </c>
      <c r="J129" s="152">
        <f t="shared" si="47"/>
        <v>37.399770904925546</v>
      </c>
      <c r="K129" s="152">
        <f t="shared" si="47"/>
        <v>36.15174506828528</v>
      </c>
      <c r="L129" s="152">
        <f t="shared" si="47"/>
        <v>30.825026511134674</v>
      </c>
      <c r="M129" s="152">
        <f t="shared" si="47"/>
        <v>32.962962962962962</v>
      </c>
      <c r="N129" s="152">
        <f t="shared" si="47"/>
        <v>28.515557847687809</v>
      </c>
      <c r="O129" s="152">
        <f t="shared" si="47"/>
        <v>34.423428920073214</v>
      </c>
      <c r="P129" s="152">
        <f t="shared" si="47"/>
        <v>27.746187158727167</v>
      </c>
      <c r="Q129" s="152">
        <f t="shared" si="47"/>
        <v>25.435793143521209</v>
      </c>
      <c r="R129" s="152">
        <f t="shared" si="47"/>
        <v>31.100455136540962</v>
      </c>
      <c r="S129" s="152">
        <f t="shared" si="47"/>
        <v>39.314484769928711</v>
      </c>
      <c r="T129" s="152">
        <f t="shared" si="47"/>
        <v>31.755359877488516</v>
      </c>
      <c r="U129" s="152">
        <f t="shared" si="47"/>
        <v>29.49984370115661</v>
      </c>
      <c r="V129" s="152">
        <f t="shared" si="47"/>
        <v>30.271800679501698</v>
      </c>
      <c r="W129" s="181">
        <f t="shared" si="47"/>
        <v>25.997719498289623</v>
      </c>
      <c r="X129" s="152">
        <f t="shared" si="47"/>
        <v>40.033281825745874</v>
      </c>
      <c r="Y129" s="152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2">
        <f>E124/E116*10</f>
        <v>99.3993993993994</v>
      </c>
      <c r="F130" s="51"/>
      <c r="G130" s="93">
        <f t="shared" ref="G130" si="49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0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3">
        <f>G125/G118*10</f>
        <v>46.923076923076927</v>
      </c>
      <c r="H131" s="93">
        <f t="shared" ref="H131" si="51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2">S125/S118*10</f>
        <v>45.588235294117645</v>
      </c>
      <c r="T131" s="93">
        <f t="shared" si="52"/>
        <v>79.285714285714292</v>
      </c>
      <c r="U131" s="93"/>
      <c r="V131" s="93"/>
      <c r="W131" s="115"/>
      <c r="X131" s="93">
        <f t="shared" si="52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2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2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8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3">
        <f t="shared" si="59"/>
        <v>0</v>
      </c>
      <c r="X141" s="85">
        <f t="shared" si="59"/>
        <v>0</v>
      </c>
      <c r="Y141" s="85">
        <f t="shared" si="59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7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3" t="e">
        <f t="shared" si="60"/>
        <v>#DIV/0!</v>
      </c>
      <c r="H144" s="93" t="e">
        <f t="shared" si="60"/>
        <v>#DIV/0!</v>
      </c>
      <c r="I144" s="93" t="e">
        <f t="shared" si="60"/>
        <v>#DIV/0!</v>
      </c>
      <c r="J144" s="93" t="e">
        <f t="shared" si="60"/>
        <v>#DIV/0!</v>
      </c>
      <c r="K144" s="93" t="e">
        <f t="shared" si="60"/>
        <v>#DIV/0!</v>
      </c>
      <c r="L144" s="93" t="e">
        <f t="shared" si="60"/>
        <v>#DIV/0!</v>
      </c>
      <c r="M144" s="93" t="e">
        <f t="shared" si="60"/>
        <v>#DIV/0!</v>
      </c>
      <c r="N144" s="93" t="e">
        <f t="shared" si="60"/>
        <v>#DIV/0!</v>
      </c>
      <c r="O144" s="93" t="e">
        <f t="shared" si="60"/>
        <v>#DIV/0!</v>
      </c>
      <c r="P144" s="93" t="e">
        <f t="shared" si="60"/>
        <v>#DIV/0!</v>
      </c>
      <c r="Q144" s="93" t="e">
        <f t="shared" si="60"/>
        <v>#DIV/0!</v>
      </c>
      <c r="R144" s="93" t="e">
        <f t="shared" si="60"/>
        <v>#DIV/0!</v>
      </c>
      <c r="S144" s="93" t="e">
        <f t="shared" si="60"/>
        <v>#DIV/0!</v>
      </c>
      <c r="T144" s="93" t="e">
        <f t="shared" si="60"/>
        <v>#DIV/0!</v>
      </c>
      <c r="U144" s="93" t="e">
        <f t="shared" si="60"/>
        <v>#DIV/0!</v>
      </c>
      <c r="V144" s="93" t="e">
        <f t="shared" si="60"/>
        <v>#DIV/0!</v>
      </c>
      <c r="W144" s="115" t="e">
        <f t="shared" si="60"/>
        <v>#DIV/0!</v>
      </c>
      <c r="X144" s="93" t="e">
        <f t="shared" si="60"/>
        <v>#DIV/0!</v>
      </c>
      <c r="Y144" s="93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9">
        <f t="shared" ref="E145" si="61">E143/E139*10</f>
        <v>179.62025316455697</v>
      </c>
      <c r="F145" s="159">
        <f t="shared" ref="F145:G145" si="62">F143/F139*10</f>
        <v>180.92592592592592</v>
      </c>
      <c r="G145" s="159">
        <f t="shared" si="62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3">M143/M139*10</f>
        <v>202.25806451612902</v>
      </c>
      <c r="N145" s="159">
        <f t="shared" si="63"/>
        <v>198</v>
      </c>
      <c r="O145" s="159">
        <f t="shared" si="63"/>
        <v>169.63917525773195</v>
      </c>
      <c r="P145" s="159">
        <f t="shared" si="63"/>
        <v>229.78448275862067</v>
      </c>
      <c r="Q145" s="159">
        <f t="shared" si="63"/>
        <v>231.42857142857142</v>
      </c>
      <c r="R145" s="159">
        <f t="shared" si="63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4">U143/U139*10</f>
        <v>200.95652173913044</v>
      </c>
      <c r="V145" s="159">
        <f t="shared" si="64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5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7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5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5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7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4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2">F149-F150</f>
        <v>0</v>
      </c>
      <c r="G156" s="162">
        <f>G149-G150</f>
        <v>0</v>
      </c>
      <c r="H156" s="162">
        <f>H149-H150</f>
        <v>0</v>
      </c>
      <c r="I156" s="162">
        <f t="shared" si="72"/>
        <v>0</v>
      </c>
      <c r="J156" s="162">
        <f t="shared" si="72"/>
        <v>0</v>
      </c>
      <c r="K156" s="162">
        <f t="shared" si="72"/>
        <v>1.9500000000000028</v>
      </c>
      <c r="L156" s="162">
        <f t="shared" si="72"/>
        <v>0</v>
      </c>
      <c r="M156" s="162">
        <f t="shared" si="72"/>
        <v>0</v>
      </c>
      <c r="N156" s="162">
        <f t="shared" si="72"/>
        <v>0</v>
      </c>
      <c r="O156" s="162">
        <f t="shared" si="72"/>
        <v>0</v>
      </c>
      <c r="P156" s="162">
        <f t="shared" si="72"/>
        <v>19</v>
      </c>
      <c r="Q156" s="162">
        <f t="shared" si="72"/>
        <v>0</v>
      </c>
      <c r="R156" s="162">
        <f t="shared" si="72"/>
        <v>0</v>
      </c>
      <c r="S156" s="162">
        <f t="shared" si="72"/>
        <v>7</v>
      </c>
      <c r="T156" s="162">
        <f t="shared" si="72"/>
        <v>0</v>
      </c>
      <c r="U156" s="162">
        <f t="shared" si="72"/>
        <v>0</v>
      </c>
      <c r="V156" s="162">
        <f t="shared" si="72"/>
        <v>0</v>
      </c>
      <c r="W156" s="185">
        <f t="shared" si="72"/>
        <v>0</v>
      </c>
      <c r="X156" s="162">
        <f t="shared" si="72"/>
        <v>0</v>
      </c>
      <c r="Y156" s="162">
        <f t="shared" si="72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4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6">P168+P171+P188+P174+P177+P183</f>
        <v>1189</v>
      </c>
      <c r="Q164" s="161">
        <f t="shared" si="76"/>
        <v>4479</v>
      </c>
      <c r="R164" s="161">
        <f t="shared" si="76"/>
        <v>525.5</v>
      </c>
      <c r="S164" s="161">
        <f t="shared" si="76"/>
        <v>1005.6</v>
      </c>
      <c r="T164" s="161">
        <f t="shared" si="76"/>
        <v>913</v>
      </c>
      <c r="U164" s="161">
        <f t="shared" si="76"/>
        <v>1353</v>
      </c>
      <c r="V164" s="161">
        <f t="shared" si="76"/>
        <v>522</v>
      </c>
      <c r="W164" s="146">
        <f t="shared" si="76"/>
        <v>1453</v>
      </c>
      <c r="X164" s="161">
        <f t="shared" si="76"/>
        <v>1377</v>
      </c>
      <c r="Y164" s="161">
        <f t="shared" si="76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6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4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1">E163-E164</f>
        <v>500</v>
      </c>
      <c r="F167" s="162">
        <f t="shared" si="81"/>
        <v>275</v>
      </c>
      <c r="G167" s="162">
        <f>G163-G164</f>
        <v>259.59999999999991</v>
      </c>
      <c r="H167" s="162">
        <f>H163-H164</f>
        <v>0</v>
      </c>
      <c r="I167" s="162">
        <f t="shared" si="81"/>
        <v>50</v>
      </c>
      <c r="J167" s="162">
        <f t="shared" si="81"/>
        <v>24</v>
      </c>
      <c r="K167" s="162">
        <f t="shared" si="81"/>
        <v>160</v>
      </c>
      <c r="L167" s="162">
        <f t="shared" si="81"/>
        <v>415</v>
      </c>
      <c r="M167" s="162">
        <f t="shared" si="81"/>
        <v>0</v>
      </c>
      <c r="N167" s="162">
        <f t="shared" si="81"/>
        <v>87</v>
      </c>
      <c r="O167" s="162">
        <f t="shared" si="81"/>
        <v>0</v>
      </c>
      <c r="P167" s="162">
        <f t="shared" si="81"/>
        <v>0</v>
      </c>
      <c r="Q167" s="162">
        <f t="shared" si="81"/>
        <v>799</v>
      </c>
      <c r="R167" s="162">
        <f>R163-R164</f>
        <v>0</v>
      </c>
      <c r="S167" s="162">
        <f t="shared" si="81"/>
        <v>0</v>
      </c>
      <c r="T167" s="162">
        <f t="shared" si="81"/>
        <v>261.5</v>
      </c>
      <c r="U167" s="162">
        <f t="shared" si="81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4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8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09">L194/L192*10</f>
        <v>2.5</v>
      </c>
      <c r="M196" s="138"/>
      <c r="N196" s="138"/>
      <c r="O196" s="138"/>
      <c r="P196" s="138">
        <f t="shared" ref="P196" si="110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7"/>
      <c r="F199" s="137"/>
      <c r="G199" s="138"/>
      <c r="H199" s="138">
        <f t="shared" ref="H199" si="111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2">O198/O197*10</f>
        <v>5.2</v>
      </c>
      <c r="P199" s="138"/>
      <c r="Q199" s="138"/>
      <c r="R199" s="138">
        <f t="shared" ref="R199:T199" si="113">R198/R197*10</f>
        <v>16.700000000000003</v>
      </c>
      <c r="S199" s="138">
        <f t="shared" si="113"/>
        <v>11.210191082802549</v>
      </c>
      <c r="T199" s="138">
        <f t="shared" si="113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4">F200/F203</f>
        <v>0.65834557023984341</v>
      </c>
      <c r="G201" s="92">
        <f t="shared" si="114"/>
        <v>0.99909008189262971</v>
      </c>
      <c r="H201" s="92">
        <f>H200/H203</f>
        <v>0.70823529411764707</v>
      </c>
      <c r="I201" s="92">
        <f t="shared" si="114"/>
        <v>0.92702462177395428</v>
      </c>
      <c r="J201" s="92">
        <f t="shared" si="114"/>
        <v>1.0508474576271187</v>
      </c>
      <c r="K201" s="92">
        <f t="shared" si="114"/>
        <v>0.84554547569202143</v>
      </c>
      <c r="L201" s="92">
        <f t="shared" si="114"/>
        <v>0.85626608592357945</v>
      </c>
      <c r="M201" s="92">
        <f t="shared" si="114"/>
        <v>0.96660030966600308</v>
      </c>
      <c r="N201" s="92">
        <f t="shared" si="114"/>
        <v>0.91745177209510986</v>
      </c>
      <c r="O201" s="92">
        <f t="shared" si="114"/>
        <v>0.625</v>
      </c>
      <c r="P201" s="92">
        <f t="shared" si="114"/>
        <v>0.80107755565007799</v>
      </c>
      <c r="Q201" s="92">
        <f t="shared" si="114"/>
        <v>0.92377622377622381</v>
      </c>
      <c r="R201" s="92">
        <f t="shared" si="114"/>
        <v>1.0005871990604815</v>
      </c>
      <c r="S201" s="92">
        <f t="shared" si="114"/>
        <v>0.92522510766018529</v>
      </c>
      <c r="T201" s="92">
        <f t="shared" si="114"/>
        <v>0.99314565483476136</v>
      </c>
      <c r="U201" s="92">
        <f t="shared" si="114"/>
        <v>0.64378985727300331</v>
      </c>
      <c r="V201" s="92">
        <f t="shared" si="114"/>
        <v>0.92272727272727273</v>
      </c>
      <c r="W201" s="116">
        <f t="shared" si="114"/>
        <v>1.0491803278688525</v>
      </c>
      <c r="X201" s="92">
        <f t="shared" si="114"/>
        <v>0.87740907114910882</v>
      </c>
      <c r="Y201" s="92">
        <f t="shared" si="114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4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91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4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91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4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2">
        <f t="shared" ref="E223:Y223" si="123">E220/E221</f>
        <v>0.5</v>
      </c>
      <c r="F223" s="92">
        <f t="shared" si="123"/>
        <v>1.05</v>
      </c>
      <c r="G223" s="92">
        <f t="shared" si="123"/>
        <v>1.1665406201488675</v>
      </c>
      <c r="H223" s="92">
        <f t="shared" si="123"/>
        <v>1.1668619514273542</v>
      </c>
      <c r="I223" s="92">
        <f t="shared" si="123"/>
        <v>0.83419514388489213</v>
      </c>
      <c r="J223" s="92">
        <f t="shared" si="123"/>
        <v>1.1945618834452458</v>
      </c>
      <c r="K223" s="92">
        <f t="shared" si="123"/>
        <v>6.619718309859155</v>
      </c>
      <c r="L223" s="92">
        <f t="shared" si="123"/>
        <v>0.798800934864343</v>
      </c>
      <c r="M223" s="92">
        <f t="shared" si="123"/>
        <v>0.97005158210793752</v>
      </c>
      <c r="N223" s="92">
        <f t="shared" si="123"/>
        <v>1.1666920847948756</v>
      </c>
      <c r="O223" s="92">
        <f t="shared" si="123"/>
        <v>1.4307146753955264</v>
      </c>
      <c r="P223" s="92">
        <f t="shared" si="123"/>
        <v>0.93165887850467288</v>
      </c>
      <c r="Q223" s="92">
        <f t="shared" si="123"/>
        <v>1.3249427917620138</v>
      </c>
      <c r="R223" s="92">
        <f t="shared" si="123"/>
        <v>2.4412855377008653</v>
      </c>
      <c r="S223" s="92">
        <f t="shared" si="123"/>
        <v>1.4391325776244455</v>
      </c>
      <c r="T223" s="92">
        <f t="shared" si="123"/>
        <v>0.81031823653325308</v>
      </c>
      <c r="U223" s="92">
        <f t="shared" si="123"/>
        <v>1.3028372900984366</v>
      </c>
      <c r="V223" s="92">
        <f t="shared" si="123"/>
        <v>1.5772870662460567</v>
      </c>
      <c r="W223" s="116">
        <f t="shared" si="123"/>
        <v>1.024337479718767</v>
      </c>
      <c r="X223" s="92">
        <f t="shared" si="123"/>
        <v>1.0430699481865284</v>
      </c>
      <c r="Y223" s="92">
        <f t="shared" si="123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4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5">I224/I225</f>
        <v>1.2098494812216865</v>
      </c>
      <c r="J227" s="92">
        <f t="shared" ref="J227:P227" si="126">J224/J225</f>
        <v>3.1866464339908953</v>
      </c>
      <c r="K227" s="92">
        <f t="shared" si="126"/>
        <v>0.82532906438989684</v>
      </c>
      <c r="L227" s="92">
        <f t="shared" si="126"/>
        <v>1.2973064400186054</v>
      </c>
      <c r="M227" s="92">
        <f t="shared" si="126"/>
        <v>2.4572180781044319</v>
      </c>
      <c r="N227" s="92">
        <f t="shared" si="126"/>
        <v>1.0185739964050329</v>
      </c>
      <c r="O227" s="92">
        <f t="shared" si="126"/>
        <v>0.51557465091299681</v>
      </c>
      <c r="P227" s="92">
        <f t="shared" si="126"/>
        <v>1.1164405175134111</v>
      </c>
      <c r="Q227" s="92">
        <f t="shared" ref="Q227" si="127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8">U224/U225</f>
        <v>1.8065591995553085</v>
      </c>
      <c r="V227" s="92"/>
      <c r="W227" s="116">
        <f t="shared" si="128"/>
        <v>1.2068746021642267</v>
      </c>
      <c r="X227" s="92">
        <f t="shared" si="128"/>
        <v>1.5225078935498422</v>
      </c>
      <c r="Y227" s="92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4">
        <f t="shared" si="129"/>
        <v>10224.35</v>
      </c>
      <c r="Q233" s="94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4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3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3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 x14ac:dyDescent="0.25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2024-04-05T12:20:39Z</cp:lastPrinted>
  <dcterms:created xsi:type="dcterms:W3CDTF">2017-06-08T05:54:08Z</dcterms:created>
  <dcterms:modified xsi:type="dcterms:W3CDTF">2024-04-05T12:21:42Z</dcterms:modified>
</cp:coreProperties>
</file>