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035" yWindow="-285" windowWidth="14205" windowHeight="130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C123" i="1" l="1"/>
  <c r="B123" i="1"/>
  <c r="F124" i="1" l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S130" i="1"/>
  <c r="F123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X134" i="1" l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B137" i="1" l="1"/>
  <c r="R162" i="1" l="1"/>
  <c r="F161" i="1"/>
  <c r="T187" i="1" l="1"/>
  <c r="O173" i="1" l="1"/>
  <c r="I135" i="1"/>
  <c r="R160" i="1" l="1"/>
  <c r="L138" i="1" l="1"/>
  <c r="G187" i="1" l="1"/>
  <c r="Z193" i="1" l="1"/>
  <c r="U142" i="1" l="1"/>
  <c r="K182" i="1" l="1"/>
  <c r="H160" i="1" l="1"/>
  <c r="P146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V182" i="1" l="1"/>
  <c r="Y179" i="1"/>
  <c r="M182" i="1"/>
  <c r="B127" i="1" l="1"/>
  <c r="B128" i="1" l="1"/>
  <c r="D114" i="1"/>
  <c r="S173" i="1" l="1"/>
  <c r="D122" i="1" l="1"/>
  <c r="D115" i="1" l="1"/>
  <c r="C128" i="1" l="1"/>
  <c r="D128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C127" i="1" l="1"/>
  <c r="D127" i="1" s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H142" i="1"/>
  <c r="G130" i="1" l="1"/>
  <c r="H130" i="1"/>
  <c r="K130" i="1"/>
  <c r="L130" i="1"/>
  <c r="M130" i="1"/>
  <c r="N130" i="1"/>
  <c r="O130" i="1"/>
  <c r="P130" i="1"/>
  <c r="Q130" i="1"/>
  <c r="R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S142" i="1" l="1"/>
  <c r="K170" i="1" l="1"/>
  <c r="B162" i="1" l="1"/>
  <c r="B163" i="1" l="1"/>
  <c r="X167" i="1"/>
  <c r="X152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D129" i="1" l="1"/>
  <c r="I198" i="1" l="1"/>
  <c r="F142" i="1" l="1"/>
  <c r="G152" i="1" l="1"/>
  <c r="V156" i="1" l="1"/>
  <c r="I170" i="1" l="1"/>
  <c r="H152" i="1" l="1"/>
  <c r="Q193" i="1" l="1"/>
  <c r="Q192" i="1" s="1"/>
  <c r="B152" i="1" l="1"/>
  <c r="N170" i="1" l="1"/>
  <c r="X224" i="1" l="1"/>
  <c r="U193" i="1" l="1"/>
  <c r="U192" i="1" s="1"/>
  <c r="U152" i="1"/>
  <c r="B170" i="1" l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2" i="1" l="1"/>
  <c r="H193" i="1"/>
  <c r="M193" i="1"/>
  <c r="M192" i="1" s="1"/>
  <c r="T193" i="1"/>
  <c r="T192" i="1" s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B126" i="1" l="1"/>
  <c r="B124" i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C117" i="1"/>
  <c r="B117" i="1"/>
  <c r="D113" i="1"/>
  <c r="D111" i="1"/>
  <c r="C109" i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<sst xmlns="http://schemas.openxmlformats.org/spreadsheetml/2006/main" count="275" uniqueCount="218">
  <si>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</si>
  <si>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</si>
  <si>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</si>
  <si>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</si>
  <si>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</si>
  <si>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</si>
  <si>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</si>
  <si>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</si>
  <si>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</si>
  <si>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</si>
  <si>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</si>
  <si>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</si>
  <si>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</si>
  <si>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</si>
  <si>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</si>
  <si>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</si>
  <si>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</si>
  <si>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</si>
  <si>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</si>
  <si>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</si>
  <si>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</si>
  <si>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</si>
  <si>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</si>
  <si>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</si>
  <si>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</si>
  <si>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</si>
  <si>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</si>
  <si>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</si>
  <si>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</si>
  <si>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</si>
  <si>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</si>
  <si>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</si>
  <si>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</si>
  <si>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</si>
  <si>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</si>
  <si>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</si>
  <si>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</si>
  <si>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</si>
  <si>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</si>
  <si>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</si>
  <si>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</si>
  <si>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</si>
  <si>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</si>
  <si>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</si>
  <si>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</si>
  <si>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</si>
  <si>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</si>
  <si>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</si>
  <si>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</si>
  <si>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</si>
  <si>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</si>
  <si>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</si>
  <si>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</si>
  <si>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</si>
  <si>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</si>
  <si>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</si>
  <si>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</si>
  <si>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</si>
  <si>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</si>
  <si>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</si>
  <si>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</si>
  <si>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</si>
  <si>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</si>
  <si>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</si>
  <si>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</si>
  <si>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</si>
  <si>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</si>
  <si>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</si>
  <si>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</si>
  <si>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</si>
  <si>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</si>
  <si>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</si>
  <si>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</si>
  <si>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</si>
  <si>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</si>
  <si>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</si>
  <si>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</si>
  <si>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</si>
  <si>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</si>
  <si>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</si>
  <si>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</si>
  <si>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</si>
  <si>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</si>
  <si>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</si>
  <si>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</si>
  <si>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</si>
  <si>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</si>
  <si>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</si>
  <si>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</si>
  <si>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</si>
  <si>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</si>
  <si>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</si>
  <si>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</si>
  <si>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</si>
  <si>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</si>
  <si>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</si>
  <si>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</si>
  <si>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</si>
  <si>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</si>
  <si>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</si>
  <si>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</si>
  <si>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</si>
  <si>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</si>
  <si>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</si>
  <si>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</si>
  <si>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</si>
  <si>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</si>
  <si>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</si>
  <si>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</si>
  <si>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</si>
  <si>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</si>
  <si>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</si>
  <si>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</si>
  <si>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</si>
  <si>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</si>
  <si>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</si>
  <si>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</si>
  <si>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</si>
  <si>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</si>
  <si>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</si>
  <si>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</si>
  <si>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</si>
  <si>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</si>
  <si>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</si>
  <si>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</si>
  <si>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</si>
  <si>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</si>
  <si>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</si>
  <si>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</si>
  <si>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</si>
  <si>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</si>
  <si>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</si>
  <si>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</si>
  <si>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</si>
  <si>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</si>
  <si>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</si>
  <si>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</si>
  <si>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</si>
  <si>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</si>
  <si>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</si>
  <si>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</si>
  <si>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</si>
  <si>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</si>
  <si>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</si>
  <si>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</si>
  <si>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</si>
  <si>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</si>
  <si>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</si>
  <si>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</si>
  <si>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</si>
  <si>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</si>
  <si>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</si>
  <si>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</si>
  <si>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</si>
  <si>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</si>
  <si>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</si>
  <si>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</si>
  <si>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</si>
  <si>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</si>
  <si>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</si>
  <si>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</si>
  <si>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</si>
  <si>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</si>
  <si>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</si>
  <si>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</si>
  <si>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</si>
  <si>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</si>
  <si>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</si>
  <si>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</si>
  <si>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</si>
  <si>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</si>
  <si>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</si>
  <si>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</si>
  <si>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</si>
  <si>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</si>
  <si>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</si>
  <si>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</si>
  <si>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</si>
  <si>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</si>
  <si>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</si>
  <si>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</si>
  <si>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</si>
  <si>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</si>
  <si>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</si>
  <si>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</si>
  <si>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</si>
  <si>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</si>
  <si>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</si>
  <si>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</si>
  <si>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</si>
  <si>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</si>
  <si>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</si>
  <si>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</si>
  <si>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</si>
  <si>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</si>
  <si>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</si>
  <si>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</si>
  <si>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</si>
  <si>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</si>
  <si>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</si>
  <si>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</si>
  <si>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</si>
  <si>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</si>
  <si>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</si>
  <si>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</si>
  <si>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</si>
  <si>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</si>
  <si>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</si>
  <si>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</si>
  <si>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</si>
  <si>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</si>
  <si>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</si>
  <si>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</si>
  <si>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</si>
  <si>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</si>
  <si>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</si>
  <si>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</si>
  <si>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10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</si>
</sst>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F111" activePane="bottomRight" state="frozen"/>
      <selection activeCell="A2" sqref="A2"/>
      <selection pane="topRight" activeCell="F2" sqref="F2"/>
      <selection pane="bottomLeft" activeCell="A7" sqref="A7"/>
      <selection pane="bottomRight" activeCell="A188" sqref="A133:XFD188"/>
    </sheetView>
  </sheetViews>
  <sheetFormatPr defaultColWidth="9.140625" defaultRowHeight="16.5" outlineLevelRow="1" x14ac:dyDescent="0.25"/>
  <cols>
    <col min="1" max="1" width="102.85546875" style="38" customWidth="1"/>
    <col min="2" max="2" width="16.28515625" style="2" customWidth="1"/>
    <col min="3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5" t="s">
        <v>217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46" t="s">
        <v>3</v>
      </c>
      <c r="B4" s="162" t="s">
        <v>208</v>
      </c>
      <c r="C4" s="149" t="s">
        <v>209</v>
      </c>
      <c r="D4" s="149" t="s">
        <v>210</v>
      </c>
      <c r="E4" s="133"/>
      <c r="F4" s="152" t="s">
        <v>4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4"/>
      <c r="AA4" s="2" t="s">
        <v>0</v>
      </c>
      <c r="AD4" s="35"/>
      <c r="AE4" s="35"/>
    </row>
    <row r="5" spans="1:32" s="2" customFormat="1" ht="133.5" customHeight="1" x14ac:dyDescent="0.25">
      <c r="A5" s="147"/>
      <c r="B5" s="163"/>
      <c r="C5" s="150"/>
      <c r="D5" s="150"/>
      <c r="E5" s="160" t="s">
        <v>212</v>
      </c>
      <c r="F5" s="155" t="s">
        <v>5</v>
      </c>
      <c r="G5" s="155" t="s">
        <v>6</v>
      </c>
      <c r="H5" s="155" t="s">
        <v>7</v>
      </c>
      <c r="I5" s="155" t="s">
        <v>8</v>
      </c>
      <c r="J5" s="155" t="s">
        <v>9</v>
      </c>
      <c r="K5" s="155" t="s">
        <v>10</v>
      </c>
      <c r="L5" s="155" t="s">
        <v>11</v>
      </c>
      <c r="M5" s="155" t="s">
        <v>12</v>
      </c>
      <c r="N5" s="155" t="s">
        <v>13</v>
      </c>
      <c r="O5" s="155" t="s">
        <v>14</v>
      </c>
      <c r="P5" s="155" t="s">
        <v>15</v>
      </c>
      <c r="Q5" s="155" t="s">
        <v>16</v>
      </c>
      <c r="R5" s="155" t="s">
        <v>17</v>
      </c>
      <c r="S5" s="155" t="s">
        <v>18</v>
      </c>
      <c r="T5" s="155" t="s">
        <v>19</v>
      </c>
      <c r="U5" s="155" t="s">
        <v>20</v>
      </c>
      <c r="V5" s="155" t="s">
        <v>21</v>
      </c>
      <c r="W5" s="155" t="s">
        <v>22</v>
      </c>
      <c r="X5" s="155" t="s">
        <v>23</v>
      </c>
      <c r="Y5" s="155" t="s">
        <v>24</v>
      </c>
      <c r="Z5" s="155" t="s">
        <v>25</v>
      </c>
      <c r="AD5" s="35"/>
      <c r="AE5" s="35" t="e">
        <f>+  неделя</f>
        <v>#NAME?</v>
      </c>
    </row>
    <row r="6" spans="1:32" s="2" customFormat="1" ht="69.75" hidden="1" customHeight="1" thickBot="1" x14ac:dyDescent="0.3">
      <c r="A6" s="148"/>
      <c r="B6" s="164"/>
      <c r="C6" s="151"/>
      <c r="D6" s="151"/>
      <c r="E6" s="161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D6" s="35"/>
      <c r="AE6" s="35"/>
    </row>
    <row r="7" spans="1:32" s="2" customFormat="1" ht="30" hidden="1" customHeight="1" x14ac:dyDescent="0.25">
      <c r="A7" s="7" t="s">
        <v>26</v>
      </c>
      <c r="B7" s="127">
        <v>48111</v>
      </c>
      <c r="C7" s="127">
        <f>SUM(F7:Z7)</f>
        <v>48111</v>
      </c>
      <c r="D7" s="110">
        <f>C7/B7</f>
        <v>1</v>
      </c>
      <c r="E7" s="111">
        <v>21</v>
      </c>
      <c r="F7" s="90">
        <v>2068</v>
      </c>
      <c r="G7" s="90">
        <v>1426</v>
      </c>
      <c r="H7" s="90">
        <v>3311</v>
      </c>
      <c r="I7" s="90">
        <v>3013</v>
      </c>
      <c r="J7" s="90">
        <v>1381</v>
      </c>
      <c r="K7" s="90">
        <v>3235</v>
      </c>
      <c r="L7" s="90">
        <v>2215</v>
      </c>
      <c r="M7" s="90">
        <v>2793</v>
      </c>
      <c r="N7" s="90">
        <v>2281</v>
      </c>
      <c r="O7" s="90">
        <v>692</v>
      </c>
      <c r="P7" s="90">
        <v>1579</v>
      </c>
      <c r="Q7" s="90">
        <v>1997</v>
      </c>
      <c r="R7" s="90">
        <v>2796</v>
      </c>
      <c r="S7" s="90">
        <v>3011</v>
      </c>
      <c r="T7" s="90">
        <v>3199</v>
      </c>
      <c r="U7" s="90">
        <v>2334</v>
      </c>
      <c r="V7" s="90">
        <v>2066</v>
      </c>
      <c r="W7" s="90">
        <v>685</v>
      </c>
      <c r="X7" s="90">
        <v>1885</v>
      </c>
      <c r="Y7" s="90">
        <v>3999</v>
      </c>
      <c r="Z7" s="9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7">
        <v>54735</v>
      </c>
      <c r="C8" s="127">
        <f>SUM(F8:Z8)</f>
        <v>55236.36</v>
      </c>
      <c r="D8" s="110">
        <f>C8/B8</f>
        <v>1.0091597697999453</v>
      </c>
      <c r="E8" s="111">
        <v>21</v>
      </c>
      <c r="F8" s="90">
        <v>2068</v>
      </c>
      <c r="G8" s="90">
        <v>1883</v>
      </c>
      <c r="H8" s="90">
        <v>3390</v>
      </c>
      <c r="I8" s="90">
        <v>3326</v>
      </c>
      <c r="J8" s="90">
        <v>1893</v>
      </c>
      <c r="K8" s="90">
        <v>3249</v>
      </c>
      <c r="L8" s="90">
        <v>2129</v>
      </c>
      <c r="M8" s="90">
        <v>3684</v>
      </c>
      <c r="N8" s="90">
        <v>2906</v>
      </c>
      <c r="O8" s="90">
        <v>1002</v>
      </c>
      <c r="P8" s="90">
        <v>1731</v>
      </c>
      <c r="Q8" s="90">
        <v>2041</v>
      </c>
      <c r="R8" s="90">
        <v>3534</v>
      </c>
      <c r="S8" s="90">
        <v>3133</v>
      </c>
      <c r="T8" s="90">
        <v>4306</v>
      </c>
      <c r="U8" s="90">
        <v>2384</v>
      </c>
      <c r="V8" s="90">
        <v>2205</v>
      </c>
      <c r="W8" s="90">
        <v>696</v>
      </c>
      <c r="X8" s="90">
        <v>2134</v>
      </c>
      <c r="Y8" s="90">
        <v>4830.3600000000006</v>
      </c>
      <c r="Z8" s="9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4">
        <f>B8/B7</f>
        <v>1.137681611273929</v>
      </c>
      <c r="C9" s="134">
        <f t="shared" ref="C9:Z9" si="1">C8/C7</f>
        <v>1.1481025129388289</v>
      </c>
      <c r="D9" s="134">
        <f t="shared" si="1"/>
        <v>1.0091597697999453</v>
      </c>
      <c r="E9" s="111"/>
      <c r="F9" s="135">
        <f t="shared" si="1"/>
        <v>1</v>
      </c>
      <c r="G9" s="135">
        <f t="shared" si="1"/>
        <v>1.320476858345021</v>
      </c>
      <c r="H9" s="135">
        <f t="shared" si="1"/>
        <v>1.0238598610691634</v>
      </c>
      <c r="I9" s="135">
        <f t="shared" si="1"/>
        <v>1.1038831729173582</v>
      </c>
      <c r="J9" s="135">
        <f t="shared" si="1"/>
        <v>1.3707458363504708</v>
      </c>
      <c r="K9" s="135">
        <f t="shared" si="1"/>
        <v>1.0043276661514684</v>
      </c>
      <c r="L9" s="135">
        <f t="shared" si="1"/>
        <v>0.96117381489841991</v>
      </c>
      <c r="M9" s="135">
        <f t="shared" si="1"/>
        <v>1.3190118152524168</v>
      </c>
      <c r="N9" s="135">
        <f t="shared" si="1"/>
        <v>1.2740026304252521</v>
      </c>
      <c r="O9" s="135">
        <f t="shared" si="1"/>
        <v>1.4479768786127167</v>
      </c>
      <c r="P9" s="135">
        <f t="shared" si="1"/>
        <v>1.0962634578847372</v>
      </c>
      <c r="Q9" s="135">
        <f t="shared" si="1"/>
        <v>1.0220330495743615</v>
      </c>
      <c r="R9" s="135">
        <f t="shared" si="1"/>
        <v>1.2639484978540771</v>
      </c>
      <c r="S9" s="135">
        <f t="shared" si="1"/>
        <v>1.0405181002989041</v>
      </c>
      <c r="T9" s="135">
        <f t="shared" si="1"/>
        <v>1.3460456392622695</v>
      </c>
      <c r="U9" s="135">
        <f t="shared" si="1"/>
        <v>1.0214224507283634</v>
      </c>
      <c r="V9" s="135">
        <f t="shared" si="1"/>
        <v>1.0672797676669894</v>
      </c>
      <c r="W9" s="135">
        <f t="shared" si="1"/>
        <v>1.0160583941605839</v>
      </c>
      <c r="X9" s="135">
        <f t="shared" si="1"/>
        <v>1.1320954907161804</v>
      </c>
      <c r="Y9" s="135">
        <f t="shared" si="1"/>
        <v>1.2078919729932485</v>
      </c>
      <c r="Z9" s="135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7">
        <v>53686</v>
      </c>
      <c r="C10" s="127">
        <f>SUM(F10:Z10)</f>
        <v>52262.7</v>
      </c>
      <c r="D10" s="110">
        <f>C10/B10</f>
        <v>0.97348843273851648</v>
      </c>
      <c r="E10" s="111">
        <v>21</v>
      </c>
      <c r="F10" s="90">
        <v>1430</v>
      </c>
      <c r="G10" s="90">
        <v>1883</v>
      </c>
      <c r="H10" s="90">
        <v>3390</v>
      </c>
      <c r="I10" s="90">
        <v>3032</v>
      </c>
      <c r="J10" s="90">
        <v>1804.3000000000002</v>
      </c>
      <c r="K10" s="90">
        <v>3249</v>
      </c>
      <c r="L10" s="90">
        <v>1861</v>
      </c>
      <c r="M10" s="90">
        <v>3572.4</v>
      </c>
      <c r="N10" s="90">
        <v>2762</v>
      </c>
      <c r="O10" s="90">
        <v>1002</v>
      </c>
      <c r="P10" s="90">
        <v>1531</v>
      </c>
      <c r="Q10" s="90">
        <v>2041</v>
      </c>
      <c r="R10" s="90">
        <v>3514</v>
      </c>
      <c r="S10" s="90">
        <v>3133</v>
      </c>
      <c r="T10" s="90">
        <v>4298</v>
      </c>
      <c r="U10" s="90">
        <v>1736</v>
      </c>
      <c r="V10" s="90">
        <v>2165</v>
      </c>
      <c r="W10" s="90">
        <v>696</v>
      </c>
      <c r="X10" s="90">
        <v>1982</v>
      </c>
      <c r="Y10" s="90">
        <v>4830</v>
      </c>
      <c r="Z10" s="9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5">
        <f t="shared" ref="B11:C11" si="3">B10/B8</f>
        <v>0.98083493194482507</v>
      </c>
      <c r="C11" s="135">
        <f t="shared" si="3"/>
        <v>0.94616480883244292</v>
      </c>
      <c r="D11" s="110">
        <f>C11/B11</f>
        <v>0.96465243846521931</v>
      </c>
      <c r="E11" s="111"/>
      <c r="F11" s="135">
        <f>F10/F8</f>
        <v>0.69148936170212771</v>
      </c>
      <c r="G11" s="135">
        <f>G10/G8</f>
        <v>1</v>
      </c>
      <c r="H11" s="135">
        <f t="shared" ref="H11:Z11" si="4">H10/H8</f>
        <v>1</v>
      </c>
      <c r="I11" s="135">
        <f t="shared" si="4"/>
        <v>0.91160553217077567</v>
      </c>
      <c r="J11" s="135">
        <f t="shared" si="4"/>
        <v>0.95314315900686752</v>
      </c>
      <c r="K11" s="135">
        <f t="shared" si="4"/>
        <v>1</v>
      </c>
      <c r="L11" s="135">
        <v>0.97</v>
      </c>
      <c r="M11" s="135">
        <f t="shared" si="4"/>
        <v>0.96970684039087951</v>
      </c>
      <c r="N11" s="135">
        <f t="shared" si="4"/>
        <v>0.95044735030970406</v>
      </c>
      <c r="O11" s="135">
        <f t="shared" si="4"/>
        <v>1</v>
      </c>
      <c r="P11" s="135">
        <v>0.94</v>
      </c>
      <c r="Q11" s="135">
        <f t="shared" si="4"/>
        <v>1</v>
      </c>
      <c r="R11" s="135">
        <f t="shared" si="4"/>
        <v>0.99434069043576678</v>
      </c>
      <c r="S11" s="135">
        <f>S10/S8</f>
        <v>1</v>
      </c>
      <c r="T11" s="135">
        <f t="shared" si="4"/>
        <v>0.99814212726428242</v>
      </c>
      <c r="U11" s="135">
        <f t="shared" si="4"/>
        <v>0.72818791946308725</v>
      </c>
      <c r="V11" s="135">
        <f t="shared" si="4"/>
        <v>0.98185941043083902</v>
      </c>
      <c r="W11" s="135">
        <v>0.97</v>
      </c>
      <c r="X11" s="135">
        <f t="shared" si="4"/>
        <v>0.92877225866916591</v>
      </c>
      <c r="Y11" s="135">
        <f t="shared" si="4"/>
        <v>0.99992547139343635</v>
      </c>
      <c r="Z11" s="135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7">
        <v>27592</v>
      </c>
      <c r="C12" s="127">
        <f>SUM(F12:Z12)</f>
        <v>28828</v>
      </c>
      <c r="D12" s="110">
        <f>C12/B12</f>
        <v>1.0447955929254857</v>
      </c>
      <c r="E12" s="111">
        <v>20</v>
      </c>
      <c r="F12" s="136">
        <v>1410</v>
      </c>
      <c r="G12" s="136">
        <v>1325</v>
      </c>
      <c r="H12" s="136">
        <v>2710</v>
      </c>
      <c r="I12" s="136">
        <v>1700</v>
      </c>
      <c r="J12" s="136">
        <v>590</v>
      </c>
      <c r="K12" s="136">
        <v>1998</v>
      </c>
      <c r="L12" s="136">
        <v>583</v>
      </c>
      <c r="M12" s="136">
        <v>2200</v>
      </c>
      <c r="N12" s="136">
        <v>732</v>
      </c>
      <c r="O12" s="136">
        <v>428</v>
      </c>
      <c r="P12" s="136">
        <v>368</v>
      </c>
      <c r="Q12" s="136">
        <v>790</v>
      </c>
      <c r="R12" s="136">
        <v>3534</v>
      </c>
      <c r="S12" s="136">
        <v>579</v>
      </c>
      <c r="T12" s="136">
        <v>2366</v>
      </c>
      <c r="U12" s="136">
        <v>676</v>
      </c>
      <c r="V12" s="136">
        <v>639</v>
      </c>
      <c r="W12" s="136"/>
      <c r="X12" s="136">
        <v>1500</v>
      </c>
      <c r="Y12" s="136">
        <v>3800</v>
      </c>
      <c r="Z12" s="136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10">
        <f>B12/B8</f>
        <v>0.50410158034164609</v>
      </c>
      <c r="C13" s="110">
        <f>C12/C8</f>
        <v>0.52190260183690595</v>
      </c>
      <c r="D13" s="110">
        <f t="shared" ref="D13:Z13" si="5">D12/D8</f>
        <v>1.0353123699457469</v>
      </c>
      <c r="E13" s="111"/>
      <c r="F13" s="110">
        <f t="shared" si="5"/>
        <v>0.68181818181818177</v>
      </c>
      <c r="G13" s="110">
        <f t="shared" si="5"/>
        <v>0.70366436537440258</v>
      </c>
      <c r="H13" s="110">
        <f t="shared" si="5"/>
        <v>0.79941002949852502</v>
      </c>
      <c r="I13" s="110">
        <f t="shared" si="5"/>
        <v>0.51112447384245341</v>
      </c>
      <c r="J13" s="110">
        <f t="shared" si="5"/>
        <v>0.31167459059693609</v>
      </c>
      <c r="K13" s="110">
        <f t="shared" si="5"/>
        <v>0.61495844875346262</v>
      </c>
      <c r="L13" s="110">
        <f t="shared" si="5"/>
        <v>0.27383748238609679</v>
      </c>
      <c r="M13" s="110">
        <f t="shared" si="5"/>
        <v>0.59717698154180243</v>
      </c>
      <c r="N13" s="110">
        <f t="shared" si="5"/>
        <v>0.25189263592567102</v>
      </c>
      <c r="O13" s="110">
        <f t="shared" si="5"/>
        <v>0.42714570858283435</v>
      </c>
      <c r="P13" s="110">
        <f t="shared" si="5"/>
        <v>0.21259387637203928</v>
      </c>
      <c r="Q13" s="110">
        <f t="shared" si="5"/>
        <v>0.38706516413522785</v>
      </c>
      <c r="R13" s="110">
        <f t="shared" si="5"/>
        <v>1</v>
      </c>
      <c r="S13" s="110">
        <f t="shared" si="5"/>
        <v>0.18480689435046282</v>
      </c>
      <c r="T13" s="110">
        <f t="shared" si="5"/>
        <v>0.54946586158848121</v>
      </c>
      <c r="U13" s="110">
        <f t="shared" si="5"/>
        <v>0.28355704697986578</v>
      </c>
      <c r="V13" s="110">
        <f t="shared" si="5"/>
        <v>0.28979591836734692</v>
      </c>
      <c r="W13" s="110">
        <f t="shared" si="5"/>
        <v>0</v>
      </c>
      <c r="X13" s="110">
        <f t="shared" si="5"/>
        <v>0.70290534208059985</v>
      </c>
      <c r="Y13" s="110">
        <f t="shared" si="5"/>
        <v>0.78669084705901826</v>
      </c>
      <c r="Z13" s="110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7">
        <v>4491</v>
      </c>
      <c r="C14" s="16">
        <f t="shared" ref="C14:C21" si="6">SUM(F14:Z14)</f>
        <v>5606</v>
      </c>
      <c r="D14" s="110">
        <f>C14/B14</f>
        <v>1.2482743264306391</v>
      </c>
      <c r="E14" s="111">
        <v>12</v>
      </c>
      <c r="F14" s="90">
        <v>100</v>
      </c>
      <c r="G14" s="90">
        <v>201</v>
      </c>
      <c r="H14" s="90">
        <v>1625</v>
      </c>
      <c r="I14" s="90">
        <v>575</v>
      </c>
      <c r="J14" s="90"/>
      <c r="K14" s="90">
        <v>275</v>
      </c>
      <c r="L14" s="90"/>
      <c r="M14" s="90"/>
      <c r="N14" s="90">
        <v>600</v>
      </c>
      <c r="O14" s="90">
        <v>75</v>
      </c>
      <c r="P14" s="90"/>
      <c r="Q14" s="90">
        <v>500</v>
      </c>
      <c r="R14" s="90"/>
      <c r="S14" s="90">
        <v>585</v>
      </c>
      <c r="T14" s="90">
        <v>295</v>
      </c>
      <c r="U14" s="90"/>
      <c r="V14" s="90">
        <v>145</v>
      </c>
      <c r="W14" s="90"/>
      <c r="X14" s="90"/>
      <c r="Y14" s="90">
        <v>630</v>
      </c>
      <c r="Z14" s="9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7">
        <v>20000.3</v>
      </c>
      <c r="C15" s="16">
        <f t="shared" si="6"/>
        <v>19999.399999999998</v>
      </c>
      <c r="D15" s="110">
        <f>C15/B15</f>
        <v>0.99995500067498977</v>
      </c>
      <c r="E15" s="111"/>
      <c r="F15" s="90">
        <v>1214</v>
      </c>
      <c r="G15" s="90">
        <v>599</v>
      </c>
      <c r="H15" s="90">
        <v>1456</v>
      </c>
      <c r="I15" s="90">
        <v>1166.4000000000001</v>
      </c>
      <c r="J15" s="90">
        <v>648</v>
      </c>
      <c r="K15" s="90">
        <v>1046</v>
      </c>
      <c r="L15" s="90">
        <v>965.7</v>
      </c>
      <c r="M15" s="90">
        <v>1272</v>
      </c>
      <c r="N15" s="90">
        <v>779.2</v>
      </c>
      <c r="O15" s="90">
        <v>418</v>
      </c>
      <c r="P15" s="90">
        <v>542</v>
      </c>
      <c r="Q15" s="90">
        <v>1129</v>
      </c>
      <c r="R15" s="90">
        <v>1318</v>
      </c>
      <c r="S15" s="90">
        <v>1036</v>
      </c>
      <c r="T15" s="90">
        <v>1268.5</v>
      </c>
      <c r="U15" s="90">
        <v>857</v>
      </c>
      <c r="V15" s="90">
        <v>661</v>
      </c>
      <c r="W15" s="90">
        <v>187.6</v>
      </c>
      <c r="X15" s="90">
        <v>1099</v>
      </c>
      <c r="Y15" s="90">
        <v>1550</v>
      </c>
      <c r="Z15" s="9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7">
        <v>11053</v>
      </c>
      <c r="C16" s="16">
        <f t="shared" si="6"/>
        <v>11553.500000000002</v>
      </c>
      <c r="D16" s="110">
        <f>C16/B16</f>
        <v>1.0452818239392021</v>
      </c>
      <c r="E16" s="111"/>
      <c r="F16" s="95">
        <v>268.39999999999998</v>
      </c>
      <c r="G16" s="95">
        <v>181.8</v>
      </c>
      <c r="H16" s="95">
        <v>597.6</v>
      </c>
      <c r="I16" s="95">
        <v>1396.4</v>
      </c>
      <c r="J16" s="95">
        <v>363.2</v>
      </c>
      <c r="K16" s="95">
        <v>496.3</v>
      </c>
      <c r="L16" s="95">
        <v>781</v>
      </c>
      <c r="M16" s="95">
        <v>850.5</v>
      </c>
      <c r="N16" s="95">
        <v>782.1</v>
      </c>
      <c r="O16" s="95">
        <v>210</v>
      </c>
      <c r="P16" s="95">
        <v>484.8</v>
      </c>
      <c r="Q16" s="95">
        <v>248.3</v>
      </c>
      <c r="R16" s="95">
        <v>516.20000000000005</v>
      </c>
      <c r="S16" s="95">
        <v>356</v>
      </c>
      <c r="T16" s="95">
        <v>868</v>
      </c>
      <c r="U16" s="95">
        <v>561.20000000000005</v>
      </c>
      <c r="V16" s="95">
        <v>219.8</v>
      </c>
      <c r="W16" s="95">
        <v>145.1</v>
      </c>
      <c r="X16" s="95">
        <v>605.70000000000005</v>
      </c>
      <c r="Y16" s="95">
        <v>1368.7</v>
      </c>
      <c r="Z16" s="9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10">
        <f>B16/B15</f>
        <v>0.5526417103743444</v>
      </c>
      <c r="C17" s="16">
        <f t="shared" si="6"/>
        <v>12.044296902083078</v>
      </c>
      <c r="D17" s="110"/>
      <c r="E17" s="111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10">
        <v>0.86799999999999999</v>
      </c>
      <c r="C18" s="16">
        <f t="shared" si="6"/>
        <v>18.514999999999997</v>
      </c>
      <c r="D18" s="110"/>
      <c r="E18" s="111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10">
        <v>0.65500000000000003</v>
      </c>
      <c r="C19" s="16">
        <f t="shared" si="6"/>
        <v>16.073999999999998</v>
      </c>
      <c r="D19" s="110"/>
      <c r="E19" s="111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10">
        <f>C20/B20</f>
        <v>1.183154071283508</v>
      </c>
      <c r="E20" s="111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10" t="e">
        <f t="shared" ref="D21:D22" si="8">C21/B21</f>
        <v>#DIV/0!</v>
      </c>
      <c r="E21" s="111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5">
        <f>B21/B20</f>
        <v>0</v>
      </c>
      <c r="C22" s="115">
        <f>C21/C20</f>
        <v>1.5744111515604096E-2</v>
      </c>
      <c r="D22" s="110" t="e">
        <f t="shared" si="8"/>
        <v>#DIV/0!</v>
      </c>
      <c r="E22" s="111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10" t="e">
        <f>C23/B23</f>
        <v>#DIV/0!</v>
      </c>
      <c r="E23" s="111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10" t="e">
        <f>B23/B21</f>
        <v>#DIV/0!</v>
      </c>
      <c r="C24" s="110">
        <f>C23/C21</f>
        <v>8.1686429512516465E-2</v>
      </c>
      <c r="D24" s="110" t="e">
        <f>C24/B24</f>
        <v>#DIV/0!</v>
      </c>
      <c r="E24" s="111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10">
        <f>C25/B25</f>
        <v>1.0643879073616631</v>
      </c>
      <c r="E25" s="111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7">
        <f t="shared" ref="B26" si="11">B25/B20</f>
        <v>0.97864194425185447</v>
      </c>
      <c r="C26" s="137">
        <f>C25/C20</f>
        <v>0.88040490784820102</v>
      </c>
      <c r="D26" s="137">
        <f t="shared" ref="D26:Z26" si="12">D25/D20</f>
        <v>0.89961902105192004</v>
      </c>
      <c r="E26" s="111"/>
      <c r="F26" s="137">
        <f t="shared" si="12"/>
        <v>0.73825503355704702</v>
      </c>
      <c r="G26" s="137">
        <f t="shared" si="12"/>
        <v>0.92405063291139244</v>
      </c>
      <c r="H26" s="137">
        <f t="shared" si="12"/>
        <v>0.63636363636363635</v>
      </c>
      <c r="I26" s="137">
        <f t="shared" si="12"/>
        <v>0.81925207756232687</v>
      </c>
      <c r="J26" s="137">
        <f t="shared" si="12"/>
        <v>0.71752921535893155</v>
      </c>
      <c r="K26" s="137">
        <f t="shared" si="12"/>
        <v>0.86050420168067232</v>
      </c>
      <c r="L26" s="137">
        <f t="shared" si="12"/>
        <v>1</v>
      </c>
      <c r="M26" s="137">
        <f t="shared" si="12"/>
        <v>0.90578034682080921</v>
      </c>
      <c r="N26" s="137">
        <f t="shared" si="12"/>
        <v>0.81852665202635255</v>
      </c>
      <c r="O26" s="137">
        <f t="shared" si="12"/>
        <v>0.84064022268615168</v>
      </c>
      <c r="P26" s="137">
        <f t="shared" si="12"/>
        <v>0.7338709677419355</v>
      </c>
      <c r="Q26" s="137">
        <f t="shared" si="12"/>
        <v>0.9391920623671155</v>
      </c>
      <c r="R26" s="137">
        <f t="shared" si="12"/>
        <v>0.85034786312650856</v>
      </c>
      <c r="S26" s="137">
        <f t="shared" si="12"/>
        <v>1</v>
      </c>
      <c r="T26" s="137">
        <f t="shared" si="12"/>
        <v>1</v>
      </c>
      <c r="U26" s="137">
        <f t="shared" si="12"/>
        <v>0.9898028552005439</v>
      </c>
      <c r="V26" s="137">
        <f t="shared" si="12"/>
        <v>1</v>
      </c>
      <c r="W26" s="137">
        <f t="shared" si="12"/>
        <v>0.87103174603174605</v>
      </c>
      <c r="X26" s="137">
        <f t="shared" si="12"/>
        <v>1</v>
      </c>
      <c r="Y26" s="137">
        <f t="shared" si="12"/>
        <v>0.95156915924060437</v>
      </c>
      <c r="Z26" s="137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8"/>
      <c r="C27" s="16">
        <f t="shared" ref="C27:C33" si="13">SUM(F27:Z27)</f>
        <v>0</v>
      </c>
      <c r="D27" s="139"/>
      <c r="E27" s="11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10">
        <f t="shared" ref="D28:D55" si="14">C28/B28</f>
        <v>0.93351909029294378</v>
      </c>
      <c r="E28" s="111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5">
        <f>B28/B20</f>
        <v>0.81474755035801283</v>
      </c>
      <c r="C29" s="16">
        <f t="shared" si="13"/>
        <v>12.837714841720862</v>
      </c>
      <c r="D29" s="110">
        <f t="shared" si="14"/>
        <v>15.756678048408698</v>
      </c>
      <c r="E29" s="111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10">
        <f t="shared" si="14"/>
        <v>1.0284016013279305</v>
      </c>
      <c r="E30" s="111">
        <v>21</v>
      </c>
      <c r="F30" s="98">
        <v>631</v>
      </c>
      <c r="G30" s="98">
        <v>1875</v>
      </c>
      <c r="H30" s="98">
        <v>8471</v>
      </c>
      <c r="I30" s="98">
        <v>5090</v>
      </c>
      <c r="J30" s="98">
        <v>4621</v>
      </c>
      <c r="K30" s="98">
        <v>4515</v>
      </c>
      <c r="L30" s="98">
        <v>2838</v>
      </c>
      <c r="M30" s="98">
        <v>4385</v>
      </c>
      <c r="N30" s="98">
        <v>2423</v>
      </c>
      <c r="O30" s="98">
        <v>2773</v>
      </c>
      <c r="P30" s="98">
        <v>2777</v>
      </c>
      <c r="Q30" s="98">
        <v>3720</v>
      </c>
      <c r="R30" s="98">
        <v>4459</v>
      </c>
      <c r="S30" s="98">
        <v>2652</v>
      </c>
      <c r="T30" s="98">
        <v>4348</v>
      </c>
      <c r="U30" s="98">
        <v>4506</v>
      </c>
      <c r="V30" s="98">
        <v>1054</v>
      </c>
      <c r="W30" s="98">
        <v>1557</v>
      </c>
      <c r="X30" s="98">
        <v>8190</v>
      </c>
      <c r="Y30" s="98">
        <v>8783</v>
      </c>
      <c r="Z30" s="98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10" t="e">
        <f t="shared" si="14"/>
        <v>#DIV/0!</v>
      </c>
      <c r="E31" s="1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10" t="e">
        <f t="shared" si="14"/>
        <v>#DIV/0!</v>
      </c>
      <c r="E32" s="111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10">
        <f t="shared" si="14"/>
        <v>1.0523820389949545</v>
      </c>
      <c r="E33" s="111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7"/>
      <c r="C34" s="137">
        <f t="shared" ref="C34:Z34" si="18">C33/C30</f>
        <v>0.4926120651799808</v>
      </c>
      <c r="D34" s="110" t="e">
        <f t="shared" si="14"/>
        <v>#DIV/0!</v>
      </c>
      <c r="E34" s="111"/>
      <c r="F34" s="93">
        <f t="shared" si="18"/>
        <v>0.96988906497622818</v>
      </c>
      <c r="G34" s="93">
        <f t="shared" si="18"/>
        <v>0.496</v>
      </c>
      <c r="H34" s="93">
        <f t="shared" si="18"/>
        <v>0.93837799551410694</v>
      </c>
      <c r="I34" s="93">
        <f t="shared" si="18"/>
        <v>0.22829076620825148</v>
      </c>
      <c r="J34" s="93">
        <f t="shared" si="18"/>
        <v>6.5353819519584508E-2</v>
      </c>
      <c r="K34" s="93">
        <f t="shared" si="18"/>
        <v>0.8527131782945736</v>
      </c>
      <c r="L34" s="93">
        <f t="shared" si="18"/>
        <v>0.52854122621564481</v>
      </c>
      <c r="M34" s="93">
        <f t="shared" si="18"/>
        <v>1</v>
      </c>
      <c r="N34" s="93">
        <f t="shared" si="18"/>
        <v>0.12670243499793643</v>
      </c>
      <c r="O34" s="93">
        <f t="shared" si="18"/>
        <v>0.53407861521817523</v>
      </c>
      <c r="P34" s="93">
        <f t="shared" si="18"/>
        <v>0.27727763773856678</v>
      </c>
      <c r="Q34" s="93">
        <f>Q33/R30</f>
        <v>0.37676609105180536</v>
      </c>
      <c r="R34" s="93">
        <f>R33/S30</f>
        <v>0</v>
      </c>
      <c r="S34" s="93">
        <f>S33/T30</f>
        <v>0.49908003679852808</v>
      </c>
      <c r="T34" s="93">
        <f>T33/U30</f>
        <v>0.53728362183754996</v>
      </c>
      <c r="U34" s="93">
        <f t="shared" si="18"/>
        <v>0.84442964935641363</v>
      </c>
      <c r="V34" s="93">
        <f t="shared" si="18"/>
        <v>0.34440227703984821</v>
      </c>
      <c r="W34" s="93">
        <f t="shared" si="18"/>
        <v>0.23956326268464997</v>
      </c>
      <c r="X34" s="93">
        <f t="shared" si="18"/>
        <v>2.9426129426129426E-2</v>
      </c>
      <c r="Y34" s="93">
        <f t="shared" si="18"/>
        <v>0.66378230672890814</v>
      </c>
      <c r="Z34" s="9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10">
        <f t="shared" si="14"/>
        <v>0.79423052484432588</v>
      </c>
      <c r="E35" s="111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5">
        <f>B35/B30</f>
        <v>0.96043060098618371</v>
      </c>
      <c r="C36" s="115">
        <f>C35/C30</f>
        <v>0.74173678776154472</v>
      </c>
      <c r="D36" s="110">
        <f t="shared" si="14"/>
        <v>0.77229607948759538</v>
      </c>
      <c r="E36" s="111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10" t="e">
        <f t="shared" si="14"/>
        <v>#DIV/0!</v>
      </c>
      <c r="E37" s="111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10">
        <f t="shared" si="14"/>
        <v>0.842483205930044</v>
      </c>
      <c r="E38" s="111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5"/>
      <c r="C39" s="115" t="e">
        <f>C38/C37</f>
        <v>#DIV/0!</v>
      </c>
      <c r="D39" s="110" t="e">
        <f t="shared" si="14"/>
        <v>#DIV/0!</v>
      </c>
      <c r="E39" s="111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10">
        <f t="shared" si="14"/>
        <v>0.77636617174730538</v>
      </c>
      <c r="E40" s="111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16">
        <v>222814</v>
      </c>
      <c r="C41" s="16">
        <f>SUM(F41:Z41)</f>
        <v>220897.8</v>
      </c>
      <c r="D41" s="110">
        <f t="shared" si="14"/>
        <v>0.99140000179521925</v>
      </c>
      <c r="E41" s="111"/>
      <c r="F41" s="90">
        <v>21387</v>
      </c>
      <c r="G41" s="90">
        <v>6370</v>
      </c>
      <c r="H41" s="90">
        <v>14804</v>
      </c>
      <c r="I41" s="90">
        <v>11519</v>
      </c>
      <c r="J41" s="90">
        <v>6216</v>
      </c>
      <c r="K41" s="90">
        <v>14257</v>
      </c>
      <c r="L41" s="90">
        <v>7235</v>
      </c>
      <c r="M41" s="90">
        <v>11166</v>
      </c>
      <c r="N41" s="90">
        <v>10677</v>
      </c>
      <c r="O41" s="90">
        <f>SUM(O45:O50)</f>
        <v>3874.8</v>
      </c>
      <c r="P41" s="90">
        <v>6645</v>
      </c>
      <c r="Q41" s="90">
        <v>10016</v>
      </c>
      <c r="R41" s="90">
        <v>13361</v>
      </c>
      <c r="S41" s="90">
        <v>13059</v>
      </c>
      <c r="T41" s="90">
        <v>11222</v>
      </c>
      <c r="U41" s="90">
        <v>9636</v>
      </c>
      <c r="V41" s="90">
        <v>8357</v>
      </c>
      <c r="W41" s="90">
        <v>4627</v>
      </c>
      <c r="X41" s="90">
        <v>8804</v>
      </c>
      <c r="Y41" s="90">
        <v>18008</v>
      </c>
      <c r="Z41" s="9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197419.90000000002</v>
      </c>
      <c r="D42" s="110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197253.90000000002</v>
      </c>
      <c r="AF42" s="2">
        <f t="shared" si="0"/>
        <v>1188.2765060240965</v>
      </c>
      <c r="AJ42" s="2">
        <v>87514.7</v>
      </c>
      <c r="AL42" s="67">
        <f>C42+AJ42</f>
        <v>284934.60000000003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10">
        <f t="shared" si="14"/>
        <v>3.4516616314199396E-2</v>
      </c>
      <c r="E43" s="111"/>
      <c r="F43" s="90"/>
      <c r="G43" s="90"/>
      <c r="H43" s="90"/>
      <c r="I43" s="90"/>
      <c r="J43" s="90"/>
      <c r="K43" s="90"/>
      <c r="L43" s="90"/>
      <c r="M43" s="90">
        <v>457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12">
        <f>B42/B41</f>
        <v>1.0013194862082275</v>
      </c>
      <c r="C44" s="112">
        <f>C42/C41</f>
        <v>0.89371600803629569</v>
      </c>
      <c r="D44" s="110">
        <f t="shared" si="14"/>
        <v>0.89253831603796896</v>
      </c>
      <c r="E44" s="111"/>
      <c r="F44" s="112">
        <f>F42/F41</f>
        <v>0.67092158788048817</v>
      </c>
      <c r="G44" s="112">
        <f t="shared" ref="G44:Z44" si="23">G42/G41</f>
        <v>0.9491365777080063</v>
      </c>
      <c r="H44" s="112">
        <f t="shared" si="23"/>
        <v>1</v>
      </c>
      <c r="I44" s="112">
        <f t="shared" si="23"/>
        <v>1.158659605868565</v>
      </c>
      <c r="J44" s="112">
        <f t="shared" si="23"/>
        <v>1.21010296010296</v>
      </c>
      <c r="K44" s="112">
        <f t="shared" si="23"/>
        <v>0.83643122676579928</v>
      </c>
      <c r="L44" s="112">
        <f t="shared" si="23"/>
        <v>0.8702142363510712</v>
      </c>
      <c r="M44" s="112">
        <f t="shared" si="23"/>
        <v>0.89942683145262403</v>
      </c>
      <c r="N44" s="112">
        <f t="shared" si="23"/>
        <v>0.80902875339514846</v>
      </c>
      <c r="O44" s="112">
        <f t="shared" si="23"/>
        <v>1.0659388871683699</v>
      </c>
      <c r="P44" s="112">
        <f t="shared" si="23"/>
        <v>0.63190368698269372</v>
      </c>
      <c r="Q44" s="112">
        <f t="shared" si="23"/>
        <v>0.86920926517571884</v>
      </c>
      <c r="R44" s="112">
        <f t="shared" si="23"/>
        <v>0.83137489708854129</v>
      </c>
      <c r="S44" s="112">
        <f t="shared" si="23"/>
        <v>0.82043035454475843</v>
      </c>
      <c r="T44" s="112">
        <f t="shared" si="23"/>
        <v>1.0066833006594189</v>
      </c>
      <c r="U44" s="112">
        <f t="shared" si="23"/>
        <v>0.79576587795765874</v>
      </c>
      <c r="V44" s="112">
        <f t="shared" si="23"/>
        <v>0.93227234653583824</v>
      </c>
      <c r="W44" s="112">
        <f t="shared" si="23"/>
        <v>0.81521504214393781</v>
      </c>
      <c r="X44" s="112">
        <f t="shared" si="23"/>
        <v>0.90731485688323488</v>
      </c>
      <c r="Y44" s="112">
        <f t="shared" si="23"/>
        <v>0.99605730786317193</v>
      </c>
      <c r="Z44" s="112">
        <f t="shared" si="23"/>
        <v>0.9464637050843947</v>
      </c>
      <c r="AA44" s="14"/>
      <c r="AD44" s="35"/>
      <c r="AE44" s="59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153</v>
      </c>
      <c r="B45" s="16">
        <v>96740</v>
      </c>
      <c r="C45" s="16">
        <f>SUM(F45:Z45)</f>
        <v>84487.6</v>
      </c>
      <c r="D45" s="110">
        <f t="shared" si="14"/>
        <v>0.87334711598098003</v>
      </c>
      <c r="E45" s="111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2313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84487.6</v>
      </c>
      <c r="AF45" s="2" t="e">
        <f t="shared" si="0"/>
        <v>#DIV/0!</v>
      </c>
      <c r="AK45" s="67"/>
      <c r="AL45" s="74">
        <f>AL42/AL44</f>
        <v>0.94537027206370283</v>
      </c>
    </row>
    <row r="46" spans="1:38" s="2" customFormat="1" ht="30" customHeight="1" x14ac:dyDescent="0.25">
      <c r="A46" s="12" t="s">
        <v>54</v>
      </c>
      <c r="B46" s="16">
        <v>97963</v>
      </c>
      <c r="C46" s="16">
        <f>SUM(F46:Z46)</f>
        <v>78221</v>
      </c>
      <c r="D46" s="110">
        <f t="shared" si="14"/>
        <v>0.7984749344140134</v>
      </c>
      <c r="E46" s="111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2723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78055</v>
      </c>
      <c r="AF46" s="2">
        <f t="shared" si="0"/>
        <v>470.21084337349396</v>
      </c>
      <c r="AH46" s="75"/>
      <c r="AK46" s="67"/>
    </row>
    <row r="47" spans="1:38" s="2" customFormat="1" ht="30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10">
        <f t="shared" si="14"/>
        <v>0.50354223433242506</v>
      </c>
      <c r="E47" s="111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customHeight="1" x14ac:dyDescent="0.25">
      <c r="A48" s="12" t="s">
        <v>56</v>
      </c>
      <c r="B48" s="16">
        <v>998</v>
      </c>
      <c r="C48" s="16">
        <f t="shared" si="24"/>
        <v>1025</v>
      </c>
      <c r="D48" s="110">
        <f t="shared" si="14"/>
        <v>1.0270541082164328</v>
      </c>
      <c r="E48" s="111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customHeight="1" x14ac:dyDescent="0.25">
      <c r="A49" s="12" t="s">
        <v>213</v>
      </c>
      <c r="B49" s="16"/>
      <c r="C49" s="16">
        <f t="shared" si="24"/>
        <v>11322</v>
      </c>
      <c r="D49" s="110"/>
      <c r="E49" s="111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646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3">
        <v>480</v>
      </c>
      <c r="AA49" s="14"/>
      <c r="AD49" s="35"/>
      <c r="AE49" s="59"/>
    </row>
    <row r="50" spans="1:32" s="2" customFormat="1" ht="30" customHeight="1" x14ac:dyDescent="0.25">
      <c r="A50" s="12" t="s">
        <v>57</v>
      </c>
      <c r="B50" s="16">
        <v>13150</v>
      </c>
      <c r="C50" s="16">
        <f>SUM(F50:Z50)</f>
        <v>20864.8</v>
      </c>
      <c r="D50" s="110">
        <f t="shared" si="14"/>
        <v>1.58667680608365</v>
      </c>
      <c r="E50" s="111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1840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10" t="e">
        <f t="shared" si="14"/>
        <v>#DIV/0!</v>
      </c>
      <c r="E51" s="11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16">
        <v>236207</v>
      </c>
      <c r="C52" s="16">
        <f>SUM(F52:Z52)</f>
        <v>208897</v>
      </c>
      <c r="D52" s="110">
        <f t="shared" si="14"/>
        <v>0.8843810725338368</v>
      </c>
      <c r="E52" s="111">
        <v>6</v>
      </c>
      <c r="F52" s="78">
        <v>14982</v>
      </c>
      <c r="G52" s="78">
        <v>7828</v>
      </c>
      <c r="H52" s="78">
        <v>13950</v>
      </c>
      <c r="I52" s="78">
        <v>12500</v>
      </c>
      <c r="J52" s="78">
        <v>4932</v>
      </c>
      <c r="K52" s="78">
        <v>9500</v>
      </c>
      <c r="L52" s="78">
        <v>10197</v>
      </c>
      <c r="M52" s="78">
        <v>8377</v>
      </c>
      <c r="N52" s="78">
        <v>11079</v>
      </c>
      <c r="O52" s="78">
        <v>5487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9780</v>
      </c>
      <c r="AA52" s="14"/>
      <c r="AD52" s="35"/>
      <c r="AE52" s="59">
        <f t="shared" si="2"/>
        <v>208897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16">
        <v>178950</v>
      </c>
      <c r="C53" s="16">
        <f>SUM(F53:Z53)</f>
        <v>170344</v>
      </c>
      <c r="D53" s="110">
        <f t="shared" si="14"/>
        <v>0.95190835428890752</v>
      </c>
      <c r="E53" s="111">
        <v>4</v>
      </c>
      <c r="F53" s="78">
        <v>14982</v>
      </c>
      <c r="G53" s="78">
        <v>7828</v>
      </c>
      <c r="H53" s="78">
        <v>13950</v>
      </c>
      <c r="I53" s="78"/>
      <c r="J53" s="78">
        <v>2050</v>
      </c>
      <c r="K53" s="78">
        <v>10120</v>
      </c>
      <c r="L53" s="78">
        <v>10197</v>
      </c>
      <c r="M53" s="78">
        <v>8377</v>
      </c>
      <c r="N53" s="78">
        <v>11079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4447</v>
      </c>
      <c r="AA53" s="14"/>
      <c r="AD53" s="35"/>
      <c r="AE53" s="59">
        <f t="shared" si="2"/>
        <v>170344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4">
        <v>5693</v>
      </c>
      <c r="D54" s="110" t="e">
        <f t="shared" si="14"/>
        <v>#DIV/0!</v>
      </c>
      <c r="E54" s="111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10">
        <f t="shared" si="14"/>
        <v>0.86863011044371241</v>
      </c>
      <c r="E55" s="111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12" t="e">
        <f>B55/B54</f>
        <v>#DIV/0!</v>
      </c>
      <c r="C56" s="110">
        <f>C55/C54</f>
        <v>0.78745828210082558</v>
      </c>
      <c r="D56" s="110"/>
      <c r="E56" s="111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10" t="e">
        <f>C57/B57</f>
        <v>#DIV/0!</v>
      </c>
      <c r="E57" s="11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4">
        <v>874</v>
      </c>
      <c r="D58" s="110" t="e">
        <f>C58/B58</f>
        <v>#DIV/0!</v>
      </c>
      <c r="E58" s="111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842</v>
      </c>
      <c r="C59" s="18">
        <f t="shared" si="25"/>
        <v>876.7</v>
      </c>
      <c r="D59" s="110">
        <f>C59/B59</f>
        <v>1.0412114014251781</v>
      </c>
      <c r="E59" s="111">
        <v>8</v>
      </c>
      <c r="F59" s="81">
        <v>17</v>
      </c>
      <c r="G59" s="81">
        <v>52</v>
      </c>
      <c r="H59" s="96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3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5" t="e">
        <f>B59/B58</f>
        <v>#DIV/0!</v>
      </c>
      <c r="C60" s="115">
        <f>C59/C58</f>
        <v>1.0030892448512587</v>
      </c>
      <c r="D60" s="110"/>
      <c r="E60" s="111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customHeight="1" x14ac:dyDescent="0.25">
      <c r="A61" s="10" t="s">
        <v>182</v>
      </c>
      <c r="B61" s="18">
        <v>621</v>
      </c>
      <c r="C61" s="18">
        <f t="shared" si="25"/>
        <v>673</v>
      </c>
      <c r="D61" s="110">
        <f t="shared" ref="D61:D74" si="28">C61/B61</f>
        <v>1.0837359098228663</v>
      </c>
      <c r="E61" s="111">
        <v>5</v>
      </c>
      <c r="F61" s="81"/>
      <c r="G61" s="81"/>
      <c r="H61" s="81">
        <v>605</v>
      </c>
      <c r="I61" s="103"/>
      <c r="J61" s="81">
        <v>30</v>
      </c>
      <c r="K61" s="81">
        <v>10</v>
      </c>
      <c r="L61" s="81"/>
      <c r="M61" s="81"/>
      <c r="N61" s="103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2"/>
      <c r="C62" s="18">
        <f t="shared" si="25"/>
        <v>0</v>
      </c>
      <c r="D62" s="110" t="e">
        <f t="shared" si="28"/>
        <v>#DIV/0!</v>
      </c>
      <c r="E62" s="111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31782</v>
      </c>
      <c r="C63" s="18">
        <f>SUM(F63:Z63)</f>
        <v>42590.5</v>
      </c>
      <c r="D63" s="110">
        <f t="shared" si="28"/>
        <v>1.3400824365993329</v>
      </c>
      <c r="E63" s="111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1120</v>
      </c>
      <c r="K63" s="76">
        <f>K65+K66+K67+K69+K72+K73+K74+159+110</f>
        <v>5489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N65+N66+N67+N69+N72+N73+N74+44</f>
        <v>805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18">
        <v>35499</v>
      </c>
      <c r="C64" s="18">
        <f>SUM(F64:Z64)</f>
        <v>53300.4</v>
      </c>
      <c r="D64" s="110">
        <f t="shared" si="28"/>
        <v>1.5014620130144511</v>
      </c>
      <c r="E64" s="111">
        <v>18</v>
      </c>
      <c r="F64" s="78">
        <v>5926</v>
      </c>
      <c r="G64" s="78">
        <f>G68+G70+G71+G75+49</f>
        <v>762</v>
      </c>
      <c r="H64" s="78">
        <f t="shared" ref="H64:Z64" si="30">H68+H70+H71+H75</f>
        <v>6261</v>
      </c>
      <c r="I64" s="78">
        <f t="shared" si="30"/>
        <v>2567</v>
      </c>
      <c r="J64" s="78">
        <f t="shared" si="30"/>
        <v>1362.6</v>
      </c>
      <c r="K64" s="78">
        <v>2177</v>
      </c>
      <c r="L64" s="78">
        <f t="shared" si="30"/>
        <v>3719</v>
      </c>
      <c r="M64" s="78">
        <f t="shared" si="30"/>
        <v>2980</v>
      </c>
      <c r="N64" s="78">
        <f t="shared" si="30"/>
        <v>1976</v>
      </c>
      <c r="O64" s="78">
        <f t="shared" si="30"/>
        <v>1479</v>
      </c>
      <c r="P64" s="78">
        <f t="shared" si="30"/>
        <v>1652</v>
      </c>
      <c r="Q64" s="78">
        <f t="shared" si="30"/>
        <v>2318</v>
      </c>
      <c r="R64" s="78">
        <f t="shared" si="30"/>
        <v>2154</v>
      </c>
      <c r="S64" s="78">
        <f t="shared" si="30"/>
        <v>2168.3000000000002</v>
      </c>
      <c r="T64" s="78">
        <f t="shared" si="30"/>
        <v>1673</v>
      </c>
      <c r="U64" s="78">
        <f t="shared" si="30"/>
        <v>2943</v>
      </c>
      <c r="V64" s="78">
        <f t="shared" si="30"/>
        <v>915</v>
      </c>
      <c r="W64" s="78">
        <f t="shared" si="30"/>
        <v>932</v>
      </c>
      <c r="X64" s="78">
        <f t="shared" si="30"/>
        <v>1338</v>
      </c>
      <c r="Y64" s="78">
        <f t="shared" si="30"/>
        <v>5211.5</v>
      </c>
      <c r="Z64" s="78">
        <f t="shared" si="30"/>
        <v>2786</v>
      </c>
      <c r="AA64" s="14"/>
      <c r="AD64" s="35"/>
      <c r="AE64" s="59">
        <f t="shared" si="2"/>
        <v>53300.4</v>
      </c>
      <c r="AF64" s="2" t="e">
        <f t="shared" si="0"/>
        <v>#DIV/0!</v>
      </c>
    </row>
    <row r="65" spans="1:35" s="2" customFormat="1" ht="30" customHeight="1" x14ac:dyDescent="0.25">
      <c r="A65" s="12" t="s">
        <v>62</v>
      </c>
      <c r="B65" s="16">
        <v>940</v>
      </c>
      <c r="C65" s="18">
        <f t="shared" si="25"/>
        <v>890</v>
      </c>
      <c r="D65" s="110">
        <f t="shared" si="28"/>
        <v>0.94680851063829785</v>
      </c>
      <c r="E65" s="111">
        <v>2</v>
      </c>
      <c r="F65" s="78"/>
      <c r="G65" s="78"/>
      <c r="H65" s="78">
        <v>590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>
        <v>300</v>
      </c>
      <c r="Z65" s="78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10">
        <f t="shared" si="28"/>
        <v>1.9049278928302917</v>
      </c>
      <c r="E66" s="111">
        <v>15</v>
      </c>
      <c r="F66" s="140">
        <v>7584</v>
      </c>
      <c r="G66" s="82">
        <v>832</v>
      </c>
      <c r="H66" s="82">
        <v>250</v>
      </c>
      <c r="I66" s="82">
        <v>640</v>
      </c>
      <c r="J66" s="82">
        <v>285</v>
      </c>
      <c r="K66" s="82">
        <v>4292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2">
        <v>190</v>
      </c>
      <c r="AA66" s="14"/>
      <c r="AD66" s="35"/>
      <c r="AE66" s="59">
        <f t="shared" si="2"/>
        <v>27871</v>
      </c>
      <c r="AF66" s="2" t="e">
        <f t="shared" si="0"/>
        <v>#DIV/0!</v>
      </c>
    </row>
    <row r="67" spans="1:35" s="2" customFormat="1" ht="33" customHeight="1" x14ac:dyDescent="0.25">
      <c r="A67" s="12" t="s">
        <v>64</v>
      </c>
      <c r="B67" s="16">
        <v>7785</v>
      </c>
      <c r="C67" s="16">
        <f t="shared" si="31"/>
        <v>5124</v>
      </c>
      <c r="D67" s="110">
        <f t="shared" si="28"/>
        <v>0.65818882466281314</v>
      </c>
      <c r="E67" s="111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546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2"/>
      <c r="AA67" s="14"/>
      <c r="AD67" s="35"/>
      <c r="AE67" s="59">
        <f t="shared" si="2"/>
        <v>5124</v>
      </c>
      <c r="AF67" s="2" t="e">
        <f t="shared" si="0"/>
        <v>#DIV/0!</v>
      </c>
    </row>
    <row r="68" spans="1:35" s="2" customFormat="1" ht="30" customHeight="1" x14ac:dyDescent="0.25">
      <c r="A68" s="12" t="s">
        <v>65</v>
      </c>
      <c r="B68" s="16">
        <v>13642</v>
      </c>
      <c r="C68" s="16">
        <f t="shared" si="31"/>
        <v>16679.5</v>
      </c>
      <c r="D68" s="110">
        <f t="shared" si="28"/>
        <v>1.2226579680398768</v>
      </c>
      <c r="E68" s="111">
        <v>9</v>
      </c>
      <c r="F68" s="82"/>
      <c r="G68" s="82">
        <v>402</v>
      </c>
      <c r="H68" s="82">
        <v>950</v>
      </c>
      <c r="I68" s="82">
        <v>1096</v>
      </c>
      <c r="J68" s="82">
        <v>541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41">
        <v>2314</v>
      </c>
      <c r="V68" s="82">
        <v>480</v>
      </c>
      <c r="W68" s="82">
        <v>811</v>
      </c>
      <c r="X68" s="82">
        <v>649</v>
      </c>
      <c r="Y68" s="82">
        <v>1324.5</v>
      </c>
      <c r="Z68" s="82">
        <v>1142</v>
      </c>
      <c r="AA68" s="14"/>
      <c r="AD68" s="35"/>
      <c r="AE68" s="59">
        <f t="shared" si="2"/>
        <v>16679.5</v>
      </c>
      <c r="AF68" s="2" t="e">
        <f t="shared" si="0"/>
        <v>#DIV/0!</v>
      </c>
    </row>
    <row r="69" spans="1:35" s="2" customFormat="1" ht="30" customHeight="1" x14ac:dyDescent="0.25">
      <c r="A69" s="12" t="s">
        <v>66</v>
      </c>
      <c r="B69" s="16">
        <v>5615</v>
      </c>
      <c r="C69" s="16">
        <f t="shared" si="31"/>
        <v>4219</v>
      </c>
      <c r="D69" s="110">
        <f t="shared" si="28"/>
        <v>0.75138023152270705</v>
      </c>
      <c r="E69" s="111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customHeight="1" x14ac:dyDescent="0.25">
      <c r="A70" s="12" t="s">
        <v>67</v>
      </c>
      <c r="B70" s="16">
        <v>15143</v>
      </c>
      <c r="C70" s="16">
        <f t="shared" si="31"/>
        <v>20060</v>
      </c>
      <c r="D70" s="110">
        <f t="shared" si="28"/>
        <v>1.3247044839199631</v>
      </c>
      <c r="E70" s="111">
        <v>18</v>
      </c>
      <c r="F70" s="82"/>
      <c r="G70" s="82">
        <v>149</v>
      </c>
      <c r="H70" s="82">
        <v>4061</v>
      </c>
      <c r="I70" s="82">
        <v>984</v>
      </c>
      <c r="J70" s="82">
        <v>388</v>
      </c>
      <c r="K70" s="82">
        <v>1352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2">
        <v>1179</v>
      </c>
      <c r="AA70" s="14"/>
      <c r="AD70" s="35"/>
      <c r="AE70" s="59">
        <f t="shared" si="2"/>
        <v>20060</v>
      </c>
      <c r="AF70" s="2" t="e">
        <f t="shared" si="0"/>
        <v>#DIV/0!</v>
      </c>
    </row>
    <row r="71" spans="1:35" s="2" customFormat="1" ht="30" customHeight="1" x14ac:dyDescent="0.25">
      <c r="A71" s="12" t="s">
        <v>68</v>
      </c>
      <c r="B71" s="16">
        <v>6376</v>
      </c>
      <c r="C71" s="16">
        <f t="shared" si="31"/>
        <v>10630.6</v>
      </c>
      <c r="D71" s="110">
        <f t="shared" si="28"/>
        <v>1.6672835633626097</v>
      </c>
      <c r="E71" s="111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433.6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3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2">
        <v>465</v>
      </c>
      <c r="AA71" s="14"/>
      <c r="AD71" s="35"/>
      <c r="AE71" s="59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customHeight="1" x14ac:dyDescent="0.25">
      <c r="A72" s="12" t="s">
        <v>69</v>
      </c>
      <c r="B72" s="16">
        <v>1231</v>
      </c>
      <c r="C72" s="16">
        <f t="shared" si="31"/>
        <v>1366</v>
      </c>
      <c r="D72" s="110">
        <f t="shared" si="28"/>
        <v>1.1096669374492283</v>
      </c>
      <c r="E72" s="111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4"/>
      <c r="R72" s="84"/>
      <c r="S72" s="85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2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customHeight="1" x14ac:dyDescent="0.25">
      <c r="A73" s="12" t="s">
        <v>70</v>
      </c>
      <c r="B73" s="16">
        <v>891</v>
      </c>
      <c r="C73" s="16">
        <f t="shared" si="31"/>
        <v>1689</v>
      </c>
      <c r="D73" s="110">
        <f t="shared" si="28"/>
        <v>1.8956228956228955</v>
      </c>
      <c r="E73" s="111">
        <v>5</v>
      </c>
      <c r="F73" s="82">
        <v>300</v>
      </c>
      <c r="G73" s="82"/>
      <c r="H73" s="16"/>
      <c r="I73" s="50">
        <v>157</v>
      </c>
      <c r="J73" s="50">
        <v>289</v>
      </c>
      <c r="K73" s="82">
        <v>60</v>
      </c>
      <c r="L73" s="82"/>
      <c r="M73" s="82"/>
      <c r="N73" s="82"/>
      <c r="O73" s="82">
        <v>42</v>
      </c>
      <c r="P73" s="82"/>
      <c r="Q73" s="84">
        <v>0</v>
      </c>
      <c r="R73" s="84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2"/>
      <c r="AA73" s="14"/>
      <c r="AD73" s="35"/>
      <c r="AE73" s="59">
        <f t="shared" si="32"/>
        <v>1689</v>
      </c>
      <c r="AF73" s="2" t="e">
        <f t="shared" si="33"/>
        <v>#DIV/0!</v>
      </c>
    </row>
    <row r="74" spans="1:35" s="2" customFormat="1" ht="30" customHeight="1" x14ac:dyDescent="0.25">
      <c r="A74" s="12" t="s">
        <v>71</v>
      </c>
      <c r="B74" s="16">
        <v>593</v>
      </c>
      <c r="C74" s="16">
        <f t="shared" si="31"/>
        <v>600</v>
      </c>
      <c r="D74" s="110">
        <f t="shared" si="28"/>
        <v>1.0118043844856661</v>
      </c>
      <c r="E74" s="111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4">
        <v>120</v>
      </c>
      <c r="R74" s="84"/>
      <c r="S74" s="82"/>
      <c r="T74" s="82"/>
      <c r="U74" s="82">
        <v>47</v>
      </c>
      <c r="V74" s="82"/>
      <c r="W74" s="82"/>
      <c r="X74" s="82"/>
      <c r="Y74" s="82">
        <v>60</v>
      </c>
      <c r="Z74" s="8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10"/>
      <c r="E75" s="111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4"/>
      <c r="R75" s="84"/>
      <c r="S75" s="82"/>
      <c r="T75" s="82"/>
      <c r="U75" s="82"/>
      <c r="V75" s="82"/>
      <c r="W75" s="82"/>
      <c r="X75" s="82"/>
      <c r="Y75" s="82">
        <v>2</v>
      </c>
      <c r="Z75" s="82"/>
      <c r="AA75" s="14"/>
      <c r="AD75" s="35">
        <v>29.4</v>
      </c>
      <c r="AE75" s="35"/>
    </row>
    <row r="76" spans="1:35" s="2" customFormat="1" ht="30" customHeight="1" x14ac:dyDescent="0.25">
      <c r="A76" s="12" t="s">
        <v>73</v>
      </c>
      <c r="B76" s="16">
        <v>133</v>
      </c>
      <c r="C76" s="16">
        <f t="shared" si="31"/>
        <v>138.9</v>
      </c>
      <c r="D76" s="110">
        <f t="shared" ref="D76:D83" si="34">C76/B76</f>
        <v>1.044360902255639</v>
      </c>
      <c r="E76" s="111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4"/>
      <c r="R76" s="84"/>
      <c r="S76" s="82">
        <v>40</v>
      </c>
      <c r="T76" s="86">
        <v>17.7</v>
      </c>
      <c r="U76" s="85">
        <v>3.2</v>
      </c>
      <c r="V76" s="82"/>
      <c r="W76" s="82"/>
      <c r="X76" s="82">
        <v>54</v>
      </c>
      <c r="Y76" s="82"/>
      <c r="Z76" s="8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10" t="e">
        <f t="shared" si="34"/>
        <v>#DIV/0!</v>
      </c>
      <c r="E77" s="11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4"/>
      <c r="R77" s="84"/>
      <c r="S77" s="82"/>
      <c r="T77" s="82"/>
      <c r="U77" s="85"/>
      <c r="V77" s="82"/>
      <c r="W77" s="82"/>
      <c r="X77" s="82">
        <v>54</v>
      </c>
      <c r="Y77" s="82"/>
      <c r="Z77" s="82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10">
        <f t="shared" si="34"/>
        <v>1.0375939849624061</v>
      </c>
      <c r="E78" s="111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4"/>
      <c r="R78" s="84"/>
      <c r="S78" s="82">
        <v>40</v>
      </c>
      <c r="T78" s="82">
        <v>16.8</v>
      </c>
      <c r="U78" s="85">
        <v>3.2</v>
      </c>
      <c r="V78" s="82"/>
      <c r="W78" s="82"/>
      <c r="X78" s="82">
        <v>54</v>
      </c>
      <c r="Y78" s="82"/>
      <c r="Z78" s="82"/>
      <c r="AD78" s="28">
        <v>122.9</v>
      </c>
    </row>
    <row r="79" spans="1:35" ht="30" hidden="1" customHeight="1" x14ac:dyDescent="0.25">
      <c r="A79" s="10" t="s">
        <v>52</v>
      </c>
      <c r="B79" s="112"/>
      <c r="C79" s="16">
        <f>SUM(F79:Z79)</f>
        <v>0</v>
      </c>
      <c r="D79" s="110" t="e">
        <f t="shared" si="34"/>
        <v>#DIV/0!</v>
      </c>
      <c r="E79" s="111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7"/>
      <c r="R79" s="80"/>
      <c r="S79" s="80"/>
      <c r="T79" s="80"/>
      <c r="U79" s="80"/>
      <c r="V79" s="80"/>
      <c r="W79" s="80"/>
      <c r="X79" s="80"/>
      <c r="Y79" s="80"/>
      <c r="Z79" s="80"/>
      <c r="AD79" s="28">
        <v>0</v>
      </c>
    </row>
    <row r="80" spans="1:35" ht="30" hidden="1" customHeight="1" x14ac:dyDescent="0.25">
      <c r="A80" s="10" t="s">
        <v>76</v>
      </c>
      <c r="B80" s="112"/>
      <c r="C80" s="16">
        <f>SUM(F80:Z80)</f>
        <v>0</v>
      </c>
      <c r="D80" s="110" t="e">
        <f t="shared" si="34"/>
        <v>#DIV/0!</v>
      </c>
      <c r="E80" s="111">
        <v>4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D80" s="28">
        <v>0</v>
      </c>
    </row>
    <row r="81" spans="1:31" ht="30" hidden="1" customHeight="1" x14ac:dyDescent="0.25">
      <c r="A81" s="10"/>
      <c r="B81" s="112"/>
      <c r="C81" s="50"/>
      <c r="D81" s="110" t="e">
        <f t="shared" si="34"/>
        <v>#DIV/0!</v>
      </c>
      <c r="E81" s="111">
        <v>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31" s="4" customFormat="1" ht="30" hidden="1" customHeight="1" x14ac:dyDescent="0.25">
      <c r="A82" s="37" t="s">
        <v>77</v>
      </c>
      <c r="B82" s="116"/>
      <c r="C82" s="116">
        <f>SUM(F82:Z82)</f>
        <v>0</v>
      </c>
      <c r="D82" s="110" t="e">
        <f t="shared" si="34"/>
        <v>#DIV/0!</v>
      </c>
      <c r="E82" s="111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12"/>
      <c r="C83" s="50"/>
      <c r="D83" s="110" t="e">
        <f t="shared" si="34"/>
        <v>#DIV/0!</v>
      </c>
      <c r="E83" s="111">
        <v>4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31" ht="7.9" hidden="1" customHeight="1" x14ac:dyDescent="0.25">
      <c r="A84" s="10"/>
      <c r="B84" s="112"/>
      <c r="C84" s="117"/>
      <c r="D84" s="110"/>
      <c r="E84" s="111">
        <v>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31" ht="30" hidden="1" customHeight="1" x14ac:dyDescent="0.25">
      <c r="A85" s="10"/>
      <c r="B85" s="112"/>
      <c r="C85" s="16">
        <f t="shared" ref="C85:C148" si="35">SUM(F85:Z85)</f>
        <v>0</v>
      </c>
      <c r="D85" s="110" t="e">
        <f>C85/B85</f>
        <v>#DIV/0!</v>
      </c>
      <c r="E85" s="11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31" s="20" customFormat="1" ht="30" hidden="1" customHeight="1" x14ac:dyDescent="0.25">
      <c r="A86" s="10" t="s">
        <v>78</v>
      </c>
      <c r="B86" s="118"/>
      <c r="C86" s="16">
        <f t="shared" si="35"/>
        <v>0</v>
      </c>
      <c r="D86" s="110"/>
      <c r="E86" s="11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10" t="e">
        <f>C87/B87</f>
        <v>#DIV/0!</v>
      </c>
      <c r="E87" s="119"/>
      <c r="F87" s="78"/>
      <c r="G87" s="78"/>
      <c r="H87" s="78"/>
      <c r="I87" s="78"/>
      <c r="J87" s="78"/>
      <c r="K87" s="78"/>
      <c r="L87" s="78"/>
      <c r="M87" s="78"/>
      <c r="N87" s="78"/>
      <c r="O87" s="109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31" ht="30" hidden="1" customHeight="1" x14ac:dyDescent="0.25">
      <c r="A88" s="21" t="s">
        <v>80</v>
      </c>
      <c r="B88" s="120"/>
      <c r="C88" s="16">
        <f t="shared" si="35"/>
        <v>0</v>
      </c>
      <c r="D88" s="110" t="e">
        <f>C88/B88</f>
        <v>#DIV/0!</v>
      </c>
      <c r="E88" s="12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customHeight="1" x14ac:dyDescent="0.25">
      <c r="A89" s="10" t="s">
        <v>81</v>
      </c>
      <c r="B89" s="118"/>
      <c r="C89" s="16">
        <f t="shared" si="35"/>
        <v>0</v>
      </c>
      <c r="D89" s="110"/>
      <c r="E89" s="12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customHeight="1" x14ac:dyDescent="0.25">
      <c r="A90" s="10" t="s">
        <v>82</v>
      </c>
      <c r="B90" s="93"/>
      <c r="C90" s="16">
        <f t="shared" si="35"/>
        <v>0</v>
      </c>
      <c r="D90" s="110" t="e">
        <f>C90/B90</f>
        <v>#DIV/0!</v>
      </c>
      <c r="E90" s="12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customHeight="1" x14ac:dyDescent="0.25">
      <c r="A91" s="21" t="s">
        <v>163</v>
      </c>
      <c r="B91" s="92"/>
      <c r="C91" s="16">
        <f t="shared" si="35"/>
        <v>0</v>
      </c>
      <c r="D91" s="122"/>
      <c r="E91" s="12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31" s="9" customFormat="1" ht="30" customHeight="1" outlineLevel="1" x14ac:dyDescent="0.2">
      <c r="A92" s="22" t="s">
        <v>83</v>
      </c>
      <c r="B92" s="16"/>
      <c r="C92" s="16">
        <f t="shared" si="35"/>
        <v>0</v>
      </c>
      <c r="D92" s="110"/>
      <c r="E92" s="11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D92" s="60"/>
      <c r="AE92" s="60"/>
    </row>
    <row r="93" spans="1:31" s="9" customFormat="1" ht="30" customHeight="1" outlineLevel="1" x14ac:dyDescent="0.2">
      <c r="A93" s="22" t="s">
        <v>88</v>
      </c>
      <c r="B93" s="50"/>
      <c r="C93" s="16">
        <f t="shared" si="35"/>
        <v>0</v>
      </c>
      <c r="D93" s="110"/>
      <c r="E93" s="11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D93" s="60"/>
      <c r="AE93" s="60"/>
    </row>
    <row r="94" spans="1:31" s="9" customFormat="1" ht="30" customHeight="1" outlineLevel="1" x14ac:dyDescent="0.2">
      <c r="A94" s="22" t="s">
        <v>145</v>
      </c>
      <c r="B94" s="50"/>
      <c r="C94" s="16">
        <f t="shared" si="35"/>
        <v>0</v>
      </c>
      <c r="D94" s="110"/>
      <c r="E94" s="11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D94" s="60"/>
      <c r="AE94" s="60"/>
    </row>
    <row r="95" spans="1:31" s="9" customFormat="1" ht="30" customHeight="1" outlineLevel="1" x14ac:dyDescent="0.2">
      <c r="A95" s="22" t="s">
        <v>146</v>
      </c>
      <c r="B95" s="50"/>
      <c r="C95" s="16">
        <f t="shared" si="35"/>
        <v>0</v>
      </c>
      <c r="D95" s="110"/>
      <c r="E95" s="11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D95" s="60"/>
      <c r="AE95" s="60"/>
    </row>
    <row r="96" spans="1:31" s="23" customFormat="1" ht="34.9" customHeight="1" outlineLevel="1" x14ac:dyDescent="0.2">
      <c r="A96" s="10" t="s">
        <v>84</v>
      </c>
      <c r="B96" s="50"/>
      <c r="C96" s="16">
        <f t="shared" si="35"/>
        <v>0</v>
      </c>
      <c r="D96" s="110"/>
      <c r="E96" s="11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D96" s="63"/>
      <c r="AE96" s="63"/>
    </row>
    <row r="97" spans="1:31" s="23" customFormat="1" ht="33" customHeight="1" outlineLevel="1" x14ac:dyDescent="0.2">
      <c r="A97" s="10" t="s">
        <v>85</v>
      </c>
      <c r="B97" s="50"/>
      <c r="C97" s="16">
        <f t="shared" si="35"/>
        <v>0</v>
      </c>
      <c r="D97" s="110"/>
      <c r="E97" s="11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D97" s="63"/>
      <c r="AE97" s="63"/>
    </row>
    <row r="98" spans="1:31" s="9" customFormat="1" ht="34.15" customHeight="1" outlineLevel="1" x14ac:dyDescent="0.2">
      <c r="A98" s="8" t="s">
        <v>86</v>
      </c>
      <c r="B98" s="18">
        <v>303227</v>
      </c>
      <c r="C98" s="16">
        <f t="shared" si="35"/>
        <v>0</v>
      </c>
      <c r="D98" s="110">
        <f>C98/B98</f>
        <v>0</v>
      </c>
      <c r="E98" s="11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D98" s="60"/>
      <c r="AE98" s="60"/>
    </row>
    <row r="99" spans="1:31" s="9" customFormat="1" ht="30" customHeight="1" x14ac:dyDescent="0.2">
      <c r="A99" s="19" t="s">
        <v>87</v>
      </c>
      <c r="B99" s="16">
        <v>297991</v>
      </c>
      <c r="C99" s="16">
        <f t="shared" si="35"/>
        <v>70</v>
      </c>
      <c r="D99" s="110">
        <f>C99/B99</f>
        <v>2.3490642334835616E-4</v>
      </c>
      <c r="E99" s="110"/>
      <c r="F99" s="50">
        <v>50</v>
      </c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>
        <v>20</v>
      </c>
      <c r="Z99" s="50"/>
      <c r="AA99" s="36"/>
      <c r="AD99" s="60"/>
      <c r="AE99" s="60"/>
    </row>
    <row r="100" spans="1:31" s="9" customFormat="1" ht="30" customHeight="1" x14ac:dyDescent="0.2">
      <c r="A100" s="8" t="s">
        <v>199</v>
      </c>
      <c r="B100" s="16"/>
      <c r="C100" s="16">
        <f t="shared" si="35"/>
        <v>0</v>
      </c>
      <c r="D100" s="110"/>
      <c r="E100" s="11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D100" s="60"/>
      <c r="AE100" s="60"/>
    </row>
    <row r="101" spans="1:31" s="9" customFormat="1" ht="30" customHeight="1" x14ac:dyDescent="0.2">
      <c r="A101" s="10" t="s">
        <v>169</v>
      </c>
      <c r="B101" s="93">
        <f>B99/B98</f>
        <v>0.98273240839371168</v>
      </c>
      <c r="C101" s="16" t="e">
        <f t="shared" si="35"/>
        <v>#DIV/0!</v>
      </c>
      <c r="D101" s="110" t="e">
        <f>C101/B101</f>
        <v>#DIV/0!</v>
      </c>
      <c r="E101" s="110"/>
      <c r="F101" s="93" t="e">
        <f>F99/F100</f>
        <v>#DIV/0!</v>
      </c>
      <c r="G101" s="93" t="e">
        <f t="shared" ref="G101:Z101" si="36">G99/G100</f>
        <v>#DIV/0!</v>
      </c>
      <c r="H101" s="93" t="e">
        <f t="shared" si="36"/>
        <v>#DIV/0!</v>
      </c>
      <c r="I101" s="93" t="e">
        <f t="shared" si="36"/>
        <v>#DIV/0!</v>
      </c>
      <c r="J101" s="93" t="e">
        <f t="shared" si="36"/>
        <v>#DIV/0!</v>
      </c>
      <c r="K101" s="93" t="e">
        <f t="shared" si="36"/>
        <v>#DIV/0!</v>
      </c>
      <c r="L101" s="93" t="e">
        <f t="shared" si="36"/>
        <v>#DIV/0!</v>
      </c>
      <c r="M101" s="93" t="e">
        <f t="shared" si="36"/>
        <v>#DIV/0!</v>
      </c>
      <c r="N101" s="93" t="e">
        <f>N99/N100</f>
        <v>#DIV/0!</v>
      </c>
      <c r="O101" s="93" t="e">
        <f t="shared" si="36"/>
        <v>#DIV/0!</v>
      </c>
      <c r="P101" s="93" t="e">
        <f t="shared" si="36"/>
        <v>#DIV/0!</v>
      </c>
      <c r="Q101" s="93" t="e">
        <f t="shared" si="36"/>
        <v>#DIV/0!</v>
      </c>
      <c r="R101" s="93" t="e">
        <f t="shared" si="36"/>
        <v>#DIV/0!</v>
      </c>
      <c r="S101" s="93" t="e">
        <f t="shared" si="36"/>
        <v>#DIV/0!</v>
      </c>
      <c r="T101" s="93" t="e">
        <f t="shared" si="36"/>
        <v>#DIV/0!</v>
      </c>
      <c r="U101" s="93" t="e">
        <f t="shared" si="36"/>
        <v>#DIV/0!</v>
      </c>
      <c r="V101" s="93" t="e">
        <f t="shared" si="36"/>
        <v>#DIV/0!</v>
      </c>
      <c r="W101" s="93" t="e">
        <f t="shared" si="36"/>
        <v>#DIV/0!</v>
      </c>
      <c r="X101" s="93" t="e">
        <f t="shared" si="36"/>
        <v>#DIV/0!</v>
      </c>
      <c r="Y101" s="93" t="e">
        <f>Y99/Y100</f>
        <v>#DIV/0!</v>
      </c>
      <c r="Z101" s="93" t="e">
        <f t="shared" si="36"/>
        <v>#DIV/0!</v>
      </c>
      <c r="AD101" s="60"/>
      <c r="AE101" s="60"/>
    </row>
    <row r="102" spans="1:31" s="9" customFormat="1" ht="31.9" customHeight="1" x14ac:dyDescent="0.2">
      <c r="A102" s="10" t="s">
        <v>92</v>
      </c>
      <c r="B102" s="81">
        <f>B98-B99</f>
        <v>5236</v>
      </c>
      <c r="C102" s="16">
        <f t="shared" si="35"/>
        <v>-70</v>
      </c>
      <c r="D102" s="110">
        <f>C102/B102</f>
        <v>-1.3368983957219251E-2</v>
      </c>
      <c r="E102" s="110"/>
      <c r="F102" s="50">
        <f>F100-F99</f>
        <v>-50</v>
      </c>
      <c r="G102" s="50">
        <f t="shared" ref="G102:M102" si="37">G100-G99</f>
        <v>0</v>
      </c>
      <c r="H102" s="50">
        <f t="shared" si="37"/>
        <v>0</v>
      </c>
      <c r="I102" s="50">
        <f>I100-I99</f>
        <v>0</v>
      </c>
      <c r="J102" s="50">
        <f>J100-J99</f>
        <v>0</v>
      </c>
      <c r="K102" s="50">
        <f t="shared" si="37"/>
        <v>0</v>
      </c>
      <c r="L102" s="50">
        <f t="shared" si="37"/>
        <v>0</v>
      </c>
      <c r="M102" s="50">
        <f t="shared" si="37"/>
        <v>0</v>
      </c>
      <c r="N102" s="50">
        <f>N100-N99</f>
        <v>0</v>
      </c>
      <c r="O102" s="50">
        <f>O100-O99</f>
        <v>0</v>
      </c>
      <c r="P102" s="50">
        <f t="shared" ref="P102:Z102" si="38">P100-P99</f>
        <v>0</v>
      </c>
      <c r="Q102" s="50">
        <f t="shared" si="38"/>
        <v>0</v>
      </c>
      <c r="R102" s="50">
        <f>R100-R99</f>
        <v>0</v>
      </c>
      <c r="S102" s="50">
        <f t="shared" si="38"/>
        <v>0</v>
      </c>
      <c r="T102" s="50">
        <f t="shared" si="38"/>
        <v>0</v>
      </c>
      <c r="U102" s="50">
        <f t="shared" si="38"/>
        <v>0</v>
      </c>
      <c r="V102" s="50">
        <f t="shared" si="38"/>
        <v>0</v>
      </c>
      <c r="W102" s="50">
        <f t="shared" si="38"/>
        <v>0</v>
      </c>
      <c r="X102" s="50">
        <f>X100-X99</f>
        <v>0</v>
      </c>
      <c r="Y102" s="50">
        <f t="shared" si="38"/>
        <v>-20</v>
      </c>
      <c r="Z102" s="50">
        <f t="shared" si="38"/>
        <v>0</v>
      </c>
      <c r="AA102" s="36"/>
      <c r="AD102" s="60"/>
      <c r="AE102" s="60"/>
    </row>
    <row r="103" spans="1:31" s="9" customFormat="1" ht="30" customHeight="1" x14ac:dyDescent="0.2">
      <c r="A103" s="8" t="s">
        <v>88</v>
      </c>
      <c r="B103" s="50">
        <v>167595</v>
      </c>
      <c r="C103" s="16">
        <f t="shared" si="35"/>
        <v>0</v>
      </c>
      <c r="D103" s="110">
        <f>C103/B103</f>
        <v>0</v>
      </c>
      <c r="E103" s="11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D103" s="60"/>
      <c r="AE103" s="60"/>
    </row>
    <row r="104" spans="1:31" s="9" customFormat="1" ht="30" customHeight="1" x14ac:dyDescent="0.2">
      <c r="A104" s="8" t="s">
        <v>89</v>
      </c>
      <c r="B104" s="50">
        <v>9935</v>
      </c>
      <c r="C104" s="16">
        <f t="shared" si="35"/>
        <v>0</v>
      </c>
      <c r="D104" s="110">
        <f>C104/B104</f>
        <v>0</v>
      </c>
      <c r="E104" s="11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D104" s="60"/>
      <c r="AE104" s="60"/>
    </row>
    <row r="105" spans="1:31" s="9" customFormat="1" ht="30" customHeight="1" x14ac:dyDescent="0.2">
      <c r="A105" s="8" t="s">
        <v>90</v>
      </c>
      <c r="B105" s="50">
        <v>94835</v>
      </c>
      <c r="C105" s="16">
        <f t="shared" si="35"/>
        <v>0</v>
      </c>
      <c r="D105" s="110">
        <f>C105/B105</f>
        <v>0</v>
      </c>
      <c r="E105" s="11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D105" s="60"/>
      <c r="AE105" s="60"/>
    </row>
    <row r="106" spans="1:31" s="9" customFormat="1" ht="30" customHeight="1" x14ac:dyDescent="0.2">
      <c r="A106" s="8" t="s">
        <v>91</v>
      </c>
      <c r="B106" s="50"/>
      <c r="C106" s="16">
        <f t="shared" si="35"/>
        <v>0</v>
      </c>
      <c r="D106" s="110"/>
      <c r="E106" s="110"/>
      <c r="F106" s="123"/>
      <c r="G106" s="123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D106" s="60"/>
      <c r="AE106" s="60"/>
    </row>
    <row r="107" spans="1:31" s="9" customFormat="1" ht="30" customHeight="1" x14ac:dyDescent="0.2">
      <c r="A107" s="8" t="s">
        <v>203</v>
      </c>
      <c r="B107" s="50"/>
      <c r="C107" s="16">
        <f t="shared" si="35"/>
        <v>0</v>
      </c>
      <c r="D107" s="110"/>
      <c r="E107" s="110"/>
      <c r="F107" s="124"/>
      <c r="G107" s="124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D107" s="60"/>
      <c r="AE107" s="60"/>
    </row>
    <row r="108" spans="1:31" s="9" customFormat="1" ht="30" customHeight="1" x14ac:dyDescent="0.2">
      <c r="A108" s="19" t="s">
        <v>93</v>
      </c>
      <c r="B108" s="18">
        <v>297991</v>
      </c>
      <c r="C108" s="16">
        <f t="shared" si="35"/>
        <v>50</v>
      </c>
      <c r="D108" s="110">
        <f t="shared" ref="D108:D133" si="39">C108/B108</f>
        <v>1.6779030239168297E-4</v>
      </c>
      <c r="E108" s="110"/>
      <c r="F108" s="50">
        <v>50</v>
      </c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36"/>
      <c r="AD108" s="60"/>
      <c r="AE108" s="60"/>
    </row>
    <row r="109" spans="1:31" s="9" customFormat="1" ht="31.15" customHeight="1" x14ac:dyDescent="0.2">
      <c r="A109" s="10" t="s">
        <v>169</v>
      </c>
      <c r="B109" s="93">
        <f>B108/B98</f>
        <v>0.98273240839371168</v>
      </c>
      <c r="C109" s="16" t="e">
        <f t="shared" si="35"/>
        <v>#DIV/0!</v>
      </c>
      <c r="D109" s="110" t="e">
        <f t="shared" si="39"/>
        <v>#DIV/0!</v>
      </c>
      <c r="E109" s="110"/>
      <c r="F109" s="93" t="e">
        <f t="shared" ref="F109" si="40">F108/F98</f>
        <v>#DIV/0!</v>
      </c>
      <c r="G109" s="93" t="e">
        <f>G108/G98</f>
        <v>#DIV/0!</v>
      </c>
      <c r="H109" s="93" t="e">
        <f t="shared" ref="H109:Z109" si="41">H108/H98</f>
        <v>#DIV/0!</v>
      </c>
      <c r="I109" s="93" t="e">
        <f t="shared" si="41"/>
        <v>#DIV/0!</v>
      </c>
      <c r="J109" s="93" t="e">
        <f t="shared" si="41"/>
        <v>#DIV/0!</v>
      </c>
      <c r="K109" s="93" t="e">
        <f t="shared" si="41"/>
        <v>#DIV/0!</v>
      </c>
      <c r="L109" s="93" t="e">
        <f t="shared" si="41"/>
        <v>#DIV/0!</v>
      </c>
      <c r="M109" s="93" t="e">
        <f t="shared" si="41"/>
        <v>#DIV/0!</v>
      </c>
      <c r="N109" s="93" t="e">
        <f>N100/N99</f>
        <v>#DIV/0!</v>
      </c>
      <c r="O109" s="93" t="e">
        <f>O108/O98</f>
        <v>#DIV/0!</v>
      </c>
      <c r="P109" s="93" t="e">
        <f t="shared" si="41"/>
        <v>#DIV/0!</v>
      </c>
      <c r="Q109" s="93" t="e">
        <f t="shared" si="41"/>
        <v>#DIV/0!</v>
      </c>
      <c r="R109" s="93" t="e">
        <f t="shared" si="41"/>
        <v>#DIV/0!</v>
      </c>
      <c r="S109" s="93" t="e">
        <f t="shared" si="41"/>
        <v>#DIV/0!</v>
      </c>
      <c r="T109" s="93" t="e">
        <f t="shared" si="41"/>
        <v>#DIV/0!</v>
      </c>
      <c r="U109" s="93" t="e">
        <f t="shared" si="41"/>
        <v>#DIV/0!</v>
      </c>
      <c r="V109" s="93" t="e">
        <f t="shared" si="41"/>
        <v>#DIV/0!</v>
      </c>
      <c r="W109" s="93" t="e">
        <f t="shared" si="41"/>
        <v>#DIV/0!</v>
      </c>
      <c r="X109" s="93" t="e">
        <f t="shared" si="41"/>
        <v>#DIV/0!</v>
      </c>
      <c r="Y109" s="93" t="e">
        <f t="shared" si="41"/>
        <v>#DIV/0!</v>
      </c>
      <c r="Z109" s="93" t="e">
        <f t="shared" si="41"/>
        <v>#DIV/0!</v>
      </c>
      <c r="AD109" s="60"/>
      <c r="AE109" s="60"/>
    </row>
    <row r="110" spans="1:31" s="9" customFormat="1" ht="30" customHeight="1" x14ac:dyDescent="0.2">
      <c r="A110" s="8" t="s">
        <v>191</v>
      </c>
      <c r="B110" s="50">
        <v>167595</v>
      </c>
      <c r="C110" s="16">
        <f t="shared" si="35"/>
        <v>50</v>
      </c>
      <c r="D110" s="110">
        <f t="shared" si="39"/>
        <v>2.9833825591455592E-4</v>
      </c>
      <c r="E110" s="110"/>
      <c r="F110" s="90">
        <v>50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D110" s="60"/>
      <c r="AE110" s="60"/>
    </row>
    <row r="111" spans="1:31" s="9" customFormat="1" ht="30" customHeight="1" x14ac:dyDescent="0.2">
      <c r="A111" s="8" t="s">
        <v>89</v>
      </c>
      <c r="B111" s="50">
        <v>9935</v>
      </c>
      <c r="C111" s="16">
        <f t="shared" si="35"/>
        <v>0</v>
      </c>
      <c r="D111" s="110">
        <f t="shared" si="39"/>
        <v>0</v>
      </c>
      <c r="E111" s="11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D111" s="60"/>
      <c r="AE111" s="60"/>
    </row>
    <row r="112" spans="1:31" s="9" customFormat="1" ht="30" customHeight="1" x14ac:dyDescent="0.2">
      <c r="A112" s="8" t="s">
        <v>90</v>
      </c>
      <c r="B112" s="50">
        <v>94835</v>
      </c>
      <c r="C112" s="16">
        <f t="shared" si="35"/>
        <v>0</v>
      </c>
      <c r="D112" s="110">
        <f t="shared" si="39"/>
        <v>0</v>
      </c>
      <c r="E112" s="11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D112" s="60"/>
      <c r="AE112" s="60"/>
    </row>
    <row r="113" spans="1:31" s="9" customFormat="1" ht="30" customHeight="1" x14ac:dyDescent="0.2">
      <c r="A113" s="8" t="s">
        <v>91</v>
      </c>
      <c r="B113" s="50">
        <v>154</v>
      </c>
      <c r="C113" s="16">
        <f t="shared" si="35"/>
        <v>0</v>
      </c>
      <c r="D113" s="110">
        <f t="shared" si="39"/>
        <v>0</v>
      </c>
      <c r="E113" s="110"/>
      <c r="F113" s="123"/>
      <c r="G113" s="123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D113" s="60"/>
      <c r="AE113" s="60"/>
    </row>
    <row r="114" spans="1:31" s="23" customFormat="1" ht="48" customHeight="1" x14ac:dyDescent="0.2">
      <c r="A114" s="10" t="s">
        <v>178</v>
      </c>
      <c r="B114" s="50"/>
      <c r="C114" s="16">
        <f t="shared" si="35"/>
        <v>0</v>
      </c>
      <c r="D114" s="110" t="e">
        <f t="shared" si="39"/>
        <v>#DIV/0!</v>
      </c>
      <c r="E114" s="11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customHeight="1" x14ac:dyDescent="0.2">
      <c r="A115" s="8" t="s">
        <v>203</v>
      </c>
      <c r="B115" s="50">
        <v>1368</v>
      </c>
      <c r="C115" s="16">
        <f t="shared" si="35"/>
        <v>0</v>
      </c>
      <c r="D115" s="110">
        <f t="shared" si="39"/>
        <v>0</v>
      </c>
      <c r="E115" s="11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D115" s="63"/>
      <c r="AE115" s="63"/>
    </row>
    <row r="116" spans="1:31" s="9" customFormat="1" ht="30" customHeight="1" x14ac:dyDescent="0.2">
      <c r="A116" s="19" t="s">
        <v>179</v>
      </c>
      <c r="B116" s="18">
        <v>582036</v>
      </c>
      <c r="C116" s="16">
        <v>130</v>
      </c>
      <c r="D116" s="110">
        <f t="shared" si="39"/>
        <v>2.2335388189046726E-4</v>
      </c>
      <c r="E116" s="11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D116" s="60"/>
      <c r="AE116" s="60"/>
    </row>
    <row r="117" spans="1:31" s="9" customFormat="1" ht="27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10" t="e">
        <f t="shared" si="39"/>
        <v>#DIV/0!</v>
      </c>
      <c r="E117" s="110"/>
      <c r="F117" s="49" t="e">
        <f t="shared" ref="F117:Z117" si="42">F116/F114</f>
        <v>#DIV/0!</v>
      </c>
      <c r="G117" s="49" t="e">
        <f t="shared" si="42"/>
        <v>#DIV/0!</v>
      </c>
      <c r="H117" s="50" t="e">
        <f t="shared" si="42"/>
        <v>#DIV/0!</v>
      </c>
      <c r="I117" s="50" t="e">
        <f t="shared" si="42"/>
        <v>#DIV/0!</v>
      </c>
      <c r="J117" s="50" t="e">
        <f t="shared" si="42"/>
        <v>#DIV/0!</v>
      </c>
      <c r="K117" s="50" t="e">
        <f t="shared" si="42"/>
        <v>#DIV/0!</v>
      </c>
      <c r="L117" s="50" t="e">
        <f t="shared" si="42"/>
        <v>#DIV/0!</v>
      </c>
      <c r="M117" s="50" t="e">
        <f t="shared" si="42"/>
        <v>#DIV/0!</v>
      </c>
      <c r="N117" s="50" t="e">
        <f t="shared" si="42"/>
        <v>#DIV/0!</v>
      </c>
      <c r="O117" s="50" t="e">
        <f t="shared" si="42"/>
        <v>#DIV/0!</v>
      </c>
      <c r="P117" s="50" t="e">
        <f t="shared" si="42"/>
        <v>#DIV/0!</v>
      </c>
      <c r="Q117" s="50" t="e">
        <f t="shared" si="42"/>
        <v>#DIV/0!</v>
      </c>
      <c r="R117" s="50" t="e">
        <f t="shared" si="42"/>
        <v>#DIV/0!</v>
      </c>
      <c r="S117" s="50" t="e">
        <f t="shared" si="42"/>
        <v>#DIV/0!</v>
      </c>
      <c r="T117" s="50" t="e">
        <f t="shared" si="42"/>
        <v>#DIV/0!</v>
      </c>
      <c r="U117" s="50" t="e">
        <f t="shared" si="42"/>
        <v>#DIV/0!</v>
      </c>
      <c r="V117" s="50" t="e">
        <f t="shared" si="42"/>
        <v>#DIV/0!</v>
      </c>
      <c r="W117" s="50" t="e">
        <f t="shared" si="42"/>
        <v>#DIV/0!</v>
      </c>
      <c r="X117" s="50" t="e">
        <f t="shared" si="42"/>
        <v>#DIV/0!</v>
      </c>
      <c r="Y117" s="50" t="e">
        <f t="shared" si="42"/>
        <v>#DIV/0!</v>
      </c>
      <c r="Z117" s="50" t="e">
        <f t="shared" si="42"/>
        <v>#DIV/0!</v>
      </c>
      <c r="AD117" s="60"/>
      <c r="AE117" s="60"/>
    </row>
    <row r="118" spans="1:31" s="9" customFormat="1" ht="30" customHeight="1" x14ac:dyDescent="0.2">
      <c r="A118" s="8" t="s">
        <v>88</v>
      </c>
      <c r="B118" s="81">
        <v>339356</v>
      </c>
      <c r="C118" s="16">
        <f t="shared" si="35"/>
        <v>130</v>
      </c>
      <c r="D118" s="110">
        <f t="shared" si="39"/>
        <v>3.8307853699359962E-4</v>
      </c>
      <c r="E118" s="110"/>
      <c r="F118" s="90">
        <v>130</v>
      </c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D118" s="60"/>
      <c r="AE118" s="60"/>
    </row>
    <row r="119" spans="1:31" s="9" customFormat="1" ht="30" customHeight="1" x14ac:dyDescent="0.2">
      <c r="A119" s="8" t="s">
        <v>89</v>
      </c>
      <c r="B119" s="81">
        <v>19109</v>
      </c>
      <c r="C119" s="16">
        <f t="shared" si="35"/>
        <v>0</v>
      </c>
      <c r="D119" s="110">
        <f t="shared" si="39"/>
        <v>0</v>
      </c>
      <c r="E119" s="11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D119" s="60"/>
      <c r="AE119" s="60"/>
    </row>
    <row r="120" spans="1:31" s="9" customFormat="1" ht="31.15" customHeight="1" x14ac:dyDescent="0.2">
      <c r="A120" s="8" t="s">
        <v>90</v>
      </c>
      <c r="B120" s="81">
        <v>179619</v>
      </c>
      <c r="C120" s="16">
        <f t="shared" si="35"/>
        <v>0</v>
      </c>
      <c r="D120" s="110">
        <f t="shared" si="39"/>
        <v>0</v>
      </c>
      <c r="E120" s="11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D120" s="60"/>
      <c r="AE120" s="60"/>
    </row>
    <row r="121" spans="1:31" s="9" customFormat="1" ht="31.15" customHeight="1" x14ac:dyDescent="0.2">
      <c r="A121" s="8" t="s">
        <v>91</v>
      </c>
      <c r="B121" s="50">
        <v>240</v>
      </c>
      <c r="C121" s="16">
        <f t="shared" si="35"/>
        <v>0</v>
      </c>
      <c r="D121" s="110">
        <f t="shared" si="39"/>
        <v>0</v>
      </c>
      <c r="E121" s="110"/>
      <c r="F121" s="123"/>
      <c r="G121" s="123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D121" s="60"/>
      <c r="AE121" s="60"/>
    </row>
    <row r="122" spans="1:31" s="9" customFormat="1" ht="31.15" customHeight="1" x14ac:dyDescent="0.2">
      <c r="A122" s="8" t="s">
        <v>203</v>
      </c>
      <c r="B122" s="50">
        <v>11367</v>
      </c>
      <c r="C122" s="16">
        <f t="shared" si="35"/>
        <v>0</v>
      </c>
      <c r="D122" s="110">
        <f t="shared" si="39"/>
        <v>0</v>
      </c>
      <c r="E122" s="110"/>
      <c r="F122" s="124"/>
      <c r="G122" s="124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D122" s="60"/>
      <c r="AE122" s="60"/>
    </row>
    <row r="123" spans="1:31" s="9" customFormat="1" ht="31.15" customHeight="1" x14ac:dyDescent="0.2">
      <c r="A123" s="19" t="s">
        <v>94</v>
      </c>
      <c r="B123" s="125">
        <f>B116/B108*10</f>
        <v>19.531999288569118</v>
      </c>
      <c r="C123" s="125">
        <f>C116/C108*10</f>
        <v>26</v>
      </c>
      <c r="D123" s="110">
        <f t="shared" si="39"/>
        <v>1.3311489323684447</v>
      </c>
      <c r="E123" s="110"/>
      <c r="F123" s="94">
        <f t="shared" ref="F123:H123" si="43">F116/F108*10</f>
        <v>0</v>
      </c>
      <c r="G123" s="94" t="e">
        <f t="shared" si="43"/>
        <v>#DIV/0!</v>
      </c>
      <c r="H123" s="94" t="e">
        <f t="shared" si="43"/>
        <v>#DIV/0!</v>
      </c>
      <c r="I123" s="94" t="e">
        <f t="shared" ref="I123:K123" si="44">I116/I108*10</f>
        <v>#DIV/0!</v>
      </c>
      <c r="J123" s="94" t="e">
        <f t="shared" si="44"/>
        <v>#DIV/0!</v>
      </c>
      <c r="K123" s="94" t="e">
        <f t="shared" si="44"/>
        <v>#DIV/0!</v>
      </c>
      <c r="L123" s="94" t="e">
        <f t="shared" ref="L123" si="45">L116/L108*10</f>
        <v>#DIV/0!</v>
      </c>
      <c r="M123" s="94" t="e">
        <f>M116/M108*10</f>
        <v>#DIV/0!</v>
      </c>
      <c r="N123" s="94" t="e">
        <f t="shared" ref="N123:T123" si="46">N116/N108*10</f>
        <v>#DIV/0!</v>
      </c>
      <c r="O123" s="94" t="e">
        <f t="shared" si="46"/>
        <v>#DIV/0!</v>
      </c>
      <c r="P123" s="94" t="e">
        <f t="shared" si="46"/>
        <v>#DIV/0!</v>
      </c>
      <c r="Q123" s="94" t="e">
        <f t="shared" si="46"/>
        <v>#DIV/0!</v>
      </c>
      <c r="R123" s="94" t="e">
        <f t="shared" si="46"/>
        <v>#DIV/0!</v>
      </c>
      <c r="S123" s="94" t="e">
        <f t="shared" si="46"/>
        <v>#DIV/0!</v>
      </c>
      <c r="T123" s="94" t="e">
        <f t="shared" si="46"/>
        <v>#DIV/0!</v>
      </c>
      <c r="U123" s="94" t="e">
        <f t="shared" ref="U123" si="47">U116/U108*10</f>
        <v>#DIV/0!</v>
      </c>
      <c r="V123" s="94" t="e">
        <f t="shared" ref="V123:Z123" si="48">V116/V108*10</f>
        <v>#DIV/0!</v>
      </c>
      <c r="W123" s="94" t="e">
        <f t="shared" si="48"/>
        <v>#DIV/0!</v>
      </c>
      <c r="X123" s="94" t="e">
        <f t="shared" si="48"/>
        <v>#DIV/0!</v>
      </c>
      <c r="Y123" s="94" t="e">
        <f>Y116/Y108*10</f>
        <v>#DIV/0!</v>
      </c>
      <c r="Z123" s="94" t="e">
        <f t="shared" si="48"/>
        <v>#DIV/0!</v>
      </c>
      <c r="AD123" s="60"/>
      <c r="AE123" s="60"/>
    </row>
    <row r="124" spans="1:31" s="9" customFormat="1" ht="30" customHeight="1" x14ac:dyDescent="0.2">
      <c r="A124" s="8" t="s">
        <v>88</v>
      </c>
      <c r="B124" s="103">
        <f t="shared" ref="B124:B126" si="49">B118/B110*10</f>
        <v>20.248575434828009</v>
      </c>
      <c r="C124" s="16" t="e">
        <f t="shared" si="35"/>
        <v>#DIV/0!</v>
      </c>
      <c r="D124" s="110" t="e">
        <f t="shared" si="39"/>
        <v>#DIV/0!</v>
      </c>
      <c r="E124" s="110"/>
      <c r="F124" s="95">
        <f>F118/F110*10</f>
        <v>26</v>
      </c>
      <c r="G124" s="95" t="e">
        <f t="shared" ref="G124" si="50">G118/G110*10</f>
        <v>#DIV/0!</v>
      </c>
      <c r="H124" s="95" t="e">
        <f>H118/H110*10</f>
        <v>#DIV/0!</v>
      </c>
      <c r="I124" s="95" t="e">
        <f t="shared" ref="I124:Z124" si="51">I118/I110*10</f>
        <v>#DIV/0!</v>
      </c>
      <c r="J124" s="95" t="e">
        <f t="shared" si="51"/>
        <v>#DIV/0!</v>
      </c>
      <c r="K124" s="95" t="e">
        <f t="shared" si="51"/>
        <v>#DIV/0!</v>
      </c>
      <c r="L124" s="95" t="e">
        <f t="shared" si="51"/>
        <v>#DIV/0!</v>
      </c>
      <c r="M124" s="95" t="e">
        <f t="shared" si="51"/>
        <v>#DIV/0!</v>
      </c>
      <c r="N124" s="95" t="e">
        <f t="shared" si="51"/>
        <v>#DIV/0!</v>
      </c>
      <c r="O124" s="95" t="e">
        <f t="shared" si="51"/>
        <v>#DIV/0!</v>
      </c>
      <c r="P124" s="95" t="e">
        <f t="shared" si="51"/>
        <v>#DIV/0!</v>
      </c>
      <c r="Q124" s="95" t="e">
        <f t="shared" si="51"/>
        <v>#DIV/0!</v>
      </c>
      <c r="R124" s="95" t="e">
        <f t="shared" si="51"/>
        <v>#DIV/0!</v>
      </c>
      <c r="S124" s="95" t="e">
        <f t="shared" si="51"/>
        <v>#DIV/0!</v>
      </c>
      <c r="T124" s="95" t="e">
        <f t="shared" si="51"/>
        <v>#DIV/0!</v>
      </c>
      <c r="U124" s="95" t="e">
        <f t="shared" si="51"/>
        <v>#DIV/0!</v>
      </c>
      <c r="V124" s="95" t="e">
        <f t="shared" si="51"/>
        <v>#DIV/0!</v>
      </c>
      <c r="W124" s="95" t="e">
        <f t="shared" si="51"/>
        <v>#DIV/0!</v>
      </c>
      <c r="X124" s="95" t="e">
        <f t="shared" si="51"/>
        <v>#DIV/0!</v>
      </c>
      <c r="Y124" s="95" t="e">
        <f t="shared" si="51"/>
        <v>#DIV/0!</v>
      </c>
      <c r="Z124" s="95" t="e">
        <f t="shared" si="51"/>
        <v>#DIV/0!</v>
      </c>
      <c r="AD124" s="60"/>
      <c r="AE124" s="60"/>
    </row>
    <row r="125" spans="1:31" s="9" customFormat="1" ht="30" customHeight="1" x14ac:dyDescent="0.2">
      <c r="A125" s="8" t="s">
        <v>89</v>
      </c>
      <c r="B125" s="103">
        <f t="shared" si="49"/>
        <v>19.234021137393057</v>
      </c>
      <c r="C125" s="16" t="e">
        <f t="shared" si="35"/>
        <v>#DIV/0!</v>
      </c>
      <c r="D125" s="110" t="e">
        <f t="shared" si="39"/>
        <v>#DIV/0!</v>
      </c>
      <c r="E125" s="110"/>
      <c r="F125" s="96" t="e">
        <f t="shared" ref="F125:G125" si="52">F119/F111*10</f>
        <v>#DIV/0!</v>
      </c>
      <c r="G125" s="96" t="e">
        <f t="shared" si="52"/>
        <v>#DIV/0!</v>
      </c>
      <c r="H125" s="96" t="e">
        <f>H119/H111*10</f>
        <v>#DIV/0!</v>
      </c>
      <c r="I125" s="96" t="e">
        <f t="shared" ref="I125:Z125" si="53">I119/I111*10</f>
        <v>#DIV/0!</v>
      </c>
      <c r="J125" s="96" t="e">
        <f t="shared" si="53"/>
        <v>#DIV/0!</v>
      </c>
      <c r="K125" s="96" t="e">
        <f t="shared" si="53"/>
        <v>#DIV/0!</v>
      </c>
      <c r="L125" s="96" t="e">
        <f t="shared" si="53"/>
        <v>#DIV/0!</v>
      </c>
      <c r="M125" s="96" t="e">
        <f t="shared" si="53"/>
        <v>#DIV/0!</v>
      </c>
      <c r="N125" s="96" t="e">
        <f t="shared" si="53"/>
        <v>#DIV/0!</v>
      </c>
      <c r="O125" s="96" t="e">
        <f t="shared" si="53"/>
        <v>#DIV/0!</v>
      </c>
      <c r="P125" s="96" t="e">
        <f t="shared" si="53"/>
        <v>#DIV/0!</v>
      </c>
      <c r="Q125" s="96" t="e">
        <f t="shared" si="53"/>
        <v>#DIV/0!</v>
      </c>
      <c r="R125" s="96" t="e">
        <f t="shared" si="53"/>
        <v>#DIV/0!</v>
      </c>
      <c r="S125" s="96" t="e">
        <f t="shared" si="53"/>
        <v>#DIV/0!</v>
      </c>
      <c r="T125" s="96" t="e">
        <f t="shared" si="53"/>
        <v>#DIV/0!</v>
      </c>
      <c r="U125" s="96" t="e">
        <f t="shared" si="53"/>
        <v>#DIV/0!</v>
      </c>
      <c r="V125" s="96" t="e">
        <f t="shared" si="53"/>
        <v>#DIV/0!</v>
      </c>
      <c r="W125" s="96" t="e">
        <f t="shared" si="53"/>
        <v>#DIV/0!</v>
      </c>
      <c r="X125" s="96" t="e">
        <f t="shared" si="53"/>
        <v>#DIV/0!</v>
      </c>
      <c r="Y125" s="96" t="e">
        <f t="shared" si="53"/>
        <v>#DIV/0!</v>
      </c>
      <c r="Z125" s="96" t="e">
        <f t="shared" si="53"/>
        <v>#DIV/0!</v>
      </c>
      <c r="AD125" s="60"/>
      <c r="AE125" s="60"/>
    </row>
    <row r="126" spans="1:31" s="9" customFormat="1" ht="30" customHeight="1" x14ac:dyDescent="0.2">
      <c r="A126" s="8" t="s">
        <v>90</v>
      </c>
      <c r="B126" s="103">
        <f t="shared" si="49"/>
        <v>18.94015922391522</v>
      </c>
      <c r="C126" s="16" t="e">
        <f t="shared" si="35"/>
        <v>#DIV/0!</v>
      </c>
      <c r="D126" s="110" t="e">
        <f t="shared" si="39"/>
        <v>#DIV/0!</v>
      </c>
      <c r="E126" s="110"/>
      <c r="F126" s="96" t="e">
        <f t="shared" ref="F126:G126" si="54">F120/F112*10</f>
        <v>#DIV/0!</v>
      </c>
      <c r="G126" s="96" t="e">
        <f t="shared" si="54"/>
        <v>#DIV/0!</v>
      </c>
      <c r="H126" s="96" t="e">
        <f t="shared" ref="H126" si="55">H120/H112*10</f>
        <v>#DIV/0!</v>
      </c>
      <c r="I126" s="96" t="e">
        <f t="shared" ref="I126:Z126" si="56">I120/I112*10</f>
        <v>#DIV/0!</v>
      </c>
      <c r="J126" s="96" t="e">
        <f t="shared" si="56"/>
        <v>#DIV/0!</v>
      </c>
      <c r="K126" s="96" t="e">
        <f t="shared" si="56"/>
        <v>#DIV/0!</v>
      </c>
      <c r="L126" s="96" t="e">
        <f t="shared" si="56"/>
        <v>#DIV/0!</v>
      </c>
      <c r="M126" s="96" t="e">
        <f t="shared" si="56"/>
        <v>#DIV/0!</v>
      </c>
      <c r="N126" s="96" t="e">
        <f t="shared" si="56"/>
        <v>#DIV/0!</v>
      </c>
      <c r="O126" s="96" t="e">
        <f t="shared" si="56"/>
        <v>#DIV/0!</v>
      </c>
      <c r="P126" s="96" t="e">
        <f t="shared" si="56"/>
        <v>#DIV/0!</v>
      </c>
      <c r="Q126" s="96" t="e">
        <f t="shared" si="56"/>
        <v>#DIV/0!</v>
      </c>
      <c r="R126" s="96" t="e">
        <f t="shared" si="56"/>
        <v>#DIV/0!</v>
      </c>
      <c r="S126" s="96" t="e">
        <f t="shared" si="56"/>
        <v>#DIV/0!</v>
      </c>
      <c r="T126" s="96" t="e">
        <f t="shared" si="56"/>
        <v>#DIV/0!</v>
      </c>
      <c r="U126" s="96" t="e">
        <f t="shared" si="56"/>
        <v>#DIV/0!</v>
      </c>
      <c r="V126" s="96" t="e">
        <f t="shared" si="56"/>
        <v>#DIV/0!</v>
      </c>
      <c r="W126" s="96" t="e">
        <f t="shared" si="56"/>
        <v>#DIV/0!</v>
      </c>
      <c r="X126" s="96" t="e">
        <f t="shared" si="56"/>
        <v>#DIV/0!</v>
      </c>
      <c r="Y126" s="96" t="e">
        <f t="shared" si="56"/>
        <v>#DIV/0!</v>
      </c>
      <c r="Z126" s="96" t="e">
        <f t="shared" si="56"/>
        <v>#DIV/0!</v>
      </c>
      <c r="AD126" s="60"/>
      <c r="AE126" s="60"/>
    </row>
    <row r="127" spans="1:31" s="9" customFormat="1" ht="30" customHeight="1" x14ac:dyDescent="0.2">
      <c r="A127" s="8" t="s">
        <v>91</v>
      </c>
      <c r="B127" s="103">
        <f>B121/B113*10</f>
        <v>15.584415584415584</v>
      </c>
      <c r="C127" s="16" t="e">
        <f t="shared" si="35"/>
        <v>#DIV/0!</v>
      </c>
      <c r="D127" s="110" t="e">
        <f t="shared" si="39"/>
        <v>#DIV/0!</v>
      </c>
      <c r="E127" s="110"/>
      <c r="F127" s="50" t="e">
        <f t="shared" ref="F127:G127" si="57">F121/F113*10</f>
        <v>#DIV/0!</v>
      </c>
      <c r="G127" s="50" t="e">
        <f t="shared" si="57"/>
        <v>#DIV/0!</v>
      </c>
      <c r="H127" s="50" t="e">
        <f t="shared" ref="H127:Z127" si="58">H121/H113*10</f>
        <v>#DIV/0!</v>
      </c>
      <c r="I127" s="50" t="e">
        <f t="shared" si="58"/>
        <v>#DIV/0!</v>
      </c>
      <c r="J127" s="50" t="e">
        <f t="shared" si="58"/>
        <v>#DIV/0!</v>
      </c>
      <c r="K127" s="50" t="e">
        <f t="shared" si="58"/>
        <v>#DIV/0!</v>
      </c>
      <c r="L127" s="50" t="e">
        <f t="shared" si="58"/>
        <v>#DIV/0!</v>
      </c>
      <c r="M127" s="50" t="e">
        <f t="shared" si="58"/>
        <v>#DIV/0!</v>
      </c>
      <c r="N127" s="50" t="e">
        <f t="shared" si="58"/>
        <v>#DIV/0!</v>
      </c>
      <c r="O127" s="50" t="e">
        <f t="shared" si="58"/>
        <v>#DIV/0!</v>
      </c>
      <c r="P127" s="50" t="e">
        <f t="shared" si="58"/>
        <v>#DIV/0!</v>
      </c>
      <c r="Q127" s="50" t="e">
        <f t="shared" si="58"/>
        <v>#DIV/0!</v>
      </c>
      <c r="R127" s="50" t="e">
        <f t="shared" si="58"/>
        <v>#DIV/0!</v>
      </c>
      <c r="S127" s="50" t="e">
        <f t="shared" si="58"/>
        <v>#DIV/0!</v>
      </c>
      <c r="T127" s="50" t="e">
        <f t="shared" si="58"/>
        <v>#DIV/0!</v>
      </c>
      <c r="U127" s="50" t="e">
        <f t="shared" si="58"/>
        <v>#DIV/0!</v>
      </c>
      <c r="V127" s="50" t="e">
        <f t="shared" si="58"/>
        <v>#DIV/0!</v>
      </c>
      <c r="W127" s="50" t="e">
        <f t="shared" si="58"/>
        <v>#DIV/0!</v>
      </c>
      <c r="X127" s="50" t="e">
        <f t="shared" si="58"/>
        <v>#DIV/0!</v>
      </c>
      <c r="Y127" s="50" t="e">
        <f t="shared" si="58"/>
        <v>#DIV/0!</v>
      </c>
      <c r="Z127" s="50" t="e">
        <f t="shared" si="58"/>
        <v>#DIV/0!</v>
      </c>
      <c r="AD127" s="60"/>
      <c r="AE127" s="60"/>
    </row>
    <row r="128" spans="1:31" s="9" customFormat="1" ht="30" customHeight="1" x14ac:dyDescent="0.2">
      <c r="A128" s="8" t="s">
        <v>202</v>
      </c>
      <c r="B128" s="103">
        <f>B122/B115*10</f>
        <v>83.09210526315789</v>
      </c>
      <c r="C128" s="16" t="e">
        <f t="shared" si="35"/>
        <v>#DIV/0!</v>
      </c>
      <c r="D128" s="110" t="e">
        <f t="shared" si="39"/>
        <v>#DIV/0!</v>
      </c>
      <c r="E128" s="110"/>
      <c r="F128" s="50" t="e">
        <f t="shared" ref="F128:G128" si="59">F122/F115*10</f>
        <v>#DIV/0!</v>
      </c>
      <c r="G128" s="50" t="e">
        <f t="shared" si="59"/>
        <v>#DIV/0!</v>
      </c>
      <c r="H128" s="50" t="e">
        <f>H122/H115*10</f>
        <v>#DIV/0!</v>
      </c>
      <c r="I128" s="50" t="e">
        <f t="shared" ref="I128:Z128" si="60">I122/I115*10</f>
        <v>#DIV/0!</v>
      </c>
      <c r="J128" s="50" t="e">
        <f t="shared" si="60"/>
        <v>#DIV/0!</v>
      </c>
      <c r="K128" s="50" t="e">
        <f t="shared" si="60"/>
        <v>#DIV/0!</v>
      </c>
      <c r="L128" s="50" t="e">
        <f t="shared" si="60"/>
        <v>#DIV/0!</v>
      </c>
      <c r="M128" s="50" t="e">
        <f t="shared" si="60"/>
        <v>#DIV/0!</v>
      </c>
      <c r="N128" s="50" t="e">
        <f t="shared" si="60"/>
        <v>#DIV/0!</v>
      </c>
      <c r="O128" s="50" t="e">
        <f t="shared" si="60"/>
        <v>#DIV/0!</v>
      </c>
      <c r="P128" s="50" t="e">
        <f t="shared" si="60"/>
        <v>#DIV/0!</v>
      </c>
      <c r="Q128" s="50" t="e">
        <f t="shared" si="60"/>
        <v>#DIV/0!</v>
      </c>
      <c r="R128" s="50" t="e">
        <f t="shared" si="60"/>
        <v>#DIV/0!</v>
      </c>
      <c r="S128" s="50" t="e">
        <f t="shared" si="60"/>
        <v>#DIV/0!</v>
      </c>
      <c r="T128" s="50" t="e">
        <f t="shared" si="60"/>
        <v>#DIV/0!</v>
      </c>
      <c r="U128" s="50" t="e">
        <f t="shared" si="60"/>
        <v>#DIV/0!</v>
      </c>
      <c r="V128" s="50" t="e">
        <f t="shared" si="60"/>
        <v>#DIV/0!</v>
      </c>
      <c r="W128" s="50" t="e">
        <f t="shared" si="60"/>
        <v>#DIV/0!</v>
      </c>
      <c r="X128" s="50" t="e">
        <f t="shared" si="60"/>
        <v>#DIV/0!</v>
      </c>
      <c r="Y128" s="50" t="e">
        <f t="shared" si="60"/>
        <v>#DIV/0!</v>
      </c>
      <c r="Z128" s="50" t="e">
        <f t="shared" si="60"/>
        <v>#DIV/0!</v>
      </c>
      <c r="AD128" s="60"/>
      <c r="AE128" s="60"/>
    </row>
    <row r="129" spans="1:31" s="9" customFormat="1" ht="30" customHeight="1" x14ac:dyDescent="0.2">
      <c r="A129" s="24" t="s">
        <v>141</v>
      </c>
      <c r="B129" s="126"/>
      <c r="C129" s="16">
        <f t="shared" si="35"/>
        <v>0</v>
      </c>
      <c r="D129" s="110" t="e">
        <f t="shared" si="39"/>
        <v>#DIV/0!</v>
      </c>
      <c r="E129" s="11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D129" s="60"/>
      <c r="AE129" s="60"/>
    </row>
    <row r="130" spans="1:31" s="9" customFormat="1" ht="30" customHeight="1" x14ac:dyDescent="0.2">
      <c r="A130" s="24" t="s">
        <v>95</v>
      </c>
      <c r="B130" s="25">
        <v>2193</v>
      </c>
      <c r="C130" s="16">
        <f t="shared" si="35"/>
        <v>25</v>
      </c>
      <c r="D130" s="110">
        <f t="shared" si="39"/>
        <v>1.1399908800729594E-2</v>
      </c>
      <c r="E130" s="110"/>
      <c r="F130" s="97">
        <f t="shared" ref="F130:Z130" si="61">(F108-F129)/2</f>
        <v>25</v>
      </c>
      <c r="G130" s="97">
        <f t="shared" si="61"/>
        <v>0</v>
      </c>
      <c r="H130" s="97">
        <f t="shared" si="61"/>
        <v>0</v>
      </c>
      <c r="I130" s="97">
        <f>(I108-I129)/2</f>
        <v>0</v>
      </c>
      <c r="J130" s="97">
        <f>(J108-J129)/2</f>
        <v>0</v>
      </c>
      <c r="K130" s="97">
        <f t="shared" si="61"/>
        <v>0</v>
      </c>
      <c r="L130" s="97">
        <f t="shared" si="61"/>
        <v>0</v>
      </c>
      <c r="M130" s="97">
        <f t="shared" si="61"/>
        <v>0</v>
      </c>
      <c r="N130" s="97">
        <f t="shared" si="61"/>
        <v>0</v>
      </c>
      <c r="O130" s="97">
        <f t="shared" si="61"/>
        <v>0</v>
      </c>
      <c r="P130" s="97">
        <f t="shared" si="61"/>
        <v>0</v>
      </c>
      <c r="Q130" s="97">
        <f t="shared" si="61"/>
        <v>0</v>
      </c>
      <c r="R130" s="97">
        <f t="shared" si="61"/>
        <v>0</v>
      </c>
      <c r="S130" s="97">
        <f>(S108-S129)/2</f>
        <v>0</v>
      </c>
      <c r="T130" s="97">
        <f t="shared" si="61"/>
        <v>0</v>
      </c>
      <c r="U130" s="97">
        <f t="shared" si="61"/>
        <v>0</v>
      </c>
      <c r="V130" s="97">
        <f t="shared" si="61"/>
        <v>0</v>
      </c>
      <c r="W130" s="97">
        <f t="shared" si="61"/>
        <v>0</v>
      </c>
      <c r="X130" s="97">
        <f t="shared" si="61"/>
        <v>0</v>
      </c>
      <c r="Y130" s="97">
        <f t="shared" si="61"/>
        <v>0</v>
      </c>
      <c r="Z130" s="97">
        <f t="shared" si="61"/>
        <v>0</v>
      </c>
      <c r="AD130" s="60"/>
      <c r="AE130" s="60"/>
    </row>
    <row r="131" spans="1:31" s="9" customFormat="1" ht="30" customHeight="1" x14ac:dyDescent="0.2">
      <c r="A131" s="19" t="s">
        <v>96</v>
      </c>
      <c r="B131" s="18">
        <v>81</v>
      </c>
      <c r="C131" s="16">
        <f t="shared" si="35"/>
        <v>0</v>
      </c>
      <c r="D131" s="110">
        <f t="shared" si="39"/>
        <v>0</v>
      </c>
      <c r="E131" s="110"/>
      <c r="F131" s="123"/>
      <c r="G131" s="123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D131" s="60"/>
      <c r="AE131" s="60"/>
    </row>
    <row r="132" spans="1:31" s="9" customFormat="1" ht="30" customHeight="1" x14ac:dyDescent="0.2">
      <c r="A132" s="19" t="s">
        <v>97</v>
      </c>
      <c r="B132" s="103"/>
      <c r="C132" s="16">
        <f t="shared" si="35"/>
        <v>0</v>
      </c>
      <c r="D132" s="110" t="e">
        <f t="shared" si="39"/>
        <v>#DIV/0!</v>
      </c>
      <c r="E132" s="110"/>
      <c r="F132" s="103"/>
      <c r="G132" s="10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10">
        <f t="shared" si="39"/>
        <v>1.1721159777914867</v>
      </c>
      <c r="E133" s="110"/>
      <c r="F133" s="97">
        <v>157</v>
      </c>
      <c r="G133" s="97">
        <v>162</v>
      </c>
      <c r="H133" s="97">
        <v>803</v>
      </c>
      <c r="I133" s="97">
        <v>367</v>
      </c>
      <c r="J133" s="97">
        <v>10</v>
      </c>
      <c r="K133" s="97">
        <v>144</v>
      </c>
      <c r="L133" s="97">
        <v>608</v>
      </c>
      <c r="M133" s="97">
        <v>739</v>
      </c>
      <c r="N133" s="97">
        <v>243</v>
      </c>
      <c r="O133" s="97">
        <v>30</v>
      </c>
      <c r="P133" s="97">
        <v>280</v>
      </c>
      <c r="Q133" s="97">
        <v>339</v>
      </c>
      <c r="R133" s="97">
        <v>12</v>
      </c>
      <c r="S133" s="97">
        <v>679</v>
      </c>
      <c r="T133" s="97">
        <v>189</v>
      </c>
      <c r="U133" s="97">
        <v>59</v>
      </c>
      <c r="V133" s="97">
        <v>115</v>
      </c>
      <c r="W133" s="97">
        <v>30</v>
      </c>
      <c r="X133" s="97">
        <v>351</v>
      </c>
      <c r="Y133" s="97">
        <v>383</v>
      </c>
      <c r="Z133" s="97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10"/>
      <c r="E134" s="110"/>
      <c r="F134" s="97"/>
      <c r="G134" s="97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10">
        <f>C135/B135</f>
        <v>1.0580302411115652</v>
      </c>
      <c r="E135" s="110"/>
      <c r="F135" s="97">
        <v>158</v>
      </c>
      <c r="G135" s="97">
        <f t="shared" ref="G135:Z135" si="62">G133-G134</f>
        <v>54</v>
      </c>
      <c r="H135" s="97">
        <f t="shared" si="62"/>
        <v>782</v>
      </c>
      <c r="I135" s="97">
        <f>377-I134</f>
        <v>343</v>
      </c>
      <c r="J135" s="97">
        <f t="shared" si="62"/>
        <v>10</v>
      </c>
      <c r="K135" s="97">
        <f t="shared" si="62"/>
        <v>144</v>
      </c>
      <c r="L135" s="97">
        <v>604.5</v>
      </c>
      <c r="M135" s="97">
        <f t="shared" si="62"/>
        <v>739</v>
      </c>
      <c r="N135" s="97">
        <f t="shared" si="62"/>
        <v>217</v>
      </c>
      <c r="O135" s="97">
        <f t="shared" si="62"/>
        <v>30</v>
      </c>
      <c r="P135" s="97">
        <v>194</v>
      </c>
      <c r="Q135" s="97">
        <f t="shared" si="62"/>
        <v>232</v>
      </c>
      <c r="R135" s="97">
        <v>14</v>
      </c>
      <c r="S135" s="97">
        <f t="shared" si="62"/>
        <v>679</v>
      </c>
      <c r="T135" s="97">
        <f t="shared" si="62"/>
        <v>154</v>
      </c>
      <c r="U135" s="97">
        <f>U133-U134</f>
        <v>46</v>
      </c>
      <c r="V135" s="97">
        <f t="shared" si="62"/>
        <v>115</v>
      </c>
      <c r="W135" s="97">
        <f>W133-W134</f>
        <v>23.5</v>
      </c>
      <c r="X135" s="97">
        <f>X133-X134</f>
        <v>256</v>
      </c>
      <c r="Y135" s="97">
        <f t="shared" si="62"/>
        <v>383</v>
      </c>
      <c r="Z135" s="97">
        <f t="shared" si="62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10">
        <f>C136/B136</f>
        <v>1.0339190845933797</v>
      </c>
      <c r="E136" s="110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2">
        <f>B136/B135</f>
        <v>1</v>
      </c>
      <c r="C137" s="16">
        <f t="shared" si="35"/>
        <v>19.808427466558495</v>
      </c>
      <c r="D137" s="110">
        <f>C137/B137</f>
        <v>19.808427466558495</v>
      </c>
      <c r="E137" s="110"/>
      <c r="F137" s="80">
        <f>F136/F135</f>
        <v>1</v>
      </c>
      <c r="G137" s="80">
        <f t="shared" ref="G137:Y137" si="63">G136/G135</f>
        <v>1</v>
      </c>
      <c r="H137" s="80">
        <f t="shared" si="63"/>
        <v>1</v>
      </c>
      <c r="I137" s="80">
        <f t="shared" si="63"/>
        <v>1</v>
      </c>
      <c r="J137" s="80">
        <f t="shared" si="63"/>
        <v>1</v>
      </c>
      <c r="K137" s="80">
        <f t="shared" si="63"/>
        <v>1</v>
      </c>
      <c r="L137" s="80">
        <f t="shared" si="63"/>
        <v>0.83788254755996694</v>
      </c>
      <c r="M137" s="80">
        <f t="shared" si="63"/>
        <v>1</v>
      </c>
      <c r="N137" s="80">
        <f t="shared" si="63"/>
        <v>1</v>
      </c>
      <c r="O137" s="80">
        <f t="shared" si="63"/>
        <v>1</v>
      </c>
      <c r="P137" s="80">
        <f t="shared" si="63"/>
        <v>1</v>
      </c>
      <c r="Q137" s="80">
        <f t="shared" si="63"/>
        <v>1</v>
      </c>
      <c r="R137" s="80">
        <f t="shared" si="63"/>
        <v>1</v>
      </c>
      <c r="S137" s="80">
        <f t="shared" si="63"/>
        <v>0.97054491899852724</v>
      </c>
      <c r="T137" s="80">
        <f t="shared" si="63"/>
        <v>1</v>
      </c>
      <c r="U137" s="80">
        <f t="shared" si="63"/>
        <v>1</v>
      </c>
      <c r="V137" s="80">
        <f t="shared" si="63"/>
        <v>1</v>
      </c>
      <c r="W137" s="80">
        <f t="shared" si="63"/>
        <v>1</v>
      </c>
      <c r="X137" s="80">
        <f t="shared" si="63"/>
        <v>1</v>
      </c>
      <c r="Y137" s="80">
        <f t="shared" si="63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8">
        <f>B135-B136</f>
        <v>0</v>
      </c>
      <c r="C138" s="16">
        <f t="shared" si="35"/>
        <v>20</v>
      </c>
      <c r="D138" s="110"/>
      <c r="E138" s="110"/>
      <c r="F138" s="98">
        <f>F135-F136</f>
        <v>0</v>
      </c>
      <c r="G138" s="98">
        <f t="shared" ref="G138:Z138" si="64">G135-G136</f>
        <v>0</v>
      </c>
      <c r="H138" s="98">
        <f t="shared" si="64"/>
        <v>0</v>
      </c>
      <c r="I138" s="98">
        <f t="shared" si="64"/>
        <v>0</v>
      </c>
      <c r="J138" s="98">
        <f t="shared" si="64"/>
        <v>0</v>
      </c>
      <c r="K138" s="98">
        <f t="shared" si="64"/>
        <v>0</v>
      </c>
      <c r="L138" s="98">
        <f>L135-L136-L134</f>
        <v>0</v>
      </c>
      <c r="M138" s="98">
        <f t="shared" si="64"/>
        <v>0</v>
      </c>
      <c r="N138" s="98">
        <f t="shared" si="64"/>
        <v>0</v>
      </c>
      <c r="O138" s="98">
        <f t="shared" si="64"/>
        <v>0</v>
      </c>
      <c r="P138" s="98">
        <f>P135-P136</f>
        <v>0</v>
      </c>
      <c r="Q138" s="98">
        <f t="shared" si="64"/>
        <v>0</v>
      </c>
      <c r="R138" s="98">
        <f t="shared" si="64"/>
        <v>0</v>
      </c>
      <c r="S138" s="98">
        <f>S135-S136</f>
        <v>20</v>
      </c>
      <c r="T138" s="98">
        <f t="shared" si="64"/>
        <v>0</v>
      </c>
      <c r="U138" s="98">
        <f>U135-U136</f>
        <v>0</v>
      </c>
      <c r="V138" s="98">
        <f t="shared" si="64"/>
        <v>0</v>
      </c>
      <c r="W138" s="98">
        <f>W135-W136</f>
        <v>0</v>
      </c>
      <c r="X138" s="98">
        <f t="shared" si="64"/>
        <v>0</v>
      </c>
      <c r="Y138" s="98">
        <f t="shared" si="64"/>
        <v>0</v>
      </c>
      <c r="Z138" s="98">
        <f t="shared" si="64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5" t="e">
        <f>C139/B139</f>
        <v>#DIV/0!</v>
      </c>
      <c r="E139" s="10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10">
        <f>C140/B140</f>
        <v>1.2820873365184573</v>
      </c>
      <c r="E140" s="110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10" t="e">
        <f>B140/B139</f>
        <v>#DIV/0!</v>
      </c>
      <c r="C141" s="16" t="e">
        <f t="shared" si="35"/>
        <v>#DIV/0!</v>
      </c>
      <c r="D141" s="110"/>
      <c r="E141" s="110"/>
      <c r="F141" s="93" t="e">
        <f t="shared" ref="F141:Z141" si="65">F140/F139</f>
        <v>#DIV/0!</v>
      </c>
      <c r="G141" s="93" t="e">
        <f t="shared" si="65"/>
        <v>#DIV/0!</v>
      </c>
      <c r="H141" s="50" t="e">
        <f t="shared" si="65"/>
        <v>#DIV/0!</v>
      </c>
      <c r="I141" s="50" t="e">
        <f t="shared" si="65"/>
        <v>#DIV/0!</v>
      </c>
      <c r="J141" s="50" t="e">
        <f t="shared" si="65"/>
        <v>#DIV/0!</v>
      </c>
      <c r="K141" s="50" t="e">
        <f t="shared" si="65"/>
        <v>#DIV/0!</v>
      </c>
      <c r="L141" s="50" t="e">
        <f t="shared" si="65"/>
        <v>#DIV/0!</v>
      </c>
      <c r="M141" s="50" t="e">
        <f t="shared" si="65"/>
        <v>#DIV/0!</v>
      </c>
      <c r="N141" s="50" t="e">
        <f t="shared" si="65"/>
        <v>#DIV/0!</v>
      </c>
      <c r="O141" s="50" t="e">
        <f t="shared" si="65"/>
        <v>#DIV/0!</v>
      </c>
      <c r="P141" s="50" t="e">
        <f t="shared" si="65"/>
        <v>#DIV/0!</v>
      </c>
      <c r="Q141" s="50" t="e">
        <f t="shared" si="65"/>
        <v>#DIV/0!</v>
      </c>
      <c r="R141" s="50" t="e">
        <f t="shared" si="65"/>
        <v>#DIV/0!</v>
      </c>
      <c r="S141" s="50" t="e">
        <f t="shared" si="65"/>
        <v>#DIV/0!</v>
      </c>
      <c r="T141" s="50" t="e">
        <f t="shared" si="65"/>
        <v>#DIV/0!</v>
      </c>
      <c r="U141" s="50" t="e">
        <f t="shared" si="65"/>
        <v>#DIV/0!</v>
      </c>
      <c r="V141" s="50" t="e">
        <f t="shared" si="65"/>
        <v>#DIV/0!</v>
      </c>
      <c r="W141" s="50" t="e">
        <f t="shared" si="65"/>
        <v>#DIV/0!</v>
      </c>
      <c r="X141" s="50" t="e">
        <f t="shared" si="65"/>
        <v>#DIV/0!</v>
      </c>
      <c r="Y141" s="50" t="e">
        <f t="shared" si="65"/>
        <v>#DIV/0!</v>
      </c>
      <c r="Z141" s="50" t="e">
        <f t="shared" si="65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6">
        <f>B140/B136*10</f>
        <v>195.44953003677972</v>
      </c>
      <c r="C142" s="16">
        <f t="shared" si="35"/>
        <v>4404.9140400754795</v>
      </c>
      <c r="D142" s="110">
        <f>C142/B142</f>
        <v>22.537347821949545</v>
      </c>
      <c r="E142" s="110"/>
      <c r="F142" s="94">
        <f t="shared" ref="F142" si="66">F140/F136*10</f>
        <v>179.62025316455697</v>
      </c>
      <c r="G142" s="94">
        <f t="shared" ref="G142:H142" si="67">G140/G136*10</f>
        <v>180.92592592592592</v>
      </c>
      <c r="H142" s="94">
        <f t="shared" si="67"/>
        <v>283.08184143222502</v>
      </c>
      <c r="I142" s="94">
        <f>I140/I136*10</f>
        <v>250.20408163265304</v>
      </c>
      <c r="J142" s="94">
        <f>J140/J136*10</f>
        <v>180</v>
      </c>
      <c r="K142" s="94">
        <f>K140/K136*10</f>
        <v>237.98611111111111</v>
      </c>
      <c r="L142" s="94">
        <f>L140/L136*10</f>
        <v>237.5518262586377</v>
      </c>
      <c r="M142" s="94">
        <f>M140/M136*10</f>
        <v>272.39512855209745</v>
      </c>
      <c r="N142" s="94">
        <f t="shared" ref="N142:S142" si="68">N140/N136*10</f>
        <v>202.25806451612902</v>
      </c>
      <c r="O142" s="94">
        <f t="shared" si="68"/>
        <v>198</v>
      </c>
      <c r="P142" s="94">
        <f t="shared" si="68"/>
        <v>169.63917525773195</v>
      </c>
      <c r="Q142" s="94">
        <f t="shared" si="68"/>
        <v>229.78448275862067</v>
      </c>
      <c r="R142" s="94">
        <f t="shared" si="68"/>
        <v>231.42857142857142</v>
      </c>
      <c r="S142" s="94">
        <f t="shared" si="68"/>
        <v>220</v>
      </c>
      <c r="T142" s="94">
        <f>T140/T136*10</f>
        <v>223.96103896103895</v>
      </c>
      <c r="U142" s="94">
        <f>U140/U136*10</f>
        <v>201.63043478260872</v>
      </c>
      <c r="V142" s="94">
        <f t="shared" ref="V142:W142" si="69">V140/V136*10</f>
        <v>200.95652173913044</v>
      </c>
      <c r="W142" s="94">
        <f t="shared" si="69"/>
        <v>185.10638297872339</v>
      </c>
      <c r="X142" s="94">
        <f>X140/X136*10</f>
        <v>247.8515625</v>
      </c>
      <c r="Y142" s="94">
        <f>Y140/Y136*10</f>
        <v>272.53263707571801</v>
      </c>
      <c r="Z142" s="94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7">
        <v>875</v>
      </c>
      <c r="C143" s="16">
        <f t="shared" si="35"/>
        <v>961.5</v>
      </c>
      <c r="D143" s="110"/>
      <c r="E143" s="110"/>
      <c r="F143" s="97">
        <v>22</v>
      </c>
      <c r="G143" s="97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00"/>
      <c r="C144" s="16">
        <f t="shared" si="35"/>
        <v>0</v>
      </c>
      <c r="D144" s="18"/>
      <c r="E144" s="18"/>
      <c r="F144" s="99"/>
      <c r="G144" s="99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00"/>
      <c r="C145" s="16">
        <f t="shared" si="35"/>
        <v>48</v>
      </c>
      <c r="D145" s="18"/>
      <c r="E145" s="18"/>
      <c r="F145" s="99"/>
      <c r="G145" s="99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10"/>
      <c r="E146" s="110"/>
      <c r="F146" s="97">
        <f>F143</f>
        <v>22</v>
      </c>
      <c r="G146" s="97">
        <v>86</v>
      </c>
      <c r="H146" s="97">
        <v>86.3</v>
      </c>
      <c r="I146" s="97">
        <v>0</v>
      </c>
      <c r="J146" s="97">
        <f>J143-J144</f>
        <v>16</v>
      </c>
      <c r="K146" s="97">
        <v>7</v>
      </c>
      <c r="L146" s="97">
        <v>126.7</v>
      </c>
      <c r="M146" s="97">
        <v>94</v>
      </c>
      <c r="N146" s="97">
        <f>N143-N144</f>
        <v>47</v>
      </c>
      <c r="O146" s="97">
        <f>O143-O144</f>
        <v>24</v>
      </c>
      <c r="P146" s="97">
        <f>P143-P144-P145</f>
        <v>28</v>
      </c>
      <c r="Q146" s="97">
        <f>Q143-Q144</f>
        <v>129</v>
      </c>
      <c r="R146" s="97">
        <f>R143-R144</f>
        <v>0</v>
      </c>
      <c r="S146" s="97">
        <v>7.1</v>
      </c>
      <c r="T146" s="97">
        <f>T143-T144</f>
        <v>36</v>
      </c>
      <c r="U146" s="97">
        <v>21</v>
      </c>
      <c r="V146" s="97">
        <f>V143-V144</f>
        <v>0</v>
      </c>
      <c r="W146" s="97">
        <f>W143-W144</f>
        <v>11</v>
      </c>
      <c r="X146" s="97">
        <f>X143-X144</f>
        <v>95</v>
      </c>
      <c r="Y146" s="97">
        <f>Y143-Y144</f>
        <v>58</v>
      </c>
      <c r="Z146" s="97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10">
        <f t="shared" ref="D147:D152" si="70">C147/B147</f>
        <v>1.0740763546798029</v>
      </c>
      <c r="E147" s="110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12">
        <f>B147/B146</f>
        <v>0.95529411764705885</v>
      </c>
      <c r="C148" s="16">
        <f t="shared" si="35"/>
        <v>17.642878047188724</v>
      </c>
      <c r="D148" s="110">
        <f t="shared" si="70"/>
        <v>18.468529975505437</v>
      </c>
      <c r="E148" s="110"/>
      <c r="F148" s="93">
        <f>F147/F146</f>
        <v>1</v>
      </c>
      <c r="G148" s="93">
        <f>G147/G146</f>
        <v>1</v>
      </c>
      <c r="H148" s="93">
        <f>H147/H146</f>
        <v>1</v>
      </c>
      <c r="I148" s="93"/>
      <c r="J148" s="93">
        <f>J147/J146</f>
        <v>1</v>
      </c>
      <c r="K148" s="93">
        <f>K147/K146</f>
        <v>1</v>
      </c>
      <c r="L148" s="93">
        <f>L147/L146</f>
        <v>0.98460931333859514</v>
      </c>
      <c r="M148" s="93">
        <f t="shared" ref="M148:Z148" si="71">M147/M146</f>
        <v>1</v>
      </c>
      <c r="N148" s="93">
        <f t="shared" si="71"/>
        <v>1</v>
      </c>
      <c r="O148" s="93">
        <f t="shared" si="71"/>
        <v>1</v>
      </c>
      <c r="P148" s="93">
        <f t="shared" si="71"/>
        <v>1</v>
      </c>
      <c r="Q148" s="93">
        <f t="shared" si="71"/>
        <v>0.8527131782945736</v>
      </c>
      <c r="R148" s="93"/>
      <c r="S148" s="93">
        <f t="shared" si="71"/>
        <v>1</v>
      </c>
      <c r="T148" s="93">
        <f t="shared" si="71"/>
        <v>0.80555555555555558</v>
      </c>
      <c r="U148" s="93">
        <f t="shared" si="71"/>
        <v>1</v>
      </c>
      <c r="V148" s="93"/>
      <c r="W148" s="93">
        <f t="shared" si="71"/>
        <v>1</v>
      </c>
      <c r="X148" s="93">
        <f t="shared" si="71"/>
        <v>1</v>
      </c>
      <c r="Y148" s="93">
        <f t="shared" si="71"/>
        <v>1</v>
      </c>
      <c r="Z148" s="93">
        <f t="shared" si="71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2">SUM(F149:Z149)</f>
        <v>0</v>
      </c>
      <c r="D149" s="110" t="e">
        <f t="shared" si="70"/>
        <v>#DIV/0!</v>
      </c>
      <c r="E149" s="11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2"/>
        <v>34944.36</v>
      </c>
      <c r="D150" s="110">
        <f t="shared" si="70"/>
        <v>1.3477460660290035</v>
      </c>
      <c r="E150" s="110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2"/>
        <v>#DIV/0!</v>
      </c>
      <c r="D151" s="110" t="e">
        <f t="shared" si="70"/>
        <v>#DIV/0!</v>
      </c>
      <c r="E151" s="110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3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26">
        <f>B150/B147*10</f>
        <v>319.31034482758616</v>
      </c>
      <c r="C152" s="16">
        <f t="shared" si="72"/>
        <v>5812.5563839250708</v>
      </c>
      <c r="D152" s="110">
        <f t="shared" si="70"/>
        <v>18.203470316827978</v>
      </c>
      <c r="E152" s="110"/>
      <c r="F152" s="99">
        <f>F150/F147*10</f>
        <v>380.4545454545455</v>
      </c>
      <c r="G152" s="99">
        <f t="shared" ref="G152:H152" si="74">G150/G147*10</f>
        <v>484.18604651162786</v>
      </c>
      <c r="H152" s="99">
        <f t="shared" si="74"/>
        <v>278.09965237543457</v>
      </c>
      <c r="I152" s="99"/>
      <c r="J152" s="99">
        <f t="shared" ref="J152:O152" si="75">J150/J147*10</f>
        <v>94.375</v>
      </c>
      <c r="K152" s="99">
        <f t="shared" si="75"/>
        <v>320</v>
      </c>
      <c r="L152" s="99">
        <f t="shared" si="75"/>
        <v>605.29058116232466</v>
      </c>
      <c r="M152" s="99">
        <f>M150/M147*10</f>
        <v>543.936170212766</v>
      </c>
      <c r="N152" s="99">
        <f t="shared" si="75"/>
        <v>264.89361702127661</v>
      </c>
      <c r="O152" s="99">
        <f t="shared" si="75"/>
        <v>95.833333333333343</v>
      </c>
      <c r="P152" s="99">
        <f t="shared" ref="P152:Q152" si="76">P150/P147*10</f>
        <v>253</v>
      </c>
      <c r="Q152" s="99">
        <f t="shared" si="76"/>
        <v>358</v>
      </c>
      <c r="R152" s="99"/>
      <c r="S152" s="99">
        <f t="shared" ref="S152:Z152" si="77">S150/S147*10</f>
        <v>133.74647887323943</v>
      </c>
      <c r="T152" s="99">
        <f t="shared" si="77"/>
        <v>445.86206896551721</v>
      </c>
      <c r="U152" s="99">
        <f t="shared" si="77"/>
        <v>719.04761904761904</v>
      </c>
      <c r="V152" s="99"/>
      <c r="W152" s="99">
        <f t="shared" si="77"/>
        <v>186.36363636363637</v>
      </c>
      <c r="X152" s="99">
        <f t="shared" si="77"/>
        <v>455.78947368421052</v>
      </c>
      <c r="Y152" s="99">
        <f t="shared" si="77"/>
        <v>160.34482758620692</v>
      </c>
      <c r="Z152" s="99">
        <f t="shared" si="77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98">
        <f>B146-B147</f>
        <v>38</v>
      </c>
      <c r="C153" s="16">
        <f t="shared" si="72"/>
        <v>27.950000000000003</v>
      </c>
      <c r="D153" s="110"/>
      <c r="E153" s="110"/>
      <c r="F153" s="99">
        <f>F146-F147</f>
        <v>0</v>
      </c>
      <c r="G153" s="99">
        <f t="shared" ref="G153:Z153" si="78">G146-G147</f>
        <v>0</v>
      </c>
      <c r="H153" s="99">
        <f>H146-H147</f>
        <v>0</v>
      </c>
      <c r="I153" s="99">
        <f>I146-I147</f>
        <v>0</v>
      </c>
      <c r="J153" s="99">
        <f t="shared" si="78"/>
        <v>0</v>
      </c>
      <c r="K153" s="99">
        <f t="shared" si="78"/>
        <v>0</v>
      </c>
      <c r="L153" s="99">
        <f t="shared" si="78"/>
        <v>1.9500000000000028</v>
      </c>
      <c r="M153" s="99">
        <f t="shared" si="78"/>
        <v>0</v>
      </c>
      <c r="N153" s="99">
        <f t="shared" si="78"/>
        <v>0</v>
      </c>
      <c r="O153" s="99">
        <f t="shared" si="78"/>
        <v>0</v>
      </c>
      <c r="P153" s="99">
        <f t="shared" si="78"/>
        <v>0</v>
      </c>
      <c r="Q153" s="99">
        <f t="shared" si="78"/>
        <v>19</v>
      </c>
      <c r="R153" s="99">
        <f t="shared" si="78"/>
        <v>0</v>
      </c>
      <c r="S153" s="99">
        <f t="shared" si="78"/>
        <v>0</v>
      </c>
      <c r="T153" s="99">
        <f t="shared" si="78"/>
        <v>7</v>
      </c>
      <c r="U153" s="99">
        <f t="shared" si="78"/>
        <v>0</v>
      </c>
      <c r="V153" s="99">
        <f t="shared" si="78"/>
        <v>0</v>
      </c>
      <c r="W153" s="99">
        <f t="shared" si="78"/>
        <v>0</v>
      </c>
      <c r="X153" s="99">
        <f t="shared" si="78"/>
        <v>0</v>
      </c>
      <c r="Y153" s="99">
        <f t="shared" si="78"/>
        <v>0</v>
      </c>
      <c r="Z153" s="99">
        <f t="shared" si="78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2"/>
        <v>557</v>
      </c>
      <c r="D154" s="110">
        <f>C154/B154</f>
        <v>1.0257826887661141</v>
      </c>
      <c r="E154" s="110"/>
      <c r="F154" s="88"/>
      <c r="G154" s="82"/>
      <c r="H154" s="100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6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2"/>
        <v>9433.7999999999993</v>
      </c>
      <c r="D155" s="110">
        <f>C155/B155</f>
        <v>1.6341243720769096</v>
      </c>
      <c r="E155" s="110"/>
      <c r="F155" s="88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6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6">
        <f>B155/B154*10</f>
        <v>106.31675874769797</v>
      </c>
      <c r="C156" s="16">
        <f t="shared" si="72"/>
        <v>435.46678966789671</v>
      </c>
      <c r="D156" s="110">
        <f>C156/B156</f>
        <v>4.0959374119117946</v>
      </c>
      <c r="E156" s="110"/>
      <c r="F156" s="88"/>
      <c r="G156" s="99"/>
      <c r="H156" s="99">
        <f>H155/H154*10</f>
        <v>170.46678966789668</v>
      </c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>
        <f t="shared" ref="S156" si="79">S155/S154*10</f>
        <v>25</v>
      </c>
      <c r="T156" s="99"/>
      <c r="U156" s="99"/>
      <c r="V156" s="99">
        <f t="shared" ref="V156:Z156" si="80">V155/V154*10</f>
        <v>180</v>
      </c>
      <c r="W156" s="99"/>
      <c r="X156" s="99"/>
      <c r="Y156" s="99"/>
      <c r="Z156" s="99">
        <f t="shared" si="80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6"/>
      <c r="C157" s="16">
        <f t="shared" si="72"/>
        <v>34305.599999999999</v>
      </c>
      <c r="D157" s="110"/>
      <c r="E157" s="110"/>
      <c r="F157" s="100">
        <v>6450</v>
      </c>
      <c r="G157" s="100">
        <v>579</v>
      </c>
      <c r="H157" s="100">
        <v>1187</v>
      </c>
      <c r="I157" s="100">
        <v>1452</v>
      </c>
      <c r="J157" s="100">
        <v>989</v>
      </c>
      <c r="K157" s="100">
        <v>5411</v>
      </c>
      <c r="L157" s="100">
        <v>454</v>
      </c>
      <c r="M157" s="100">
        <v>1480</v>
      </c>
      <c r="N157" s="100">
        <v>1069</v>
      </c>
      <c r="O157" s="100">
        <v>218</v>
      </c>
      <c r="P157" s="100">
        <v>650</v>
      </c>
      <c r="Q157" s="100">
        <v>665</v>
      </c>
      <c r="R157" s="100">
        <v>5096</v>
      </c>
      <c r="S157" s="100">
        <v>526</v>
      </c>
      <c r="T157" s="100">
        <v>1011.6</v>
      </c>
      <c r="U157" s="100">
        <v>1181</v>
      </c>
      <c r="V157" s="100">
        <v>2236</v>
      </c>
      <c r="W157" s="100">
        <v>522</v>
      </c>
      <c r="X157" s="100">
        <v>1469</v>
      </c>
      <c r="Y157" s="100">
        <v>1430</v>
      </c>
      <c r="Z157" s="100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6"/>
      <c r="C158" s="16">
        <f t="shared" si="72"/>
        <v>352.4</v>
      </c>
      <c r="D158" s="110"/>
      <c r="E158" s="110"/>
      <c r="F158" s="88"/>
      <c r="G158" s="99"/>
      <c r="H158" s="99">
        <v>24.4</v>
      </c>
      <c r="I158" s="99">
        <v>53</v>
      </c>
      <c r="J158" s="99"/>
      <c r="K158" s="99"/>
      <c r="L158" s="99"/>
      <c r="M158" s="99"/>
      <c r="N158" s="99"/>
      <c r="O158" s="99"/>
      <c r="P158" s="99"/>
      <c r="Q158" s="99"/>
      <c r="R158" s="99">
        <v>202</v>
      </c>
      <c r="S158" s="99"/>
      <c r="T158" s="99"/>
      <c r="U158" s="99"/>
      <c r="V158" s="99">
        <v>20</v>
      </c>
      <c r="W158" s="99"/>
      <c r="X158" s="99"/>
      <c r="Y158" s="99">
        <v>53</v>
      </c>
      <c r="Z158" s="99"/>
      <c r="AD158" s="60"/>
      <c r="AE158" s="60"/>
    </row>
    <row r="159" spans="1:31" s="9" customFormat="1" ht="30" hidden="1" customHeight="1" x14ac:dyDescent="0.2">
      <c r="A159" s="8" t="s">
        <v>205</v>
      </c>
      <c r="B159" s="126"/>
      <c r="C159" s="16">
        <f t="shared" si="72"/>
        <v>48.3</v>
      </c>
      <c r="D159" s="110"/>
      <c r="E159" s="110"/>
      <c r="F159" s="88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>
        <v>6</v>
      </c>
      <c r="U159" s="99">
        <v>6</v>
      </c>
      <c r="V159" s="99"/>
      <c r="W159" s="99"/>
      <c r="X159" s="99">
        <v>36.299999999999997</v>
      </c>
      <c r="Y159" s="99"/>
      <c r="Z159" s="99"/>
      <c r="AD159" s="60"/>
      <c r="AE159" s="60"/>
    </row>
    <row r="160" spans="1:31" s="9" customFormat="1" ht="30" hidden="1" customHeight="1" x14ac:dyDescent="0.2">
      <c r="A160" s="8" t="s">
        <v>204</v>
      </c>
      <c r="B160" s="126"/>
      <c r="C160" s="16">
        <f t="shared" si="72"/>
        <v>34598.5</v>
      </c>
      <c r="D160" s="110"/>
      <c r="E160" s="110"/>
      <c r="F160" s="88">
        <v>6450</v>
      </c>
      <c r="G160" s="99">
        <v>579</v>
      </c>
      <c r="H160" s="99">
        <f>H157-H158</f>
        <v>1162.5999999999999</v>
      </c>
      <c r="I160" s="99">
        <v>1044</v>
      </c>
      <c r="J160" s="99">
        <f t="shared" ref="J160" si="81">J157</f>
        <v>989</v>
      </c>
      <c r="K160" s="99">
        <v>5553</v>
      </c>
      <c r="L160" s="99">
        <v>394</v>
      </c>
      <c r="M160" s="99">
        <v>1480.3</v>
      </c>
      <c r="N160" s="99">
        <v>1069</v>
      </c>
      <c r="O160" s="99">
        <v>218</v>
      </c>
      <c r="P160" s="99">
        <v>650</v>
      </c>
      <c r="Q160" s="99">
        <v>1189</v>
      </c>
      <c r="R160" s="99">
        <f>(R157-R158)+180+204</f>
        <v>5278</v>
      </c>
      <c r="S160" s="99">
        <v>525.5</v>
      </c>
      <c r="T160" s="99">
        <v>1005.6</v>
      </c>
      <c r="U160" s="99">
        <v>1174.5</v>
      </c>
      <c r="V160" s="99">
        <v>2255</v>
      </c>
      <c r="W160" s="99">
        <v>522</v>
      </c>
      <c r="X160" s="99">
        <v>1453</v>
      </c>
      <c r="Y160" s="99">
        <v>1377</v>
      </c>
      <c r="Z160" s="99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8">
        <f>B165+B168+B185+B171+B180</f>
        <v>14637</v>
      </c>
      <c r="C161" s="16">
        <f t="shared" si="72"/>
        <v>30810.399999999998</v>
      </c>
      <c r="D161" s="110">
        <f>C161/B161</f>
        <v>2.1049668647946982</v>
      </c>
      <c r="E161" s="110"/>
      <c r="F161" s="89">
        <f>F165+F168+F185+F171+F180</f>
        <v>5950</v>
      </c>
      <c r="G161" s="89">
        <f>G165+G168+G185+G171</f>
        <v>304</v>
      </c>
      <c r="H161" s="89">
        <f>H165+H168+H185+H171+H180</f>
        <v>903</v>
      </c>
      <c r="I161" s="89">
        <f>I165+I168+I185+I171</f>
        <v>1044</v>
      </c>
      <c r="J161" s="89">
        <f>J165+J168+J185+J171</f>
        <v>939</v>
      </c>
      <c r="K161" s="89">
        <f>K165+K185+K180+K168</f>
        <v>5529</v>
      </c>
      <c r="L161" s="89">
        <f>L165+L168+L185+L171</f>
        <v>234</v>
      </c>
      <c r="M161" s="89">
        <f>M165+M168+M185+M171+M180</f>
        <v>1065.3</v>
      </c>
      <c r="N161" s="89">
        <f>N165+N168+N185+N171</f>
        <v>1069</v>
      </c>
      <c r="O161" s="89">
        <f>O165+O168+O185+O171</f>
        <v>131</v>
      </c>
      <c r="P161" s="89">
        <f>P165+P168+P185+P171</f>
        <v>650</v>
      </c>
      <c r="Q161" s="89">
        <f t="shared" ref="Q161:Z161" si="82">Q165+Q168+Q185+Q171+Q174+Q180</f>
        <v>1189</v>
      </c>
      <c r="R161" s="89">
        <f t="shared" si="82"/>
        <v>4479</v>
      </c>
      <c r="S161" s="89">
        <f t="shared" si="82"/>
        <v>525.5</v>
      </c>
      <c r="T161" s="89">
        <f t="shared" si="82"/>
        <v>1005.6</v>
      </c>
      <c r="U161" s="89">
        <f t="shared" si="82"/>
        <v>913</v>
      </c>
      <c r="V161" s="89">
        <f t="shared" si="82"/>
        <v>1353</v>
      </c>
      <c r="W161" s="89">
        <f t="shared" si="82"/>
        <v>522</v>
      </c>
      <c r="X161" s="89">
        <f t="shared" si="82"/>
        <v>1453</v>
      </c>
      <c r="Y161" s="89">
        <f t="shared" si="82"/>
        <v>1377</v>
      </c>
      <c r="Z161" s="89">
        <f t="shared" si="82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8">
        <f>B166+B169+B186</f>
        <v>10047</v>
      </c>
      <c r="C162" s="16">
        <f t="shared" si="72"/>
        <v>40164.050000000003</v>
      </c>
      <c r="D162" s="110">
        <f>C162/B162</f>
        <v>3.9976162038419432</v>
      </c>
      <c r="E162" s="110"/>
      <c r="F162" s="100">
        <f t="shared" ref="F162:Z162" si="83">F166+F169+F172+F186+F175+F181</f>
        <v>8117</v>
      </c>
      <c r="G162" s="100">
        <f t="shared" si="83"/>
        <v>526</v>
      </c>
      <c r="H162" s="100">
        <f t="shared" si="83"/>
        <v>1341</v>
      </c>
      <c r="I162" s="100">
        <f t="shared" si="83"/>
        <v>1326</v>
      </c>
      <c r="J162" s="100">
        <f t="shared" si="83"/>
        <v>820.7</v>
      </c>
      <c r="K162" s="100">
        <f>K166+K169+K172+K186+K175+K181</f>
        <v>4881</v>
      </c>
      <c r="L162" s="100">
        <f t="shared" si="83"/>
        <v>671</v>
      </c>
      <c r="M162" s="100">
        <f t="shared" si="83"/>
        <v>1632</v>
      </c>
      <c r="N162" s="100">
        <f t="shared" si="83"/>
        <v>1046</v>
      </c>
      <c r="O162" s="100">
        <f t="shared" si="83"/>
        <v>79</v>
      </c>
      <c r="P162" s="100">
        <f t="shared" si="83"/>
        <v>735</v>
      </c>
      <c r="Q162" s="100">
        <f t="shared" si="83"/>
        <v>1697</v>
      </c>
      <c r="R162" s="100">
        <f t="shared" si="83"/>
        <v>5598</v>
      </c>
      <c r="S162" s="100">
        <f t="shared" si="83"/>
        <v>532.65000000000009</v>
      </c>
      <c r="T162" s="100">
        <f t="shared" si="83"/>
        <v>2262.6999999999998</v>
      </c>
      <c r="U162" s="100">
        <f t="shared" si="83"/>
        <v>813</v>
      </c>
      <c r="V162" s="100">
        <f t="shared" si="83"/>
        <v>2815</v>
      </c>
      <c r="W162" s="100">
        <f t="shared" si="83"/>
        <v>522</v>
      </c>
      <c r="X162" s="100">
        <f t="shared" si="83"/>
        <v>1741</v>
      </c>
      <c r="Y162" s="100">
        <f t="shared" si="83"/>
        <v>2605</v>
      </c>
      <c r="Z162" s="100">
        <f t="shared" si="83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6">
        <f>B162/B161*10</f>
        <v>6.8641114982578397</v>
      </c>
      <c r="C163" s="16">
        <f t="shared" si="72"/>
        <v>300.22917793094126</v>
      </c>
      <c r="D163" s="110">
        <f>C163/B163</f>
        <v>43.738971607198039</v>
      </c>
      <c r="E163" s="110"/>
      <c r="F163" s="99">
        <f t="shared" ref="F163:Y163" si="84">F162/F161*10</f>
        <v>13.64201680672269</v>
      </c>
      <c r="G163" s="99">
        <f t="shared" si="84"/>
        <v>17.30263157894737</v>
      </c>
      <c r="H163" s="99">
        <f t="shared" si="84"/>
        <v>14.850498338870432</v>
      </c>
      <c r="I163" s="99">
        <f t="shared" si="84"/>
        <v>12.701149425287356</v>
      </c>
      <c r="J163" s="99">
        <f t="shared" si="84"/>
        <v>8.7401490947816836</v>
      </c>
      <c r="K163" s="99">
        <f t="shared" si="84"/>
        <v>8.8279978296256107</v>
      </c>
      <c r="L163" s="99">
        <f t="shared" si="84"/>
        <v>28.675213675213676</v>
      </c>
      <c r="M163" s="99">
        <f t="shared" si="84"/>
        <v>15.319628273725712</v>
      </c>
      <c r="N163" s="99">
        <f t="shared" si="84"/>
        <v>9.7848456501403174</v>
      </c>
      <c r="O163" s="99">
        <f t="shared" si="84"/>
        <v>6.0305343511450378</v>
      </c>
      <c r="P163" s="99">
        <f t="shared" si="84"/>
        <v>11.307692307692307</v>
      </c>
      <c r="Q163" s="99">
        <f t="shared" si="84"/>
        <v>14.272497897392766</v>
      </c>
      <c r="R163" s="99">
        <f t="shared" si="84"/>
        <v>12.498325519089082</v>
      </c>
      <c r="S163" s="99">
        <f t="shared" si="84"/>
        <v>10.136060894386301</v>
      </c>
      <c r="T163" s="99">
        <f t="shared" si="84"/>
        <v>22.500994431185362</v>
      </c>
      <c r="U163" s="99">
        <f t="shared" si="84"/>
        <v>8.904709748083242</v>
      </c>
      <c r="V163" s="99">
        <f t="shared" si="84"/>
        <v>20.805617147080561</v>
      </c>
      <c r="W163" s="99">
        <f t="shared" si="84"/>
        <v>10</v>
      </c>
      <c r="X163" s="99">
        <f t="shared" si="84"/>
        <v>11.982105987611838</v>
      </c>
      <c r="Y163" s="99">
        <f t="shared" si="84"/>
        <v>18.917937545388526</v>
      </c>
      <c r="Z163" s="99">
        <f t="shared" ref="Z163" si="85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6"/>
      <c r="C164" s="16">
        <f t="shared" si="72"/>
        <v>3788.1</v>
      </c>
      <c r="D164" s="110"/>
      <c r="E164" s="110"/>
      <c r="F164" s="99">
        <f t="shared" ref="F164:V164" si="86">F160-F161</f>
        <v>500</v>
      </c>
      <c r="G164" s="99">
        <f t="shared" si="86"/>
        <v>275</v>
      </c>
      <c r="H164" s="99">
        <f>H160-H161</f>
        <v>259.59999999999991</v>
      </c>
      <c r="I164" s="99">
        <f>I160-I161</f>
        <v>0</v>
      </c>
      <c r="J164" s="99">
        <f t="shared" si="86"/>
        <v>50</v>
      </c>
      <c r="K164" s="99">
        <f t="shared" si="86"/>
        <v>24</v>
      </c>
      <c r="L164" s="99">
        <f t="shared" si="86"/>
        <v>160</v>
      </c>
      <c r="M164" s="99">
        <f t="shared" si="86"/>
        <v>415</v>
      </c>
      <c r="N164" s="99">
        <f t="shared" si="86"/>
        <v>0</v>
      </c>
      <c r="O164" s="99">
        <f t="shared" si="86"/>
        <v>87</v>
      </c>
      <c r="P164" s="99">
        <f t="shared" si="86"/>
        <v>0</v>
      </c>
      <c r="Q164" s="99">
        <f t="shared" si="86"/>
        <v>0</v>
      </c>
      <c r="R164" s="99">
        <f t="shared" si="86"/>
        <v>799</v>
      </c>
      <c r="S164" s="99">
        <f>S160-S161</f>
        <v>0</v>
      </c>
      <c r="T164" s="99">
        <f t="shared" si="86"/>
        <v>0</v>
      </c>
      <c r="U164" s="99">
        <f t="shared" si="86"/>
        <v>261.5</v>
      </c>
      <c r="V164" s="99">
        <f t="shared" si="86"/>
        <v>902</v>
      </c>
      <c r="W164" s="99">
        <f>W157-W161</f>
        <v>0</v>
      </c>
      <c r="X164" s="99">
        <f>X160-X161</f>
        <v>0</v>
      </c>
      <c r="Y164" s="99">
        <f>Y160-Y161</f>
        <v>0</v>
      </c>
      <c r="Z164" s="99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2"/>
        <v>14969.3</v>
      </c>
      <c r="D165" s="110">
        <f t="shared" ref="D165:D183" si="87">C165/B165</f>
        <v>1.8002766085387854</v>
      </c>
      <c r="E165" s="110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2"/>
        <v>21911</v>
      </c>
      <c r="D166" s="110">
        <f t="shared" si="87"/>
        <v>3.0080999450851182</v>
      </c>
      <c r="E166" s="110"/>
      <c r="F166" s="101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2">
        <v>158</v>
      </c>
      <c r="N166" s="102"/>
      <c r="O166" s="87"/>
      <c r="P166" s="101">
        <v>735</v>
      </c>
      <c r="Q166" s="101">
        <v>1450</v>
      </c>
      <c r="R166" s="102">
        <v>3309</v>
      </c>
      <c r="S166" s="102">
        <v>298</v>
      </c>
      <c r="T166" s="102">
        <v>2000</v>
      </c>
      <c r="U166" s="102"/>
      <c r="V166" s="102">
        <v>238</v>
      </c>
      <c r="W166" s="102">
        <v>522</v>
      </c>
      <c r="X166" s="102">
        <v>1508</v>
      </c>
      <c r="Y166" s="102">
        <v>2215</v>
      </c>
      <c r="Z166" s="87"/>
      <c r="AD166" s="60"/>
      <c r="AE166" s="60"/>
    </row>
    <row r="167" spans="1:31" s="9" customFormat="1" ht="30" hidden="1" customHeight="1" x14ac:dyDescent="0.2">
      <c r="A167" s="19" t="s">
        <v>94</v>
      </c>
      <c r="B167" s="125">
        <f>B166/B165*10</f>
        <v>8.7600721587492476</v>
      </c>
      <c r="C167" s="16">
        <f t="shared" si="72"/>
        <v>247.04962381423564</v>
      </c>
      <c r="D167" s="110">
        <f t="shared" si="87"/>
        <v>28.201779544417484</v>
      </c>
      <c r="E167" s="110"/>
      <c r="F167" s="99">
        <f t="shared" ref="F167:G167" si="88">F166/F165*10</f>
        <v>14.019627887957473</v>
      </c>
      <c r="G167" s="99">
        <f t="shared" si="88"/>
        <v>28</v>
      </c>
      <c r="H167" s="99">
        <f t="shared" ref="H167:K167" si="89">H166/H165*10</f>
        <v>10.25</v>
      </c>
      <c r="I167" s="99">
        <f t="shared" si="89"/>
        <v>10</v>
      </c>
      <c r="J167" s="99">
        <f t="shared" si="89"/>
        <v>6</v>
      </c>
      <c r="K167" s="99">
        <f t="shared" si="89"/>
        <v>8.0018587360594786</v>
      </c>
      <c r="L167" s="99">
        <f t="shared" ref="L167:M167" si="90">L166/L165*10</f>
        <v>18</v>
      </c>
      <c r="M167" s="99">
        <f t="shared" si="90"/>
        <v>9.2777451556077501</v>
      </c>
      <c r="N167" s="99"/>
      <c r="O167" s="99"/>
      <c r="P167" s="99">
        <f>P166/P165*10</f>
        <v>11.307692307692307</v>
      </c>
      <c r="Q167" s="99">
        <f>Q166/Q165*10</f>
        <v>15.072765072765073</v>
      </c>
      <c r="R167" s="99">
        <f>R166/R165*10</f>
        <v>20.400739827373613</v>
      </c>
      <c r="S167" s="99">
        <f>S166/S165*10</f>
        <v>10.99630996309963</v>
      </c>
      <c r="T167" s="99">
        <f t="shared" ref="T167" si="91">T166/T165*10</f>
        <v>28.571428571428573</v>
      </c>
      <c r="U167" s="99"/>
      <c r="V167" s="99">
        <f t="shared" ref="V167:Y167" si="92">V166/V165*10</f>
        <v>14</v>
      </c>
      <c r="W167" s="99">
        <f t="shared" si="92"/>
        <v>10</v>
      </c>
      <c r="X167" s="99">
        <f t="shared" si="92"/>
        <v>13.32155477031802</v>
      </c>
      <c r="Y167" s="99">
        <f t="shared" si="92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2"/>
        <v>5054</v>
      </c>
      <c r="D168" s="110">
        <f t="shared" si="87"/>
        <v>1.2363013698630136</v>
      </c>
      <c r="E168" s="110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2"/>
        <v>4341.1000000000004</v>
      </c>
      <c r="D169" s="110">
        <f t="shared" si="87"/>
        <v>1.5711545421643143</v>
      </c>
      <c r="E169" s="110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8"/>
      <c r="N169" s="88">
        <v>1046</v>
      </c>
      <c r="O169" s="81">
        <v>77</v>
      </c>
      <c r="P169" s="80"/>
      <c r="Q169" s="88">
        <v>17</v>
      </c>
      <c r="R169" s="88">
        <v>11</v>
      </c>
      <c r="S169" s="88">
        <v>20.100000000000001</v>
      </c>
      <c r="T169" s="88"/>
      <c r="U169" s="81">
        <v>420</v>
      </c>
      <c r="V169" s="80"/>
      <c r="W169" s="88"/>
      <c r="X169" s="80"/>
      <c r="Y169" s="88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5">
        <f>B169/B168*10</f>
        <v>6.7588062622309195</v>
      </c>
      <c r="C170" s="16">
        <f t="shared" si="72"/>
        <v>86.965496326719062</v>
      </c>
      <c r="D170" s="110">
        <f t="shared" si="87"/>
        <v>12.866990553153368</v>
      </c>
      <c r="E170" s="110"/>
      <c r="F170" s="103"/>
      <c r="G170" s="103">
        <f t="shared" ref="G170" si="93">G169/G168*10</f>
        <v>10</v>
      </c>
      <c r="H170" s="103"/>
      <c r="I170" s="103">
        <f>I169/I168*10</f>
        <v>13.540290620871861</v>
      </c>
      <c r="J170" s="103">
        <f>J169/J168*10</f>
        <v>6.5232358003442332</v>
      </c>
      <c r="K170" s="103">
        <f t="shared" ref="K170" si="94">K169/K168*10</f>
        <v>7.799009200283086</v>
      </c>
      <c r="L170" s="103">
        <f t="shared" ref="L170:N170" si="95">L169/L168*10</f>
        <v>9.6491228070175445</v>
      </c>
      <c r="M170" s="103"/>
      <c r="N170" s="103">
        <f t="shared" si="95"/>
        <v>9.7848456501403174</v>
      </c>
      <c r="O170" s="103">
        <f t="shared" ref="O170:R170" si="96">O169/O168*10</f>
        <v>5.9689922480620154</v>
      </c>
      <c r="P170" s="103"/>
      <c r="Q170" s="103">
        <f t="shared" si="96"/>
        <v>10</v>
      </c>
      <c r="R170" s="103">
        <f t="shared" si="96"/>
        <v>1</v>
      </c>
      <c r="S170" s="103">
        <f>S169/S168*10</f>
        <v>6.7</v>
      </c>
      <c r="T170" s="103"/>
      <c r="U170" s="103">
        <f t="shared" ref="U170" si="97">U169/U168*10</f>
        <v>6</v>
      </c>
      <c r="V170" s="103"/>
      <c r="W170" s="103"/>
      <c r="X170" s="103"/>
      <c r="Y170" s="103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5">
        <v>243</v>
      </c>
      <c r="C171" s="16">
        <f t="shared" si="72"/>
        <v>1183.0999999999999</v>
      </c>
      <c r="D171" s="110">
        <f t="shared" si="87"/>
        <v>4.8687242798353907</v>
      </c>
      <c r="E171" s="110"/>
      <c r="F171" s="103"/>
      <c r="G171" s="103">
        <v>10</v>
      </c>
      <c r="H171" s="103">
        <v>400</v>
      </c>
      <c r="I171" s="103"/>
      <c r="J171" s="81">
        <v>50</v>
      </c>
      <c r="K171" s="103"/>
      <c r="L171" s="103"/>
      <c r="M171" s="103"/>
      <c r="N171" s="103"/>
      <c r="O171" s="103">
        <v>2</v>
      </c>
      <c r="P171" s="103"/>
      <c r="Q171" s="103"/>
      <c r="R171" s="103">
        <v>162</v>
      </c>
      <c r="S171" s="103">
        <v>89.5</v>
      </c>
      <c r="T171" s="81">
        <v>105.6</v>
      </c>
      <c r="U171" s="81">
        <v>110</v>
      </c>
      <c r="V171" s="81">
        <v>254</v>
      </c>
      <c r="W171" s="103"/>
      <c r="X171" s="103"/>
      <c r="Y171" s="103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5">
        <v>419</v>
      </c>
      <c r="C172" s="16">
        <f t="shared" si="72"/>
        <v>2071.9499999999998</v>
      </c>
      <c r="D172" s="110">
        <f t="shared" si="87"/>
        <v>4.9449880668257755</v>
      </c>
      <c r="E172" s="110"/>
      <c r="F172" s="103"/>
      <c r="G172" s="103">
        <v>16</v>
      </c>
      <c r="H172" s="103">
        <v>720</v>
      </c>
      <c r="I172" s="103"/>
      <c r="J172" s="103">
        <v>26.7</v>
      </c>
      <c r="K172" s="103"/>
      <c r="L172" s="103"/>
      <c r="M172" s="103"/>
      <c r="N172" s="103"/>
      <c r="O172" s="103">
        <v>2</v>
      </c>
      <c r="P172" s="103"/>
      <c r="Q172" s="103"/>
      <c r="R172" s="103">
        <v>241</v>
      </c>
      <c r="S172" s="103">
        <v>80.55</v>
      </c>
      <c r="T172" s="81">
        <v>162.69999999999999</v>
      </c>
      <c r="U172" s="81">
        <v>290</v>
      </c>
      <c r="V172" s="81">
        <v>533</v>
      </c>
      <c r="W172" s="103"/>
      <c r="X172" s="103"/>
      <c r="Y172" s="103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5">
        <v>22.3</v>
      </c>
      <c r="C173" s="16">
        <f t="shared" si="72"/>
        <v>135.97162851171382</v>
      </c>
      <c r="D173" s="110">
        <f t="shared" si="87"/>
        <v>6.0973824444714717</v>
      </c>
      <c r="E173" s="110"/>
      <c r="F173" s="103"/>
      <c r="G173" s="103">
        <f t="shared" ref="G173:H173" si="98">G172/G171*10</f>
        <v>16</v>
      </c>
      <c r="H173" s="103">
        <f t="shared" si="98"/>
        <v>18</v>
      </c>
      <c r="I173" s="103"/>
      <c r="J173" s="103">
        <f t="shared" ref="J173" si="99">J172/J171*10</f>
        <v>5.34</v>
      </c>
      <c r="K173" s="103"/>
      <c r="L173" s="103"/>
      <c r="M173" s="103"/>
      <c r="N173" s="103"/>
      <c r="O173" s="103">
        <f t="shared" ref="O173" si="100">O172/O171*10</f>
        <v>10</v>
      </c>
      <c r="P173" s="103"/>
      <c r="Q173" s="103"/>
      <c r="R173" s="103">
        <f>R172/R171*10</f>
        <v>14.876543209876543</v>
      </c>
      <c r="S173" s="103">
        <f>S172/S171*10</f>
        <v>9</v>
      </c>
      <c r="T173" s="103">
        <f>T172/T171*10</f>
        <v>15.407196969696971</v>
      </c>
      <c r="U173" s="103">
        <f>U172/U171*10</f>
        <v>26.363636363636363</v>
      </c>
      <c r="V173" s="103">
        <f>V172/V171*10</f>
        <v>20.984251968503933</v>
      </c>
      <c r="W173" s="103"/>
      <c r="X173" s="103"/>
      <c r="Y173" s="103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2"/>
        <v>58</v>
      </c>
      <c r="D174" s="110">
        <f t="shared" si="87"/>
        <v>0.77333333333333332</v>
      </c>
      <c r="E174" s="110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2"/>
        <v>85</v>
      </c>
      <c r="D175" s="110">
        <f t="shared" si="87"/>
        <v>1.0240963855421688</v>
      </c>
      <c r="E175" s="110"/>
      <c r="F175" s="82"/>
      <c r="G175" s="80"/>
      <c r="H175" s="99"/>
      <c r="I175" s="80"/>
      <c r="J175" s="80"/>
      <c r="K175" s="80"/>
      <c r="L175" s="88"/>
      <c r="M175" s="88"/>
      <c r="N175" s="88"/>
      <c r="O175" s="80"/>
      <c r="P175" s="80"/>
      <c r="Q175" s="80"/>
      <c r="R175" s="88">
        <v>85</v>
      </c>
      <c r="S175" s="88"/>
      <c r="T175" s="88"/>
      <c r="U175" s="88"/>
      <c r="V175" s="80"/>
      <c r="W175" s="88"/>
      <c r="X175" s="80"/>
      <c r="Y175" s="88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5">
        <f>B175/B174*10</f>
        <v>11.066666666666666</v>
      </c>
      <c r="C176" s="16">
        <f t="shared" si="72"/>
        <v>14.655172413793103</v>
      </c>
      <c r="D176" s="110">
        <f t="shared" si="87"/>
        <v>1.324262567511425</v>
      </c>
      <c r="E176" s="110"/>
      <c r="F176" s="103"/>
      <c r="G176" s="103"/>
      <c r="H176" s="103"/>
      <c r="I176" s="81"/>
      <c r="J176" s="81"/>
      <c r="K176" s="81"/>
      <c r="L176" s="103"/>
      <c r="M176" s="103"/>
      <c r="N176" s="103"/>
      <c r="O176" s="81"/>
      <c r="P176" s="81"/>
      <c r="Q176" s="81"/>
      <c r="R176" s="103">
        <f>R175/R174*10</f>
        <v>14.655172413793103</v>
      </c>
      <c r="S176" s="103"/>
      <c r="T176" s="103"/>
      <c r="U176" s="103"/>
      <c r="V176" s="81"/>
      <c r="W176" s="103"/>
      <c r="X176" s="103"/>
      <c r="Y176" s="103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2"/>
        <v>867</v>
      </c>
      <c r="D177" s="110">
        <f t="shared" si="87"/>
        <v>1.4051863857374391</v>
      </c>
      <c r="E177" s="110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2"/>
        <v>26430</v>
      </c>
      <c r="D178" s="110">
        <f t="shared" si="87"/>
        <v>3.6329896907216495</v>
      </c>
      <c r="E178" s="110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6">
        <f>B178/B177*10</f>
        <v>117.90923824959481</v>
      </c>
      <c r="C179" s="16">
        <f t="shared" si="72"/>
        <v>944.89208633093529</v>
      </c>
      <c r="D179" s="110">
        <f t="shared" si="87"/>
        <v>8.0137239486761107</v>
      </c>
      <c r="E179" s="110"/>
      <c r="F179" s="99"/>
      <c r="G179" s="99"/>
      <c r="H179" s="99">
        <f t="shared" ref="H179" si="101">H178/H177*10</f>
        <v>284.89208633093529</v>
      </c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>
        <f>V178/V177*10</f>
        <v>310</v>
      </c>
      <c r="W179" s="99"/>
      <c r="X179" s="99"/>
      <c r="Y179" s="99">
        <f t="shared" ref="Y179" si="102">Y178/Y177*10</f>
        <v>350</v>
      </c>
      <c r="Z179" s="99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2"/>
        <v>4867</v>
      </c>
      <c r="D180" s="110">
        <f t="shared" si="87"/>
        <v>2.4445002511300853</v>
      </c>
      <c r="E180" s="110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2"/>
        <v>7275</v>
      </c>
      <c r="D181" s="110">
        <f t="shared" si="87"/>
        <v>2.5917349483434271</v>
      </c>
      <c r="E181" s="110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6">
        <f>B181/B180*10</f>
        <v>14.098442993470616</v>
      </c>
      <c r="C182" s="16">
        <f t="shared" si="72"/>
        <v>170.73548636935814</v>
      </c>
      <c r="D182" s="110">
        <f t="shared" si="87"/>
        <v>12.110237027481014</v>
      </c>
      <c r="E182" s="110"/>
      <c r="F182" s="99">
        <f t="shared" ref="F182:H182" si="103">F181/F180*10</f>
        <v>20</v>
      </c>
      <c r="G182" s="99"/>
      <c r="H182" s="99">
        <f t="shared" si="103"/>
        <v>13.729372937293729</v>
      </c>
      <c r="I182" s="99"/>
      <c r="J182" s="99">
        <f t="shared" ref="J182:M182" si="104">J181/J180*10</f>
        <v>13.799999999999999</v>
      </c>
      <c r="K182" s="99">
        <f t="shared" si="104"/>
        <v>10.238853503184712</v>
      </c>
      <c r="L182" s="99">
        <f t="shared" si="104"/>
        <v>21.5625</v>
      </c>
      <c r="M182" s="99">
        <f t="shared" si="104"/>
        <v>16.46927374301676</v>
      </c>
      <c r="N182" s="99"/>
      <c r="O182" s="99"/>
      <c r="P182" s="99"/>
      <c r="Q182" s="99"/>
      <c r="R182" s="99"/>
      <c r="S182" s="99">
        <f t="shared" ref="S182" si="105">S181/S180*10</f>
        <v>9.9047619047619051</v>
      </c>
      <c r="T182" s="99"/>
      <c r="U182" s="99">
        <f t="shared" ref="U182:V182" si="106">U181/U180*10</f>
        <v>10</v>
      </c>
      <c r="V182" s="99">
        <f t="shared" si="106"/>
        <v>22.002152852529598</v>
      </c>
      <c r="W182" s="99"/>
      <c r="X182" s="99"/>
      <c r="Y182" s="99">
        <f>Y181/Y180*10</f>
        <v>10</v>
      </c>
      <c r="Z182" s="99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2"/>
        <v>12695</v>
      </c>
      <c r="D183" s="110">
        <f t="shared" si="87"/>
        <v>1.2374500438639244</v>
      </c>
      <c r="E183" s="110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2"/>
        <v>7</v>
      </c>
      <c r="D184" s="110"/>
      <c r="E184" s="110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2"/>
        <v>4939</v>
      </c>
      <c r="D185" s="110"/>
      <c r="E185" s="110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2"/>
        <v>4480</v>
      </c>
      <c r="D186" s="110"/>
      <c r="E186" s="110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2"/>
        <v>134.80498725256098</v>
      </c>
      <c r="D187" s="110"/>
      <c r="E187" s="110"/>
      <c r="F187" s="86">
        <f t="shared" ref="F187:G187" si="107">F186/F185*10</f>
        <v>10.996852046169989</v>
      </c>
      <c r="G187" s="86">
        <f t="shared" si="107"/>
        <v>10</v>
      </c>
      <c r="H187" s="86"/>
      <c r="I187" s="86">
        <f>I186/I185*10</f>
        <v>10.748663101604279</v>
      </c>
      <c r="J187" s="86">
        <f t="shared" ref="J187:K187" si="108">J186/J185*10</f>
        <v>9.8739495798319332</v>
      </c>
      <c r="K187" s="86">
        <f t="shared" si="108"/>
        <v>16</v>
      </c>
      <c r="L187" s="86"/>
      <c r="M187" s="86"/>
      <c r="N187" s="86"/>
      <c r="O187" s="86"/>
      <c r="P187" s="86"/>
      <c r="Q187" s="86">
        <f t="shared" ref="Q187:Y187" si="109">Q186/Q185*10</f>
        <v>10.952380952380953</v>
      </c>
      <c r="R187" s="86">
        <f t="shared" si="109"/>
        <v>7.7245745943806892</v>
      </c>
      <c r="S187" s="86">
        <f t="shared" si="109"/>
        <v>10</v>
      </c>
      <c r="T187" s="86">
        <f t="shared" si="109"/>
        <v>5</v>
      </c>
      <c r="U187" s="86">
        <f t="shared" si="109"/>
        <v>10</v>
      </c>
      <c r="V187" s="86"/>
      <c r="W187" s="86"/>
      <c r="X187" s="86">
        <f t="shared" si="109"/>
        <v>7.2585669781931461</v>
      </c>
      <c r="Y187" s="86">
        <f t="shared" si="109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2"/>
        <v>0</v>
      </c>
      <c r="D188" s="110" t="e">
        <f t="shared" ref="D188:D204" si="110">C188/B188</f>
        <v>#DIV/0!</v>
      </c>
      <c r="E188" s="110"/>
      <c r="F188" s="18"/>
      <c r="G188" s="18"/>
      <c r="H188" s="86"/>
      <c r="I188" s="18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D188" s="60"/>
      <c r="AE188" s="60"/>
    </row>
    <row r="189" spans="1:31" s="9" customFormat="1" ht="30" customHeight="1" x14ac:dyDescent="0.2">
      <c r="A189" s="24" t="s">
        <v>188</v>
      </c>
      <c r="B189" s="16"/>
      <c r="C189" s="16">
        <f t="shared" si="72"/>
        <v>12</v>
      </c>
      <c r="D189" s="110" t="e">
        <f t="shared" si="110"/>
        <v>#DIV/0!</v>
      </c>
      <c r="E189" s="110"/>
      <c r="F189" s="18"/>
      <c r="G189" s="18"/>
      <c r="H189" s="86">
        <v>12</v>
      </c>
      <c r="I189" s="18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2"/>
        <v>0</v>
      </c>
      <c r="D190" s="110" t="e">
        <f t="shared" si="110"/>
        <v>#DIV/0!</v>
      </c>
      <c r="E190" s="110"/>
      <c r="F190" s="18"/>
      <c r="G190" s="18"/>
      <c r="H190" s="86"/>
      <c r="I190" s="18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D190" s="60"/>
      <c r="AE190" s="60"/>
    </row>
    <row r="191" spans="1:31" s="9" customFormat="1" ht="30" customHeight="1" x14ac:dyDescent="0.2">
      <c r="A191" s="19" t="s">
        <v>190</v>
      </c>
      <c r="B191" s="16"/>
      <c r="C191" s="16">
        <f t="shared" si="72"/>
        <v>9.5</v>
      </c>
      <c r="D191" s="110" t="e">
        <f t="shared" si="110"/>
        <v>#DIV/0!</v>
      </c>
      <c r="E191" s="110"/>
      <c r="F191" s="18"/>
      <c r="G191" s="18"/>
      <c r="H191" s="86">
        <v>9.5</v>
      </c>
      <c r="I191" s="18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 t="e">
        <f t="shared" si="72"/>
        <v>#DIV/0!</v>
      </c>
      <c r="D192" s="110" t="e">
        <f t="shared" si="110"/>
        <v>#DIV/0!</v>
      </c>
      <c r="E192" s="110"/>
      <c r="F192" s="82"/>
      <c r="G192" s="82"/>
      <c r="H192" s="86" t="e">
        <f>H190/H188*10</f>
        <v>#DIV/0!</v>
      </c>
      <c r="I192" s="86"/>
      <c r="J192" s="86"/>
      <c r="K192" s="86"/>
      <c r="L192" s="86"/>
      <c r="M192" s="86" t="e">
        <f t="shared" ref="M192" si="111">M193</f>
        <v>#DIV/0!</v>
      </c>
      <c r="N192" s="86"/>
      <c r="O192" s="86"/>
      <c r="P192" s="86"/>
      <c r="Q192" s="86" t="e">
        <f t="shared" ref="Q192" si="112">Q193</f>
        <v>#DIV/0!</v>
      </c>
      <c r="R192" s="86"/>
      <c r="S192" s="86"/>
      <c r="T192" s="86" t="e">
        <f>T193</f>
        <v>#DIV/0!</v>
      </c>
      <c r="U192" s="86" t="e">
        <f>U193</f>
        <v>#DIV/0!</v>
      </c>
      <c r="V192" s="82"/>
      <c r="W192" s="82"/>
      <c r="X192" s="82"/>
      <c r="Y192" s="82"/>
      <c r="Z192" s="82"/>
      <c r="AD192" s="60"/>
      <c r="AE192" s="60"/>
    </row>
    <row r="193" spans="1:31" s="9" customFormat="1" ht="30" customHeight="1" x14ac:dyDescent="0.2">
      <c r="A193" s="24" t="s">
        <v>189</v>
      </c>
      <c r="B193" s="16"/>
      <c r="C193" s="16" t="e">
        <f t="shared" si="72"/>
        <v>#DIV/0!</v>
      </c>
      <c r="D193" s="110" t="e">
        <f t="shared" si="110"/>
        <v>#DIV/0!</v>
      </c>
      <c r="E193" s="110"/>
      <c r="F193" s="101"/>
      <c r="G193" s="101"/>
      <c r="H193" s="104">
        <f>H191/H189*10</f>
        <v>7.9166666666666661</v>
      </c>
      <c r="I193" s="101"/>
      <c r="J193" s="101"/>
      <c r="K193" s="101"/>
      <c r="L193" s="101"/>
      <c r="M193" s="104" t="e">
        <f t="shared" ref="M193" si="113">M191/M189*10</f>
        <v>#DIV/0!</v>
      </c>
      <c r="N193" s="104"/>
      <c r="O193" s="104"/>
      <c r="P193" s="104"/>
      <c r="Q193" s="104" t="e">
        <f t="shared" ref="Q193" si="114">Q191/Q189*10</f>
        <v>#DIV/0!</v>
      </c>
      <c r="R193" s="104"/>
      <c r="S193" s="104"/>
      <c r="T193" s="104" t="e">
        <f>T191/T189*10</f>
        <v>#DIV/0!</v>
      </c>
      <c r="U193" s="104" t="e">
        <f>U191/U189*10</f>
        <v>#DIV/0!</v>
      </c>
      <c r="V193" s="101"/>
      <c r="W193" s="101"/>
      <c r="X193" s="101"/>
      <c r="Y193" s="101"/>
      <c r="Z193" s="101" t="e">
        <f>Z191/Z189*10</f>
        <v>#DIV/0!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7">
        <v>107.8</v>
      </c>
      <c r="C194" s="16">
        <f t="shared" si="72"/>
        <v>116.9</v>
      </c>
      <c r="D194" s="110">
        <f t="shared" si="110"/>
        <v>1.0844155844155845</v>
      </c>
      <c r="E194" s="110"/>
      <c r="F194" s="101"/>
      <c r="G194" s="101"/>
      <c r="H194" s="101"/>
      <c r="I194" s="101">
        <v>22</v>
      </c>
      <c r="J194" s="101"/>
      <c r="K194" s="101"/>
      <c r="L194" s="101"/>
      <c r="M194" s="104"/>
      <c r="N194" s="104"/>
      <c r="O194" s="104"/>
      <c r="P194" s="104">
        <v>4</v>
      </c>
      <c r="Q194" s="104"/>
      <c r="R194" s="104"/>
      <c r="S194" s="104">
        <v>30</v>
      </c>
      <c r="T194" s="104">
        <v>15.7</v>
      </c>
      <c r="U194" s="104">
        <v>3.2</v>
      </c>
      <c r="V194" s="101"/>
      <c r="W194" s="101"/>
      <c r="X194" s="101">
        <v>42</v>
      </c>
      <c r="Y194" s="101"/>
      <c r="Z194" s="101"/>
      <c r="AD194" s="60"/>
      <c r="AE194" s="60"/>
    </row>
    <row r="195" spans="1:31" s="9" customFormat="1" ht="30" hidden="1" customHeight="1" x14ac:dyDescent="0.2">
      <c r="A195" s="19" t="s">
        <v>196</v>
      </c>
      <c r="B195" s="117">
        <v>153.1</v>
      </c>
      <c r="C195" s="16">
        <f t="shared" si="72"/>
        <v>194.77999999999997</v>
      </c>
      <c r="D195" s="110">
        <f t="shared" si="110"/>
        <v>1.2722403657740038</v>
      </c>
      <c r="E195" s="110"/>
      <c r="F195" s="101"/>
      <c r="G195" s="101"/>
      <c r="H195" s="104"/>
      <c r="I195" s="101">
        <v>35.200000000000003</v>
      </c>
      <c r="J195" s="101"/>
      <c r="K195" s="101"/>
      <c r="L195" s="101"/>
      <c r="M195" s="104"/>
      <c r="N195" s="104"/>
      <c r="O195" s="104"/>
      <c r="P195" s="104">
        <v>2.08</v>
      </c>
      <c r="Q195" s="104"/>
      <c r="R195" s="104"/>
      <c r="S195" s="104">
        <v>50.1</v>
      </c>
      <c r="T195" s="104">
        <v>17.600000000000001</v>
      </c>
      <c r="U195" s="104">
        <v>4</v>
      </c>
      <c r="V195" s="101"/>
      <c r="W195" s="101"/>
      <c r="X195" s="101">
        <v>85.8</v>
      </c>
      <c r="Y195" s="101"/>
      <c r="Z195" s="101"/>
      <c r="AD195" s="60"/>
      <c r="AE195" s="60"/>
    </row>
    <row r="196" spans="1:31" s="9" customFormat="1" ht="30" hidden="1" customHeight="1" x14ac:dyDescent="0.2">
      <c r="A196" s="19" t="s">
        <v>94</v>
      </c>
      <c r="B196" s="125">
        <f>B195/B194*10</f>
        <v>14.202226345083488</v>
      </c>
      <c r="C196" s="16">
        <f t="shared" si="72"/>
        <v>82.038762511373989</v>
      </c>
      <c r="D196" s="110">
        <f t="shared" si="110"/>
        <v>5.7764719782665681</v>
      </c>
      <c r="E196" s="110"/>
      <c r="F196" s="101"/>
      <c r="G196" s="101"/>
      <c r="H196" s="104"/>
      <c r="I196" s="104">
        <f t="shared" ref="I196" si="115">I195/I194*10</f>
        <v>16</v>
      </c>
      <c r="J196" s="104"/>
      <c r="K196" s="104"/>
      <c r="L196" s="104"/>
      <c r="M196" s="104"/>
      <c r="N196" s="104"/>
      <c r="O196" s="104"/>
      <c r="P196" s="104">
        <f t="shared" ref="P196" si="116">P195/P194*10</f>
        <v>5.2</v>
      </c>
      <c r="Q196" s="104"/>
      <c r="R196" s="104"/>
      <c r="S196" s="104">
        <f t="shared" ref="S196:U196" si="117">S195/S194*10</f>
        <v>16.700000000000003</v>
      </c>
      <c r="T196" s="104">
        <f t="shared" si="117"/>
        <v>11.210191082802549</v>
      </c>
      <c r="U196" s="104">
        <f t="shared" si="117"/>
        <v>12.5</v>
      </c>
      <c r="V196" s="104"/>
      <c r="W196" s="104"/>
      <c r="X196" s="104">
        <f>X195/X194*10</f>
        <v>20.428571428571427</v>
      </c>
      <c r="Y196" s="101"/>
      <c r="Z196" s="101"/>
      <c r="AD196" s="60"/>
      <c r="AE196" s="60"/>
    </row>
    <row r="197" spans="1:31" s="23" customFormat="1" ht="30" customHeight="1" x14ac:dyDescent="0.2">
      <c r="A197" s="19" t="s">
        <v>114</v>
      </c>
      <c r="B197" s="16">
        <v>31307</v>
      </c>
      <c r="C197" s="16">
        <f t="shared" si="72"/>
        <v>24853</v>
      </c>
      <c r="D197" s="110">
        <f t="shared" si="110"/>
        <v>0.79384802120931419</v>
      </c>
      <c r="E197" s="110"/>
      <c r="F197" s="50">
        <v>8100</v>
      </c>
      <c r="G197" s="144">
        <v>1050</v>
      </c>
      <c r="H197" s="50">
        <v>1700</v>
      </c>
      <c r="I197" s="50"/>
      <c r="J197" s="50">
        <v>2099</v>
      </c>
      <c r="K197" s="50"/>
      <c r="L197" s="50">
        <v>3000</v>
      </c>
      <c r="M197" s="50"/>
      <c r="N197" s="50">
        <v>350</v>
      </c>
      <c r="O197" s="50">
        <v>370</v>
      </c>
      <c r="P197" s="50"/>
      <c r="Q197" s="50"/>
      <c r="R197" s="50">
        <v>2835</v>
      </c>
      <c r="S197" s="50"/>
      <c r="T197" s="50">
        <v>900</v>
      </c>
      <c r="U197" s="50"/>
      <c r="V197" s="50"/>
      <c r="W197" s="50"/>
      <c r="X197" s="144">
        <v>2499</v>
      </c>
      <c r="Y197" s="50">
        <v>1100</v>
      </c>
      <c r="Z197" s="50">
        <v>850</v>
      </c>
      <c r="AD197" s="63"/>
      <c r="AE197" s="63"/>
    </row>
    <row r="198" spans="1:31" s="23" customFormat="1" ht="30" customHeight="1" x14ac:dyDescent="0.2">
      <c r="A198" s="10" t="s">
        <v>115</v>
      </c>
      <c r="B198" s="129">
        <f>B197/B200</f>
        <v>0.29816190476190474</v>
      </c>
      <c r="C198" s="16" t="e">
        <f t="shared" si="72"/>
        <v>#DIV/0!</v>
      </c>
      <c r="D198" s="110" t="e">
        <f t="shared" si="110"/>
        <v>#DIV/0!</v>
      </c>
      <c r="E198" s="110"/>
      <c r="F198" s="49">
        <f>F197/F200</f>
        <v>1.0876863166375721</v>
      </c>
      <c r="G198" s="49">
        <f t="shared" ref="G198:Z198" si="118">G197/G200</f>
        <v>0.25697503671071953</v>
      </c>
      <c r="H198" s="49">
        <f t="shared" si="118"/>
        <v>0.30937215650591449</v>
      </c>
      <c r="I198" s="49" t="e">
        <f>I197/I200</f>
        <v>#DIV/0!</v>
      </c>
      <c r="J198" s="49" t="e">
        <f t="shared" si="118"/>
        <v>#DIV/0!</v>
      </c>
      <c r="K198" s="49" t="e">
        <f t="shared" si="118"/>
        <v>#DIV/0!</v>
      </c>
      <c r="L198" s="49" t="e">
        <f t="shared" si="118"/>
        <v>#DIV/0!</v>
      </c>
      <c r="M198" s="49" t="e">
        <f t="shared" si="118"/>
        <v>#DIV/0!</v>
      </c>
      <c r="N198" s="49">
        <f t="shared" si="118"/>
        <v>116.66666666666667</v>
      </c>
      <c r="O198" s="49" t="e">
        <f t="shared" si="118"/>
        <v>#DIV/0!</v>
      </c>
      <c r="P198" s="49" t="e">
        <f t="shared" si="118"/>
        <v>#DIV/0!</v>
      </c>
      <c r="Q198" s="49" t="e">
        <f t="shared" si="118"/>
        <v>#DIV/0!</v>
      </c>
      <c r="R198" s="49" t="e">
        <f t="shared" si="118"/>
        <v>#DIV/0!</v>
      </c>
      <c r="S198" s="49" t="e">
        <f t="shared" si="118"/>
        <v>#DIV/0!</v>
      </c>
      <c r="T198" s="49" t="e">
        <f t="shared" si="118"/>
        <v>#DIV/0!</v>
      </c>
      <c r="U198" s="49" t="e">
        <f t="shared" si="118"/>
        <v>#DIV/0!</v>
      </c>
      <c r="V198" s="49" t="e">
        <f t="shared" si="118"/>
        <v>#DIV/0!</v>
      </c>
      <c r="W198" s="49" t="e">
        <f t="shared" si="118"/>
        <v>#DIV/0!</v>
      </c>
      <c r="X198" s="49" t="e">
        <f t="shared" si="118"/>
        <v>#DIV/0!</v>
      </c>
      <c r="Y198" s="49" t="e">
        <f t="shared" si="118"/>
        <v>#DIV/0!</v>
      </c>
      <c r="Z198" s="49" t="e">
        <f t="shared" si="118"/>
        <v>#DIV/0!</v>
      </c>
      <c r="AD198" s="63"/>
      <c r="AE198" s="63"/>
    </row>
    <row r="199" spans="1:31" s="9" customFormat="1" ht="30" customHeight="1" x14ac:dyDescent="0.2">
      <c r="A199" s="19" t="s">
        <v>116</v>
      </c>
      <c r="B199" s="16">
        <v>190819</v>
      </c>
      <c r="C199" s="16">
        <f t="shared" si="72"/>
        <v>148953</v>
      </c>
      <c r="D199" s="110">
        <f t="shared" si="110"/>
        <v>0.78059836808703531</v>
      </c>
      <c r="E199" s="110"/>
      <c r="F199" s="90">
        <v>9545</v>
      </c>
      <c r="G199" s="90">
        <v>3513</v>
      </c>
      <c r="H199" s="90">
        <v>13265</v>
      </c>
      <c r="I199" s="90">
        <v>7003</v>
      </c>
      <c r="J199" s="90">
        <v>6085</v>
      </c>
      <c r="K199" s="90">
        <v>14900</v>
      </c>
      <c r="L199" s="90">
        <v>5590</v>
      </c>
      <c r="M199" s="90">
        <v>8100</v>
      </c>
      <c r="N199" s="90">
        <v>3463</v>
      </c>
      <c r="O199" s="90">
        <v>5400</v>
      </c>
      <c r="P199" s="90">
        <v>1545</v>
      </c>
      <c r="Q199" s="90">
        <v>3560</v>
      </c>
      <c r="R199" s="90">
        <v>11949</v>
      </c>
      <c r="S199" s="90">
        <v>9000</v>
      </c>
      <c r="T199" s="90">
        <v>5618</v>
      </c>
      <c r="U199" s="90">
        <v>3273</v>
      </c>
      <c r="V199" s="90">
        <v>3221</v>
      </c>
      <c r="W199" s="90">
        <v>3490</v>
      </c>
      <c r="X199" s="90">
        <v>4200</v>
      </c>
      <c r="Y199" s="90">
        <v>22363</v>
      </c>
      <c r="Z199" s="9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2"/>
        <v>17031</v>
      </c>
      <c r="D200" s="110">
        <f t="shared" si="110"/>
        <v>0.16220000000000001</v>
      </c>
      <c r="E200" s="110"/>
      <c r="F200" s="90">
        <v>7447</v>
      </c>
      <c r="G200" s="90">
        <v>4086</v>
      </c>
      <c r="H200" s="90">
        <v>5495</v>
      </c>
      <c r="I200" s="90"/>
      <c r="J200" s="90"/>
      <c r="K200" s="90"/>
      <c r="L200" s="90"/>
      <c r="M200" s="90"/>
      <c r="N200" s="90">
        <v>3</v>
      </c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2"/>
        <v>81874.5</v>
      </c>
      <c r="D201" s="110">
        <f t="shared" si="110"/>
        <v>0.91988652322903208</v>
      </c>
      <c r="E201" s="110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30">
        <f>B201/B200</f>
        <v>0.84766666666666668</v>
      </c>
      <c r="C202" s="16" t="e">
        <f t="shared" si="72"/>
        <v>#DIV/0!</v>
      </c>
      <c r="D202" s="110" t="e">
        <f t="shared" si="110"/>
        <v>#DIV/0!</v>
      </c>
      <c r="E202" s="110"/>
      <c r="F202" s="105">
        <f t="shared" ref="F202:Z202" si="119">F201/F200</f>
        <v>1.020545185980932</v>
      </c>
      <c r="G202" s="105">
        <f t="shared" si="119"/>
        <v>0.48507097405775818</v>
      </c>
      <c r="H202" s="105">
        <f t="shared" si="119"/>
        <v>0.80746132848043672</v>
      </c>
      <c r="I202" s="105" t="e">
        <f t="shared" si="119"/>
        <v>#DIV/0!</v>
      </c>
      <c r="J202" s="105" t="e">
        <f t="shared" si="119"/>
        <v>#DIV/0!</v>
      </c>
      <c r="K202" s="105" t="e">
        <f t="shared" si="119"/>
        <v>#DIV/0!</v>
      </c>
      <c r="L202" s="105" t="e">
        <f t="shared" si="119"/>
        <v>#DIV/0!</v>
      </c>
      <c r="M202" s="105" t="e">
        <f t="shared" si="119"/>
        <v>#DIV/0!</v>
      </c>
      <c r="N202" s="105">
        <f t="shared" si="119"/>
        <v>1409.6666666666667</v>
      </c>
      <c r="O202" s="105" t="e">
        <f t="shared" si="119"/>
        <v>#DIV/0!</v>
      </c>
      <c r="P202" s="105" t="e">
        <f t="shared" si="119"/>
        <v>#DIV/0!</v>
      </c>
      <c r="Q202" s="105" t="e">
        <f t="shared" si="119"/>
        <v>#DIV/0!</v>
      </c>
      <c r="R202" s="105" t="e">
        <f t="shared" si="119"/>
        <v>#DIV/0!</v>
      </c>
      <c r="S202" s="105" t="e">
        <f t="shared" si="119"/>
        <v>#DIV/0!</v>
      </c>
      <c r="T202" s="105" t="e">
        <f t="shared" si="119"/>
        <v>#DIV/0!</v>
      </c>
      <c r="U202" s="105" t="e">
        <f t="shared" si="119"/>
        <v>#DIV/0!</v>
      </c>
      <c r="V202" s="105" t="e">
        <f t="shared" si="119"/>
        <v>#DIV/0!</v>
      </c>
      <c r="W202" s="105" t="e">
        <f t="shared" si="119"/>
        <v>#DIV/0!</v>
      </c>
      <c r="X202" s="105" t="e">
        <f t="shared" si="119"/>
        <v>#DIV/0!</v>
      </c>
      <c r="Y202" s="105" t="e">
        <f t="shared" si="119"/>
        <v>#DIV/0!</v>
      </c>
      <c r="Z202" s="105" t="e">
        <f t="shared" si="119"/>
        <v>#DIV/0!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2"/>
        <v>71638</v>
      </c>
      <c r="D203" s="110">
        <f t="shared" si="110"/>
        <v>0.95451153866652449</v>
      </c>
      <c r="E203" s="110"/>
      <c r="F203" s="90">
        <v>7300</v>
      </c>
      <c r="G203" s="90">
        <v>1364</v>
      </c>
      <c r="H203" s="90">
        <v>4337</v>
      </c>
      <c r="I203" s="90">
        <v>4447</v>
      </c>
      <c r="J203" s="90">
        <v>2796</v>
      </c>
      <c r="K203" s="90">
        <v>5400</v>
      </c>
      <c r="L203" s="90">
        <v>1291</v>
      </c>
      <c r="M203" s="90">
        <v>1945</v>
      </c>
      <c r="N203" s="90">
        <v>4146</v>
      </c>
      <c r="O203" s="90">
        <v>1459</v>
      </c>
      <c r="P203" s="90">
        <v>1456</v>
      </c>
      <c r="Q203" s="90">
        <v>4750</v>
      </c>
      <c r="R203" s="90">
        <v>3228</v>
      </c>
      <c r="S203" s="90">
        <v>4683</v>
      </c>
      <c r="T203" s="90">
        <v>6587</v>
      </c>
      <c r="U203" s="90">
        <v>3384</v>
      </c>
      <c r="V203" s="90">
        <v>1693</v>
      </c>
      <c r="W203" s="90">
        <v>1141</v>
      </c>
      <c r="X203" s="90">
        <v>4904</v>
      </c>
      <c r="Y203" s="90">
        <v>4359</v>
      </c>
      <c r="Z203" s="9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2"/>
        <v>9155</v>
      </c>
      <c r="D204" s="110">
        <f t="shared" si="110"/>
        <v>0.90410823622358283</v>
      </c>
      <c r="E204" s="110"/>
      <c r="F204" s="90">
        <v>300</v>
      </c>
      <c r="G204" s="90">
        <v>618</v>
      </c>
      <c r="H204" s="90">
        <v>100</v>
      </c>
      <c r="I204" s="90">
        <v>319</v>
      </c>
      <c r="J204" s="90">
        <v>307</v>
      </c>
      <c r="K204" s="90">
        <v>500</v>
      </c>
      <c r="L204" s="90">
        <v>1114</v>
      </c>
      <c r="M204" s="90">
        <v>738</v>
      </c>
      <c r="N204" s="90">
        <v>83</v>
      </c>
      <c r="O204" s="90"/>
      <c r="P204" s="90">
        <v>669</v>
      </c>
      <c r="Q204" s="90">
        <v>205</v>
      </c>
      <c r="R204" s="90">
        <v>65</v>
      </c>
      <c r="S204" s="90">
        <v>429</v>
      </c>
      <c r="T204" s="90">
        <v>243</v>
      </c>
      <c r="U204" s="90">
        <v>114</v>
      </c>
      <c r="V204" s="90"/>
      <c r="W204" s="90"/>
      <c r="X204" s="90">
        <v>1434</v>
      </c>
      <c r="Y204" s="90">
        <v>815</v>
      </c>
      <c r="Z204" s="9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2"/>
        <v>0</v>
      </c>
      <c r="D205" s="110"/>
      <c r="E205" s="110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D205" s="60"/>
      <c r="AE205" s="60"/>
    </row>
    <row r="206" spans="1:31" s="23" customFormat="1" ht="45" outlineLevel="1" x14ac:dyDescent="0.2">
      <c r="A206" s="8" t="s">
        <v>185</v>
      </c>
      <c r="B206" s="18">
        <v>90210</v>
      </c>
      <c r="C206" s="16">
        <f t="shared" si="72"/>
        <v>85622</v>
      </c>
      <c r="D206" s="110">
        <f t="shared" ref="D206:D211" si="120">C206/B206</f>
        <v>0.94914089347079034</v>
      </c>
      <c r="E206" s="110"/>
      <c r="F206" s="98">
        <v>525</v>
      </c>
      <c r="G206" s="98">
        <v>1935</v>
      </c>
      <c r="H206" s="98">
        <v>8650</v>
      </c>
      <c r="I206" s="98">
        <v>7161</v>
      </c>
      <c r="J206" s="98">
        <v>5166</v>
      </c>
      <c r="K206" s="98">
        <v>4954</v>
      </c>
      <c r="L206" s="98">
        <v>3099</v>
      </c>
      <c r="M206" s="98">
        <v>4544</v>
      </c>
      <c r="N206" s="98">
        <v>2352</v>
      </c>
      <c r="O206" s="98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8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74730</v>
      </c>
      <c r="C207" s="16">
        <f>SUM(F207:Z207)</f>
        <v>66595.200000000012</v>
      </c>
      <c r="D207" s="110">
        <f t="shared" si="120"/>
        <v>0.89114411882778022</v>
      </c>
      <c r="E207" s="110"/>
      <c r="F207" s="82">
        <v>570</v>
      </c>
      <c r="G207" s="142">
        <v>1702</v>
      </c>
      <c r="H207" s="82">
        <v>8650</v>
      </c>
      <c r="I207" s="82">
        <v>4279</v>
      </c>
      <c r="J207" s="142">
        <v>2478</v>
      </c>
      <c r="K207" s="82">
        <v>4100</v>
      </c>
      <c r="L207" s="85">
        <v>2674</v>
      </c>
      <c r="M207" s="82">
        <v>3429</v>
      </c>
      <c r="N207" s="142">
        <v>2250</v>
      </c>
      <c r="O207" s="82">
        <v>1558</v>
      </c>
      <c r="P207" s="82">
        <v>1467</v>
      </c>
      <c r="Q207" s="82">
        <v>3676</v>
      </c>
      <c r="R207" s="142">
        <v>3842</v>
      </c>
      <c r="S207" s="82">
        <v>1798.4</v>
      </c>
      <c r="T207" s="82">
        <v>2914</v>
      </c>
      <c r="U207" s="142">
        <v>3166.8</v>
      </c>
      <c r="V207" s="82">
        <v>928</v>
      </c>
      <c r="W207" s="142">
        <v>1557</v>
      </c>
      <c r="X207" s="142">
        <v>3107</v>
      </c>
      <c r="Y207" s="142">
        <v>7869</v>
      </c>
      <c r="Z207" s="142">
        <v>4580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31">
        <f>B207/B206</f>
        <v>0.82840039906883933</v>
      </c>
      <c r="C208" s="16">
        <f t="shared" si="72"/>
        <v>16.918220290233076</v>
      </c>
      <c r="D208" s="110">
        <f t="shared" si="120"/>
        <v>20.422757291341174</v>
      </c>
      <c r="E208" s="110"/>
      <c r="F208" s="107">
        <f t="shared" ref="F208:Z208" si="121">F207/F206</f>
        <v>1.0857142857142856</v>
      </c>
      <c r="G208" s="107">
        <f t="shared" si="121"/>
        <v>0.87958656330749352</v>
      </c>
      <c r="H208" s="107">
        <f t="shared" si="121"/>
        <v>1</v>
      </c>
      <c r="I208" s="107">
        <f t="shared" si="121"/>
        <v>0.59754224270353307</v>
      </c>
      <c r="J208" s="107">
        <f t="shared" si="121"/>
        <v>0.47967479674796748</v>
      </c>
      <c r="K208" s="107">
        <f t="shared" si="121"/>
        <v>0.82761404925312876</v>
      </c>
      <c r="L208" s="107">
        <f t="shared" si="121"/>
        <v>0.86285898676992578</v>
      </c>
      <c r="M208" s="107">
        <f t="shared" si="121"/>
        <v>0.75462147887323938</v>
      </c>
      <c r="N208" s="107">
        <f t="shared" si="121"/>
        <v>0.95663265306122447</v>
      </c>
      <c r="O208" s="107">
        <f t="shared" si="121"/>
        <v>0.5464749210803227</v>
      </c>
      <c r="P208" s="107">
        <f t="shared" si="121"/>
        <v>0.56794425087108014</v>
      </c>
      <c r="Q208" s="107">
        <f t="shared" si="121"/>
        <v>0.86189917936694016</v>
      </c>
      <c r="R208" s="107">
        <f t="shared" si="121"/>
        <v>0.85207363051674434</v>
      </c>
      <c r="S208" s="107">
        <f t="shared" si="121"/>
        <v>0.60880162491536904</v>
      </c>
      <c r="T208" s="107">
        <f t="shared" si="121"/>
        <v>0.89633958781913259</v>
      </c>
      <c r="U208" s="107">
        <f t="shared" si="121"/>
        <v>0.78444389398067882</v>
      </c>
      <c r="V208" s="107">
        <f t="shared" si="121"/>
        <v>1.0186608122941823</v>
      </c>
      <c r="W208" s="107">
        <f t="shared" si="121"/>
        <v>0.96948941469489414</v>
      </c>
      <c r="X208" s="107">
        <f t="shared" si="121"/>
        <v>0.40074809751064105</v>
      </c>
      <c r="Y208" s="107">
        <f t="shared" si="121"/>
        <v>1.0352585186159715</v>
      </c>
      <c r="Z208" s="107">
        <f t="shared" si="121"/>
        <v>0.93184130213631744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2"/>
        <v>0</v>
      </c>
      <c r="D209" s="110" t="e">
        <f t="shared" si="120"/>
        <v>#DIV/0!</v>
      </c>
      <c r="E209" s="11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105"/>
      <c r="R209" s="85"/>
      <c r="S209" s="85"/>
      <c r="T209" s="85"/>
      <c r="U209" s="85"/>
      <c r="V209" s="85"/>
      <c r="W209" s="85"/>
      <c r="X209" s="85"/>
      <c r="Y209" s="85"/>
      <c r="Z209" s="85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1701</v>
      </c>
      <c r="C210" s="16">
        <f>SUM(F210:Z210)</f>
        <v>8385</v>
      </c>
      <c r="D210" s="110">
        <f t="shared" si="120"/>
        <v>4.9294532627865957</v>
      </c>
      <c r="E210" s="110"/>
      <c r="F210" s="85"/>
      <c r="G210" s="82"/>
      <c r="H210" s="82">
        <v>2450</v>
      </c>
      <c r="I210" s="82"/>
      <c r="J210" s="82"/>
      <c r="K210" s="82">
        <v>365</v>
      </c>
      <c r="L210" s="82"/>
      <c r="M210" s="82"/>
      <c r="N210" s="82"/>
      <c r="O210" s="82">
        <v>84</v>
      </c>
      <c r="P210" s="85"/>
      <c r="Q210" s="82">
        <v>85</v>
      </c>
      <c r="R210" s="142">
        <v>109</v>
      </c>
      <c r="S210" s="82">
        <v>1300</v>
      </c>
      <c r="T210" s="82"/>
      <c r="U210" s="82">
        <v>593</v>
      </c>
      <c r="V210" s="82">
        <v>50</v>
      </c>
      <c r="W210" s="82"/>
      <c r="X210" s="82">
        <v>499</v>
      </c>
      <c r="Y210" s="142">
        <v>2100</v>
      </c>
      <c r="Z210" s="142">
        <v>750</v>
      </c>
      <c r="AD210" s="64"/>
      <c r="AE210" s="64"/>
    </row>
    <row r="211" spans="1:36" s="23" customFormat="1" ht="30" hidden="1" customHeight="1" x14ac:dyDescent="0.2">
      <c r="A211" s="8" t="s">
        <v>124</v>
      </c>
      <c r="B211" s="110"/>
      <c r="C211" s="16">
        <f t="shared" ref="C211:C215" si="122">SUM(F211:Z211)</f>
        <v>0</v>
      </c>
      <c r="D211" s="110" t="e">
        <f t="shared" si="120"/>
        <v>#DIV/0!</v>
      </c>
      <c r="E211" s="110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70710</v>
      </c>
      <c r="C213" s="16">
        <f t="shared" si="122"/>
        <v>62763</v>
      </c>
      <c r="D213" s="115">
        <f t="shared" ref="D213:D225" si="123">C213/B213</f>
        <v>0.88761137038608395</v>
      </c>
      <c r="E213" s="115"/>
      <c r="F213" s="81">
        <v>836</v>
      </c>
      <c r="G213" s="143">
        <v>2707</v>
      </c>
      <c r="H213" s="81">
        <v>6742</v>
      </c>
      <c r="I213" s="81">
        <v>4890</v>
      </c>
      <c r="J213" s="143">
        <v>2470</v>
      </c>
      <c r="K213" s="81">
        <v>4080</v>
      </c>
      <c r="L213" s="143">
        <v>3932</v>
      </c>
      <c r="M213" s="143">
        <v>6152</v>
      </c>
      <c r="N213" s="143">
        <v>1097</v>
      </c>
      <c r="O213" s="81">
        <v>1509</v>
      </c>
      <c r="P213" s="81">
        <v>2467</v>
      </c>
      <c r="Q213" s="81">
        <v>1147</v>
      </c>
      <c r="R213" s="143">
        <v>4874</v>
      </c>
      <c r="S213" s="81">
        <v>1881</v>
      </c>
      <c r="T213" s="81">
        <v>1550</v>
      </c>
      <c r="U213" s="143">
        <v>1615</v>
      </c>
      <c r="V213" s="81">
        <v>1825</v>
      </c>
      <c r="W213" s="81">
        <v>290</v>
      </c>
      <c r="X213" s="143">
        <v>2871</v>
      </c>
      <c r="Y213" s="81">
        <v>4958</v>
      </c>
      <c r="Z213" s="143">
        <v>4870</v>
      </c>
      <c r="AD213" s="64"/>
      <c r="AE213" s="64"/>
    </row>
    <row r="214" spans="1:36" s="23" customFormat="1" ht="30" customHeight="1" outlineLevel="1" x14ac:dyDescent="0.2">
      <c r="A214" s="10" t="s">
        <v>127</v>
      </c>
      <c r="B214" s="16"/>
      <c r="C214" s="16">
        <f t="shared" si="122"/>
        <v>120307.47919999999</v>
      </c>
      <c r="D214" s="115" t="e">
        <f t="shared" si="123"/>
        <v>#DIV/0!</v>
      </c>
      <c r="E214" s="115"/>
      <c r="F214" s="98">
        <v>1207.7333333333333</v>
      </c>
      <c r="G214" s="98">
        <v>3157.7</v>
      </c>
      <c r="H214" s="98">
        <v>13421.670444444446</v>
      </c>
      <c r="I214" s="98">
        <v>16738.306666666664</v>
      </c>
      <c r="J214" s="98">
        <v>6738.656133333332</v>
      </c>
      <c r="K214" s="98">
        <v>4332.9066666666668</v>
      </c>
      <c r="L214" s="98">
        <v>4557.2115555555547</v>
      </c>
      <c r="M214" s="98">
        <v>7321.0106666666661</v>
      </c>
      <c r="N214" s="98">
        <v>5194.1657333333324</v>
      </c>
      <c r="O214" s="98">
        <v>4366.3360000000002</v>
      </c>
      <c r="P214" s="98">
        <v>3312.66</v>
      </c>
      <c r="Q214" s="98">
        <v>5970.848</v>
      </c>
      <c r="R214" s="98">
        <v>8346.2182222222218</v>
      </c>
      <c r="S214" s="98">
        <v>2807.9999999999995</v>
      </c>
      <c r="T214" s="98">
        <v>5640.8266666666668</v>
      </c>
      <c r="U214" s="98">
        <v>3639.125</v>
      </c>
      <c r="V214" s="98">
        <v>3434.9038888888881</v>
      </c>
      <c r="W214" s="98">
        <v>1069.5</v>
      </c>
      <c r="X214" s="98">
        <v>5788</v>
      </c>
      <c r="Y214" s="98">
        <v>6389.7499999999991</v>
      </c>
      <c r="Z214" s="98">
        <v>6871.9502222222209</v>
      </c>
      <c r="AD214" s="63"/>
      <c r="AE214" s="63"/>
      <c r="AJ214" s="23" t="s">
        <v>0</v>
      </c>
    </row>
    <row r="215" spans="1:36" s="23" customFormat="1" ht="30" customHeight="1" outlineLevel="1" x14ac:dyDescent="0.2">
      <c r="A215" s="10" t="s">
        <v>128</v>
      </c>
      <c r="B215" s="18"/>
      <c r="C215" s="16">
        <f t="shared" si="122"/>
        <v>28243.35</v>
      </c>
      <c r="D215" s="115" t="e">
        <f>C215/B215</f>
        <v>#DIV/0!</v>
      </c>
      <c r="E215" s="115"/>
      <c r="F215" s="81">
        <f>F213*0.45</f>
        <v>376.2</v>
      </c>
      <c r="G215" s="81">
        <f t="shared" ref="G215:Z215" si="124">G213*0.45</f>
        <v>1218.1500000000001</v>
      </c>
      <c r="H215" s="81">
        <f t="shared" si="124"/>
        <v>3033.9</v>
      </c>
      <c r="I215" s="81">
        <f t="shared" si="124"/>
        <v>2200.5</v>
      </c>
      <c r="J215" s="81">
        <f t="shared" si="124"/>
        <v>1111.5</v>
      </c>
      <c r="K215" s="81">
        <f t="shared" si="124"/>
        <v>1836</v>
      </c>
      <c r="L215" s="81">
        <f t="shared" si="124"/>
        <v>1769.4</v>
      </c>
      <c r="M215" s="81">
        <f t="shared" si="124"/>
        <v>2768.4</v>
      </c>
      <c r="N215" s="81">
        <f t="shared" si="124"/>
        <v>493.65000000000003</v>
      </c>
      <c r="O215" s="81">
        <f t="shared" si="124"/>
        <v>679.05000000000007</v>
      </c>
      <c r="P215" s="81">
        <f t="shared" si="124"/>
        <v>1110.1500000000001</v>
      </c>
      <c r="Q215" s="81">
        <f t="shared" si="124"/>
        <v>516.15</v>
      </c>
      <c r="R215" s="81">
        <f t="shared" si="124"/>
        <v>2193.3000000000002</v>
      </c>
      <c r="S215" s="81">
        <f t="shared" si="124"/>
        <v>846.45</v>
      </c>
      <c r="T215" s="81">
        <f t="shared" si="124"/>
        <v>697.5</v>
      </c>
      <c r="U215" s="81">
        <f t="shared" si="124"/>
        <v>726.75</v>
      </c>
      <c r="V215" s="81">
        <f t="shared" si="124"/>
        <v>821.25</v>
      </c>
      <c r="W215" s="81">
        <f t="shared" si="124"/>
        <v>130.5</v>
      </c>
      <c r="X215" s="81">
        <f t="shared" si="124"/>
        <v>1291.95</v>
      </c>
      <c r="Y215" s="81">
        <f t="shared" si="124"/>
        <v>2231.1</v>
      </c>
      <c r="Z215" s="81">
        <f t="shared" si="124"/>
        <v>2191.5</v>
      </c>
      <c r="AA215" s="27"/>
      <c r="AD215" s="63"/>
      <c r="AE215" s="63"/>
    </row>
    <row r="216" spans="1:36" s="23" customFormat="1" ht="30" customHeight="1" x14ac:dyDescent="0.2">
      <c r="A216" s="10" t="s">
        <v>129</v>
      </c>
      <c r="B216" s="131">
        <v>0.63300000000000001</v>
      </c>
      <c r="C216" s="131">
        <f>C213/C214</f>
        <v>0.52168826424882819</v>
      </c>
      <c r="D216" s="115">
        <f t="shared" si="123"/>
        <v>0.82415207622247744</v>
      </c>
      <c r="E216" s="115"/>
      <c r="F216" s="107">
        <f t="shared" ref="F216" si="125">F213/F214</f>
        <v>0.69220578494148821</v>
      </c>
      <c r="G216" s="107">
        <f>G213/G214</f>
        <v>0.85726953162111663</v>
      </c>
      <c r="H216" s="107">
        <f>H213/H214</f>
        <v>0.50232197459375683</v>
      </c>
      <c r="I216" s="107">
        <f>I213/I214</f>
        <v>0.29214424716797321</v>
      </c>
      <c r="J216" s="107">
        <f>J213/J214</f>
        <v>0.36654192633185961</v>
      </c>
      <c r="K216" s="107">
        <f>K213/K214</f>
        <v>0.94163117599271307</v>
      </c>
      <c r="L216" s="107">
        <f t="shared" ref="L216:N216" si="126">L213/L214</f>
        <v>0.86280830987681956</v>
      </c>
      <c r="M216" s="107">
        <f t="shared" si="126"/>
        <v>0.84032113598887448</v>
      </c>
      <c r="N216" s="107">
        <f t="shared" si="126"/>
        <v>0.21119849776067989</v>
      </c>
      <c r="O216" s="107">
        <f t="shared" ref="O216:R216" si="127">O213/O214</f>
        <v>0.34559868961069418</v>
      </c>
      <c r="P216" s="107">
        <f t="shared" si="127"/>
        <v>0.74471874566058704</v>
      </c>
      <c r="Q216" s="107">
        <f t="shared" si="127"/>
        <v>0.19210001661405549</v>
      </c>
      <c r="R216" s="107">
        <f t="shared" si="127"/>
        <v>0.583977062452397</v>
      </c>
      <c r="S216" s="107">
        <f>S213/S214</f>
        <v>0.66987179487179493</v>
      </c>
      <c r="T216" s="107">
        <f>T213/T214</f>
        <v>0.27478241959807309</v>
      </c>
      <c r="U216" s="107">
        <f>U213/U214</f>
        <v>0.44378799848864769</v>
      </c>
      <c r="V216" s="107"/>
      <c r="W216" s="107"/>
      <c r="X216" s="107">
        <f>X213/X214</f>
        <v>0.49602626123013133</v>
      </c>
      <c r="Y216" s="107">
        <f>Y213/Y214</f>
        <v>0.77593020071207808</v>
      </c>
      <c r="Z216" s="107">
        <f>Z213/Z214</f>
        <v>0.70867800879168197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220405</v>
      </c>
      <c r="C217" s="18">
        <f>SUM(F217:Z217)</f>
        <v>213487.8</v>
      </c>
      <c r="D217" s="115">
        <f t="shared" si="123"/>
        <v>0.96861595698827152</v>
      </c>
      <c r="E217" s="115"/>
      <c r="F217" s="81">
        <v>540</v>
      </c>
      <c r="G217" s="81">
        <v>6140</v>
      </c>
      <c r="H217" s="81">
        <v>23010</v>
      </c>
      <c r="I217" s="81">
        <v>15923</v>
      </c>
      <c r="J217" s="81">
        <v>6100</v>
      </c>
      <c r="K217" s="81">
        <v>7500</v>
      </c>
      <c r="L217" s="81">
        <v>3600</v>
      </c>
      <c r="M217" s="143">
        <v>10305</v>
      </c>
      <c r="N217" s="143">
        <v>11838</v>
      </c>
      <c r="O217" s="81">
        <v>8100</v>
      </c>
      <c r="P217" s="81">
        <v>4700</v>
      </c>
      <c r="Q217" s="81">
        <v>15224</v>
      </c>
      <c r="R217" s="81">
        <v>1700</v>
      </c>
      <c r="S217" s="81">
        <v>2600</v>
      </c>
      <c r="T217" s="81">
        <v>9030</v>
      </c>
      <c r="U217" s="143">
        <v>31769.8</v>
      </c>
      <c r="V217" s="81">
        <v>2400</v>
      </c>
      <c r="W217" s="81">
        <v>700</v>
      </c>
      <c r="X217" s="81">
        <v>7164</v>
      </c>
      <c r="Y217" s="143">
        <v>30474</v>
      </c>
      <c r="Z217" s="143">
        <v>14670</v>
      </c>
      <c r="AD217" s="64"/>
      <c r="AE217" s="64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5" t="e">
        <f t="shared" si="123"/>
        <v>#DIV/0!</v>
      </c>
      <c r="E218" s="115"/>
      <c r="F218" s="98">
        <v>345.06666666666666</v>
      </c>
      <c r="G218" s="98">
        <v>8525.7899999999991</v>
      </c>
      <c r="H218" s="98">
        <v>27768.973333333332</v>
      </c>
      <c r="I218" s="98">
        <v>19000.239999999998</v>
      </c>
      <c r="J218" s="98">
        <v>9167.7065999999995</v>
      </c>
      <c r="K218" s="98">
        <v>11327.456</v>
      </c>
      <c r="L218" s="98">
        <v>749.13066666666668</v>
      </c>
      <c r="M218" s="98">
        <v>18161.738000000001</v>
      </c>
      <c r="N218" s="98">
        <v>14325.844200000001</v>
      </c>
      <c r="O218" s="98">
        <v>15009.280000000002</v>
      </c>
      <c r="P218" s="98">
        <v>8026.83</v>
      </c>
      <c r="Q218" s="98">
        <v>17539.366000000002</v>
      </c>
      <c r="R218" s="98">
        <v>2601.4186666666669</v>
      </c>
      <c r="S218" s="98">
        <v>3285.3599999999997</v>
      </c>
      <c r="T218" s="98">
        <v>12194.140000000001</v>
      </c>
      <c r="U218" s="98">
        <v>65504.250000000007</v>
      </c>
      <c r="V218" s="98">
        <v>5888.4066666666649</v>
      </c>
      <c r="W218" s="98">
        <v>534.75000000000011</v>
      </c>
      <c r="X218" s="98">
        <v>7379.7</v>
      </c>
      <c r="Y218" s="98">
        <v>41533.375000000007</v>
      </c>
      <c r="Z218" s="98">
        <v>19822.933333333331</v>
      </c>
      <c r="AD218" s="63"/>
      <c r="AE218" s="63"/>
    </row>
    <row r="219" spans="1:36" s="23" customFormat="1" ht="27" customHeight="1" outlineLevel="1" x14ac:dyDescent="0.2">
      <c r="A219" s="10" t="s">
        <v>128</v>
      </c>
      <c r="B219" s="18"/>
      <c r="C219" s="18">
        <f>C217*0.3</f>
        <v>64046.34</v>
      </c>
      <c r="D219" s="115" t="e">
        <f t="shared" si="123"/>
        <v>#DIV/0!</v>
      </c>
      <c r="E219" s="115"/>
      <c r="F219" s="81">
        <f>F217*0.3</f>
        <v>162</v>
      </c>
      <c r="G219" s="81">
        <f t="shared" ref="G219:Z219" si="128">G217*0.3</f>
        <v>1842</v>
      </c>
      <c r="H219" s="81">
        <f t="shared" si="128"/>
        <v>6903</v>
      </c>
      <c r="I219" s="81">
        <f t="shared" si="128"/>
        <v>4776.8999999999996</v>
      </c>
      <c r="J219" s="81">
        <f t="shared" si="128"/>
        <v>1830</v>
      </c>
      <c r="K219" s="81">
        <f t="shared" si="128"/>
        <v>2250</v>
      </c>
      <c r="L219" s="81">
        <f t="shared" si="128"/>
        <v>1080</v>
      </c>
      <c r="M219" s="81">
        <f t="shared" si="128"/>
        <v>3091.5</v>
      </c>
      <c r="N219" s="81">
        <f t="shared" si="128"/>
        <v>3551.4</v>
      </c>
      <c r="O219" s="81">
        <f t="shared" si="128"/>
        <v>2430</v>
      </c>
      <c r="P219" s="81">
        <f t="shared" si="128"/>
        <v>1410</v>
      </c>
      <c r="Q219" s="81">
        <f t="shared" si="128"/>
        <v>4567.2</v>
      </c>
      <c r="R219" s="81">
        <f t="shared" si="128"/>
        <v>510</v>
      </c>
      <c r="S219" s="81">
        <f t="shared" si="128"/>
        <v>780</v>
      </c>
      <c r="T219" s="81">
        <f t="shared" si="128"/>
        <v>2709</v>
      </c>
      <c r="U219" s="81">
        <f t="shared" si="128"/>
        <v>9530.9399999999987</v>
      </c>
      <c r="V219" s="81">
        <f t="shared" si="128"/>
        <v>720</v>
      </c>
      <c r="W219" s="81">
        <f t="shared" si="128"/>
        <v>210</v>
      </c>
      <c r="X219" s="81">
        <f t="shared" si="128"/>
        <v>2149.1999999999998</v>
      </c>
      <c r="Y219" s="81">
        <f t="shared" si="128"/>
        <v>9142.1999999999989</v>
      </c>
      <c r="Z219" s="81">
        <f t="shared" si="128"/>
        <v>4401</v>
      </c>
      <c r="AD219" s="63"/>
      <c r="AE219" s="63"/>
    </row>
    <row r="220" spans="1:36" s="26" customFormat="1" ht="30" customHeight="1" x14ac:dyDescent="0.2">
      <c r="A220" s="10" t="s">
        <v>129</v>
      </c>
      <c r="B220" s="115">
        <v>0.44500000000000001</v>
      </c>
      <c r="C220" s="115">
        <f>C217/C218</f>
        <v>0.69158892795108218</v>
      </c>
      <c r="D220" s="115">
        <f t="shared" si="123"/>
        <v>1.5541324223619823</v>
      </c>
      <c r="E220" s="115"/>
      <c r="F220" s="49">
        <f t="shared" ref="F220:Z220" si="129">F217/F218</f>
        <v>1.5649149922720247</v>
      </c>
      <c r="G220" s="49">
        <f t="shared" si="129"/>
        <v>0.7201678671419306</v>
      </c>
      <c r="H220" s="49">
        <f>H217/H218</f>
        <v>0.82862264023204801</v>
      </c>
      <c r="I220" s="49">
        <f t="shared" si="129"/>
        <v>0.83804204578468489</v>
      </c>
      <c r="J220" s="49">
        <f t="shared" si="129"/>
        <v>0.66537906001485692</v>
      </c>
      <c r="K220" s="49">
        <f t="shared" si="129"/>
        <v>0.66210806733656702</v>
      </c>
      <c r="L220" s="49">
        <f t="shared" si="129"/>
        <v>4.8055701898022241</v>
      </c>
      <c r="M220" s="49">
        <f t="shared" si="129"/>
        <v>0.56740164404970495</v>
      </c>
      <c r="N220" s="49">
        <f t="shared" si="129"/>
        <v>0.82633873681245251</v>
      </c>
      <c r="O220" s="49">
        <f t="shared" si="129"/>
        <v>0.53966612655637036</v>
      </c>
      <c r="P220" s="49">
        <f t="shared" si="129"/>
        <v>0.58553625777548546</v>
      </c>
      <c r="Q220" s="49">
        <f t="shared" si="129"/>
        <v>0.86799032530594311</v>
      </c>
      <c r="R220" s="49">
        <f t="shared" si="129"/>
        <v>0.65348958311977456</v>
      </c>
      <c r="S220" s="49">
        <f t="shared" si="129"/>
        <v>0.79138968027856926</v>
      </c>
      <c r="T220" s="49">
        <f t="shared" si="129"/>
        <v>0.74051962664033699</v>
      </c>
      <c r="U220" s="49" t="s">
        <v>41</v>
      </c>
      <c r="V220" s="49">
        <f t="shared" si="129"/>
        <v>0.40758054527483961</v>
      </c>
      <c r="W220" s="49">
        <f t="shared" si="129"/>
        <v>1.3090229079008879</v>
      </c>
      <c r="X220" s="49">
        <f t="shared" si="129"/>
        <v>0.97077116955973819</v>
      </c>
      <c r="Y220" s="49">
        <f t="shared" si="129"/>
        <v>0.73372318045427309</v>
      </c>
      <c r="Z220" s="49">
        <f t="shared" si="129"/>
        <v>0.74005192638829109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>
        <v>2880</v>
      </c>
      <c r="C221" s="18">
        <f>SUM(F221:Z221)</f>
        <v>9014</v>
      </c>
      <c r="D221" s="115">
        <f t="shared" si="123"/>
        <v>3.129861111111111</v>
      </c>
      <c r="E221" s="115"/>
      <c r="F221" s="81"/>
      <c r="G221" s="108"/>
      <c r="H221" s="81"/>
      <c r="I221" s="132">
        <v>552</v>
      </c>
      <c r="J221" s="132">
        <v>1050</v>
      </c>
      <c r="K221" s="108">
        <v>450</v>
      </c>
      <c r="L221" s="108">
        <v>4662</v>
      </c>
      <c r="M221" s="81"/>
      <c r="N221" s="108"/>
      <c r="O221" s="108">
        <v>300</v>
      </c>
      <c r="P221" s="81">
        <v>2000</v>
      </c>
      <c r="Q221" s="81"/>
      <c r="R221" s="108"/>
      <c r="S221" s="108"/>
      <c r="T221" s="108"/>
      <c r="U221" s="108"/>
      <c r="V221" s="108"/>
      <c r="W221" s="108"/>
      <c r="X221" s="81"/>
      <c r="Y221" s="108"/>
      <c r="Z221" s="81"/>
      <c r="AD221" s="64"/>
      <c r="AE221" s="64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5"/>
      <c r="E222" s="115"/>
      <c r="F222" s="98"/>
      <c r="G222" s="98">
        <v>9473.1</v>
      </c>
      <c r="H222" s="98">
        <v>35868.257222222222</v>
      </c>
      <c r="I222" s="98">
        <v>39583.833333333328</v>
      </c>
      <c r="J222" s="98">
        <v>7052.0819999999994</v>
      </c>
      <c r="K222" s="98">
        <v>1237.9733333333334</v>
      </c>
      <c r="L222" s="98">
        <v>2965.3088888888888</v>
      </c>
      <c r="M222" s="98">
        <v>21822.243333333336</v>
      </c>
      <c r="N222" s="98">
        <v>5026.6120000000001</v>
      </c>
      <c r="O222" s="98">
        <v>9551.36</v>
      </c>
      <c r="P222" s="98">
        <v>10192.799999999999</v>
      </c>
      <c r="Q222" s="98">
        <v>18036.936666666668</v>
      </c>
      <c r="R222" s="98">
        <v>1896.8677777777775</v>
      </c>
      <c r="S222" s="98">
        <v>1544.3999999999999</v>
      </c>
      <c r="T222" s="98">
        <v>7051.0333333333347</v>
      </c>
      <c r="U222" s="98">
        <v>63684.6875</v>
      </c>
      <c r="V222" s="98">
        <v>6133.7569444444425</v>
      </c>
      <c r="W222" s="98">
        <v>0</v>
      </c>
      <c r="X222" s="98">
        <v>9405.5</v>
      </c>
      <c r="Y222" s="98">
        <v>21299.166666666668</v>
      </c>
      <c r="Z222" s="98">
        <v>15858.346666666666</v>
      </c>
      <c r="AD222" s="63"/>
      <c r="AE222" s="63"/>
    </row>
    <row r="223" spans="1:36" s="23" customFormat="1" ht="30" customHeight="1" outlineLevel="1" x14ac:dyDescent="0.2">
      <c r="A223" s="10" t="s">
        <v>132</v>
      </c>
      <c r="B223" s="16"/>
      <c r="C223" s="18">
        <f>C221*0.19</f>
        <v>1712.66</v>
      </c>
      <c r="D223" s="115"/>
      <c r="E223" s="115"/>
      <c r="F223" s="81"/>
      <c r="G223" s="81">
        <f t="shared" ref="G223:Z223" si="130">G221*0.19</f>
        <v>0</v>
      </c>
      <c r="H223" s="81">
        <f t="shared" si="130"/>
        <v>0</v>
      </c>
      <c r="I223" s="81">
        <f t="shared" si="130"/>
        <v>104.88</v>
      </c>
      <c r="J223" s="81">
        <f t="shared" si="130"/>
        <v>199.5</v>
      </c>
      <c r="K223" s="81">
        <f t="shared" si="130"/>
        <v>85.5</v>
      </c>
      <c r="L223" s="81">
        <f t="shared" si="130"/>
        <v>885.78</v>
      </c>
      <c r="M223" s="81">
        <f t="shared" si="130"/>
        <v>0</v>
      </c>
      <c r="N223" s="81">
        <f t="shared" si="130"/>
        <v>0</v>
      </c>
      <c r="O223" s="81">
        <f t="shared" si="130"/>
        <v>57</v>
      </c>
      <c r="P223" s="81">
        <f t="shared" si="130"/>
        <v>380</v>
      </c>
      <c r="Q223" s="81">
        <f t="shared" si="130"/>
        <v>0</v>
      </c>
      <c r="R223" s="81">
        <f t="shared" si="130"/>
        <v>0</v>
      </c>
      <c r="S223" s="81">
        <f t="shared" si="130"/>
        <v>0</v>
      </c>
      <c r="T223" s="81">
        <f t="shared" si="130"/>
        <v>0</v>
      </c>
      <c r="U223" s="81">
        <f t="shared" si="130"/>
        <v>0</v>
      </c>
      <c r="V223" s="81">
        <f t="shared" si="130"/>
        <v>0</v>
      </c>
      <c r="W223" s="81"/>
      <c r="X223" s="81">
        <f t="shared" si="130"/>
        <v>0</v>
      </c>
      <c r="Y223" s="81">
        <f t="shared" si="130"/>
        <v>0</v>
      </c>
      <c r="Z223" s="81">
        <f t="shared" si="130"/>
        <v>0</v>
      </c>
      <c r="AD223" s="63"/>
      <c r="AE223" s="63"/>
    </row>
    <row r="224" spans="1:36" s="26" customFormat="1" ht="30" customHeight="1" x14ac:dyDescent="0.2">
      <c r="A224" s="10" t="s">
        <v>133</v>
      </c>
      <c r="B224" s="115"/>
      <c r="C224" s="115">
        <f>C221/C222</f>
        <v>3.1332961429473248E-2</v>
      </c>
      <c r="D224" s="115"/>
      <c r="E224" s="115"/>
      <c r="F224" s="49"/>
      <c r="G224" s="49">
        <f>G221/G222</f>
        <v>0</v>
      </c>
      <c r="H224" s="49">
        <f>H221/H222</f>
        <v>0</v>
      </c>
      <c r="I224" s="49">
        <f>I221/I222</f>
        <v>1.3945087009427251E-2</v>
      </c>
      <c r="J224" s="49">
        <f t="shared" ref="J224" si="131">J221/J222</f>
        <v>0.14889219949512783</v>
      </c>
      <c r="K224" s="49">
        <f t="shared" ref="K224:Q224" si="132">K221/K222</f>
        <v>0.36349732896777526</v>
      </c>
      <c r="L224" s="49">
        <f t="shared" si="132"/>
        <v>1.5721802263058224</v>
      </c>
      <c r="M224" s="49">
        <f t="shared" si="132"/>
        <v>0</v>
      </c>
      <c r="N224" s="49">
        <f t="shared" si="132"/>
        <v>0</v>
      </c>
      <c r="O224" s="49">
        <f t="shared" si="132"/>
        <v>3.1409139640846954E-2</v>
      </c>
      <c r="P224" s="49">
        <f t="shared" si="132"/>
        <v>0.19621693744604035</v>
      </c>
      <c r="Q224" s="49">
        <f t="shared" si="132"/>
        <v>0</v>
      </c>
      <c r="R224" s="49">
        <f t="shared" ref="R224" si="133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4">V221/V222</f>
        <v>0</v>
      </c>
      <c r="W224" s="49"/>
      <c r="X224" s="49">
        <f t="shared" si="134"/>
        <v>0</v>
      </c>
      <c r="Y224" s="49">
        <f t="shared" si="134"/>
        <v>0</v>
      </c>
      <c r="Z224" s="49">
        <f t="shared" si="134"/>
        <v>0</v>
      </c>
      <c r="AD224" s="64"/>
      <c r="AE224" s="64"/>
    </row>
    <row r="225" spans="1:31" s="23" customFormat="1" ht="30" customHeight="1" x14ac:dyDescent="0.2">
      <c r="A225" s="24" t="s">
        <v>134</v>
      </c>
      <c r="B225" s="18">
        <v>12</v>
      </c>
      <c r="C225" s="18">
        <f>SUM(F225:Z225)</f>
        <v>0</v>
      </c>
      <c r="D225" s="115">
        <f t="shared" si="123"/>
        <v>0</v>
      </c>
      <c r="E225" s="11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5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customHeight="1" x14ac:dyDescent="0.2">
      <c r="A226" s="10" t="s">
        <v>132</v>
      </c>
      <c r="B226" s="18"/>
      <c r="C226" s="18">
        <f>C225*0.7</f>
        <v>0</v>
      </c>
      <c r="D226" s="115"/>
      <c r="E226" s="115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5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customHeight="1" x14ac:dyDescent="0.2">
      <c r="A227" s="19" t="s">
        <v>135</v>
      </c>
      <c r="B227" s="18"/>
      <c r="C227" s="18">
        <f>SUM(F227:Z227)</f>
        <v>0</v>
      </c>
      <c r="D227" s="115" t="e">
        <f>C227/B227</f>
        <v>#DIV/0!</v>
      </c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D227" s="63"/>
      <c r="AE227" s="63"/>
    </row>
    <row r="228" spans="1:31" s="23" customFormat="1" ht="30" customHeight="1" x14ac:dyDescent="0.2">
      <c r="A228" s="10" t="s">
        <v>132</v>
      </c>
      <c r="B228" s="18"/>
      <c r="C228" s="18">
        <f>C227*0.2</f>
        <v>0</v>
      </c>
      <c r="D228" s="115" t="e">
        <f>C228/B228</f>
        <v>#DIV/0!</v>
      </c>
      <c r="E228" s="115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5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customHeight="1" x14ac:dyDescent="0.2">
      <c r="A229" s="19" t="s">
        <v>152</v>
      </c>
      <c r="B229" s="18"/>
      <c r="C229" s="18">
        <f>SUM(F229:Z229)</f>
        <v>0</v>
      </c>
      <c r="D229" s="11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D229" s="63"/>
      <c r="AE229" s="63"/>
    </row>
    <row r="230" spans="1:31" s="23" customFormat="1" ht="30" customHeight="1" x14ac:dyDescent="0.2">
      <c r="A230" s="19" t="s">
        <v>136</v>
      </c>
      <c r="B230" s="18"/>
      <c r="C230" s="18">
        <f>C228+C226+C223+C219+C215</f>
        <v>94002.35</v>
      </c>
      <c r="D230" s="115" t="e">
        <f>C230/B230</f>
        <v>#DIV/0!</v>
      </c>
      <c r="E230" s="115"/>
      <c r="F230" s="81">
        <f>F228+F226+F223+F219+F215</f>
        <v>538.20000000000005</v>
      </c>
      <c r="G230" s="81">
        <f t="shared" ref="G230:W230" si="135">G228+G226+G223+G219+G215</f>
        <v>3060.15</v>
      </c>
      <c r="H230" s="81">
        <f t="shared" si="135"/>
        <v>9936.9</v>
      </c>
      <c r="I230" s="81">
        <f t="shared" si="135"/>
        <v>7082.28</v>
      </c>
      <c r="J230" s="81">
        <f t="shared" si="135"/>
        <v>3141</v>
      </c>
      <c r="K230" s="81">
        <f t="shared" si="135"/>
        <v>4171.5</v>
      </c>
      <c r="L230" s="81">
        <f t="shared" si="135"/>
        <v>3735.1800000000003</v>
      </c>
      <c r="M230" s="81">
        <f t="shared" si="135"/>
        <v>5859.9</v>
      </c>
      <c r="N230" s="81">
        <f t="shared" si="135"/>
        <v>4045.05</v>
      </c>
      <c r="O230" s="81">
        <f t="shared" si="135"/>
        <v>3166.05</v>
      </c>
      <c r="P230" s="81">
        <f t="shared" si="135"/>
        <v>2900.15</v>
      </c>
      <c r="Q230" s="81">
        <f t="shared" si="135"/>
        <v>5083.3499999999995</v>
      </c>
      <c r="R230" s="81">
        <f t="shared" si="135"/>
        <v>2703.3</v>
      </c>
      <c r="S230" s="81">
        <f t="shared" si="135"/>
        <v>1626.45</v>
      </c>
      <c r="T230" s="81">
        <f t="shared" si="135"/>
        <v>3406.5</v>
      </c>
      <c r="U230" s="81">
        <f t="shared" si="135"/>
        <v>10257.689999999999</v>
      </c>
      <c r="V230" s="81">
        <f t="shared" si="135"/>
        <v>1541.25</v>
      </c>
      <c r="W230" s="81">
        <f t="shared" si="135"/>
        <v>340.5</v>
      </c>
      <c r="X230" s="81">
        <f>X228+X226+X223+X219+X215</f>
        <v>3441.1499999999996</v>
      </c>
      <c r="Y230" s="81">
        <f>Y228+Y226+Y223+Y219+Y215</f>
        <v>11373.3</v>
      </c>
      <c r="Z230" s="81">
        <f t="shared" ref="Z230:AA230" si="136">Z228+Z226+Z223+Z219+Z215</f>
        <v>6592.5</v>
      </c>
      <c r="AA230" s="81">
        <f t="shared" si="136"/>
        <v>0</v>
      </c>
      <c r="AD230" s="63"/>
      <c r="AE230" s="63"/>
    </row>
    <row r="231" spans="1:31" s="23" customFormat="1" ht="45" x14ac:dyDescent="0.2">
      <c r="A231" s="10" t="s">
        <v>157</v>
      </c>
      <c r="B231" s="81">
        <v>73664</v>
      </c>
      <c r="C231" s="81">
        <f>SUM(F231:Z231)</f>
        <v>74460.899999999994</v>
      </c>
      <c r="D231" s="115"/>
      <c r="E231" s="115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5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5">
        <v>13.4</v>
      </c>
      <c r="C232" s="125">
        <f>C230/C231*10</f>
        <v>12.624390787648284</v>
      </c>
      <c r="D232" s="115"/>
      <c r="E232" s="115"/>
      <c r="F232" s="103">
        <f>F230/F231*10</f>
        <v>16.636785162287481</v>
      </c>
      <c r="G232" s="103">
        <f>G230/G231*10</f>
        <v>13.998216001097848</v>
      </c>
      <c r="H232" s="103">
        <f t="shared" ref="H232:W232" si="137">H230/H231*10</f>
        <v>14.79079529047527</v>
      </c>
      <c r="I232" s="103">
        <f>I230/I231*10</f>
        <v>9.7411182174540976</v>
      </c>
      <c r="J232" s="103">
        <f t="shared" si="137"/>
        <v>11.714029984336543</v>
      </c>
      <c r="K232" s="103">
        <f t="shared" si="137"/>
        <v>15.724894451145959</v>
      </c>
      <c r="L232" s="103">
        <f t="shared" si="137"/>
        <v>37.228944483205424</v>
      </c>
      <c r="M232" s="103">
        <f t="shared" si="137"/>
        <v>9.7117902482680876</v>
      </c>
      <c r="N232" s="103">
        <f>N230/N231*10</f>
        <v>12.716284187362465</v>
      </c>
      <c r="O232" s="103">
        <f t="shared" si="137"/>
        <v>10.054782774390244</v>
      </c>
      <c r="P232" s="103">
        <f>P230/P231*10</f>
        <v>13.657405227219215</v>
      </c>
      <c r="Q232" s="103">
        <f t="shared" si="137"/>
        <v>11.805545878910333</v>
      </c>
      <c r="R232" s="103">
        <f t="shared" si="137"/>
        <v>13.024185777606476</v>
      </c>
      <c r="S232" s="103">
        <f t="shared" si="137"/>
        <v>12.871557454890789</v>
      </c>
      <c r="T232" s="103">
        <f t="shared" si="137"/>
        <v>13.688419191513301</v>
      </c>
      <c r="U232" s="103">
        <f>U230/U231*10</f>
        <v>9.8655349843712408</v>
      </c>
      <c r="V232" s="103">
        <f t="shared" si="137"/>
        <v>11.691193203367975</v>
      </c>
      <c r="W232" s="103">
        <f t="shared" si="137"/>
        <v>12.204301075268818</v>
      </c>
      <c r="X232" s="103">
        <f>X230/X231*10</f>
        <v>15.854181064270904</v>
      </c>
      <c r="Y232" s="103">
        <f>Y230/Y231*10</f>
        <v>14.832739935052231</v>
      </c>
      <c r="Z232" s="103">
        <f t="shared" ref="Z232:AA232" si="138">Z230/Z231*10</f>
        <v>12.748491646039604</v>
      </c>
      <c r="AA232" s="103" t="e">
        <f t="shared" si="138"/>
        <v>#DIV/0!</v>
      </c>
      <c r="AD232" s="63"/>
      <c r="AE232" s="63"/>
    </row>
    <row r="233" spans="1:31" ht="22.5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32" ht="20.25" hidden="1" customHeight="1" x14ac:dyDescent="0.25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39">F20-F267</f>
        <v>0</v>
      </c>
      <c r="G268" s="66">
        <f t="shared" si="139"/>
        <v>887</v>
      </c>
      <c r="H268" s="66">
        <f t="shared" si="139"/>
        <v>2868</v>
      </c>
      <c r="I268" s="66">
        <f t="shared" si="139"/>
        <v>0</v>
      </c>
      <c r="J268" s="66">
        <f t="shared" si="139"/>
        <v>0</v>
      </c>
      <c r="K268" s="66">
        <f t="shared" si="139"/>
        <v>151</v>
      </c>
      <c r="L268" s="66">
        <f t="shared" si="139"/>
        <v>0</v>
      </c>
      <c r="M268" s="66">
        <f t="shared" si="139"/>
        <v>286</v>
      </c>
      <c r="N268" s="66">
        <f t="shared" si="139"/>
        <v>0</v>
      </c>
      <c r="O268" s="66">
        <f t="shared" si="139"/>
        <v>0</v>
      </c>
      <c r="P268" s="66">
        <f t="shared" si="139"/>
        <v>213</v>
      </c>
      <c r="Q268" s="66">
        <f t="shared" si="139"/>
        <v>0</v>
      </c>
      <c r="R268" s="66">
        <f t="shared" si="139"/>
        <v>144</v>
      </c>
      <c r="S268" s="66">
        <f t="shared" si="139"/>
        <v>-9</v>
      </c>
      <c r="T268" s="66">
        <f t="shared" si="139"/>
        <v>150</v>
      </c>
      <c r="U268" s="66">
        <f t="shared" si="139"/>
        <v>314</v>
      </c>
      <c r="V268" s="66">
        <f t="shared" si="139"/>
        <v>18</v>
      </c>
      <c r="W268" s="66">
        <f t="shared" si="139"/>
        <v>-573</v>
      </c>
      <c r="X268" s="66">
        <f t="shared" si="139"/>
        <v>-44</v>
      </c>
      <c r="Y268" s="66">
        <f t="shared" si="139"/>
        <v>0</v>
      </c>
      <c r="Z268" s="66">
        <f t="shared" si="139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0">B42/$C42</f>
        <v>1.1301191014684941</v>
      </c>
      <c r="C272" s="68">
        <f t="shared" si="140"/>
        <v>1</v>
      </c>
      <c r="D272" s="68">
        <f t="shared" si="140"/>
        <v>4.4821342130268748E-6</v>
      </c>
      <c r="E272" s="68">
        <f t="shared" si="140"/>
        <v>1.0637225527922968E-4</v>
      </c>
      <c r="F272" s="69">
        <f t="shared" si="140"/>
        <v>7.2682642428650801E-2</v>
      </c>
      <c r="G272" s="69">
        <f t="shared" si="140"/>
        <v>3.0625078829439177E-2</v>
      </c>
      <c r="H272" s="69">
        <f t="shared" si="140"/>
        <v>7.498737462636744E-2</v>
      </c>
      <c r="I272" s="69">
        <f t="shared" si="140"/>
        <v>6.7605140109988901E-2</v>
      </c>
      <c r="J272" s="69">
        <f t="shared" si="140"/>
        <v>3.8101528771922175E-2</v>
      </c>
      <c r="K272" s="69">
        <f t="shared" si="140"/>
        <v>6.0404244962134E-2</v>
      </c>
      <c r="L272" s="69">
        <f t="shared" si="140"/>
        <v>3.1891415201810956E-2</v>
      </c>
      <c r="M272" s="69">
        <f t="shared" si="140"/>
        <v>5.0871264750919229E-2</v>
      </c>
      <c r="N272" s="69">
        <f t="shared" si="140"/>
        <v>4.3754454338189815E-2</v>
      </c>
      <c r="O272" s="69">
        <f t="shared" si="140"/>
        <v>2.0921396475228685E-2</v>
      </c>
      <c r="P272" s="69">
        <f t="shared" si="140"/>
        <v>2.1269385710356453E-2</v>
      </c>
      <c r="Q272" s="69">
        <f t="shared" si="140"/>
        <v>4.4098897831474936E-2</v>
      </c>
      <c r="R272" s="69">
        <f t="shared" si="140"/>
        <v>5.6265857697223018E-2</v>
      </c>
      <c r="S272" s="69">
        <f t="shared" si="140"/>
        <v>5.4270111574365093E-2</v>
      </c>
      <c r="T272" s="69">
        <f t="shared" si="140"/>
        <v>5.7223207994736083E-2</v>
      </c>
      <c r="U272" s="69">
        <f t="shared" si="140"/>
        <v>3.88410692133873E-2</v>
      </c>
      <c r="V272" s="69">
        <f t="shared" si="140"/>
        <v>3.9464106708594217E-2</v>
      </c>
      <c r="W272" s="69">
        <f t="shared" si="140"/>
        <v>1.9106483186345447E-2</v>
      </c>
      <c r="X272" s="69">
        <f t="shared" si="140"/>
        <v>4.0461979770023179E-2</v>
      </c>
      <c r="Y272" s="69">
        <f t="shared" si="140"/>
        <v>9.085710204493061E-2</v>
      </c>
      <c r="Z272" s="69">
        <f t="shared" si="140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9">
        <f t="shared" ref="F277:AA277" si="141">F64/$C64</f>
        <v>0.11118115436281904</v>
      </c>
      <c r="G277" s="69">
        <f t="shared" si="141"/>
        <v>1.4296327982529212E-2</v>
      </c>
      <c r="H277" s="69">
        <f t="shared" si="141"/>
        <v>0.1174662854312538</v>
      </c>
      <c r="I277" s="69">
        <f t="shared" si="141"/>
        <v>4.8160989410961266E-2</v>
      </c>
      <c r="J277" s="69">
        <f t="shared" si="141"/>
        <v>2.5564536101042392E-2</v>
      </c>
      <c r="K277" s="69">
        <f t="shared" si="141"/>
        <v>4.0843971152186472E-2</v>
      </c>
      <c r="L277" s="69">
        <f t="shared" si="141"/>
        <v>6.9774335652265276E-2</v>
      </c>
      <c r="M277" s="69">
        <f t="shared" si="141"/>
        <v>5.5909524131150981E-2</v>
      </c>
      <c r="N277" s="69">
        <f t="shared" si="141"/>
        <v>3.7072892511125617E-2</v>
      </c>
      <c r="O277" s="69">
        <f t="shared" si="141"/>
        <v>2.7748384627507484E-2</v>
      </c>
      <c r="P277" s="69">
        <f t="shared" si="141"/>
        <v>3.0994138880758866E-2</v>
      </c>
      <c r="Q277" s="69">
        <f t="shared" si="141"/>
        <v>4.3489354676512743E-2</v>
      </c>
      <c r="R277" s="69">
        <f t="shared" si="141"/>
        <v>4.0412454690771552E-2</v>
      </c>
      <c r="S277" s="69">
        <f t="shared" si="141"/>
        <v>4.0680745360259965E-2</v>
      </c>
      <c r="T277" s="69">
        <f t="shared" si="141"/>
        <v>3.1388132171615971E-2</v>
      </c>
      <c r="U277" s="69">
        <f t="shared" si="141"/>
        <v>5.5215345475831325E-2</v>
      </c>
      <c r="V277" s="69">
        <f t="shared" si="141"/>
        <v>1.71668505302024E-2</v>
      </c>
      <c r="W277" s="69">
        <f t="shared" si="141"/>
        <v>1.7485797479943863E-2</v>
      </c>
      <c r="X277" s="69">
        <f t="shared" si="141"/>
        <v>2.5103001103181213E-2</v>
      </c>
      <c r="Y277" s="69">
        <f t="shared" si="141"/>
        <v>9.7776001681038033E-2</v>
      </c>
      <c r="Z277" s="69">
        <f t="shared" si="141"/>
        <v>5.2269776587042495E-2</v>
      </c>
      <c r="AA277" s="69">
        <f t="shared" si="141"/>
        <v>0</v>
      </c>
    </row>
    <row r="278" spans="3:27" hidden="1" x14ac:dyDescent="0.25">
      <c r="H278" s="69">
        <f t="shared" ref="H278:Z278" si="142">H70/$C70</f>
        <v>0.20244267198404786</v>
      </c>
      <c r="I278" s="69">
        <f t="shared" si="142"/>
        <v>4.9052841475573282E-2</v>
      </c>
      <c r="J278" s="69">
        <f t="shared" si="142"/>
        <v>1.9341974077766701E-2</v>
      </c>
      <c r="K278" s="69">
        <f t="shared" si="142"/>
        <v>6.739780658025922E-2</v>
      </c>
      <c r="L278" s="69">
        <f t="shared" si="142"/>
        <v>2.0089730807577269E-2</v>
      </c>
      <c r="M278" s="69">
        <f t="shared" si="142"/>
        <v>7.153539381854436E-2</v>
      </c>
      <c r="N278" s="69">
        <f t="shared" si="142"/>
        <v>8.3250249252243263E-3</v>
      </c>
      <c r="O278" s="69">
        <f t="shared" si="142"/>
        <v>3.2951146560319042E-2</v>
      </c>
      <c r="P278" s="69">
        <f t="shared" si="142"/>
        <v>3.0408773678963111E-2</v>
      </c>
      <c r="Q278" s="69">
        <f t="shared" si="142"/>
        <v>2.1585244267198406E-2</v>
      </c>
      <c r="R278" s="69">
        <f t="shared" si="142"/>
        <v>7.9361914257228314E-2</v>
      </c>
      <c r="S278" s="69">
        <f t="shared" si="142"/>
        <v>7.9910269192422737E-2</v>
      </c>
      <c r="T278" s="69">
        <f t="shared" si="142"/>
        <v>3.2053838484546363E-2</v>
      </c>
      <c r="U278" s="69">
        <f t="shared" si="142"/>
        <v>1.7547357926221335E-2</v>
      </c>
      <c r="V278" s="69">
        <f t="shared" si="142"/>
        <v>1.4007976071784646E-2</v>
      </c>
      <c r="W278" s="69">
        <f t="shared" si="142"/>
        <v>6.031904287138584E-3</v>
      </c>
      <c r="X278" s="69">
        <f t="shared" si="142"/>
        <v>7.7766699900299104E-3</v>
      </c>
      <c r="Y278" s="69">
        <f t="shared" si="142"/>
        <v>0.17397806580259223</v>
      </c>
      <c r="Z278" s="69">
        <f t="shared" si="142"/>
        <v>5.877367896311067E-2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299343.5</v>
      </c>
      <c r="F282" s="66">
        <f t="shared" ref="F282:Z282" si="143">F42+F55+F59+F61+F63++F64</f>
        <v>28929.5</v>
      </c>
      <c r="G282" s="66">
        <f t="shared" si="143"/>
        <v>8109.5</v>
      </c>
      <c r="H282" s="66">
        <f t="shared" si="143"/>
        <v>23745</v>
      </c>
      <c r="I282" s="66">
        <f t="shared" si="143"/>
        <v>18225.599999999999</v>
      </c>
      <c r="J282" s="66">
        <f t="shared" si="143"/>
        <v>10090.6</v>
      </c>
      <c r="K282" s="66">
        <f t="shared" si="143"/>
        <v>19777</v>
      </c>
      <c r="L282" s="66">
        <f t="shared" si="143"/>
        <v>11089</v>
      </c>
      <c r="M282" s="66">
        <f t="shared" si="143"/>
        <v>15623</v>
      </c>
      <c r="N282" s="66">
        <f t="shared" si="143"/>
        <v>11719</v>
      </c>
      <c r="O282" s="66">
        <f t="shared" si="143"/>
        <v>6402.3</v>
      </c>
      <c r="P282" s="66">
        <f t="shared" si="143"/>
        <v>8039.7</v>
      </c>
      <c r="Q282" s="66">
        <f t="shared" si="143"/>
        <v>11940</v>
      </c>
      <c r="R282" s="66">
        <f t="shared" si="143"/>
        <v>17311</v>
      </c>
      <c r="S282" s="66">
        <f t="shared" si="143"/>
        <v>15536.3</v>
      </c>
      <c r="T282" s="66">
        <f t="shared" si="143"/>
        <v>14417.5</v>
      </c>
      <c r="U282" s="66">
        <f t="shared" si="143"/>
        <v>11704</v>
      </c>
      <c r="V282" s="66">
        <f t="shared" si="143"/>
        <v>11709</v>
      </c>
      <c r="W282" s="66">
        <f t="shared" si="143"/>
        <v>5256</v>
      </c>
      <c r="X282" s="66">
        <f t="shared" si="143"/>
        <v>10895</v>
      </c>
      <c r="Y282" s="66">
        <f t="shared" si="143"/>
        <v>26132.5</v>
      </c>
      <c r="Z282" s="66">
        <f t="shared" si="143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1" orientation="portrait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2024-07-10T10:13:01Z</cp:lastPrinted>
  <dcterms:created xsi:type="dcterms:W3CDTF">2017-06-08T05:54:08Z</dcterms:created>
  <dcterms:modified xsi:type="dcterms:W3CDTF">2024-07-10T11:12:55Z</dcterms:modified>
</cp:coreProperties>
</file>