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360" yWindow="-120" windowWidth="13275" windowHeight="1291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оперативка!$A$2:$AD$272</definedName>
  </definedNames>
  <calcPr calcId="145621"/>
</workbook>
</file>

<file path=xl/calcChain.xml><?xml version="1.0" encoding="utf-8"?>
<calcChain xmlns="http://schemas.openxmlformats.org/spreadsheetml/2006/main">
  <c r="W156" i="1" l="1"/>
  <c r="X156" i="1"/>
  <c r="Y156" i="1"/>
  <c r="T156" i="1"/>
  <c r="U156" i="1"/>
  <c r="I156" i="1"/>
  <c r="J156" i="1"/>
  <c r="K156" i="1"/>
  <c r="L156" i="1"/>
  <c r="M156" i="1"/>
  <c r="N156" i="1"/>
  <c r="O156" i="1"/>
  <c r="P156" i="1"/>
  <c r="Q156" i="1"/>
  <c r="R156" i="1"/>
  <c r="G156" i="1"/>
  <c r="F156" i="1"/>
  <c r="Z137" i="1"/>
  <c r="G187" i="1" l="1"/>
  <c r="H187" i="1"/>
  <c r="L187" i="1"/>
  <c r="M187" i="1"/>
  <c r="N187" i="1"/>
  <c r="O187" i="1"/>
  <c r="P187" i="1"/>
  <c r="V187" i="1"/>
  <c r="W187" i="1"/>
  <c r="Y187" i="1"/>
  <c r="I182" i="1"/>
  <c r="G182" i="1"/>
  <c r="N182" i="1"/>
  <c r="O182" i="1"/>
  <c r="P182" i="1"/>
  <c r="Q182" i="1"/>
  <c r="R182" i="1"/>
  <c r="T182" i="1"/>
  <c r="W182" i="1"/>
  <c r="X18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G179" i="1"/>
  <c r="F179" i="1"/>
  <c r="W179" i="1"/>
  <c r="X179" i="1"/>
  <c r="W173" i="1"/>
  <c r="X173" i="1"/>
  <c r="Y173" i="1"/>
  <c r="Z173" i="1"/>
  <c r="P173" i="1"/>
  <c r="Q173" i="1"/>
  <c r="K173" i="1"/>
  <c r="L173" i="1"/>
  <c r="M173" i="1"/>
  <c r="N173" i="1"/>
  <c r="Z170" i="1"/>
  <c r="X170" i="1"/>
  <c r="Y170" i="1"/>
  <c r="W170" i="1"/>
  <c r="V170" i="1"/>
  <c r="T170" i="1"/>
  <c r="P170" i="1"/>
  <c r="M170" i="1"/>
  <c r="G170" i="1"/>
  <c r="F170" i="1"/>
  <c r="H162" i="1"/>
  <c r="B198" i="1" l="1"/>
  <c r="O130" i="1" l="1"/>
  <c r="P130" i="1"/>
  <c r="Q130" i="1"/>
  <c r="R130" i="1"/>
  <c r="S130" i="1"/>
  <c r="T130" i="1"/>
  <c r="U130" i="1"/>
  <c r="V130" i="1"/>
  <c r="W130" i="1"/>
  <c r="X130" i="1"/>
  <c r="Y130" i="1"/>
  <c r="N198" i="1" l="1"/>
  <c r="Z142" i="1"/>
  <c r="G151" i="1"/>
  <c r="H151" i="1"/>
  <c r="I151" i="1"/>
  <c r="J151" i="1"/>
  <c r="K151" i="1"/>
  <c r="L151" i="1"/>
  <c r="M151" i="1"/>
  <c r="F151" i="1"/>
  <c r="O151" i="1"/>
  <c r="Q151" i="1"/>
  <c r="R151" i="1"/>
  <c r="W151" i="1"/>
  <c r="V152" i="1"/>
  <c r="R152" i="1"/>
  <c r="I152" i="1"/>
  <c r="Y196" i="1"/>
  <c r="Z196" i="1"/>
  <c r="V196" i="1"/>
  <c r="W196" i="1"/>
  <c r="Q196" i="1"/>
  <c r="R196" i="1"/>
  <c r="O196" i="1"/>
  <c r="H196" i="1"/>
  <c r="G196" i="1"/>
  <c r="N196" i="1"/>
  <c r="J196" i="1"/>
  <c r="K196" i="1"/>
  <c r="L196" i="1"/>
  <c r="M196" i="1"/>
  <c r="I196" i="1"/>
  <c r="F196" i="1"/>
  <c r="C196" i="1"/>
  <c r="P196" i="1"/>
  <c r="S196" i="1"/>
  <c r="T196" i="1"/>
  <c r="U196" i="1"/>
  <c r="X196" i="1"/>
  <c r="N193" i="1"/>
  <c r="V148" i="1" l="1"/>
  <c r="R148" i="1"/>
  <c r="I148" i="1"/>
  <c r="B229" i="1" l="1"/>
  <c r="C116" i="1" l="1"/>
  <c r="F124" i="1" l="1"/>
  <c r="H124" i="1"/>
  <c r="G124" i="1"/>
  <c r="F125" i="1"/>
  <c r="G125" i="1"/>
  <c r="F126" i="1"/>
  <c r="G126" i="1"/>
  <c r="F127" i="1"/>
  <c r="G127" i="1"/>
  <c r="F128" i="1"/>
  <c r="G128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J130" i="1"/>
  <c r="I130" i="1"/>
  <c r="F123" i="1"/>
  <c r="H125" i="1"/>
  <c r="H126" i="1"/>
  <c r="H127" i="1"/>
  <c r="H128" i="1"/>
  <c r="F117" i="1"/>
  <c r="F109" i="1"/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C123" i="1" l="1"/>
  <c r="D108" i="1"/>
  <c r="F283" i="1"/>
  <c r="L283" i="1" l="1"/>
  <c r="AA288" i="1" l="1"/>
  <c r="K36" i="1" l="1"/>
  <c r="U283" i="1" l="1"/>
  <c r="W283" i="1" l="1"/>
  <c r="X283" i="1"/>
  <c r="H283" i="1" l="1"/>
  <c r="K283" i="1"/>
  <c r="Q283" i="1"/>
  <c r="R283" i="1"/>
  <c r="T283" i="1"/>
  <c r="V283" i="1"/>
  <c r="Y283" i="1"/>
  <c r="G283" i="1"/>
  <c r="N283" i="1" l="1"/>
  <c r="S283" i="1"/>
  <c r="O283" i="1"/>
  <c r="AA63" i="1"/>
  <c r="C53" i="1" l="1"/>
  <c r="C52" i="1"/>
  <c r="M283" i="1" l="1"/>
  <c r="S11" i="1" l="1"/>
  <c r="I283" i="1" l="1"/>
  <c r="J283" i="1"/>
  <c r="P283" i="1"/>
  <c r="Z283" i="1"/>
  <c r="C283" i="1" l="1"/>
  <c r="C268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F269" i="1"/>
  <c r="C269" i="1" l="1"/>
  <c r="C30" i="1" l="1"/>
  <c r="AE30" i="1" l="1"/>
  <c r="C47" i="1"/>
  <c r="C48" i="1"/>
  <c r="C49" i="1"/>
  <c r="F44" i="1"/>
  <c r="C42" i="1" l="1"/>
  <c r="AL42" i="1" s="1"/>
  <c r="AL45" i="1" s="1"/>
  <c r="AA42" i="1"/>
  <c r="N273" i="1" l="1"/>
  <c r="U273" i="1"/>
  <c r="B273" i="1"/>
  <c r="F273" i="1"/>
  <c r="J273" i="1"/>
  <c r="O273" i="1"/>
  <c r="S273" i="1"/>
  <c r="K273" i="1"/>
  <c r="V273" i="1"/>
  <c r="Z273" i="1"/>
  <c r="L273" i="1"/>
  <c r="W273" i="1"/>
  <c r="I273" i="1"/>
  <c r="R273" i="1"/>
  <c r="C273" i="1"/>
  <c r="G273" i="1"/>
  <c r="P273" i="1"/>
  <c r="H273" i="1"/>
  <c r="Q273" i="1"/>
  <c r="E273" i="1"/>
  <c r="M273" i="1"/>
  <c r="T273" i="1"/>
  <c r="X273" i="1"/>
  <c r="Y273" i="1"/>
  <c r="C275" i="1"/>
  <c r="C276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AF26" i="1" l="1"/>
  <c r="K161" i="1"/>
  <c r="K162" i="1"/>
  <c r="J182" i="1" l="1"/>
  <c r="O109" i="1" l="1"/>
  <c r="U182" i="1" l="1"/>
  <c r="L182" i="1" l="1"/>
  <c r="W138" i="1" l="1"/>
  <c r="B161" i="1" l="1"/>
  <c r="C134" i="1" l="1"/>
  <c r="U138" i="1"/>
  <c r="R173" i="1" l="1"/>
  <c r="J173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C145" i="1" l="1"/>
  <c r="M152" i="1" l="1"/>
  <c r="P138" i="1" l="1"/>
  <c r="B137" i="1" l="1"/>
  <c r="R162" i="1" l="1"/>
  <c r="F161" i="1"/>
  <c r="T187" i="1" l="1"/>
  <c r="O173" i="1" l="1"/>
  <c r="L138" i="1" l="1"/>
  <c r="U142" i="1" l="1"/>
  <c r="K182" i="1" l="1"/>
  <c r="N101" i="1" l="1"/>
  <c r="N109" i="1"/>
  <c r="B153" i="1"/>
  <c r="I161" i="1" l="1"/>
  <c r="I164" i="1" s="1"/>
  <c r="C160" i="1" l="1"/>
  <c r="R138" i="1" l="1"/>
  <c r="F138" i="1"/>
  <c r="F102" i="1" l="1"/>
  <c r="F153" i="1"/>
  <c r="X138" i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O170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73" i="1"/>
  <c r="Q164" i="1" l="1"/>
  <c r="C164" i="1" s="1"/>
  <c r="C161" i="1"/>
  <c r="C162" i="1"/>
  <c r="S187" i="1"/>
  <c r="Z152" i="1" l="1"/>
  <c r="V182" i="1" l="1"/>
  <c r="Y179" i="1"/>
  <c r="M182" i="1"/>
  <c r="D114" i="1" l="1"/>
  <c r="S173" i="1" l="1"/>
  <c r="D122" i="1" l="1"/>
  <c r="D115" i="1" l="1"/>
  <c r="C128" i="1" l="1"/>
  <c r="D128" i="1" s="1"/>
  <c r="H182" i="1" l="1"/>
  <c r="S182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T173" i="1" l="1"/>
  <c r="P152" i="1" l="1"/>
  <c r="O152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C127" i="1" l="1"/>
  <c r="D127" i="1" s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Z224" i="1" l="1"/>
  <c r="V142" i="1"/>
  <c r="Q142" i="1" l="1"/>
  <c r="Y224" i="1" l="1"/>
  <c r="Y123" i="1"/>
  <c r="D189" i="1"/>
  <c r="D191" i="1"/>
  <c r="O224" i="1" l="1"/>
  <c r="K152" i="1" l="1"/>
  <c r="F187" i="1" l="1"/>
  <c r="V224" i="1" l="1"/>
  <c r="U170" i="1" l="1"/>
  <c r="I142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3" i="1"/>
  <c r="C173" i="1" s="1"/>
  <c r="C101" i="1" l="1"/>
  <c r="C102" i="1"/>
  <c r="D172" i="1"/>
  <c r="D171" i="1" l="1"/>
  <c r="D173" i="1"/>
  <c r="H142" i="1"/>
  <c r="G130" i="1" l="1"/>
  <c r="H130" i="1"/>
  <c r="K130" i="1"/>
  <c r="L130" i="1"/>
  <c r="M130" i="1"/>
  <c r="N130" i="1"/>
  <c r="Z130" i="1"/>
  <c r="F130" i="1"/>
  <c r="C130" i="1" l="1"/>
  <c r="K224" i="1" l="1"/>
  <c r="M123" i="1" l="1"/>
  <c r="B196" i="1" l="1"/>
  <c r="D196" i="1" s="1"/>
  <c r="D195" i="1" l="1"/>
  <c r="D194" i="1"/>
  <c r="Z187" i="1" l="1"/>
  <c r="J187" i="1" l="1"/>
  <c r="C176" i="1" l="1"/>
  <c r="T142" i="1" l="1"/>
  <c r="Q187" i="1" l="1"/>
  <c r="D130" i="1" l="1"/>
  <c r="G167" i="1" l="1"/>
  <c r="S142" i="1" l="1"/>
  <c r="K170" i="1" l="1"/>
  <c r="B162" i="1" l="1"/>
  <c r="B163" i="1" l="1"/>
  <c r="X152" i="1"/>
  <c r="I187" i="1" l="1"/>
  <c r="C187" i="1" s="1"/>
  <c r="K142" i="1" l="1"/>
  <c r="B167" i="1" l="1"/>
  <c r="H170" i="1" l="1"/>
  <c r="C167" i="1" l="1"/>
  <c r="S170" i="1"/>
  <c r="Q152" i="1"/>
  <c r="D129" i="1" l="1"/>
  <c r="I198" i="1" l="1"/>
  <c r="F142" i="1" l="1"/>
  <c r="G152" i="1" l="1"/>
  <c r="V156" i="1" l="1"/>
  <c r="I170" i="1" l="1"/>
  <c r="H152" i="1" l="1"/>
  <c r="B152" i="1" l="1"/>
  <c r="N170" i="1" l="1"/>
  <c r="X224" i="1" l="1"/>
  <c r="U152" i="1" l="1"/>
  <c r="B170" i="1" l="1"/>
  <c r="D132" i="1" l="1"/>
  <c r="H138" i="1"/>
  <c r="I137" i="1"/>
  <c r="L137" i="1"/>
  <c r="O138" i="1"/>
  <c r="R137" i="1"/>
  <c r="S138" i="1"/>
  <c r="U137" i="1"/>
  <c r="X137" i="1"/>
  <c r="Z138" i="1"/>
  <c r="F137" i="1"/>
  <c r="B148" i="1"/>
  <c r="H153" i="1"/>
  <c r="I153" i="1"/>
  <c r="N153" i="1"/>
  <c r="R153" i="1"/>
  <c r="S153" i="1"/>
  <c r="V153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D200" i="1"/>
  <c r="C137" i="1" l="1"/>
  <c r="C153" i="1"/>
  <c r="C138" i="1"/>
  <c r="C198" i="1"/>
  <c r="P123" i="1"/>
  <c r="C126" i="1" l="1"/>
  <c r="D126" i="1" s="1"/>
  <c r="V123" i="1"/>
  <c r="W123" i="1" l="1"/>
  <c r="U123" i="1" l="1"/>
  <c r="C125" i="1" l="1"/>
  <c r="D125" i="1" s="1"/>
  <c r="I123" i="1"/>
  <c r="N123" i="1" l="1"/>
  <c r="D112" i="1"/>
  <c r="D120" i="1"/>
  <c r="J123" i="1"/>
  <c r="K123" i="1" l="1"/>
  <c r="H193" i="1" l="1"/>
  <c r="C190" i="1" l="1"/>
  <c r="D190" i="1" s="1"/>
  <c r="C193" i="1"/>
  <c r="D193" i="1" s="1"/>
  <c r="C188" i="1"/>
  <c r="C192" i="1"/>
  <c r="O123" i="1"/>
  <c r="D192" i="1" l="1"/>
  <c r="D188" i="1"/>
  <c r="X123" i="1"/>
  <c r="H123" i="1" l="1"/>
  <c r="C124" i="1" l="1"/>
  <c r="D124" i="1" s="1"/>
  <c r="Z123" i="1"/>
  <c r="G123" i="1"/>
  <c r="T123" i="1"/>
  <c r="L152" i="1"/>
  <c r="L123" i="1"/>
  <c r="S123" i="1"/>
  <c r="Q123" i="1" l="1"/>
  <c r="R123" i="1" l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1" i="1" l="1"/>
  <c r="C255" i="1"/>
  <c r="C253" i="1"/>
  <c r="C251" i="1"/>
  <c r="C250" i="1"/>
  <c r="C249" i="1"/>
  <c r="C248" i="1"/>
  <c r="C247" i="1"/>
  <c r="C239" i="1"/>
  <c r="C238" i="1"/>
  <c r="C237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C117" i="1"/>
  <c r="B117" i="1"/>
  <c r="D113" i="1"/>
  <c r="D111" i="1"/>
  <c r="C109" i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D202" i="1" s="1"/>
  <c r="C208" i="1"/>
  <c r="D208" i="1" s="1"/>
  <c r="D77" i="1"/>
  <c r="D82" i="1"/>
  <c r="D79" i="1"/>
  <c r="D80" i="1"/>
  <c r="AE19" i="1"/>
  <c r="AF19" i="1" s="1"/>
  <c r="AE27" i="1"/>
  <c r="N279" i="1"/>
  <c r="V279" i="1"/>
  <c r="J279" i="1"/>
  <c r="O279" i="1"/>
  <c r="S279" i="1"/>
  <c r="W279" i="1"/>
  <c r="H279" i="1"/>
  <c r="Q279" i="1"/>
  <c r="Y279" i="1"/>
  <c r="I279" i="1"/>
  <c r="R279" i="1"/>
  <c r="Z279" i="1"/>
  <c r="K279" i="1"/>
  <c r="P279" i="1"/>
  <c r="T279" i="1"/>
  <c r="X279" i="1"/>
  <c r="L279" i="1"/>
  <c r="U279" i="1"/>
  <c r="M279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76" i="1"/>
  <c r="D152" i="1"/>
  <c r="D123" i="1"/>
  <c r="D169" i="1"/>
  <c r="D165" i="1"/>
  <c r="D201" i="1"/>
  <c r="D110" i="1"/>
  <c r="D102" i="1"/>
  <c r="D101" i="1"/>
  <c r="D117" i="1"/>
  <c r="D116" i="1"/>
  <c r="D109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51" i="1"/>
  <c r="C64" i="1"/>
  <c r="C56" i="1"/>
  <c r="D42" i="1"/>
  <c r="D273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8" i="1"/>
  <c r="U278" i="1"/>
  <c r="T278" i="1"/>
  <c r="Q278" i="1"/>
  <c r="W278" i="1"/>
  <c r="AA278" i="1"/>
  <c r="S278" i="1"/>
  <c r="F278" i="1"/>
  <c r="L278" i="1"/>
  <c r="P278" i="1"/>
  <c r="H278" i="1"/>
  <c r="X278" i="1"/>
  <c r="K278" i="1"/>
  <c r="J278" i="1"/>
  <c r="Y278" i="1"/>
  <c r="V278" i="1"/>
  <c r="O278" i="1"/>
  <c r="M278" i="1"/>
  <c r="G278" i="1"/>
  <c r="Z278" i="1"/>
  <c r="R278" i="1"/>
  <c r="I278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<sst xmlns="http://schemas.openxmlformats.org/spreadsheetml/2006/main" count="275" uniqueCount="218">
  <si>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</si>
  <si>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</si>
  <si>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</si>
  <si>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</si>
  <si>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</si>
  <si>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</si>
  <si>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</si>
  <si>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</si>
  <si>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</si>
  <si>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</si>
  <si>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</si>
  <si>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</si>
  <si>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</si>
  <si>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</si>
  <si>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</si>
  <si>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</si>
  <si>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</si>
  <si>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</si>
  <si>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</si>
  <si>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</si>
  <si>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</si>
  <si>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</si>
  <si>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</si>
  <si>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</si>
  <si>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</si>
  <si>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</si>
  <si>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</si>
  <si>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</si>
  <si>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</si>
  <si>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</si>
  <si>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</si>
  <si>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</si>
  <si>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</si>
  <si>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</si>
  <si>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</si>
  <si>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</si>
  <si>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</si>
  <si>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</si>
  <si>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</si>
  <si>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</si>
  <si>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</si>
  <si>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</si>
  <si>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</si>
  <si>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</si>
  <si>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</si>
  <si>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</si>
  <si>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</si>
  <si>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</si>
  <si>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</si>
  <si>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</si>
  <si>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</si>
  <si>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</si>
  <si>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</si>
  <si>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</si>
  <si>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</si>
  <si>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</si>
  <si>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</si>
  <si>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</si>
  <si>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</si>
  <si>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</si>
  <si>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</si>
  <si>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</si>
  <si>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</si>
  <si>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</si>
  <si>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</si>
  <si>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</si>
  <si>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</si>
  <si>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</si>
  <si>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</si>
  <si>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</si>
  <si>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</si>
  <si>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</si>
  <si>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</si>
  <si>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</si>
  <si>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</si>
  <si>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</si>
  <si>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</si>
  <si>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</si>
  <si>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</si>
  <si>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</si>
  <si>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</si>
  <si>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</si>
  <si>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</si>
  <si>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</si>
  <si>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</si>
  <si>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</si>
  <si>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</si>
  <si>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</si>
  <si>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</si>
  <si>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</si>
  <si>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</si>
  <si>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</si>
  <si>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</si>
  <si>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</si>
  <si>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</si>
  <si>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</si>
  <si>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</si>
  <si>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</si>
  <si>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</si>
  <si>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</si>
  <si>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</si>
  <si>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</si>
  <si>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</si>
  <si>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</si>
  <si>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</si>
  <si>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</si>
  <si>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</si>
  <si>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</si>
  <si>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</si>
  <si>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</si>
  <si>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</si>
  <si>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</si>
  <si>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</si>
  <si>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</si>
  <si>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</si>
  <si>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</si>
  <si>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</si>
  <si>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</si>
  <si>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</si>
  <si>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</si>
  <si>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</si>
  <si>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</si>
  <si>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</si>
  <si>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</si>
  <si>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</si>
  <si>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</si>
  <si>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</si>
  <si>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</si>
  <si>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</si>
  <si>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</si>
  <si>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</si>
  <si>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</si>
  <si>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</si>
  <si>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</si>
  <si>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</si>
  <si>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</si>
  <si>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</si>
  <si>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</si>
  <si>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</si>
  <si>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</si>
  <si>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</si>
  <si>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</si>
  <si>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</si>
  <si>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</si>
  <si>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</si>
  <si>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</si>
  <si>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</si>
  <si>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</si>
  <si>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</si>
  <si>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</si>
  <si>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</si>
  <si>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</si>
  <si>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</si>
  <si>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</si>
  <si>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</si>
  <si>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</si>
  <si>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</si>
  <si>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</si>
  <si>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</si>
  <si>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</si>
  <si>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</si>
  <si>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</si>
  <si>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</si>
  <si>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</si>
  <si>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</si>
  <si>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</si>
  <si>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</si>
  <si>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</si>
  <si>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</si>
  <si>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</si>
  <si>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</si>
  <si>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</si>
  <si>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</si>
  <si>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</si>
  <si>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</si>
  <si>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</si>
  <si>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</si>
  <si>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</si>
  <si>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</si>
  <si>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</si>
  <si>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</si>
  <si>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</si>
  <si>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</si>
  <si>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</si>
  <si>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</si>
  <si>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</si>
  <si>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</si>
  <si>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</si>
  <si>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</si>
  <si>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</si>
  <si>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</si>
  <si>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</si>
  <si>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</si>
  <si>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</si>
  <si>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</si>
  <si>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</si>
  <si>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</si>
  <si>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</si>
  <si>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</si>
  <si>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</si>
  <si>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</si>
  <si>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</si>
  <si>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</si>
  <si>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</si>
  <si>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</si>
  <si>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</si>
  <si>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</si>
  <si>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</si>
  <si>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</si>
  <si>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</si>
  <si>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</si>
  <si>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</si>
  <si>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</si>
  <si>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</si>
  <si>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</si>
  <si>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</si>
  <si>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</si>
  <si>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16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</si>
</sst>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3" fillId="2" borderId="0" xfId="0" applyFont="1" applyFill="1" applyBorder="1"/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10" fillId="0" borderId="4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8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295" sqref="I295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32" customWidth="1"/>
    <col min="3" max="3" width="15" style="2" customWidth="1"/>
    <col min="4" max="4" width="16.42578125" style="2" customWidth="1"/>
    <col min="5" max="5" width="15" style="2" hidden="1" customWidth="1"/>
    <col min="6" max="9" width="13.7109375" style="1" customWidth="1"/>
    <col min="10" max="10" width="14" style="1" customWidth="1"/>
    <col min="11" max="13" width="13.7109375" style="1" customWidth="1"/>
    <col min="14" max="14" width="14.85546875" style="1" customWidth="1"/>
    <col min="15" max="15" width="14.28515625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4.140625" style="1" customWidth="1"/>
    <col min="21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53" t="s">
        <v>217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54" t="s">
        <v>3</v>
      </c>
      <c r="B4" s="163" t="s">
        <v>207</v>
      </c>
      <c r="C4" s="157" t="s">
        <v>208</v>
      </c>
      <c r="D4" s="157" t="s">
        <v>209</v>
      </c>
      <c r="E4" s="122"/>
      <c r="F4" s="160" t="s">
        <v>4</v>
      </c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2"/>
      <c r="AA4" s="2" t="s">
        <v>0</v>
      </c>
      <c r="AD4" s="35"/>
      <c r="AE4" s="35"/>
    </row>
    <row r="5" spans="1:32" s="2" customFormat="1" ht="133.5" customHeight="1" x14ac:dyDescent="0.25">
      <c r="A5" s="155"/>
      <c r="B5" s="164"/>
      <c r="C5" s="158"/>
      <c r="D5" s="158"/>
      <c r="E5" s="151" t="s">
        <v>211</v>
      </c>
      <c r="F5" s="149" t="s">
        <v>5</v>
      </c>
      <c r="G5" s="149" t="s">
        <v>6</v>
      </c>
      <c r="H5" s="149" t="s">
        <v>7</v>
      </c>
      <c r="I5" s="149" t="s">
        <v>8</v>
      </c>
      <c r="J5" s="149" t="s">
        <v>9</v>
      </c>
      <c r="K5" s="149" t="s">
        <v>10</v>
      </c>
      <c r="L5" s="149" t="s">
        <v>11</v>
      </c>
      <c r="M5" s="149" t="s">
        <v>12</v>
      </c>
      <c r="N5" s="149" t="s">
        <v>13</v>
      </c>
      <c r="O5" s="149" t="s">
        <v>14</v>
      </c>
      <c r="P5" s="149" t="s">
        <v>15</v>
      </c>
      <c r="Q5" s="149" t="s">
        <v>16</v>
      </c>
      <c r="R5" s="149" t="s">
        <v>17</v>
      </c>
      <c r="S5" s="149" t="s">
        <v>18</v>
      </c>
      <c r="T5" s="149" t="s">
        <v>19</v>
      </c>
      <c r="U5" s="149" t="s">
        <v>20</v>
      </c>
      <c r="V5" s="149" t="s">
        <v>21</v>
      </c>
      <c r="W5" s="149" t="s">
        <v>22</v>
      </c>
      <c r="X5" s="149" t="s">
        <v>23</v>
      </c>
      <c r="Y5" s="149" t="s">
        <v>24</v>
      </c>
      <c r="Z5" s="14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6"/>
      <c r="B6" s="165"/>
      <c r="C6" s="159"/>
      <c r="D6" s="159"/>
      <c r="E6" s="152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D6" s="35"/>
      <c r="AE6" s="35"/>
    </row>
    <row r="7" spans="1:32" s="2" customFormat="1" ht="30" hidden="1" customHeight="1" x14ac:dyDescent="0.25">
      <c r="A7" s="7" t="s">
        <v>26</v>
      </c>
      <c r="B7" s="119">
        <v>48111</v>
      </c>
      <c r="C7" s="119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9">
        <v>54735</v>
      </c>
      <c r="C8" s="119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23">
        <f>B8/B7</f>
        <v>1.137681611273929</v>
      </c>
      <c r="C9" s="123">
        <f t="shared" ref="C9:Z9" si="1">C8/C7</f>
        <v>1.1481025129388289</v>
      </c>
      <c r="D9" s="123">
        <f t="shared" si="1"/>
        <v>1.0091597697999453</v>
      </c>
      <c r="E9" s="108"/>
      <c r="F9" s="124">
        <f t="shared" si="1"/>
        <v>1</v>
      </c>
      <c r="G9" s="124">
        <f t="shared" si="1"/>
        <v>1.320476858345021</v>
      </c>
      <c r="H9" s="124">
        <f t="shared" si="1"/>
        <v>1.0238598610691634</v>
      </c>
      <c r="I9" s="124">
        <f t="shared" si="1"/>
        <v>1.1038831729173582</v>
      </c>
      <c r="J9" s="124">
        <f t="shared" si="1"/>
        <v>1.3707458363504708</v>
      </c>
      <c r="K9" s="124">
        <f t="shared" si="1"/>
        <v>1.0043276661514684</v>
      </c>
      <c r="L9" s="124">
        <f t="shared" si="1"/>
        <v>0.96117381489841991</v>
      </c>
      <c r="M9" s="124">
        <f t="shared" si="1"/>
        <v>1.3190118152524168</v>
      </c>
      <c r="N9" s="124">
        <f t="shared" si="1"/>
        <v>1.2740026304252521</v>
      </c>
      <c r="O9" s="124">
        <f t="shared" si="1"/>
        <v>1.4479768786127167</v>
      </c>
      <c r="P9" s="124">
        <f t="shared" si="1"/>
        <v>1.0962634578847372</v>
      </c>
      <c r="Q9" s="124">
        <f t="shared" si="1"/>
        <v>1.0220330495743615</v>
      </c>
      <c r="R9" s="124">
        <f t="shared" si="1"/>
        <v>1.2639484978540771</v>
      </c>
      <c r="S9" s="124">
        <f t="shared" si="1"/>
        <v>1.0405181002989041</v>
      </c>
      <c r="T9" s="124">
        <f t="shared" si="1"/>
        <v>1.3460456392622695</v>
      </c>
      <c r="U9" s="124">
        <f t="shared" si="1"/>
        <v>1.0214224507283634</v>
      </c>
      <c r="V9" s="124">
        <f t="shared" si="1"/>
        <v>1.0672797676669894</v>
      </c>
      <c r="W9" s="124">
        <f t="shared" si="1"/>
        <v>1.0160583941605839</v>
      </c>
      <c r="X9" s="124">
        <f t="shared" si="1"/>
        <v>1.1320954907161804</v>
      </c>
      <c r="Y9" s="124">
        <f t="shared" si="1"/>
        <v>1.2078919729932485</v>
      </c>
      <c r="Z9" s="124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9">
        <v>53686</v>
      </c>
      <c r="C10" s="119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4">
        <f t="shared" ref="B11:C11" si="3">B10/B8</f>
        <v>0.98083493194482507</v>
      </c>
      <c r="C11" s="124">
        <f t="shared" si="3"/>
        <v>0.94616480883244292</v>
      </c>
      <c r="D11" s="107">
        <f>C11/B11</f>
        <v>0.96465243846521931</v>
      </c>
      <c r="E11" s="108"/>
      <c r="F11" s="124">
        <f>F10/F8</f>
        <v>0.69148936170212771</v>
      </c>
      <c r="G11" s="124">
        <f>G10/G8</f>
        <v>1</v>
      </c>
      <c r="H11" s="124">
        <f t="shared" ref="H11:Z11" si="4">H10/H8</f>
        <v>1</v>
      </c>
      <c r="I11" s="124">
        <f t="shared" si="4"/>
        <v>0.91160553217077567</v>
      </c>
      <c r="J11" s="124">
        <f t="shared" si="4"/>
        <v>0.95314315900686752</v>
      </c>
      <c r="K11" s="124">
        <f t="shared" si="4"/>
        <v>1</v>
      </c>
      <c r="L11" s="124">
        <v>0.97</v>
      </c>
      <c r="M11" s="124">
        <f t="shared" si="4"/>
        <v>0.96970684039087951</v>
      </c>
      <c r="N11" s="124">
        <f t="shared" si="4"/>
        <v>0.95044735030970406</v>
      </c>
      <c r="O11" s="124">
        <f t="shared" si="4"/>
        <v>1</v>
      </c>
      <c r="P11" s="124">
        <v>0.94</v>
      </c>
      <c r="Q11" s="124">
        <f t="shared" si="4"/>
        <v>1</v>
      </c>
      <c r="R11" s="124">
        <f t="shared" si="4"/>
        <v>0.99434069043576678</v>
      </c>
      <c r="S11" s="124">
        <f>S10/S8</f>
        <v>1</v>
      </c>
      <c r="T11" s="124">
        <f t="shared" si="4"/>
        <v>0.99814212726428242</v>
      </c>
      <c r="U11" s="124">
        <f t="shared" si="4"/>
        <v>0.72818791946308725</v>
      </c>
      <c r="V11" s="124">
        <f t="shared" si="4"/>
        <v>0.98185941043083902</v>
      </c>
      <c r="W11" s="124">
        <v>0.97</v>
      </c>
      <c r="X11" s="124">
        <f t="shared" si="4"/>
        <v>0.92877225866916591</v>
      </c>
      <c r="Y11" s="124">
        <f t="shared" si="4"/>
        <v>0.99992547139343635</v>
      </c>
      <c r="Z11" s="124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9">
        <v>27592</v>
      </c>
      <c r="C12" s="119">
        <f>SUM(F12:Z12)</f>
        <v>28828</v>
      </c>
      <c r="D12" s="107">
        <f>C12/B12</f>
        <v>1.0447955929254857</v>
      </c>
      <c r="E12" s="108">
        <v>20</v>
      </c>
      <c r="F12" s="125">
        <v>1410</v>
      </c>
      <c r="G12" s="125">
        <v>1325</v>
      </c>
      <c r="H12" s="125">
        <v>2710</v>
      </c>
      <c r="I12" s="125">
        <v>1700</v>
      </c>
      <c r="J12" s="125">
        <v>590</v>
      </c>
      <c r="K12" s="125">
        <v>1998</v>
      </c>
      <c r="L12" s="125">
        <v>583</v>
      </c>
      <c r="M12" s="125">
        <v>2200</v>
      </c>
      <c r="N12" s="125">
        <v>732</v>
      </c>
      <c r="O12" s="125">
        <v>428</v>
      </c>
      <c r="P12" s="125">
        <v>368</v>
      </c>
      <c r="Q12" s="125">
        <v>790</v>
      </c>
      <c r="R12" s="125">
        <v>3534</v>
      </c>
      <c r="S12" s="125">
        <v>579</v>
      </c>
      <c r="T12" s="125">
        <v>2366</v>
      </c>
      <c r="U12" s="125">
        <v>676</v>
      </c>
      <c r="V12" s="125">
        <v>639</v>
      </c>
      <c r="W12" s="125"/>
      <c r="X12" s="125">
        <v>1500</v>
      </c>
      <c r="Y12" s="125">
        <v>3800</v>
      </c>
      <c r="Z12" s="125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9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9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6">
        <f t="shared" ref="B26" si="11">B25/B20</f>
        <v>0.97864194425185447</v>
      </c>
      <c r="C26" s="126">
        <f>C25/C20</f>
        <v>0.88040490784820102</v>
      </c>
      <c r="D26" s="126">
        <f t="shared" ref="D26:Z26" si="12">D25/D20</f>
        <v>0.89961902105192004</v>
      </c>
      <c r="E26" s="108"/>
      <c r="F26" s="126">
        <f t="shared" si="12"/>
        <v>0.73825503355704702</v>
      </c>
      <c r="G26" s="126">
        <f t="shared" si="12"/>
        <v>0.92405063291139244</v>
      </c>
      <c r="H26" s="126">
        <f t="shared" si="12"/>
        <v>0.63636363636363635</v>
      </c>
      <c r="I26" s="126">
        <f t="shared" si="12"/>
        <v>0.81925207756232687</v>
      </c>
      <c r="J26" s="126">
        <f t="shared" si="12"/>
        <v>0.71752921535893155</v>
      </c>
      <c r="K26" s="126">
        <f t="shared" si="12"/>
        <v>0.86050420168067232</v>
      </c>
      <c r="L26" s="126">
        <f t="shared" si="12"/>
        <v>1</v>
      </c>
      <c r="M26" s="126">
        <f t="shared" si="12"/>
        <v>0.90578034682080921</v>
      </c>
      <c r="N26" s="126">
        <f t="shared" si="12"/>
        <v>0.81852665202635255</v>
      </c>
      <c r="O26" s="126">
        <f t="shared" si="12"/>
        <v>0.84064022268615168</v>
      </c>
      <c r="P26" s="126">
        <f t="shared" si="12"/>
        <v>0.7338709677419355</v>
      </c>
      <c r="Q26" s="126">
        <f t="shared" si="12"/>
        <v>0.9391920623671155</v>
      </c>
      <c r="R26" s="126">
        <f t="shared" si="12"/>
        <v>0.85034786312650856</v>
      </c>
      <c r="S26" s="126">
        <f t="shared" si="12"/>
        <v>1</v>
      </c>
      <c r="T26" s="126">
        <f t="shared" si="12"/>
        <v>1</v>
      </c>
      <c r="U26" s="126">
        <f t="shared" si="12"/>
        <v>0.9898028552005439</v>
      </c>
      <c r="V26" s="126">
        <f t="shared" si="12"/>
        <v>1</v>
      </c>
      <c r="W26" s="126">
        <f t="shared" si="12"/>
        <v>0.87103174603174605</v>
      </c>
      <c r="X26" s="126">
        <f t="shared" si="12"/>
        <v>1</v>
      </c>
      <c r="Y26" s="126">
        <f t="shared" si="12"/>
        <v>0.95156915924060437</v>
      </c>
      <c r="Z26" s="126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37"/>
      <c r="C27" s="16">
        <f t="shared" ref="C27:C33" si="13">SUM(F27:Z27)</f>
        <v>0</v>
      </c>
      <c r="D27" s="127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6"/>
      <c r="C34" s="126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3">
        <v>5693</v>
      </c>
      <c r="D54" s="134" t="e">
        <f t="shared" si="14"/>
        <v>#DIV/0!</v>
      </c>
      <c r="E54" s="135"/>
      <c r="F54" s="136">
        <v>188</v>
      </c>
      <c r="G54" s="136">
        <v>112</v>
      </c>
      <c r="H54" s="136">
        <v>767</v>
      </c>
      <c r="I54" s="136">
        <v>350</v>
      </c>
      <c r="J54" s="136">
        <v>53</v>
      </c>
      <c r="K54" s="136">
        <v>143</v>
      </c>
      <c r="L54" s="136">
        <v>546</v>
      </c>
      <c r="M54" s="136">
        <v>767</v>
      </c>
      <c r="N54" s="136">
        <v>244</v>
      </c>
      <c r="O54" s="136">
        <v>23</v>
      </c>
      <c r="P54" s="136">
        <v>219</v>
      </c>
      <c r="Q54" s="136">
        <v>315</v>
      </c>
      <c r="R54" s="136">
        <v>13</v>
      </c>
      <c r="S54" s="136">
        <v>452</v>
      </c>
      <c r="T54" s="136">
        <v>157</v>
      </c>
      <c r="U54" s="136">
        <v>61</v>
      </c>
      <c r="V54" s="136">
        <v>83</v>
      </c>
      <c r="W54" s="136">
        <v>41</v>
      </c>
      <c r="X54" s="136">
        <v>253</v>
      </c>
      <c r="Y54" s="136">
        <v>371</v>
      </c>
      <c r="Z54" s="136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8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7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27865</v>
      </c>
      <c r="D66" s="107">
        <f t="shared" si="28"/>
        <v>1.9045178046613356</v>
      </c>
      <c r="E66" s="108">
        <v>15</v>
      </c>
      <c r="F66" s="128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9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8" si="35">SUM(F85:Z85)</f>
        <v>0</v>
      </c>
      <c r="D85" s="107" t="e">
        <f>C85/B85</f>
        <v>#DIV/0!</v>
      </c>
      <c r="E85" s="10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38"/>
      <c r="C86" s="16">
        <f t="shared" si="35"/>
        <v>0</v>
      </c>
      <c r="D86" s="107"/>
      <c r="E86" s="107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4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39"/>
      <c r="C88" s="16">
        <f t="shared" si="35"/>
        <v>0</v>
      </c>
      <c r="D88" s="107" t="e">
        <f>C88/B88</f>
        <v>#DIV/0!</v>
      </c>
      <c r="E88" s="114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38"/>
      <c r="C89" s="16">
        <f t="shared" si="35"/>
        <v>0</v>
      </c>
      <c r="D89" s="107"/>
      <c r="E89" s="114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14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5"/>
      <c r="E91" s="145"/>
      <c r="F91" s="128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50" t="s">
        <v>83</v>
      </c>
      <c r="B92" s="16"/>
      <c r="C92" s="16">
        <f t="shared" si="35"/>
        <v>20064</v>
      </c>
      <c r="D92" s="107"/>
      <c r="E92" s="107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07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07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07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/>
      <c r="C96" s="16">
        <f t="shared" si="35"/>
        <v>0</v>
      </c>
      <c r="D96" s="107"/>
      <c r="E96" s="107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/>
      <c r="C97" s="16">
        <f t="shared" si="35"/>
        <v>0</v>
      </c>
      <c r="D97" s="107"/>
      <c r="E97" s="107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07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210</v>
      </c>
      <c r="C99" s="16">
        <f t="shared" si="35"/>
        <v>2467</v>
      </c>
      <c r="D99" s="107">
        <f>C99/B99</f>
        <v>11.747619047619047</v>
      </c>
      <c r="E99" s="107"/>
      <c r="F99" s="49">
        <v>320</v>
      </c>
      <c r="G99" s="49"/>
      <c r="H99" s="49">
        <v>150</v>
      </c>
      <c r="I99" s="49"/>
      <c r="J99" s="49"/>
      <c r="K99" s="49"/>
      <c r="L99" s="49"/>
      <c r="M99" s="49">
        <v>35</v>
      </c>
      <c r="N99" s="49">
        <v>943</v>
      </c>
      <c r="O99" s="49">
        <v>14</v>
      </c>
      <c r="P99" s="49"/>
      <c r="Q99" s="49"/>
      <c r="R99" s="49"/>
      <c r="S99" s="49">
        <v>70</v>
      </c>
      <c r="T99" s="49">
        <v>370</v>
      </c>
      <c r="U99" s="49"/>
      <c r="V99" s="49"/>
      <c r="W99" s="49"/>
      <c r="X99" s="49"/>
      <c r="Y99" s="49">
        <v>565</v>
      </c>
      <c r="Z99" s="49"/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0</v>
      </c>
      <c r="D100" s="107"/>
      <c r="E100" s="107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6.9673232539390261E-4</v>
      </c>
      <c r="C101" s="16" t="e">
        <f t="shared" si="35"/>
        <v>#DIV/0!</v>
      </c>
      <c r="D101" s="107" t="e">
        <f>C101/B101</f>
        <v>#DIV/0!</v>
      </c>
      <c r="E101" s="107"/>
      <c r="F101" s="90" t="e">
        <f>F99/F100</f>
        <v>#DIV/0!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 t="e">
        <f>Y99/Y100</f>
        <v>#DIV/0!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-2467</v>
      </c>
      <c r="D102" s="107" t="e">
        <f>C102/B102</f>
        <v>#DIV/0!</v>
      </c>
      <c r="E102" s="107"/>
      <c r="F102" s="49">
        <f>F100-F99</f>
        <v>-320</v>
      </c>
      <c r="G102" s="49">
        <f t="shared" ref="G102:M102" si="37">G100-G99</f>
        <v>0</v>
      </c>
      <c r="H102" s="49">
        <f t="shared" si="37"/>
        <v>-150</v>
      </c>
      <c r="I102" s="49">
        <f>I100-I99</f>
        <v>0</v>
      </c>
      <c r="J102" s="49">
        <f>J100-J99</f>
        <v>0</v>
      </c>
      <c r="K102" s="49">
        <f t="shared" si="37"/>
        <v>0</v>
      </c>
      <c r="L102" s="49">
        <f t="shared" si="37"/>
        <v>0</v>
      </c>
      <c r="M102" s="49">
        <f t="shared" si="37"/>
        <v>-35</v>
      </c>
      <c r="N102" s="49">
        <f>N100-N99</f>
        <v>-943</v>
      </c>
      <c r="O102" s="49">
        <f>O100-O99</f>
        <v>-14</v>
      </c>
      <c r="P102" s="49">
        <f t="shared" ref="P102:Z102" si="38">P100-P99</f>
        <v>0</v>
      </c>
      <c r="Q102" s="49">
        <f t="shared" si="38"/>
        <v>0</v>
      </c>
      <c r="R102" s="49">
        <f>R100-R99</f>
        <v>0</v>
      </c>
      <c r="S102" s="49">
        <f t="shared" si="38"/>
        <v>-70</v>
      </c>
      <c r="T102" s="49">
        <f t="shared" si="38"/>
        <v>-370</v>
      </c>
      <c r="U102" s="49">
        <f t="shared" si="38"/>
        <v>0</v>
      </c>
      <c r="V102" s="49">
        <f t="shared" si="38"/>
        <v>0</v>
      </c>
      <c r="W102" s="49">
        <f t="shared" si="38"/>
        <v>0</v>
      </c>
      <c r="X102" s="49">
        <f>X100-X99</f>
        <v>0</v>
      </c>
      <c r="Y102" s="49">
        <f t="shared" si="38"/>
        <v>-565</v>
      </c>
      <c r="Z102" s="49">
        <f t="shared" si="38"/>
        <v>0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156</v>
      </c>
      <c r="C103" s="16">
        <f t="shared" si="35"/>
        <v>19624</v>
      </c>
      <c r="D103" s="107">
        <f>C103/B103</f>
        <v>125.7948717948718</v>
      </c>
      <c r="E103" s="107"/>
      <c r="F103" s="88">
        <v>18101</v>
      </c>
      <c r="G103" s="88"/>
      <c r="H103" s="88">
        <v>150</v>
      </c>
      <c r="I103" s="88"/>
      <c r="J103" s="88"/>
      <c r="K103" s="88"/>
      <c r="L103" s="88"/>
      <c r="M103" s="88">
        <v>35</v>
      </c>
      <c r="N103" s="88">
        <v>793</v>
      </c>
      <c r="O103" s="88"/>
      <c r="P103" s="88"/>
      <c r="Q103" s="88"/>
      <c r="R103" s="88"/>
      <c r="S103" s="88">
        <v>70</v>
      </c>
      <c r="T103" s="88">
        <v>330</v>
      </c>
      <c r="U103" s="88"/>
      <c r="V103" s="88"/>
      <c r="W103" s="88"/>
      <c r="X103" s="88"/>
      <c r="Y103" s="88">
        <v>145</v>
      </c>
      <c r="Z103" s="88"/>
      <c r="AD103" s="59"/>
      <c r="AE103" s="59"/>
    </row>
    <row r="104" spans="1:31" s="9" customFormat="1" ht="30" hidden="1" customHeight="1" x14ac:dyDescent="0.2">
      <c r="A104" s="8" t="s">
        <v>89</v>
      </c>
      <c r="B104" s="49"/>
      <c r="C104" s="16">
        <f t="shared" si="35"/>
        <v>380</v>
      </c>
      <c r="D104" s="107" t="e">
        <f>C104/B104</f>
        <v>#DIV/0!</v>
      </c>
      <c r="E104" s="107"/>
      <c r="F104" s="88">
        <v>300</v>
      </c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>
        <v>80</v>
      </c>
      <c r="Z104" s="88"/>
      <c r="AD104" s="59"/>
      <c r="AE104" s="59"/>
    </row>
    <row r="105" spans="1:31" s="9" customFormat="1" ht="30" hidden="1" customHeight="1" x14ac:dyDescent="0.2">
      <c r="A105" s="8" t="s">
        <v>90</v>
      </c>
      <c r="B105" s="49"/>
      <c r="C105" s="16">
        <f t="shared" si="35"/>
        <v>392</v>
      </c>
      <c r="D105" s="107" t="e">
        <f>C105/B105</f>
        <v>#DIV/0!</v>
      </c>
      <c r="E105" s="107"/>
      <c r="F105" s="88">
        <v>392</v>
      </c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D105" s="59"/>
      <c r="AE105" s="59"/>
    </row>
    <row r="106" spans="1:31" s="9" customFormat="1" ht="30" hidden="1" customHeight="1" x14ac:dyDescent="0.2">
      <c r="A106" s="8" t="s">
        <v>91</v>
      </c>
      <c r="B106" s="49"/>
      <c r="C106" s="16">
        <f t="shared" si="35"/>
        <v>0</v>
      </c>
      <c r="D106" s="107"/>
      <c r="E106" s="107"/>
      <c r="F106" s="116"/>
      <c r="G106" s="116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hidden="1" customHeight="1" x14ac:dyDescent="0.2">
      <c r="A107" s="8" t="s">
        <v>202</v>
      </c>
      <c r="B107" s="49"/>
      <c r="C107" s="16">
        <f t="shared" si="35"/>
        <v>0</v>
      </c>
      <c r="D107" s="107"/>
      <c r="E107" s="107"/>
      <c r="F107" s="117"/>
      <c r="G107" s="11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68</v>
      </c>
      <c r="C108" s="16">
        <f t="shared" si="35"/>
        <v>2117</v>
      </c>
      <c r="D108" s="107">
        <f t="shared" ref="D108:D133" si="39">C108/B108</f>
        <v>31.132352941176471</v>
      </c>
      <c r="E108" s="107"/>
      <c r="F108" s="49">
        <v>320</v>
      </c>
      <c r="G108" s="49"/>
      <c r="H108" s="49">
        <v>150</v>
      </c>
      <c r="I108" s="49"/>
      <c r="J108" s="49"/>
      <c r="K108" s="49"/>
      <c r="L108" s="49"/>
      <c r="M108" s="49">
        <v>35</v>
      </c>
      <c r="N108" s="49">
        <v>943</v>
      </c>
      <c r="O108" s="49">
        <v>14</v>
      </c>
      <c r="P108" s="49"/>
      <c r="Q108" s="49"/>
      <c r="R108" s="49"/>
      <c r="S108" s="49">
        <v>70</v>
      </c>
      <c r="T108" s="49">
        <v>370</v>
      </c>
      <c r="U108" s="49"/>
      <c r="V108" s="49"/>
      <c r="W108" s="49"/>
      <c r="X108" s="49"/>
      <c r="Y108" s="49">
        <v>215</v>
      </c>
      <c r="Z108" s="49"/>
      <c r="AA108" s="36"/>
      <c r="AD108" s="59"/>
      <c r="AE108" s="59"/>
    </row>
    <row r="109" spans="1:31" s="9" customFormat="1" ht="31.15" hidden="1" customHeight="1" x14ac:dyDescent="0.2">
      <c r="A109" s="10" t="s">
        <v>168</v>
      </c>
      <c r="B109" s="90">
        <f>B108/B98</f>
        <v>2.256085625085018E-4</v>
      </c>
      <c r="C109" s="16" t="e">
        <f t="shared" si="35"/>
        <v>#DIV/0!</v>
      </c>
      <c r="D109" s="107" t="e">
        <f t="shared" si="39"/>
        <v>#DIV/0!</v>
      </c>
      <c r="E109" s="107"/>
      <c r="F109" s="90">
        <f t="shared" ref="F109:M109" si="40">F108/F98</f>
        <v>1.5948963317384369E-2</v>
      </c>
      <c r="G109" s="90" t="e">
        <f t="shared" si="40"/>
        <v>#DIV/0!</v>
      </c>
      <c r="H109" s="90" t="e">
        <f t="shared" si="40"/>
        <v>#DIV/0!</v>
      </c>
      <c r="I109" s="90" t="e">
        <f t="shared" si="40"/>
        <v>#DIV/0!</v>
      </c>
      <c r="J109" s="90" t="e">
        <f t="shared" si="40"/>
        <v>#DIV/0!</v>
      </c>
      <c r="K109" s="90" t="e">
        <f t="shared" si="40"/>
        <v>#DIV/0!</v>
      </c>
      <c r="L109" s="90" t="e">
        <f t="shared" si="40"/>
        <v>#DIV/0!</v>
      </c>
      <c r="M109" s="90" t="e">
        <f t="shared" si="40"/>
        <v>#DIV/0!</v>
      </c>
      <c r="N109" s="90">
        <f>N100/N99</f>
        <v>0</v>
      </c>
      <c r="O109" s="90" t="e">
        <f t="shared" ref="O109:Z109" si="41">O108/O98</f>
        <v>#DIV/0!</v>
      </c>
      <c r="P109" s="90" t="e">
        <f t="shared" si="41"/>
        <v>#DIV/0!</v>
      </c>
      <c r="Q109" s="90" t="e">
        <f t="shared" si="41"/>
        <v>#DIV/0!</v>
      </c>
      <c r="R109" s="90" t="e">
        <f t="shared" si="41"/>
        <v>#DIV/0!</v>
      </c>
      <c r="S109" s="90" t="e">
        <f t="shared" si="41"/>
        <v>#DIV/0!</v>
      </c>
      <c r="T109" s="90" t="e">
        <f t="shared" si="41"/>
        <v>#DIV/0!</v>
      </c>
      <c r="U109" s="90" t="e">
        <f t="shared" si="41"/>
        <v>#DIV/0!</v>
      </c>
      <c r="V109" s="90" t="e">
        <f t="shared" si="41"/>
        <v>#DIV/0!</v>
      </c>
      <c r="W109" s="90" t="e">
        <f t="shared" si="41"/>
        <v>#DIV/0!</v>
      </c>
      <c r="X109" s="90" t="e">
        <f t="shared" si="41"/>
        <v>#DIV/0!</v>
      </c>
      <c r="Y109" s="90" t="e">
        <f t="shared" si="41"/>
        <v>#DIV/0!</v>
      </c>
      <c r="Z109" s="90" t="e">
        <f t="shared" si="41"/>
        <v>#DIV/0!</v>
      </c>
      <c r="AD109" s="59"/>
      <c r="AE109" s="59"/>
    </row>
    <row r="110" spans="1:31" s="9" customFormat="1" ht="30" customHeight="1" x14ac:dyDescent="0.2">
      <c r="A110" s="8" t="s">
        <v>190</v>
      </c>
      <c r="B110" s="49">
        <v>10</v>
      </c>
      <c r="C110" s="16">
        <f t="shared" si="35"/>
        <v>1813</v>
      </c>
      <c r="D110" s="107">
        <f t="shared" si="39"/>
        <v>181.3</v>
      </c>
      <c r="E110" s="107"/>
      <c r="F110" s="88">
        <v>320</v>
      </c>
      <c r="G110" s="88"/>
      <c r="H110" s="88">
        <v>150</v>
      </c>
      <c r="I110" s="88"/>
      <c r="J110" s="88"/>
      <c r="K110" s="88"/>
      <c r="L110" s="88"/>
      <c r="M110" s="88">
        <v>35</v>
      </c>
      <c r="N110" s="88">
        <v>793</v>
      </c>
      <c r="O110" s="88"/>
      <c r="P110" s="88"/>
      <c r="Q110" s="88"/>
      <c r="R110" s="88"/>
      <c r="S110" s="88">
        <v>70</v>
      </c>
      <c r="T110" s="88">
        <v>330</v>
      </c>
      <c r="U110" s="88"/>
      <c r="V110" s="88"/>
      <c r="W110" s="88"/>
      <c r="X110" s="88"/>
      <c r="Y110" s="88">
        <v>115</v>
      </c>
      <c r="Z110" s="88"/>
      <c r="AD110" s="59"/>
      <c r="AE110" s="59"/>
    </row>
    <row r="111" spans="1:31" s="9" customFormat="1" ht="30" hidden="1" customHeight="1" x14ac:dyDescent="0.2">
      <c r="A111" s="8" t="s">
        <v>89</v>
      </c>
      <c r="B111" s="49"/>
      <c r="C111" s="16">
        <f t="shared" si="35"/>
        <v>0</v>
      </c>
      <c r="D111" s="107" t="e">
        <f t="shared" si="39"/>
        <v>#DIV/0!</v>
      </c>
      <c r="E111" s="107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D111" s="59"/>
      <c r="AE111" s="59"/>
    </row>
    <row r="112" spans="1:31" s="9" customFormat="1" ht="30" hidden="1" customHeight="1" x14ac:dyDescent="0.2">
      <c r="A112" s="8" t="s">
        <v>90</v>
      </c>
      <c r="B112" s="49"/>
      <c r="C112" s="16">
        <f t="shared" si="35"/>
        <v>0</v>
      </c>
      <c r="D112" s="107" t="e">
        <f t="shared" si="39"/>
        <v>#DIV/0!</v>
      </c>
      <c r="E112" s="107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D112" s="59"/>
      <c r="AE112" s="59"/>
    </row>
    <row r="113" spans="1:31" s="9" customFormat="1" ht="30" hidden="1" customHeight="1" x14ac:dyDescent="0.2">
      <c r="A113" s="8" t="s">
        <v>91</v>
      </c>
      <c r="B113" s="49"/>
      <c r="C113" s="16">
        <f t="shared" si="35"/>
        <v>0</v>
      </c>
      <c r="D113" s="107" t="e">
        <f t="shared" si="39"/>
        <v>#DIV/0!</v>
      </c>
      <c r="E113" s="107"/>
      <c r="F113" s="116"/>
      <c r="G113" s="116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59"/>
      <c r="AE113" s="59"/>
    </row>
    <row r="114" spans="1:31" s="23" customFormat="1" ht="48" hidden="1" customHeight="1" x14ac:dyDescent="0.2">
      <c r="A114" s="10" t="s">
        <v>177</v>
      </c>
      <c r="B114" s="49"/>
      <c r="C114" s="16">
        <f t="shared" si="35"/>
        <v>0</v>
      </c>
      <c r="D114" s="107" t="e">
        <f t="shared" si="39"/>
        <v>#DIV/0!</v>
      </c>
      <c r="E114" s="107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23" customFormat="1" ht="30" hidden="1" customHeight="1" x14ac:dyDescent="0.2">
      <c r="A115" s="8" t="s">
        <v>202</v>
      </c>
      <c r="B115" s="49">
        <v>1368</v>
      </c>
      <c r="C115" s="16">
        <f t="shared" si="35"/>
        <v>0</v>
      </c>
      <c r="D115" s="107">
        <f t="shared" si="39"/>
        <v>0</v>
      </c>
      <c r="E115" s="107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D115" s="62"/>
      <c r="AE115" s="62"/>
    </row>
    <row r="116" spans="1:31" s="9" customFormat="1" ht="43.5" customHeight="1" x14ac:dyDescent="0.2">
      <c r="A116" s="19" t="s">
        <v>178</v>
      </c>
      <c r="B116" s="18">
        <v>25</v>
      </c>
      <c r="C116" s="16">
        <f t="shared" si="35"/>
        <v>7183</v>
      </c>
      <c r="D116" s="107">
        <f t="shared" si="39"/>
        <v>287.32</v>
      </c>
      <c r="E116" s="107"/>
      <c r="F116" s="49">
        <v>832</v>
      </c>
      <c r="G116" s="49"/>
      <c r="H116" s="49">
        <v>450</v>
      </c>
      <c r="I116" s="49"/>
      <c r="J116" s="49"/>
      <c r="K116" s="49"/>
      <c r="L116" s="49"/>
      <c r="M116" s="49">
        <v>105</v>
      </c>
      <c r="N116" s="49">
        <v>3626</v>
      </c>
      <c r="O116" s="49">
        <v>6</v>
      </c>
      <c r="P116" s="49"/>
      <c r="Q116" s="49"/>
      <c r="R116" s="49"/>
      <c r="S116" s="49">
        <v>280</v>
      </c>
      <c r="T116" s="166">
        <v>1320</v>
      </c>
      <c r="U116" s="49"/>
      <c r="V116" s="49"/>
      <c r="W116" s="49"/>
      <c r="X116" s="49"/>
      <c r="Y116" s="49">
        <v>564</v>
      </c>
      <c r="Z116" s="49"/>
      <c r="AD116" s="59"/>
      <c r="AE116" s="59"/>
    </row>
    <row r="117" spans="1:31" s="9" customFormat="1" ht="27" hidden="1" customHeight="1" x14ac:dyDescent="0.2">
      <c r="A117" s="10" t="s">
        <v>52</v>
      </c>
      <c r="B117" s="48" t="e">
        <f>B116/B114</f>
        <v>#DIV/0!</v>
      </c>
      <c r="C117" s="16" t="e">
        <f t="shared" si="35"/>
        <v>#DIV/0!</v>
      </c>
      <c r="D117" s="107" t="e">
        <f t="shared" si="39"/>
        <v>#DIV/0!</v>
      </c>
      <c r="E117" s="107"/>
      <c r="F117" s="48" t="e">
        <f t="shared" ref="F117:Z117" si="42">F116/F114</f>
        <v>#DIV/0!</v>
      </c>
      <c r="G117" s="48" t="e">
        <f t="shared" si="42"/>
        <v>#DIV/0!</v>
      </c>
      <c r="H117" s="49" t="e">
        <f t="shared" si="42"/>
        <v>#DIV/0!</v>
      </c>
      <c r="I117" s="49" t="e">
        <f t="shared" si="42"/>
        <v>#DIV/0!</v>
      </c>
      <c r="J117" s="49" t="e">
        <f t="shared" si="42"/>
        <v>#DIV/0!</v>
      </c>
      <c r="K117" s="49" t="e">
        <f t="shared" si="42"/>
        <v>#DIV/0!</v>
      </c>
      <c r="L117" s="49" t="e">
        <f t="shared" si="42"/>
        <v>#DIV/0!</v>
      </c>
      <c r="M117" s="49" t="e">
        <f t="shared" si="42"/>
        <v>#DIV/0!</v>
      </c>
      <c r="N117" s="49" t="e">
        <f t="shared" si="42"/>
        <v>#DIV/0!</v>
      </c>
      <c r="O117" s="49" t="e">
        <f t="shared" si="42"/>
        <v>#DIV/0!</v>
      </c>
      <c r="P117" s="49" t="e">
        <f t="shared" si="42"/>
        <v>#DIV/0!</v>
      </c>
      <c r="Q117" s="49" t="e">
        <f t="shared" si="42"/>
        <v>#DIV/0!</v>
      </c>
      <c r="R117" s="49" t="e">
        <f t="shared" si="42"/>
        <v>#DIV/0!</v>
      </c>
      <c r="S117" s="49" t="e">
        <f t="shared" si="42"/>
        <v>#DIV/0!</v>
      </c>
      <c r="T117" s="49" t="e">
        <f t="shared" si="42"/>
        <v>#DIV/0!</v>
      </c>
      <c r="U117" s="49" t="e">
        <f t="shared" si="42"/>
        <v>#DIV/0!</v>
      </c>
      <c r="V117" s="49" t="e">
        <f t="shared" si="42"/>
        <v>#DIV/0!</v>
      </c>
      <c r="W117" s="49" t="e">
        <f t="shared" si="42"/>
        <v>#DIV/0!</v>
      </c>
      <c r="X117" s="49" t="e">
        <f t="shared" si="42"/>
        <v>#DIV/0!</v>
      </c>
      <c r="Y117" s="49" t="e">
        <f t="shared" si="42"/>
        <v>#DIV/0!</v>
      </c>
      <c r="Z117" s="49" t="e">
        <f t="shared" si="42"/>
        <v>#DIV/0!</v>
      </c>
      <c r="AD117" s="59"/>
      <c r="AE117" s="59"/>
    </row>
    <row r="118" spans="1:31" s="9" customFormat="1" ht="30" customHeight="1" x14ac:dyDescent="0.2">
      <c r="A118" s="8" t="s">
        <v>88</v>
      </c>
      <c r="B118" s="79">
        <v>25</v>
      </c>
      <c r="C118" s="16">
        <f t="shared" si="35"/>
        <v>6314</v>
      </c>
      <c r="D118" s="107">
        <f t="shared" si="39"/>
        <v>252.56</v>
      </c>
      <c r="E118" s="107"/>
      <c r="F118" s="88">
        <v>832</v>
      </c>
      <c r="G118" s="88"/>
      <c r="H118" s="88">
        <v>450</v>
      </c>
      <c r="I118" s="88"/>
      <c r="J118" s="88"/>
      <c r="K118" s="88"/>
      <c r="L118" s="88"/>
      <c r="M118" s="88">
        <v>105</v>
      </c>
      <c r="N118" s="88">
        <v>3140</v>
      </c>
      <c r="O118" s="88"/>
      <c r="P118" s="88"/>
      <c r="Q118" s="88"/>
      <c r="R118" s="88"/>
      <c r="S118" s="88">
        <v>280</v>
      </c>
      <c r="T118" s="91">
        <v>1220</v>
      </c>
      <c r="U118" s="88"/>
      <c r="V118" s="88"/>
      <c r="W118" s="88"/>
      <c r="X118" s="88"/>
      <c r="Y118" s="88">
        <v>287</v>
      </c>
      <c r="Z118" s="88"/>
      <c r="AD118" s="59"/>
      <c r="AE118" s="59"/>
    </row>
    <row r="119" spans="1:31" s="9" customFormat="1" ht="30" hidden="1" customHeight="1" x14ac:dyDescent="0.2">
      <c r="A119" s="8" t="s">
        <v>89</v>
      </c>
      <c r="B119" s="79"/>
      <c r="C119" s="16">
        <f t="shared" si="35"/>
        <v>0</v>
      </c>
      <c r="D119" s="107" t="e">
        <f t="shared" si="39"/>
        <v>#DIV/0!</v>
      </c>
      <c r="E119" s="107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D119" s="59"/>
      <c r="AE119" s="59"/>
    </row>
    <row r="120" spans="1:31" s="9" customFormat="1" ht="31.15" hidden="1" customHeight="1" x14ac:dyDescent="0.2">
      <c r="A120" s="8" t="s">
        <v>90</v>
      </c>
      <c r="B120" s="79"/>
      <c r="C120" s="16">
        <f t="shared" si="35"/>
        <v>0</v>
      </c>
      <c r="D120" s="107" t="e">
        <f t="shared" si="39"/>
        <v>#DIV/0!</v>
      </c>
      <c r="E120" s="107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D120" s="59"/>
      <c r="AE120" s="59"/>
    </row>
    <row r="121" spans="1:31" s="9" customFormat="1" ht="31.15" hidden="1" customHeight="1" x14ac:dyDescent="0.2">
      <c r="A121" s="8" t="s">
        <v>91</v>
      </c>
      <c r="B121" s="49"/>
      <c r="C121" s="16">
        <f t="shared" si="35"/>
        <v>0</v>
      </c>
      <c r="D121" s="107" t="e">
        <f t="shared" si="39"/>
        <v>#DIV/0!</v>
      </c>
      <c r="E121" s="107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hidden="1" customHeight="1" x14ac:dyDescent="0.2">
      <c r="A122" s="8" t="s">
        <v>202</v>
      </c>
      <c r="B122" s="49"/>
      <c r="C122" s="16">
        <f t="shared" si="35"/>
        <v>0</v>
      </c>
      <c r="D122" s="107" t="e">
        <f t="shared" si="39"/>
        <v>#DIV/0!</v>
      </c>
      <c r="E122" s="107"/>
      <c r="F122" s="117"/>
      <c r="G122" s="11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D122" s="59"/>
      <c r="AE122" s="59"/>
    </row>
    <row r="123" spans="1:31" s="9" customFormat="1" ht="31.15" customHeight="1" x14ac:dyDescent="0.2">
      <c r="A123" s="19" t="s">
        <v>94</v>
      </c>
      <c r="B123" s="118">
        <v>25</v>
      </c>
      <c r="C123" s="118">
        <f>C116/C108*10</f>
        <v>33.930089749645724</v>
      </c>
      <c r="D123" s="107">
        <f t="shared" si="39"/>
        <v>1.357203589985829</v>
      </c>
      <c r="E123" s="107"/>
      <c r="F123" s="91">
        <f t="shared" ref="F123:Z123" si="43">F116/F108*10</f>
        <v>26</v>
      </c>
      <c r="G123" s="91" t="e">
        <f t="shared" si="43"/>
        <v>#DIV/0!</v>
      </c>
      <c r="H123" s="91">
        <f t="shared" si="43"/>
        <v>30</v>
      </c>
      <c r="I123" s="91" t="e">
        <f t="shared" si="43"/>
        <v>#DIV/0!</v>
      </c>
      <c r="J123" s="91" t="e">
        <f t="shared" si="43"/>
        <v>#DIV/0!</v>
      </c>
      <c r="K123" s="91" t="e">
        <f t="shared" si="43"/>
        <v>#DIV/0!</v>
      </c>
      <c r="L123" s="91" t="e">
        <f t="shared" si="43"/>
        <v>#DIV/0!</v>
      </c>
      <c r="M123" s="91">
        <f t="shared" si="43"/>
        <v>30</v>
      </c>
      <c r="N123" s="91">
        <f t="shared" si="43"/>
        <v>38.451749734888651</v>
      </c>
      <c r="O123" s="91">
        <f t="shared" si="43"/>
        <v>4.2857142857142856</v>
      </c>
      <c r="P123" s="91" t="e">
        <f t="shared" si="43"/>
        <v>#DIV/0!</v>
      </c>
      <c r="Q123" s="91" t="e">
        <f t="shared" si="43"/>
        <v>#DIV/0!</v>
      </c>
      <c r="R123" s="91" t="e">
        <f t="shared" si="43"/>
        <v>#DIV/0!</v>
      </c>
      <c r="S123" s="91">
        <f t="shared" si="43"/>
        <v>40</v>
      </c>
      <c r="T123" s="91">
        <f t="shared" si="43"/>
        <v>35.675675675675677</v>
      </c>
      <c r="U123" s="91" t="e">
        <f t="shared" si="43"/>
        <v>#DIV/0!</v>
      </c>
      <c r="V123" s="91" t="e">
        <f t="shared" si="43"/>
        <v>#DIV/0!</v>
      </c>
      <c r="W123" s="91" t="e">
        <f t="shared" si="43"/>
        <v>#DIV/0!</v>
      </c>
      <c r="X123" s="91" t="e">
        <f t="shared" si="43"/>
        <v>#DIV/0!</v>
      </c>
      <c r="Y123" s="91">
        <f t="shared" si="43"/>
        <v>26.232558139534884</v>
      </c>
      <c r="Z123" s="91" t="e">
        <f t="shared" si="43"/>
        <v>#DIV/0!</v>
      </c>
      <c r="AD123" s="59"/>
      <c r="AE123" s="59"/>
    </row>
    <row r="124" spans="1:31" s="9" customFormat="1" ht="30" customHeight="1" x14ac:dyDescent="0.2">
      <c r="A124" s="8" t="s">
        <v>88</v>
      </c>
      <c r="B124" s="100">
        <v>25</v>
      </c>
      <c r="C124" s="16" t="e">
        <f t="shared" si="35"/>
        <v>#DIV/0!</v>
      </c>
      <c r="D124" s="107" t="e">
        <f t="shared" si="39"/>
        <v>#DIV/0!</v>
      </c>
      <c r="E124" s="107"/>
      <c r="F124" s="92">
        <f t="shared" ref="F124:Z124" si="44">F118/F110*10</f>
        <v>26</v>
      </c>
      <c r="G124" s="92" t="e">
        <f t="shared" si="44"/>
        <v>#DIV/0!</v>
      </c>
      <c r="H124" s="92">
        <f t="shared" si="44"/>
        <v>30</v>
      </c>
      <c r="I124" s="92" t="e">
        <f t="shared" si="44"/>
        <v>#DIV/0!</v>
      </c>
      <c r="J124" s="92" t="e">
        <f t="shared" si="44"/>
        <v>#DIV/0!</v>
      </c>
      <c r="K124" s="92" t="e">
        <f t="shared" si="44"/>
        <v>#DIV/0!</v>
      </c>
      <c r="L124" s="92" t="e">
        <f t="shared" si="44"/>
        <v>#DIV/0!</v>
      </c>
      <c r="M124" s="92">
        <f t="shared" si="44"/>
        <v>30</v>
      </c>
      <c r="N124" s="92">
        <f t="shared" si="44"/>
        <v>39.596469104665829</v>
      </c>
      <c r="O124" s="92" t="e">
        <f t="shared" si="44"/>
        <v>#DIV/0!</v>
      </c>
      <c r="P124" s="92" t="e">
        <f t="shared" si="44"/>
        <v>#DIV/0!</v>
      </c>
      <c r="Q124" s="92" t="e">
        <f t="shared" si="44"/>
        <v>#DIV/0!</v>
      </c>
      <c r="R124" s="92" t="e">
        <f t="shared" si="44"/>
        <v>#DIV/0!</v>
      </c>
      <c r="S124" s="92">
        <f t="shared" si="44"/>
        <v>40</v>
      </c>
      <c r="T124" s="92">
        <f t="shared" si="44"/>
        <v>36.969696969696969</v>
      </c>
      <c r="U124" s="92" t="e">
        <f t="shared" si="44"/>
        <v>#DIV/0!</v>
      </c>
      <c r="V124" s="92" t="e">
        <f t="shared" si="44"/>
        <v>#DIV/0!</v>
      </c>
      <c r="W124" s="92" t="e">
        <f t="shared" si="44"/>
        <v>#DIV/0!</v>
      </c>
      <c r="X124" s="92" t="e">
        <f t="shared" si="44"/>
        <v>#DIV/0!</v>
      </c>
      <c r="Y124" s="92">
        <f t="shared" si="44"/>
        <v>24.956521739130434</v>
      </c>
      <c r="Z124" s="92" t="e">
        <f t="shared" si="44"/>
        <v>#DIV/0!</v>
      </c>
      <c r="AD124" s="59"/>
      <c r="AE124" s="59"/>
    </row>
    <row r="125" spans="1:31" s="9" customFormat="1" ht="30" hidden="1" customHeight="1" x14ac:dyDescent="0.2">
      <c r="A125" s="8" t="s">
        <v>89</v>
      </c>
      <c r="B125" s="100">
        <v>30.863058823529414</v>
      </c>
      <c r="C125" s="16" t="e">
        <f t="shared" si="35"/>
        <v>#DIV/0!</v>
      </c>
      <c r="D125" s="107" t="e">
        <f t="shared" si="39"/>
        <v>#DIV/0!</v>
      </c>
      <c r="E125" s="107"/>
      <c r="F125" s="93" t="e">
        <f t="shared" ref="F125:Z125" si="45">F119/F111*10</f>
        <v>#DIV/0!</v>
      </c>
      <c r="G125" s="93" t="e">
        <f t="shared" si="45"/>
        <v>#DIV/0!</v>
      </c>
      <c r="H125" s="93" t="e">
        <f t="shared" si="45"/>
        <v>#DIV/0!</v>
      </c>
      <c r="I125" s="93" t="e">
        <f t="shared" si="45"/>
        <v>#DIV/0!</v>
      </c>
      <c r="J125" s="93" t="e">
        <f t="shared" si="45"/>
        <v>#DIV/0!</v>
      </c>
      <c r="K125" s="93" t="e">
        <f t="shared" si="45"/>
        <v>#DIV/0!</v>
      </c>
      <c r="L125" s="93" t="e">
        <f t="shared" si="45"/>
        <v>#DIV/0!</v>
      </c>
      <c r="M125" s="93" t="e">
        <f t="shared" si="45"/>
        <v>#DIV/0!</v>
      </c>
      <c r="N125" s="93" t="e">
        <f t="shared" si="45"/>
        <v>#DIV/0!</v>
      </c>
      <c r="O125" s="93" t="e">
        <f t="shared" si="45"/>
        <v>#DIV/0!</v>
      </c>
      <c r="P125" s="93" t="e">
        <f t="shared" si="45"/>
        <v>#DIV/0!</v>
      </c>
      <c r="Q125" s="93" t="e">
        <f t="shared" si="45"/>
        <v>#DIV/0!</v>
      </c>
      <c r="R125" s="93" t="e">
        <f t="shared" si="45"/>
        <v>#DIV/0!</v>
      </c>
      <c r="S125" s="93" t="e">
        <f t="shared" si="45"/>
        <v>#DIV/0!</v>
      </c>
      <c r="T125" s="93" t="e">
        <f t="shared" si="45"/>
        <v>#DIV/0!</v>
      </c>
      <c r="U125" s="93" t="e">
        <f t="shared" si="45"/>
        <v>#DIV/0!</v>
      </c>
      <c r="V125" s="93" t="e">
        <f t="shared" si="45"/>
        <v>#DIV/0!</v>
      </c>
      <c r="W125" s="93" t="e">
        <f t="shared" si="45"/>
        <v>#DIV/0!</v>
      </c>
      <c r="X125" s="93" t="e">
        <f t="shared" si="45"/>
        <v>#DIV/0!</v>
      </c>
      <c r="Y125" s="93" t="e">
        <f t="shared" si="45"/>
        <v>#DIV/0!</v>
      </c>
      <c r="Z125" s="93" t="e">
        <f t="shared" si="45"/>
        <v>#DIV/0!</v>
      </c>
      <c r="AD125" s="59"/>
      <c r="AE125" s="59"/>
    </row>
    <row r="126" spans="1:31" s="9" customFormat="1" ht="30" hidden="1" customHeight="1" x14ac:dyDescent="0.2">
      <c r="A126" s="8" t="s">
        <v>90</v>
      </c>
      <c r="B126" s="100">
        <v>32.571312939600311</v>
      </c>
      <c r="C126" s="16" t="e">
        <f t="shared" si="35"/>
        <v>#DIV/0!</v>
      </c>
      <c r="D126" s="107" t="e">
        <f t="shared" si="39"/>
        <v>#DIV/0!</v>
      </c>
      <c r="E126" s="107"/>
      <c r="F126" s="93" t="e">
        <f t="shared" ref="F126:Z126" si="46">F120/F112*10</f>
        <v>#DIV/0!</v>
      </c>
      <c r="G126" s="93" t="e">
        <f t="shared" si="46"/>
        <v>#DIV/0!</v>
      </c>
      <c r="H126" s="93" t="e">
        <f t="shared" si="46"/>
        <v>#DIV/0!</v>
      </c>
      <c r="I126" s="93" t="e">
        <f t="shared" si="46"/>
        <v>#DIV/0!</v>
      </c>
      <c r="J126" s="93" t="e">
        <f t="shared" si="46"/>
        <v>#DIV/0!</v>
      </c>
      <c r="K126" s="93" t="e">
        <f t="shared" si="46"/>
        <v>#DIV/0!</v>
      </c>
      <c r="L126" s="93" t="e">
        <f t="shared" si="46"/>
        <v>#DIV/0!</v>
      </c>
      <c r="M126" s="93" t="e">
        <f t="shared" si="46"/>
        <v>#DIV/0!</v>
      </c>
      <c r="N126" s="93" t="e">
        <f t="shared" si="46"/>
        <v>#DIV/0!</v>
      </c>
      <c r="O126" s="93" t="e">
        <f t="shared" si="46"/>
        <v>#DIV/0!</v>
      </c>
      <c r="P126" s="93" t="e">
        <f t="shared" si="46"/>
        <v>#DIV/0!</v>
      </c>
      <c r="Q126" s="93" t="e">
        <f t="shared" si="46"/>
        <v>#DIV/0!</v>
      </c>
      <c r="R126" s="93" t="e">
        <f t="shared" si="46"/>
        <v>#DIV/0!</v>
      </c>
      <c r="S126" s="93" t="e">
        <f t="shared" si="46"/>
        <v>#DIV/0!</v>
      </c>
      <c r="T126" s="93" t="e">
        <f t="shared" si="46"/>
        <v>#DIV/0!</v>
      </c>
      <c r="U126" s="93" t="e">
        <f t="shared" si="46"/>
        <v>#DIV/0!</v>
      </c>
      <c r="V126" s="93" t="e">
        <f t="shared" si="46"/>
        <v>#DIV/0!</v>
      </c>
      <c r="W126" s="93" t="e">
        <f t="shared" si="46"/>
        <v>#DIV/0!</v>
      </c>
      <c r="X126" s="93" t="e">
        <f t="shared" si="46"/>
        <v>#DIV/0!</v>
      </c>
      <c r="Y126" s="93" t="e">
        <f t="shared" si="46"/>
        <v>#DIV/0!</v>
      </c>
      <c r="Z126" s="93" t="e">
        <f t="shared" si="46"/>
        <v>#DIV/0!</v>
      </c>
      <c r="AD126" s="59"/>
      <c r="AE126" s="59"/>
    </row>
    <row r="127" spans="1:31" s="9" customFormat="1" ht="30" hidden="1" customHeight="1" x14ac:dyDescent="0.2">
      <c r="A127" s="8" t="s">
        <v>91</v>
      </c>
      <c r="B127" s="100">
        <v>39.882096069869</v>
      </c>
      <c r="C127" s="16" t="e">
        <f>SUM(F127:Z127)</f>
        <v>#DIV/0!</v>
      </c>
      <c r="D127" s="107" t="e">
        <f>C127/B127</f>
        <v>#DIV/0!</v>
      </c>
      <c r="E127" s="107"/>
      <c r="F127" s="49" t="e">
        <f t="shared" ref="F127:Z127" si="47">F121/F113*10</f>
        <v>#DIV/0!</v>
      </c>
      <c r="G127" s="49" t="e">
        <f t="shared" si="47"/>
        <v>#DIV/0!</v>
      </c>
      <c r="H127" s="49" t="e">
        <f t="shared" si="47"/>
        <v>#DIV/0!</v>
      </c>
      <c r="I127" s="49" t="e">
        <f t="shared" si="47"/>
        <v>#DIV/0!</v>
      </c>
      <c r="J127" s="49" t="e">
        <f t="shared" si="47"/>
        <v>#DIV/0!</v>
      </c>
      <c r="K127" s="49" t="e">
        <f t="shared" si="47"/>
        <v>#DIV/0!</v>
      </c>
      <c r="L127" s="49" t="e">
        <f t="shared" si="47"/>
        <v>#DIV/0!</v>
      </c>
      <c r="M127" s="49" t="e">
        <f t="shared" si="47"/>
        <v>#DIV/0!</v>
      </c>
      <c r="N127" s="49" t="e">
        <f t="shared" si="47"/>
        <v>#DIV/0!</v>
      </c>
      <c r="O127" s="49" t="e">
        <f t="shared" si="47"/>
        <v>#DIV/0!</v>
      </c>
      <c r="P127" s="49" t="e">
        <f t="shared" si="47"/>
        <v>#DIV/0!</v>
      </c>
      <c r="Q127" s="49" t="e">
        <f t="shared" si="47"/>
        <v>#DIV/0!</v>
      </c>
      <c r="R127" s="49" t="e">
        <f t="shared" si="47"/>
        <v>#DIV/0!</v>
      </c>
      <c r="S127" s="49" t="e">
        <f t="shared" si="47"/>
        <v>#DIV/0!</v>
      </c>
      <c r="T127" s="49" t="e">
        <f t="shared" si="47"/>
        <v>#DIV/0!</v>
      </c>
      <c r="U127" s="49" t="e">
        <f t="shared" si="47"/>
        <v>#DIV/0!</v>
      </c>
      <c r="V127" s="49" t="e">
        <f t="shared" si="47"/>
        <v>#DIV/0!</v>
      </c>
      <c r="W127" s="49" t="e">
        <f t="shared" si="47"/>
        <v>#DIV/0!</v>
      </c>
      <c r="X127" s="49" t="e">
        <f t="shared" si="47"/>
        <v>#DIV/0!</v>
      </c>
      <c r="Y127" s="49" t="e">
        <f t="shared" si="47"/>
        <v>#DIV/0!</v>
      </c>
      <c r="Z127" s="49" t="e">
        <f t="shared" si="47"/>
        <v>#DIV/0!</v>
      </c>
      <c r="AD127" s="59"/>
      <c r="AE127" s="59"/>
    </row>
    <row r="128" spans="1:31" s="9" customFormat="1" ht="30" hidden="1" customHeight="1" x14ac:dyDescent="0.2">
      <c r="A128" s="8" t="s">
        <v>201</v>
      </c>
      <c r="B128" s="100">
        <v>60.117302052785924</v>
      </c>
      <c r="C128" s="16" t="e">
        <f t="shared" si="35"/>
        <v>#DIV/0!</v>
      </c>
      <c r="D128" s="107" t="e">
        <f t="shared" si="39"/>
        <v>#DIV/0!</v>
      </c>
      <c r="E128" s="107"/>
      <c r="F128" s="49" t="e">
        <f t="shared" ref="F128:Z128" si="48">F122/F115*10</f>
        <v>#DIV/0!</v>
      </c>
      <c r="G128" s="49" t="e">
        <f t="shared" si="48"/>
        <v>#DIV/0!</v>
      </c>
      <c r="H128" s="49" t="e">
        <f t="shared" si="48"/>
        <v>#DIV/0!</v>
      </c>
      <c r="I128" s="49" t="e">
        <f t="shared" si="48"/>
        <v>#DIV/0!</v>
      </c>
      <c r="J128" s="49" t="e">
        <f t="shared" si="48"/>
        <v>#DIV/0!</v>
      </c>
      <c r="K128" s="49" t="e">
        <f t="shared" si="48"/>
        <v>#DIV/0!</v>
      </c>
      <c r="L128" s="49" t="e">
        <f t="shared" si="48"/>
        <v>#DIV/0!</v>
      </c>
      <c r="M128" s="49" t="e">
        <f t="shared" si="48"/>
        <v>#DIV/0!</v>
      </c>
      <c r="N128" s="49" t="e">
        <f t="shared" si="48"/>
        <v>#DIV/0!</v>
      </c>
      <c r="O128" s="49" t="e">
        <f t="shared" si="48"/>
        <v>#DIV/0!</v>
      </c>
      <c r="P128" s="49" t="e">
        <f t="shared" si="48"/>
        <v>#DIV/0!</v>
      </c>
      <c r="Q128" s="49" t="e">
        <f t="shared" si="48"/>
        <v>#DIV/0!</v>
      </c>
      <c r="R128" s="49" t="e">
        <f t="shared" si="48"/>
        <v>#DIV/0!</v>
      </c>
      <c r="S128" s="49" t="e">
        <f t="shared" si="48"/>
        <v>#DIV/0!</v>
      </c>
      <c r="T128" s="49" t="e">
        <f t="shared" si="48"/>
        <v>#DIV/0!</v>
      </c>
      <c r="U128" s="49" t="e">
        <f t="shared" si="48"/>
        <v>#DIV/0!</v>
      </c>
      <c r="V128" s="49" t="e">
        <f t="shared" si="48"/>
        <v>#DIV/0!</v>
      </c>
      <c r="W128" s="49" t="e">
        <f t="shared" si="48"/>
        <v>#DIV/0!</v>
      </c>
      <c r="X128" s="49" t="e">
        <f t="shared" si="48"/>
        <v>#DIV/0!</v>
      </c>
      <c r="Y128" s="49" t="e">
        <f t="shared" si="48"/>
        <v>#DIV/0!</v>
      </c>
      <c r="Z128" s="49" t="e">
        <f t="shared" si="48"/>
        <v>#DIV/0!</v>
      </c>
      <c r="AD128" s="59"/>
      <c r="AE128" s="59"/>
    </row>
    <row r="129" spans="1:31" s="9" customFormat="1" ht="30" hidden="1" customHeight="1" x14ac:dyDescent="0.2">
      <c r="A129" s="24" t="s">
        <v>140</v>
      </c>
      <c r="B129" s="140"/>
      <c r="C129" s="16">
        <f t="shared" si="35"/>
        <v>0</v>
      </c>
      <c r="D129" s="107" t="e">
        <f t="shared" si="39"/>
        <v>#DIV/0!</v>
      </c>
      <c r="E129" s="107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D129" s="59"/>
      <c r="AE129" s="59"/>
    </row>
    <row r="130" spans="1:31" s="9" customFormat="1" ht="30" hidden="1" customHeight="1" x14ac:dyDescent="0.2">
      <c r="A130" s="24" t="s">
        <v>95</v>
      </c>
      <c r="B130" s="25">
        <v>4968</v>
      </c>
      <c r="C130" s="16">
        <f>SUM(F130:Z130)</f>
        <v>1058.5</v>
      </c>
      <c r="D130" s="107">
        <f t="shared" si="39"/>
        <v>0.21306360708534622</v>
      </c>
      <c r="E130" s="107"/>
      <c r="F130" s="94">
        <f t="shared" ref="F130:Z130" si="49">(F108-F129)/2</f>
        <v>160</v>
      </c>
      <c r="G130" s="94">
        <f t="shared" si="49"/>
        <v>0</v>
      </c>
      <c r="H130" s="94">
        <f t="shared" si="49"/>
        <v>75</v>
      </c>
      <c r="I130" s="94">
        <f t="shared" si="49"/>
        <v>0</v>
      </c>
      <c r="J130" s="94">
        <f t="shared" si="49"/>
        <v>0</v>
      </c>
      <c r="K130" s="94">
        <f t="shared" si="49"/>
        <v>0</v>
      </c>
      <c r="L130" s="94">
        <f t="shared" si="49"/>
        <v>0</v>
      </c>
      <c r="M130" s="94">
        <f t="shared" si="49"/>
        <v>17.5</v>
      </c>
      <c r="N130" s="94">
        <f t="shared" si="49"/>
        <v>471.5</v>
      </c>
      <c r="O130" s="94">
        <f t="shared" si="49"/>
        <v>7</v>
      </c>
      <c r="P130" s="94">
        <f t="shared" si="49"/>
        <v>0</v>
      </c>
      <c r="Q130" s="94">
        <f t="shared" si="49"/>
        <v>0</v>
      </c>
      <c r="R130" s="94">
        <f t="shared" si="49"/>
        <v>0</v>
      </c>
      <c r="S130" s="94">
        <f t="shared" si="49"/>
        <v>35</v>
      </c>
      <c r="T130" s="94">
        <f t="shared" si="49"/>
        <v>185</v>
      </c>
      <c r="U130" s="94">
        <f t="shared" si="49"/>
        <v>0</v>
      </c>
      <c r="V130" s="94">
        <f t="shared" si="49"/>
        <v>0</v>
      </c>
      <c r="W130" s="94">
        <f t="shared" si="49"/>
        <v>0</v>
      </c>
      <c r="X130" s="94">
        <f t="shared" si="49"/>
        <v>0</v>
      </c>
      <c r="Y130" s="94">
        <f t="shared" si="49"/>
        <v>107.5</v>
      </c>
      <c r="Z130" s="94">
        <f t="shared" si="49"/>
        <v>0</v>
      </c>
      <c r="AD130" s="59"/>
      <c r="AE130" s="59"/>
    </row>
    <row r="131" spans="1:31" s="9" customFormat="1" ht="30" customHeight="1" x14ac:dyDescent="0.2">
      <c r="A131" s="19" t="s">
        <v>96</v>
      </c>
      <c r="B131" s="18">
        <v>317</v>
      </c>
      <c r="C131" s="16">
        <f t="shared" si="35"/>
        <v>58</v>
      </c>
      <c r="D131" s="107">
        <f t="shared" si="39"/>
        <v>0.18296529968454259</v>
      </c>
      <c r="E131" s="107"/>
      <c r="F131" s="116"/>
      <c r="G131" s="116"/>
      <c r="H131" s="49"/>
      <c r="I131" s="49"/>
      <c r="J131" s="49"/>
      <c r="K131" s="49"/>
      <c r="L131" s="49"/>
      <c r="M131" s="49"/>
      <c r="N131" s="49">
        <v>10</v>
      </c>
      <c r="O131" s="49"/>
      <c r="P131" s="49"/>
      <c r="Q131" s="49"/>
      <c r="R131" s="49"/>
      <c r="S131" s="49">
        <v>3</v>
      </c>
      <c r="T131" s="49"/>
      <c r="U131" s="49"/>
      <c r="V131" s="49"/>
      <c r="W131" s="49"/>
      <c r="X131" s="49"/>
      <c r="Y131" s="49">
        <v>45</v>
      </c>
      <c r="Z131" s="49"/>
      <c r="AD131" s="59"/>
      <c r="AE131" s="59"/>
    </row>
    <row r="132" spans="1:31" s="9" customFormat="1" ht="30" hidden="1" customHeight="1" x14ac:dyDescent="0.2">
      <c r="A132" s="19" t="s">
        <v>97</v>
      </c>
      <c r="B132" s="100"/>
      <c r="C132" s="16">
        <f t="shared" si="35"/>
        <v>0</v>
      </c>
      <c r="D132" s="107" t="e">
        <f t="shared" si="39"/>
        <v>#DIV/0!</v>
      </c>
      <c r="E132" s="107"/>
      <c r="F132" s="100"/>
      <c r="G132" s="100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D132" s="59"/>
      <c r="AE132" s="59"/>
    </row>
    <row r="133" spans="1:31" s="9" customFormat="1" ht="30" hidden="1" customHeight="1" x14ac:dyDescent="0.2">
      <c r="A133" s="8" t="s">
        <v>98</v>
      </c>
      <c r="B133" s="18">
        <v>5700</v>
      </c>
      <c r="C133" s="16">
        <f t="shared" si="35"/>
        <v>5685</v>
      </c>
      <c r="D133" s="107">
        <f t="shared" si="39"/>
        <v>0.99736842105263157</v>
      </c>
      <c r="E133" s="107"/>
      <c r="F133" s="94">
        <v>157</v>
      </c>
      <c r="G133" s="94">
        <v>162</v>
      </c>
      <c r="H133" s="94">
        <v>803</v>
      </c>
      <c r="I133" s="94">
        <v>367</v>
      </c>
      <c r="J133" s="94">
        <v>10</v>
      </c>
      <c r="K133" s="94">
        <v>144</v>
      </c>
      <c r="L133" s="94">
        <v>608</v>
      </c>
      <c r="M133" s="94">
        <v>739</v>
      </c>
      <c r="N133" s="94">
        <v>243</v>
      </c>
      <c r="O133" s="94">
        <v>30</v>
      </c>
      <c r="P133" s="94">
        <v>280</v>
      </c>
      <c r="Q133" s="94">
        <v>339</v>
      </c>
      <c r="R133" s="94">
        <v>12</v>
      </c>
      <c r="S133" s="94">
        <v>679</v>
      </c>
      <c r="T133" s="94">
        <v>189</v>
      </c>
      <c r="U133" s="94">
        <v>59</v>
      </c>
      <c r="V133" s="94">
        <v>115</v>
      </c>
      <c r="W133" s="94">
        <v>30</v>
      </c>
      <c r="X133" s="94">
        <v>351</v>
      </c>
      <c r="Y133" s="94">
        <v>368</v>
      </c>
      <c r="Z133" s="94"/>
      <c r="AD133" s="59"/>
      <c r="AE133" s="59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0</v>
      </c>
      <c r="D134" s="107"/>
      <c r="E134" s="107"/>
      <c r="F134" s="94"/>
      <c r="G134" s="94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D134" s="59"/>
      <c r="AE134" s="59"/>
    </row>
    <row r="135" spans="1:31" s="9" customFormat="1" ht="31.9" hidden="1" customHeight="1" outlineLevel="1" x14ac:dyDescent="0.2">
      <c r="A135" s="10" t="s">
        <v>100</v>
      </c>
      <c r="B135" s="18">
        <v>5178</v>
      </c>
      <c r="C135" s="16">
        <f t="shared" si="35"/>
        <v>0</v>
      </c>
      <c r="D135" s="107">
        <f>C135/B135</f>
        <v>0</v>
      </c>
      <c r="E135" s="107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36"/>
      <c r="AD135" s="59"/>
      <c r="AE135" s="59"/>
    </row>
    <row r="136" spans="1:31" s="9" customFormat="1" ht="30" hidden="1" customHeight="1" outlineLevel="1" x14ac:dyDescent="0.2">
      <c r="A136" s="24" t="s">
        <v>101</v>
      </c>
      <c r="B136" s="16"/>
      <c r="C136" s="16">
        <f t="shared" si="35"/>
        <v>0</v>
      </c>
      <c r="D136" s="107" t="e">
        <f>C136/B136</f>
        <v>#DIV/0!</v>
      </c>
      <c r="E136" s="107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D136" s="59"/>
      <c r="AE136" s="59"/>
    </row>
    <row r="137" spans="1:31" s="9" customFormat="1" ht="27.75" hidden="1" customHeight="1" x14ac:dyDescent="0.2">
      <c r="A137" s="10" t="s">
        <v>172</v>
      </c>
      <c r="B137" s="109">
        <f>B136/B135</f>
        <v>0</v>
      </c>
      <c r="C137" s="16" t="e">
        <f t="shared" si="35"/>
        <v>#DIV/0!</v>
      </c>
      <c r="D137" s="107" t="e">
        <f>C137/B137</f>
        <v>#DIV/0!</v>
      </c>
      <c r="E137" s="107"/>
      <c r="F137" s="78" t="e">
        <f>F136/F135</f>
        <v>#DIV/0!</v>
      </c>
      <c r="G137" s="78" t="e">
        <f t="shared" ref="G137:Z137" si="50">G136/G135</f>
        <v>#DIV/0!</v>
      </c>
      <c r="H137" s="78" t="e">
        <f t="shared" si="50"/>
        <v>#DIV/0!</v>
      </c>
      <c r="I137" s="78" t="e">
        <f t="shared" si="50"/>
        <v>#DIV/0!</v>
      </c>
      <c r="J137" s="78" t="e">
        <f t="shared" si="50"/>
        <v>#DIV/0!</v>
      </c>
      <c r="K137" s="78" t="e">
        <f t="shared" si="50"/>
        <v>#DIV/0!</v>
      </c>
      <c r="L137" s="78" t="e">
        <f t="shared" si="50"/>
        <v>#DIV/0!</v>
      </c>
      <c r="M137" s="78" t="e">
        <f t="shared" si="50"/>
        <v>#DIV/0!</v>
      </c>
      <c r="N137" s="78" t="e">
        <f t="shared" si="50"/>
        <v>#DIV/0!</v>
      </c>
      <c r="O137" s="78" t="e">
        <f t="shared" si="50"/>
        <v>#DIV/0!</v>
      </c>
      <c r="P137" s="78" t="e">
        <f t="shared" si="50"/>
        <v>#DIV/0!</v>
      </c>
      <c r="Q137" s="78" t="e">
        <f t="shared" si="50"/>
        <v>#DIV/0!</v>
      </c>
      <c r="R137" s="78" t="e">
        <f t="shared" si="50"/>
        <v>#DIV/0!</v>
      </c>
      <c r="S137" s="78" t="e">
        <f t="shared" si="50"/>
        <v>#DIV/0!</v>
      </c>
      <c r="T137" s="78" t="e">
        <f t="shared" si="50"/>
        <v>#DIV/0!</v>
      </c>
      <c r="U137" s="78" t="e">
        <f t="shared" si="50"/>
        <v>#DIV/0!</v>
      </c>
      <c r="V137" s="78" t="e">
        <f t="shared" si="50"/>
        <v>#DIV/0!</v>
      </c>
      <c r="W137" s="78" t="e">
        <f t="shared" si="50"/>
        <v>#DIV/0!</v>
      </c>
      <c r="X137" s="78" t="e">
        <f t="shared" si="50"/>
        <v>#DIV/0!</v>
      </c>
      <c r="Y137" s="78" t="e">
        <f t="shared" si="50"/>
        <v>#DIV/0!</v>
      </c>
      <c r="Z137" s="78" t="e">
        <f t="shared" si="50"/>
        <v>#DIV/0!</v>
      </c>
      <c r="AD137" s="59"/>
      <c r="AE137" s="59"/>
    </row>
    <row r="138" spans="1:31" s="9" customFormat="1" ht="27.75" hidden="1" customHeight="1" x14ac:dyDescent="0.2">
      <c r="A138" s="10" t="s">
        <v>92</v>
      </c>
      <c r="B138" s="95"/>
      <c r="C138" s="16">
        <f t="shared" si="35"/>
        <v>0</v>
      </c>
      <c r="D138" s="107"/>
      <c r="E138" s="107"/>
      <c r="F138" s="95">
        <f>F135-F136</f>
        <v>0</v>
      </c>
      <c r="G138" s="95">
        <f t="shared" ref="G138:Z138" si="51">G135-G136</f>
        <v>0</v>
      </c>
      <c r="H138" s="95">
        <f t="shared" si="51"/>
        <v>0</v>
      </c>
      <c r="I138" s="95">
        <f t="shared" si="51"/>
        <v>0</v>
      </c>
      <c r="J138" s="95">
        <f t="shared" si="51"/>
        <v>0</v>
      </c>
      <c r="K138" s="95">
        <f t="shared" si="51"/>
        <v>0</v>
      </c>
      <c r="L138" s="95">
        <f>L135-L136-L134</f>
        <v>0</v>
      </c>
      <c r="M138" s="95">
        <f t="shared" si="51"/>
        <v>0</v>
      </c>
      <c r="N138" s="95">
        <f t="shared" si="51"/>
        <v>0</v>
      </c>
      <c r="O138" s="95">
        <f t="shared" si="51"/>
        <v>0</v>
      </c>
      <c r="P138" s="95">
        <f>P135-P136</f>
        <v>0</v>
      </c>
      <c r="Q138" s="95">
        <f t="shared" si="51"/>
        <v>0</v>
      </c>
      <c r="R138" s="95">
        <f t="shared" si="51"/>
        <v>0</v>
      </c>
      <c r="S138" s="95">
        <f>S135-S136</f>
        <v>0</v>
      </c>
      <c r="T138" s="95">
        <f t="shared" si="51"/>
        <v>0</v>
      </c>
      <c r="U138" s="95">
        <f>U135-U136</f>
        <v>0</v>
      </c>
      <c r="V138" s="95">
        <f t="shared" si="51"/>
        <v>0</v>
      </c>
      <c r="W138" s="95">
        <f>W135-W136</f>
        <v>0</v>
      </c>
      <c r="X138" s="95">
        <f t="shared" si="51"/>
        <v>0</v>
      </c>
      <c r="Y138" s="95">
        <f t="shared" si="51"/>
        <v>0</v>
      </c>
      <c r="Z138" s="95">
        <f t="shared" si="51"/>
        <v>0</v>
      </c>
      <c r="AA138" s="36"/>
      <c r="AD138" s="59"/>
      <c r="AE138" s="59"/>
    </row>
    <row r="139" spans="1:31" s="9" customFormat="1" ht="27.75" hidden="1" customHeight="1" x14ac:dyDescent="0.2">
      <c r="A139" s="10" t="s">
        <v>175</v>
      </c>
      <c r="B139" s="49"/>
      <c r="C139" s="16">
        <f t="shared" si="35"/>
        <v>0</v>
      </c>
      <c r="D139" s="102" t="e">
        <f>C139/B139</f>
        <v>#DIV/0!</v>
      </c>
      <c r="E139" s="102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0" hidden="1" customHeight="1" x14ac:dyDescent="0.2">
      <c r="A140" s="19" t="s">
        <v>102</v>
      </c>
      <c r="B140" s="16"/>
      <c r="C140" s="16">
        <f t="shared" si="35"/>
        <v>0</v>
      </c>
      <c r="D140" s="107" t="e">
        <f>C140/B140</f>
        <v>#DIV/0!</v>
      </c>
      <c r="E140" s="107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D140" s="59"/>
      <c r="AE140" s="59"/>
    </row>
    <row r="141" spans="1:31" s="9" customFormat="1" ht="31.15" hidden="1" customHeight="1" x14ac:dyDescent="0.2">
      <c r="A141" s="10" t="s">
        <v>52</v>
      </c>
      <c r="B141" s="107" t="e">
        <f>B140/B139</f>
        <v>#DIV/0!</v>
      </c>
      <c r="C141" s="16" t="e">
        <f t="shared" si="35"/>
        <v>#DIV/0!</v>
      </c>
      <c r="D141" s="107"/>
      <c r="E141" s="107"/>
      <c r="F141" s="90" t="e">
        <f t="shared" ref="F141:Z141" si="52">F140/F139</f>
        <v>#DIV/0!</v>
      </c>
      <c r="G141" s="90" t="e">
        <f t="shared" si="52"/>
        <v>#DIV/0!</v>
      </c>
      <c r="H141" s="49" t="e">
        <f t="shared" si="52"/>
        <v>#DIV/0!</v>
      </c>
      <c r="I141" s="49" t="e">
        <f t="shared" si="52"/>
        <v>#DIV/0!</v>
      </c>
      <c r="J141" s="49" t="e">
        <f t="shared" si="52"/>
        <v>#DIV/0!</v>
      </c>
      <c r="K141" s="49" t="e">
        <f t="shared" si="52"/>
        <v>#DIV/0!</v>
      </c>
      <c r="L141" s="49" t="e">
        <f t="shared" si="52"/>
        <v>#DIV/0!</v>
      </c>
      <c r="M141" s="49" t="e">
        <f t="shared" si="52"/>
        <v>#DIV/0!</v>
      </c>
      <c r="N141" s="49" t="e">
        <f t="shared" si="52"/>
        <v>#DIV/0!</v>
      </c>
      <c r="O141" s="49" t="e">
        <f t="shared" si="52"/>
        <v>#DIV/0!</v>
      </c>
      <c r="P141" s="49" t="e">
        <f t="shared" si="52"/>
        <v>#DIV/0!</v>
      </c>
      <c r="Q141" s="49" t="e">
        <f t="shared" si="52"/>
        <v>#DIV/0!</v>
      </c>
      <c r="R141" s="49" t="e">
        <f t="shared" si="52"/>
        <v>#DIV/0!</v>
      </c>
      <c r="S141" s="49" t="e">
        <f t="shared" si="52"/>
        <v>#DIV/0!</v>
      </c>
      <c r="T141" s="49" t="e">
        <f t="shared" si="52"/>
        <v>#DIV/0!</v>
      </c>
      <c r="U141" s="49" t="e">
        <f t="shared" si="52"/>
        <v>#DIV/0!</v>
      </c>
      <c r="V141" s="49" t="e">
        <f t="shared" si="52"/>
        <v>#DIV/0!</v>
      </c>
      <c r="W141" s="49" t="e">
        <f t="shared" si="52"/>
        <v>#DIV/0!</v>
      </c>
      <c r="X141" s="49" t="e">
        <f t="shared" si="52"/>
        <v>#DIV/0!</v>
      </c>
      <c r="Y141" s="49" t="e">
        <f t="shared" si="52"/>
        <v>#DIV/0!</v>
      </c>
      <c r="Z141" s="49" t="e">
        <f t="shared" si="52"/>
        <v>#DIV/0!</v>
      </c>
      <c r="AD141" s="59"/>
      <c r="AE141" s="59"/>
    </row>
    <row r="142" spans="1:31" s="9" customFormat="1" ht="30" hidden="1" customHeight="1" x14ac:dyDescent="0.2">
      <c r="A142" s="19" t="s">
        <v>94</v>
      </c>
      <c r="B142" s="140" t="e">
        <f>B140/B136*10</f>
        <v>#DIV/0!</v>
      </c>
      <c r="C142" s="16" t="e">
        <f t="shared" si="35"/>
        <v>#DIV/0!</v>
      </c>
      <c r="D142" s="107" t="e">
        <f>C142/B142</f>
        <v>#DIV/0!</v>
      </c>
      <c r="E142" s="107"/>
      <c r="F142" s="91" t="e">
        <f t="shared" ref="F142" si="53">F140/F136*10</f>
        <v>#DIV/0!</v>
      </c>
      <c r="G142" s="91" t="e">
        <f t="shared" ref="G142:H142" si="54">G140/G136*10</f>
        <v>#DIV/0!</v>
      </c>
      <c r="H142" s="91" t="e">
        <f t="shared" si="54"/>
        <v>#DIV/0!</v>
      </c>
      <c r="I142" s="91" t="e">
        <f>I140/I136*10</f>
        <v>#DIV/0!</v>
      </c>
      <c r="J142" s="91" t="e">
        <f>J140/J136*10</f>
        <v>#DIV/0!</v>
      </c>
      <c r="K142" s="91" t="e">
        <f>K140/K136*10</f>
        <v>#DIV/0!</v>
      </c>
      <c r="L142" s="91" t="e">
        <f>L140/L136*10</f>
        <v>#DIV/0!</v>
      </c>
      <c r="M142" s="91" t="e">
        <f>M140/M136*10</f>
        <v>#DIV/0!</v>
      </c>
      <c r="N142" s="91" t="e">
        <f t="shared" ref="N142:S142" si="55">N140/N136*10</f>
        <v>#DIV/0!</v>
      </c>
      <c r="O142" s="91" t="e">
        <f t="shared" si="55"/>
        <v>#DIV/0!</v>
      </c>
      <c r="P142" s="91" t="e">
        <f t="shared" si="55"/>
        <v>#DIV/0!</v>
      </c>
      <c r="Q142" s="91" t="e">
        <f t="shared" si="55"/>
        <v>#DIV/0!</v>
      </c>
      <c r="R142" s="91" t="e">
        <f t="shared" si="55"/>
        <v>#DIV/0!</v>
      </c>
      <c r="S142" s="91" t="e">
        <f t="shared" si="55"/>
        <v>#DIV/0!</v>
      </c>
      <c r="T142" s="91" t="e">
        <f>T140/T136*10</f>
        <v>#DIV/0!</v>
      </c>
      <c r="U142" s="91" t="e">
        <f>U140/U136*10</f>
        <v>#DIV/0!</v>
      </c>
      <c r="V142" s="91" t="e">
        <f t="shared" ref="V142:W142" si="56">V140/V136*10</f>
        <v>#DIV/0!</v>
      </c>
      <c r="W142" s="91" t="e">
        <f t="shared" si="56"/>
        <v>#DIV/0!</v>
      </c>
      <c r="X142" s="91" t="e">
        <f>X140/X136*10</f>
        <v>#DIV/0!</v>
      </c>
      <c r="Y142" s="91" t="e">
        <f>Y140/Y136*10</f>
        <v>#DIV/0!</v>
      </c>
      <c r="Z142" s="91" t="e">
        <f>Z140/Z136*10</f>
        <v>#DIV/0!</v>
      </c>
      <c r="AD142" s="59"/>
      <c r="AE142" s="59"/>
    </row>
    <row r="143" spans="1:31" s="9" customFormat="1" ht="30" hidden="1" customHeight="1" outlineLevel="1" x14ac:dyDescent="0.2">
      <c r="A143" s="8" t="s">
        <v>103</v>
      </c>
      <c r="B143" s="119">
        <v>961.5</v>
      </c>
      <c r="C143" s="16">
        <f t="shared" si="35"/>
        <v>1013.5</v>
      </c>
      <c r="D143" s="107"/>
      <c r="E143" s="107"/>
      <c r="F143" s="94">
        <v>22</v>
      </c>
      <c r="G143" s="94">
        <v>86</v>
      </c>
      <c r="H143" s="49">
        <v>90</v>
      </c>
      <c r="I143" s="49">
        <v>0.5</v>
      </c>
      <c r="J143" s="49">
        <v>16</v>
      </c>
      <c r="K143" s="49">
        <v>10</v>
      </c>
      <c r="L143" s="49">
        <v>127</v>
      </c>
      <c r="M143" s="49">
        <v>94</v>
      </c>
      <c r="N143" s="49">
        <v>47</v>
      </c>
      <c r="O143" s="49">
        <v>24</v>
      </c>
      <c r="P143" s="49">
        <v>76</v>
      </c>
      <c r="Q143" s="49">
        <v>129</v>
      </c>
      <c r="R143" s="49"/>
      <c r="S143" s="49">
        <v>8</v>
      </c>
      <c r="T143" s="49">
        <v>36</v>
      </c>
      <c r="U143" s="49">
        <v>26</v>
      </c>
      <c r="V143" s="49"/>
      <c r="W143" s="49">
        <v>11</v>
      </c>
      <c r="X143" s="49">
        <v>95</v>
      </c>
      <c r="Y143" s="49">
        <v>110</v>
      </c>
      <c r="Z143" s="49">
        <v>6</v>
      </c>
      <c r="AD143" s="59"/>
      <c r="AE143" s="59"/>
    </row>
    <row r="144" spans="1:31" s="9" customFormat="1" ht="30" hidden="1" customHeight="1" x14ac:dyDescent="0.2">
      <c r="A144" s="8" t="s">
        <v>104</v>
      </c>
      <c r="B144" s="97"/>
      <c r="C144" s="16">
        <f t="shared" si="35"/>
        <v>0</v>
      </c>
      <c r="D144" s="18"/>
      <c r="E144" s="18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x14ac:dyDescent="0.2">
      <c r="A145" s="8" t="s">
        <v>85</v>
      </c>
      <c r="B145" s="97"/>
      <c r="C145" s="16">
        <f t="shared" si="35"/>
        <v>0</v>
      </c>
      <c r="D145" s="18"/>
      <c r="E145" s="18"/>
      <c r="F145" s="96"/>
      <c r="G145" s="96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D145" s="59"/>
      <c r="AE145" s="59"/>
    </row>
    <row r="146" spans="1:31" s="9" customFormat="1" ht="30" hidden="1" customHeight="1" outlineLevel="1" x14ac:dyDescent="0.2">
      <c r="A146" s="8" t="s">
        <v>105</v>
      </c>
      <c r="B146" s="25">
        <v>900.1</v>
      </c>
      <c r="C146" s="16">
        <f t="shared" si="35"/>
        <v>0</v>
      </c>
      <c r="D146" s="107"/>
      <c r="E146" s="107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D146" s="59"/>
      <c r="AE146" s="59"/>
    </row>
    <row r="147" spans="1:31" s="9" customFormat="1" ht="30" customHeight="1" outlineLevel="1" x14ac:dyDescent="0.2">
      <c r="A147" s="24" t="s">
        <v>163</v>
      </c>
      <c r="B147" s="16">
        <v>872.15</v>
      </c>
      <c r="C147" s="16">
        <f t="shared" si="35"/>
        <v>14</v>
      </c>
      <c r="D147" s="107">
        <f t="shared" ref="D147:D152" si="57">C147/B147</f>
        <v>1.6052284584073841E-2</v>
      </c>
      <c r="E147" s="107"/>
      <c r="F147" s="49"/>
      <c r="G147" s="49"/>
      <c r="H147" s="49"/>
      <c r="I147" s="49"/>
      <c r="J147" s="49"/>
      <c r="K147" s="49"/>
      <c r="L147" s="49">
        <v>14</v>
      </c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D147" s="59"/>
      <c r="AE147" s="59"/>
    </row>
    <row r="148" spans="1:31" s="9" customFormat="1" ht="30" customHeight="1" x14ac:dyDescent="0.2">
      <c r="A148" s="10" t="s">
        <v>172</v>
      </c>
      <c r="B148" s="109">
        <f>B147/B146</f>
        <v>0.96894789467836906</v>
      </c>
      <c r="C148" s="16" t="e">
        <f t="shared" si="35"/>
        <v>#DIV/0!</v>
      </c>
      <c r="D148" s="107" t="e">
        <f t="shared" si="57"/>
        <v>#DIV/0!</v>
      </c>
      <c r="E148" s="107"/>
      <c r="F148" s="90" t="e">
        <f t="shared" ref="F148:L148" si="58">F147/F146</f>
        <v>#DIV/0!</v>
      </c>
      <c r="G148" s="90" t="e">
        <f t="shared" si="58"/>
        <v>#DIV/0!</v>
      </c>
      <c r="H148" s="90" t="e">
        <f t="shared" si="58"/>
        <v>#DIV/0!</v>
      </c>
      <c r="I148" s="90" t="e">
        <f t="shared" si="58"/>
        <v>#DIV/0!</v>
      </c>
      <c r="J148" s="90" t="e">
        <f t="shared" si="58"/>
        <v>#DIV/0!</v>
      </c>
      <c r="K148" s="90" t="e">
        <f t="shared" si="58"/>
        <v>#DIV/0!</v>
      </c>
      <c r="L148" s="90" t="e">
        <f t="shared" si="58"/>
        <v>#DIV/0!</v>
      </c>
      <c r="M148" s="90" t="e">
        <f t="shared" ref="M148:Z148" si="59">M147/M146</f>
        <v>#DIV/0!</v>
      </c>
      <c r="N148" s="90" t="e">
        <f t="shared" si="59"/>
        <v>#DIV/0!</v>
      </c>
      <c r="O148" s="90" t="e">
        <f t="shared" si="59"/>
        <v>#DIV/0!</v>
      </c>
      <c r="P148" s="90" t="e">
        <f t="shared" si="59"/>
        <v>#DIV/0!</v>
      </c>
      <c r="Q148" s="90" t="e">
        <f t="shared" si="59"/>
        <v>#DIV/0!</v>
      </c>
      <c r="R148" s="90" t="e">
        <f>R147/R146</f>
        <v>#DIV/0!</v>
      </c>
      <c r="S148" s="90" t="e">
        <f t="shared" si="59"/>
        <v>#DIV/0!</v>
      </c>
      <c r="T148" s="90" t="e">
        <f t="shared" si="59"/>
        <v>#DIV/0!</v>
      </c>
      <c r="U148" s="90" t="e">
        <f t="shared" si="59"/>
        <v>#DIV/0!</v>
      </c>
      <c r="V148" s="90" t="e">
        <f>V147/V146</f>
        <v>#DIV/0!</v>
      </c>
      <c r="W148" s="90" t="e">
        <f t="shared" si="59"/>
        <v>#DIV/0!</v>
      </c>
      <c r="X148" s="90" t="e">
        <f t="shared" si="59"/>
        <v>#DIV/0!</v>
      </c>
      <c r="Y148" s="90" t="e">
        <f t="shared" si="59"/>
        <v>#DIV/0!</v>
      </c>
      <c r="Z148" s="90" t="e">
        <f t="shared" si="59"/>
        <v>#DIV/0!</v>
      </c>
      <c r="AD148" s="59"/>
      <c r="AE148" s="59"/>
    </row>
    <row r="149" spans="1:31" s="9" customFormat="1" ht="30.75" customHeight="1" x14ac:dyDescent="0.2">
      <c r="A149" s="10" t="s">
        <v>176</v>
      </c>
      <c r="B149" s="49"/>
      <c r="C149" s="16">
        <f t="shared" ref="C149:C209" si="60">SUM(F149:Z149)</f>
        <v>0</v>
      </c>
      <c r="D149" s="107" t="e">
        <f t="shared" si="57"/>
        <v>#DIV/0!</v>
      </c>
      <c r="E149" s="107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customHeight="1" x14ac:dyDescent="0.2">
      <c r="A150" s="19" t="s">
        <v>106</v>
      </c>
      <c r="B150" s="16">
        <v>34944.400000000001</v>
      </c>
      <c r="C150" s="16">
        <f t="shared" si="60"/>
        <v>54</v>
      </c>
      <c r="D150" s="107">
        <f t="shared" si="57"/>
        <v>1.545311981318895E-3</v>
      </c>
      <c r="E150" s="107"/>
      <c r="F150" s="49"/>
      <c r="G150" s="49"/>
      <c r="H150" s="49"/>
      <c r="I150" s="49"/>
      <c r="J150" s="49"/>
      <c r="K150" s="49"/>
      <c r="L150" s="49">
        <v>54</v>
      </c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0" hidden="1" customHeight="1" x14ac:dyDescent="0.2">
      <c r="A151" s="10" t="s">
        <v>52</v>
      </c>
      <c r="B151" s="48" t="e">
        <f>B150/B149</f>
        <v>#DIV/0!</v>
      </c>
      <c r="C151" s="16" t="e">
        <f t="shared" si="60"/>
        <v>#DIV/0!</v>
      </c>
      <c r="D151" s="107" t="e">
        <f t="shared" si="57"/>
        <v>#DIV/0!</v>
      </c>
      <c r="E151" s="107"/>
      <c r="F151" s="48" t="e">
        <f t="shared" ref="F151:M151" si="61">F150/F149</f>
        <v>#DIV/0!</v>
      </c>
      <c r="G151" s="48" t="e">
        <f t="shared" si="61"/>
        <v>#DIV/0!</v>
      </c>
      <c r="H151" s="48" t="e">
        <f t="shared" si="61"/>
        <v>#DIV/0!</v>
      </c>
      <c r="I151" s="48" t="e">
        <f t="shared" si="61"/>
        <v>#DIV/0!</v>
      </c>
      <c r="J151" s="48" t="e">
        <f t="shared" si="61"/>
        <v>#DIV/0!</v>
      </c>
      <c r="K151" s="48" t="e">
        <f t="shared" si="61"/>
        <v>#DIV/0!</v>
      </c>
      <c r="L151" s="48" t="e">
        <f t="shared" si="61"/>
        <v>#DIV/0!</v>
      </c>
      <c r="M151" s="48" t="e">
        <f t="shared" si="61"/>
        <v>#DIV/0!</v>
      </c>
      <c r="N151" s="48" t="e">
        <f t="shared" ref="N151:O151" si="62">N150/N149</f>
        <v>#DIV/0!</v>
      </c>
      <c r="O151" s="48" t="e">
        <f t="shared" si="62"/>
        <v>#DIV/0!</v>
      </c>
      <c r="P151" s="48" t="e">
        <f>P150/P149</f>
        <v>#DIV/0!</v>
      </c>
      <c r="Q151" s="48" t="e">
        <f t="shared" ref="Q151:R151" si="63">Q150/Q149</f>
        <v>#DIV/0!</v>
      </c>
      <c r="R151" s="48" t="e">
        <f t="shared" si="63"/>
        <v>#DIV/0!</v>
      </c>
      <c r="S151" s="48" t="e">
        <f t="shared" ref="S151:Z151" si="64">S150/S149</f>
        <v>#DIV/0!</v>
      </c>
      <c r="T151" s="48" t="e">
        <f t="shared" si="64"/>
        <v>#DIV/0!</v>
      </c>
      <c r="U151" s="48" t="e">
        <f t="shared" si="64"/>
        <v>#DIV/0!</v>
      </c>
      <c r="V151" s="48" t="e">
        <f t="shared" si="64"/>
        <v>#DIV/0!</v>
      </c>
      <c r="W151" s="48" t="e">
        <f t="shared" si="64"/>
        <v>#DIV/0!</v>
      </c>
      <c r="X151" s="48" t="e">
        <f t="shared" si="64"/>
        <v>#DIV/0!</v>
      </c>
      <c r="Y151" s="48" t="e">
        <f t="shared" si="64"/>
        <v>#DIV/0!</v>
      </c>
      <c r="Z151" s="48" t="e">
        <f t="shared" si="64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40">
        <f>B150/B147*10</f>
        <v>400.66960958550709</v>
      </c>
      <c r="C152" s="16" t="e">
        <f t="shared" si="60"/>
        <v>#DIV/0!</v>
      </c>
      <c r="D152" s="107" t="e">
        <f t="shared" si="57"/>
        <v>#DIV/0!</v>
      </c>
      <c r="E152" s="107"/>
      <c r="F152" s="96" t="e">
        <f>F150/F147*10</f>
        <v>#DIV/0!</v>
      </c>
      <c r="G152" s="96" t="e">
        <f t="shared" ref="G152:I152" si="65">G150/G147*10</f>
        <v>#DIV/0!</v>
      </c>
      <c r="H152" s="96" t="e">
        <f t="shared" si="65"/>
        <v>#DIV/0!</v>
      </c>
      <c r="I152" s="96" t="e">
        <f t="shared" si="65"/>
        <v>#DIV/0!</v>
      </c>
      <c r="J152" s="96" t="e">
        <f t="shared" ref="J152:O152" si="66">J150/J147*10</f>
        <v>#DIV/0!</v>
      </c>
      <c r="K152" s="96" t="e">
        <f t="shared" si="66"/>
        <v>#DIV/0!</v>
      </c>
      <c r="L152" s="96">
        <f t="shared" si="66"/>
        <v>38.571428571428569</v>
      </c>
      <c r="M152" s="96" t="e">
        <f>M150/M147*10</f>
        <v>#DIV/0!</v>
      </c>
      <c r="N152" s="96" t="e">
        <f t="shared" si="66"/>
        <v>#DIV/0!</v>
      </c>
      <c r="O152" s="96" t="e">
        <f t="shared" si="66"/>
        <v>#DIV/0!</v>
      </c>
      <c r="P152" s="96" t="e">
        <f t="shared" ref="P152:R152" si="67">P150/P147*10</f>
        <v>#DIV/0!</v>
      </c>
      <c r="Q152" s="96" t="e">
        <f t="shared" si="67"/>
        <v>#DIV/0!</v>
      </c>
      <c r="R152" s="96" t="e">
        <f t="shared" si="67"/>
        <v>#DIV/0!</v>
      </c>
      <c r="S152" s="96" t="e">
        <f t="shared" ref="S152:Z152" si="68">S150/S147*10</f>
        <v>#DIV/0!</v>
      </c>
      <c r="T152" s="96" t="e">
        <f t="shared" si="68"/>
        <v>#DIV/0!</v>
      </c>
      <c r="U152" s="96" t="e">
        <f t="shared" si="68"/>
        <v>#DIV/0!</v>
      </c>
      <c r="V152" s="96" t="e">
        <f t="shared" si="68"/>
        <v>#DIV/0!</v>
      </c>
      <c r="W152" s="96" t="e">
        <f t="shared" si="68"/>
        <v>#DIV/0!</v>
      </c>
      <c r="X152" s="96" t="e">
        <f t="shared" si="68"/>
        <v>#DIV/0!</v>
      </c>
      <c r="Y152" s="96" t="e">
        <f t="shared" si="68"/>
        <v>#DIV/0!</v>
      </c>
      <c r="Z152" s="96" t="e">
        <f t="shared" si="68"/>
        <v>#DIV/0!</v>
      </c>
      <c r="AD152" s="59"/>
      <c r="AE152" s="59"/>
    </row>
    <row r="153" spans="1:31" s="9" customFormat="1" ht="30" hidden="1" customHeight="1" x14ac:dyDescent="0.2">
      <c r="A153" s="10" t="s">
        <v>92</v>
      </c>
      <c r="B153" s="95">
        <f>B146-B147</f>
        <v>27.950000000000045</v>
      </c>
      <c r="C153" s="16">
        <f t="shared" si="60"/>
        <v>-14</v>
      </c>
      <c r="D153" s="107"/>
      <c r="E153" s="107"/>
      <c r="F153" s="96">
        <f>F146-F147</f>
        <v>0</v>
      </c>
      <c r="G153" s="96">
        <f t="shared" ref="G153:Z153" si="69">G146-G147</f>
        <v>0</v>
      </c>
      <c r="H153" s="96">
        <f>H146-H147</f>
        <v>0</v>
      </c>
      <c r="I153" s="96">
        <f>I146-I147</f>
        <v>0</v>
      </c>
      <c r="J153" s="96">
        <f t="shared" si="69"/>
        <v>0</v>
      </c>
      <c r="K153" s="96">
        <f t="shared" si="69"/>
        <v>0</v>
      </c>
      <c r="L153" s="96">
        <f t="shared" si="69"/>
        <v>-14</v>
      </c>
      <c r="M153" s="96">
        <f t="shared" si="69"/>
        <v>0</v>
      </c>
      <c r="N153" s="96">
        <f t="shared" si="69"/>
        <v>0</v>
      </c>
      <c r="O153" s="96">
        <f t="shared" si="69"/>
        <v>0</v>
      </c>
      <c r="P153" s="96">
        <f t="shared" si="69"/>
        <v>0</v>
      </c>
      <c r="Q153" s="96">
        <f t="shared" si="69"/>
        <v>0</v>
      </c>
      <c r="R153" s="96">
        <f t="shared" si="69"/>
        <v>0</v>
      </c>
      <c r="S153" s="96">
        <f t="shared" si="69"/>
        <v>0</v>
      </c>
      <c r="T153" s="96">
        <f t="shared" si="69"/>
        <v>0</v>
      </c>
      <c r="U153" s="96">
        <f t="shared" si="69"/>
        <v>0</v>
      </c>
      <c r="V153" s="96">
        <f t="shared" si="69"/>
        <v>0</v>
      </c>
      <c r="W153" s="96">
        <f t="shared" si="69"/>
        <v>0</v>
      </c>
      <c r="X153" s="96">
        <f t="shared" si="69"/>
        <v>0</v>
      </c>
      <c r="Y153" s="96">
        <f t="shared" si="69"/>
        <v>0</v>
      </c>
      <c r="Z153" s="96">
        <f t="shared" si="69"/>
        <v>0</v>
      </c>
      <c r="AA153" s="52"/>
      <c r="AD153" s="59"/>
      <c r="AE153" s="59"/>
    </row>
    <row r="154" spans="1:31" s="9" customFormat="1" ht="30" hidden="1" customHeight="1" outlineLevel="1" x14ac:dyDescent="0.2">
      <c r="A154" s="24" t="s">
        <v>164</v>
      </c>
      <c r="B154" s="16">
        <v>543</v>
      </c>
      <c r="C154" s="16">
        <f t="shared" si="60"/>
        <v>0</v>
      </c>
      <c r="D154" s="107">
        <f>C154/B154</f>
        <v>0</v>
      </c>
      <c r="E154" s="107"/>
      <c r="F154" s="86"/>
      <c r="G154" s="80"/>
      <c r="H154" s="97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165</v>
      </c>
      <c r="B155" s="16">
        <v>5773</v>
      </c>
      <c r="C155" s="16">
        <f t="shared" si="60"/>
        <v>0</v>
      </c>
      <c r="D155" s="107">
        <f>C155/B155</f>
        <v>0</v>
      </c>
      <c r="E155" s="107"/>
      <c r="F155" s="86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4"/>
      <c r="U155" s="80"/>
      <c r="V155" s="80"/>
      <c r="W155" s="80"/>
      <c r="X155" s="80"/>
      <c r="Y155" s="80"/>
      <c r="Z155" s="80"/>
      <c r="AD155" s="59"/>
      <c r="AE155" s="59"/>
    </row>
    <row r="156" spans="1:31" s="9" customFormat="1" ht="30" hidden="1" customHeight="1" x14ac:dyDescent="0.2">
      <c r="A156" s="19" t="s">
        <v>94</v>
      </c>
      <c r="B156" s="140">
        <f>B155/B154*10</f>
        <v>106.31675874769797</v>
      </c>
      <c r="C156" s="16" t="e">
        <f t="shared" si="60"/>
        <v>#DIV/0!</v>
      </c>
      <c r="D156" s="107" t="e">
        <f>C156/B156</f>
        <v>#DIV/0!</v>
      </c>
      <c r="E156" s="107"/>
      <c r="F156" s="96" t="e">
        <f>F155/F154*10</f>
        <v>#DIV/0!</v>
      </c>
      <c r="G156" s="96" t="e">
        <f>G155/G154*10</f>
        <v>#DIV/0!</v>
      </c>
      <c r="H156" s="96" t="e">
        <f>H155/H154*10</f>
        <v>#DIV/0!</v>
      </c>
      <c r="I156" s="96" t="e">
        <f t="shared" ref="I156:R156" si="70">I155/I154*10</f>
        <v>#DIV/0!</v>
      </c>
      <c r="J156" s="96" t="e">
        <f t="shared" si="70"/>
        <v>#DIV/0!</v>
      </c>
      <c r="K156" s="96" t="e">
        <f t="shared" si="70"/>
        <v>#DIV/0!</v>
      </c>
      <c r="L156" s="96" t="e">
        <f t="shared" si="70"/>
        <v>#DIV/0!</v>
      </c>
      <c r="M156" s="96" t="e">
        <f t="shared" si="70"/>
        <v>#DIV/0!</v>
      </c>
      <c r="N156" s="96" t="e">
        <f t="shared" si="70"/>
        <v>#DIV/0!</v>
      </c>
      <c r="O156" s="96" t="e">
        <f t="shared" si="70"/>
        <v>#DIV/0!</v>
      </c>
      <c r="P156" s="96" t="e">
        <f t="shared" si="70"/>
        <v>#DIV/0!</v>
      </c>
      <c r="Q156" s="96" t="e">
        <f t="shared" si="70"/>
        <v>#DIV/0!</v>
      </c>
      <c r="R156" s="96" t="e">
        <f t="shared" si="70"/>
        <v>#DIV/0!</v>
      </c>
      <c r="S156" s="96" t="e">
        <f t="shared" ref="S156:U156" si="71">S155/S154*10</f>
        <v>#DIV/0!</v>
      </c>
      <c r="T156" s="96" t="e">
        <f t="shared" si="71"/>
        <v>#DIV/0!</v>
      </c>
      <c r="U156" s="96" t="e">
        <f t="shared" si="71"/>
        <v>#DIV/0!</v>
      </c>
      <c r="V156" s="96" t="e">
        <f t="shared" ref="V156:Z156" si="72">V155/V154*10</f>
        <v>#DIV/0!</v>
      </c>
      <c r="W156" s="96" t="e">
        <f t="shared" si="72"/>
        <v>#DIV/0!</v>
      </c>
      <c r="X156" s="96" t="e">
        <f t="shared" si="72"/>
        <v>#DIV/0!</v>
      </c>
      <c r="Y156" s="96" t="e">
        <f t="shared" si="72"/>
        <v>#DIV/0!</v>
      </c>
      <c r="Z156" s="96" t="e">
        <f t="shared" si="72"/>
        <v>#DIV/0!</v>
      </c>
      <c r="AD156" s="59"/>
      <c r="AE156" s="59"/>
    </row>
    <row r="157" spans="1:31" s="9" customFormat="1" ht="30" hidden="1" customHeight="1" x14ac:dyDescent="0.2">
      <c r="A157" s="8" t="s">
        <v>205</v>
      </c>
      <c r="B157" s="140"/>
      <c r="C157" s="16">
        <f t="shared" si="60"/>
        <v>0</v>
      </c>
      <c r="D157" s="107"/>
      <c r="E157" s="10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D157" s="59"/>
      <c r="AE157" s="59"/>
    </row>
    <row r="158" spans="1:31" s="9" customFormat="1" ht="30" hidden="1" customHeight="1" x14ac:dyDescent="0.2">
      <c r="A158" s="8" t="s">
        <v>85</v>
      </c>
      <c r="B158" s="140"/>
      <c r="C158" s="16">
        <f t="shared" si="60"/>
        <v>0</v>
      </c>
      <c r="D158" s="107"/>
      <c r="E158" s="107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204</v>
      </c>
      <c r="B159" s="140"/>
      <c r="C159" s="16">
        <f t="shared" si="60"/>
        <v>0</v>
      </c>
      <c r="D159" s="107"/>
      <c r="E159" s="107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8" t="s">
        <v>203</v>
      </c>
      <c r="B160" s="140"/>
      <c r="C160" s="16">
        <f t="shared" si="60"/>
        <v>0</v>
      </c>
      <c r="D160" s="107"/>
      <c r="E160" s="107"/>
      <c r="F160" s="8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D160" s="59"/>
      <c r="AE160" s="59"/>
    </row>
    <row r="161" spans="1:31" s="9" customFormat="1" ht="30" hidden="1" customHeight="1" x14ac:dyDescent="0.2">
      <c r="A161" s="19" t="s">
        <v>199</v>
      </c>
      <c r="B161" s="141">
        <f>B165+B168+B185+B171+B180</f>
        <v>14637</v>
      </c>
      <c r="C161" s="16">
        <f t="shared" si="60"/>
        <v>40</v>
      </c>
      <c r="D161" s="107">
        <f>C161/B161</f>
        <v>2.7328004372480699E-3</v>
      </c>
      <c r="E161" s="107"/>
      <c r="F161" s="87">
        <f>F165+F168+F185+F171+F180</f>
        <v>0</v>
      </c>
      <c r="G161" s="87">
        <f>G165+G168+G185+G171</f>
        <v>40</v>
      </c>
      <c r="H161" s="87">
        <f>H165+H168+H185+H171+H180</f>
        <v>0</v>
      </c>
      <c r="I161" s="87">
        <f>I165+I168+I185+I171</f>
        <v>0</v>
      </c>
      <c r="J161" s="87">
        <f>J165+J168+J185+J171</f>
        <v>0</v>
      </c>
      <c r="K161" s="87">
        <f>K165+K185+K180+K168</f>
        <v>0</v>
      </c>
      <c r="L161" s="87">
        <f>L165+L168+L185+L171</f>
        <v>0</v>
      </c>
      <c r="M161" s="87">
        <f>M165+M168+M185+M171+M180</f>
        <v>0</v>
      </c>
      <c r="N161" s="87">
        <f>N165+N168+N185+N171</f>
        <v>0</v>
      </c>
      <c r="O161" s="87">
        <f>O165+O168+O185+O171</f>
        <v>0</v>
      </c>
      <c r="P161" s="87">
        <f>P165+P168+P185+P171</f>
        <v>0</v>
      </c>
      <c r="Q161" s="87">
        <f t="shared" ref="Q161:Z161" si="73">Q165+Q168+Q185+Q171+Q174+Q180</f>
        <v>0</v>
      </c>
      <c r="R161" s="87">
        <f t="shared" si="73"/>
        <v>0</v>
      </c>
      <c r="S161" s="87">
        <f t="shared" si="73"/>
        <v>0</v>
      </c>
      <c r="T161" s="87">
        <f t="shared" si="73"/>
        <v>0</v>
      </c>
      <c r="U161" s="87">
        <f t="shared" si="73"/>
        <v>0</v>
      </c>
      <c r="V161" s="87">
        <f t="shared" si="73"/>
        <v>0</v>
      </c>
      <c r="W161" s="87">
        <f t="shared" si="73"/>
        <v>0</v>
      </c>
      <c r="X161" s="87">
        <f t="shared" si="73"/>
        <v>0</v>
      </c>
      <c r="Y161" s="87">
        <f t="shared" si="73"/>
        <v>0</v>
      </c>
      <c r="Z161" s="87">
        <f t="shared" si="73"/>
        <v>0</v>
      </c>
      <c r="AD161" s="59"/>
      <c r="AE161" s="59"/>
    </row>
    <row r="162" spans="1:31" s="9" customFormat="1" ht="31.5" hidden="1" customHeight="1" x14ac:dyDescent="0.2">
      <c r="A162" s="50" t="s">
        <v>200</v>
      </c>
      <c r="B162" s="141">
        <f>B166+B169+B186</f>
        <v>10047</v>
      </c>
      <c r="C162" s="16">
        <f t="shared" si="60"/>
        <v>40</v>
      </c>
      <c r="D162" s="107">
        <f>C162/B162</f>
        <v>3.9812879466507413E-3</v>
      </c>
      <c r="E162" s="107"/>
      <c r="F162" s="97">
        <f t="shared" ref="F162:Z162" si="74">F166+F169+F172+F186+F175+F181</f>
        <v>0</v>
      </c>
      <c r="G162" s="97">
        <f t="shared" si="74"/>
        <v>40</v>
      </c>
      <c r="H162" s="97">
        <f t="shared" si="74"/>
        <v>0</v>
      </c>
      <c r="I162" s="97">
        <f t="shared" si="74"/>
        <v>0</v>
      </c>
      <c r="J162" s="97">
        <f t="shared" si="74"/>
        <v>0</v>
      </c>
      <c r="K162" s="97">
        <f>K166+K169+K172+K186+K175+K181</f>
        <v>0</v>
      </c>
      <c r="L162" s="97">
        <f t="shared" si="74"/>
        <v>0</v>
      </c>
      <c r="M162" s="97">
        <f t="shared" si="74"/>
        <v>0</v>
      </c>
      <c r="N162" s="97">
        <f t="shared" si="74"/>
        <v>0</v>
      </c>
      <c r="O162" s="97">
        <f t="shared" si="74"/>
        <v>0</v>
      </c>
      <c r="P162" s="97">
        <f t="shared" si="74"/>
        <v>0</v>
      </c>
      <c r="Q162" s="97">
        <f t="shared" si="74"/>
        <v>0</v>
      </c>
      <c r="R162" s="97">
        <f t="shared" si="74"/>
        <v>0</v>
      </c>
      <c r="S162" s="97">
        <f t="shared" si="74"/>
        <v>0</v>
      </c>
      <c r="T162" s="97">
        <f t="shared" si="74"/>
        <v>0</v>
      </c>
      <c r="U162" s="97">
        <f t="shared" si="74"/>
        <v>0</v>
      </c>
      <c r="V162" s="97">
        <f t="shared" si="74"/>
        <v>0</v>
      </c>
      <c r="W162" s="97">
        <f t="shared" si="74"/>
        <v>0</v>
      </c>
      <c r="X162" s="97">
        <f t="shared" si="74"/>
        <v>0</v>
      </c>
      <c r="Y162" s="97">
        <f t="shared" si="74"/>
        <v>0</v>
      </c>
      <c r="Z162" s="97">
        <f t="shared" si="74"/>
        <v>0</v>
      </c>
      <c r="AD162" s="59"/>
      <c r="AE162" s="59"/>
    </row>
    <row r="163" spans="1:31" s="9" customFormat="1" ht="30" hidden="1" customHeight="1" x14ac:dyDescent="0.2">
      <c r="A163" s="19" t="s">
        <v>94</v>
      </c>
      <c r="B163" s="140">
        <f>B162/B161*10</f>
        <v>6.8641114982578397</v>
      </c>
      <c r="C163" s="16" t="e">
        <f t="shared" si="60"/>
        <v>#DIV/0!</v>
      </c>
      <c r="D163" s="107" t="e">
        <f>C163/B163</f>
        <v>#DIV/0!</v>
      </c>
      <c r="E163" s="107"/>
      <c r="F163" s="96" t="e">
        <f t="shared" ref="F163:Y163" si="75">F162/F161*10</f>
        <v>#DIV/0!</v>
      </c>
      <c r="G163" s="96">
        <f t="shared" si="75"/>
        <v>10</v>
      </c>
      <c r="H163" s="96" t="e">
        <f t="shared" si="75"/>
        <v>#DIV/0!</v>
      </c>
      <c r="I163" s="96" t="e">
        <f t="shared" si="75"/>
        <v>#DIV/0!</v>
      </c>
      <c r="J163" s="96" t="e">
        <f t="shared" si="75"/>
        <v>#DIV/0!</v>
      </c>
      <c r="K163" s="96" t="e">
        <f t="shared" si="75"/>
        <v>#DIV/0!</v>
      </c>
      <c r="L163" s="96" t="e">
        <f t="shared" si="75"/>
        <v>#DIV/0!</v>
      </c>
      <c r="M163" s="96" t="e">
        <f t="shared" si="75"/>
        <v>#DIV/0!</v>
      </c>
      <c r="N163" s="96" t="e">
        <f t="shared" si="75"/>
        <v>#DIV/0!</v>
      </c>
      <c r="O163" s="96" t="e">
        <f t="shared" si="75"/>
        <v>#DIV/0!</v>
      </c>
      <c r="P163" s="96" t="e">
        <f t="shared" si="75"/>
        <v>#DIV/0!</v>
      </c>
      <c r="Q163" s="96" t="e">
        <f t="shared" si="75"/>
        <v>#DIV/0!</v>
      </c>
      <c r="R163" s="96" t="e">
        <f t="shared" si="75"/>
        <v>#DIV/0!</v>
      </c>
      <c r="S163" s="96" t="e">
        <f t="shared" si="75"/>
        <v>#DIV/0!</v>
      </c>
      <c r="T163" s="96" t="e">
        <f t="shared" si="75"/>
        <v>#DIV/0!</v>
      </c>
      <c r="U163" s="96" t="e">
        <f t="shared" si="75"/>
        <v>#DIV/0!</v>
      </c>
      <c r="V163" s="96" t="e">
        <f t="shared" si="75"/>
        <v>#DIV/0!</v>
      </c>
      <c r="W163" s="96" t="e">
        <f t="shared" si="75"/>
        <v>#DIV/0!</v>
      </c>
      <c r="X163" s="96" t="e">
        <f t="shared" si="75"/>
        <v>#DIV/0!</v>
      </c>
      <c r="Y163" s="96" t="e">
        <f t="shared" si="75"/>
        <v>#DIV/0!</v>
      </c>
      <c r="Z163" s="96" t="e">
        <f t="shared" ref="Z163" si="76">Z162/Z161*10</f>
        <v>#DIV/0!</v>
      </c>
      <c r="AD163" s="59"/>
      <c r="AE163" s="59"/>
    </row>
    <row r="164" spans="1:31" s="9" customFormat="1" ht="30" hidden="1" customHeight="1" x14ac:dyDescent="0.2">
      <c r="A164" s="10" t="s">
        <v>92</v>
      </c>
      <c r="B164" s="140"/>
      <c r="C164" s="16">
        <f t="shared" si="60"/>
        <v>-40</v>
      </c>
      <c r="D164" s="107"/>
      <c r="E164" s="107"/>
      <c r="F164" s="96">
        <f t="shared" ref="F164:V164" si="77">F160-F161</f>
        <v>0</v>
      </c>
      <c r="G164" s="96">
        <f t="shared" si="77"/>
        <v>-40</v>
      </c>
      <c r="H164" s="96">
        <f>H160-H161</f>
        <v>0</v>
      </c>
      <c r="I164" s="96">
        <f>I160-I161</f>
        <v>0</v>
      </c>
      <c r="J164" s="96">
        <f t="shared" si="77"/>
        <v>0</v>
      </c>
      <c r="K164" s="96">
        <f t="shared" si="77"/>
        <v>0</v>
      </c>
      <c r="L164" s="96">
        <f t="shared" si="77"/>
        <v>0</v>
      </c>
      <c r="M164" s="96">
        <f t="shared" si="77"/>
        <v>0</v>
      </c>
      <c r="N164" s="96">
        <f t="shared" si="77"/>
        <v>0</v>
      </c>
      <c r="O164" s="96">
        <f t="shared" si="77"/>
        <v>0</v>
      </c>
      <c r="P164" s="96">
        <f t="shared" si="77"/>
        <v>0</v>
      </c>
      <c r="Q164" s="96">
        <f t="shared" si="77"/>
        <v>0</v>
      </c>
      <c r="R164" s="96"/>
      <c r="S164" s="96">
        <f>S160-S161</f>
        <v>0</v>
      </c>
      <c r="T164" s="96">
        <f t="shared" si="77"/>
        <v>0</v>
      </c>
      <c r="U164" s="96">
        <f t="shared" si="77"/>
        <v>0</v>
      </c>
      <c r="V164" s="96">
        <f t="shared" si="77"/>
        <v>0</v>
      </c>
      <c r="W164" s="96">
        <f>W157-W161</f>
        <v>0</v>
      </c>
      <c r="X164" s="96">
        <f>X160-X161</f>
        <v>0</v>
      </c>
      <c r="Y164" s="96">
        <f>Y160-Y161</f>
        <v>0</v>
      </c>
      <c r="Z164" s="96">
        <f>Z160-Z161</f>
        <v>0</v>
      </c>
      <c r="AA164" s="52"/>
      <c r="AD164" s="59"/>
      <c r="AE164" s="59"/>
    </row>
    <row r="165" spans="1:31" s="51" customFormat="1" ht="30" hidden="1" customHeight="1" x14ac:dyDescent="0.2">
      <c r="A165" s="24" t="s">
        <v>107</v>
      </c>
      <c r="B165" s="18">
        <v>8315</v>
      </c>
      <c r="C165" s="16">
        <f t="shared" si="60"/>
        <v>0</v>
      </c>
      <c r="D165" s="107">
        <f t="shared" ref="D165:D183" si="78">C165/B165</f>
        <v>0</v>
      </c>
      <c r="E165" s="107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D165" s="59"/>
      <c r="AE165" s="59"/>
    </row>
    <row r="166" spans="1:31" s="9" customFormat="1" ht="30" hidden="1" customHeight="1" x14ac:dyDescent="0.2">
      <c r="A166" s="50" t="s">
        <v>108</v>
      </c>
      <c r="B166" s="16">
        <v>7284</v>
      </c>
      <c r="C166" s="16">
        <f t="shared" si="60"/>
        <v>0</v>
      </c>
      <c r="D166" s="107">
        <f t="shared" si="78"/>
        <v>0</v>
      </c>
      <c r="E166" s="107"/>
      <c r="F166" s="98"/>
      <c r="G166" s="49"/>
      <c r="H166" s="49"/>
      <c r="I166" s="49"/>
      <c r="J166" s="49"/>
      <c r="K166" s="49"/>
      <c r="L166" s="49"/>
      <c r="M166" s="99"/>
      <c r="N166" s="99"/>
      <c r="O166" s="85"/>
      <c r="P166" s="98"/>
      <c r="Q166" s="98"/>
      <c r="R166" s="99"/>
      <c r="S166" s="99"/>
      <c r="T166" s="99"/>
      <c r="U166" s="99"/>
      <c r="V166" s="99"/>
      <c r="W166" s="99"/>
      <c r="X166" s="99"/>
      <c r="Y166" s="99"/>
      <c r="Z166" s="85"/>
      <c r="AD166" s="59"/>
      <c r="AE166" s="59"/>
    </row>
    <row r="167" spans="1:31" s="9" customFormat="1" ht="30" hidden="1" customHeight="1" x14ac:dyDescent="0.2">
      <c r="A167" s="19" t="s">
        <v>94</v>
      </c>
      <c r="B167" s="118">
        <f>B166/B165*10</f>
        <v>8.7600721587492476</v>
      </c>
      <c r="C167" s="16" t="e">
        <f t="shared" si="60"/>
        <v>#DIV/0!</v>
      </c>
      <c r="D167" s="107" t="e">
        <f t="shared" si="78"/>
        <v>#DIV/0!</v>
      </c>
      <c r="E167" s="107"/>
      <c r="F167" s="96" t="e">
        <f t="shared" ref="F167:G167" si="79">F166/F165*10</f>
        <v>#DIV/0!</v>
      </c>
      <c r="G167" s="96" t="e">
        <f t="shared" si="79"/>
        <v>#DIV/0!</v>
      </c>
      <c r="H167" s="96" t="e">
        <f t="shared" ref="H167" si="80">H166/H165*10</f>
        <v>#DIV/0!</v>
      </c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79"/>
      <c r="AD167" s="59"/>
      <c r="AE167" s="59"/>
    </row>
    <row r="168" spans="1:31" s="9" customFormat="1" ht="30" hidden="1" customHeight="1" x14ac:dyDescent="0.2">
      <c r="A168" s="24" t="s">
        <v>170</v>
      </c>
      <c r="B168" s="18">
        <v>4088</v>
      </c>
      <c r="C168" s="16">
        <f t="shared" si="60"/>
        <v>0</v>
      </c>
      <c r="D168" s="107">
        <f t="shared" si="78"/>
        <v>0</v>
      </c>
      <c r="E168" s="107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79"/>
      <c r="V168" s="80"/>
      <c r="W168" s="80"/>
      <c r="X168" s="80"/>
      <c r="Y168" s="80"/>
      <c r="Z168" s="80"/>
      <c r="AD168" s="59"/>
      <c r="AE168" s="59"/>
    </row>
    <row r="169" spans="1:31" s="9" customFormat="1" ht="30" hidden="1" customHeight="1" x14ac:dyDescent="0.2">
      <c r="A169" s="19" t="s">
        <v>171</v>
      </c>
      <c r="B169" s="18">
        <v>2763</v>
      </c>
      <c r="C169" s="16">
        <f t="shared" si="60"/>
        <v>0</v>
      </c>
      <c r="D169" s="107">
        <f t="shared" si="78"/>
        <v>0</v>
      </c>
      <c r="E169" s="107"/>
      <c r="F169" s="80"/>
      <c r="G169" s="79"/>
      <c r="H169" s="79"/>
      <c r="I169" s="79"/>
      <c r="J169" s="79"/>
      <c r="K169" s="79"/>
      <c r="L169" s="79"/>
      <c r="M169" s="86"/>
      <c r="N169" s="86"/>
      <c r="O169" s="79"/>
      <c r="P169" s="78"/>
      <c r="Q169" s="86"/>
      <c r="R169" s="86"/>
      <c r="S169" s="86"/>
      <c r="T169" s="86"/>
      <c r="U169" s="79"/>
      <c r="V169" s="78"/>
      <c r="W169" s="86"/>
      <c r="X169" s="78"/>
      <c r="Y169" s="86"/>
      <c r="Z169" s="78"/>
      <c r="AD169" s="59"/>
      <c r="AE169" s="59"/>
    </row>
    <row r="170" spans="1:31" s="9" customFormat="1" ht="30" hidden="1" customHeight="1" x14ac:dyDescent="0.2">
      <c r="A170" s="19" t="s">
        <v>94</v>
      </c>
      <c r="B170" s="118">
        <f>B169/B168*10</f>
        <v>6.7588062622309195</v>
      </c>
      <c r="C170" s="16" t="e">
        <f t="shared" si="60"/>
        <v>#DIV/0!</v>
      </c>
      <c r="D170" s="107" t="e">
        <f t="shared" si="78"/>
        <v>#DIV/0!</v>
      </c>
      <c r="E170" s="107"/>
      <c r="F170" s="100" t="e">
        <f>E169/E168*10</f>
        <v>#DIV/0!</v>
      </c>
      <c r="G170" s="100" t="e">
        <f>F169/F168*10</f>
        <v>#DIV/0!</v>
      </c>
      <c r="H170" s="100" t="e">
        <f>G169/G168*10</f>
        <v>#DIV/0!</v>
      </c>
      <c r="I170" s="100" t="e">
        <f>I169/I168*10</f>
        <v>#DIV/0!</v>
      </c>
      <c r="J170" s="100" t="e">
        <f>J169/J168*10</f>
        <v>#DIV/0!</v>
      </c>
      <c r="K170" s="100" t="e">
        <f t="shared" ref="K170" si="81">K169/K168*10</f>
        <v>#DIV/0!</v>
      </c>
      <c r="L170" s="100" t="e">
        <f t="shared" ref="L170:N170" si="82">L169/L168*10</f>
        <v>#DIV/0!</v>
      </c>
      <c r="M170" s="100" t="e">
        <f t="shared" si="82"/>
        <v>#DIV/0!</v>
      </c>
      <c r="N170" s="100" t="e">
        <f t="shared" si="82"/>
        <v>#DIV/0!</v>
      </c>
      <c r="O170" s="100" t="e">
        <f t="shared" ref="O170:R170" si="83">O169/O168*10</f>
        <v>#DIV/0!</v>
      </c>
      <c r="P170" s="100" t="e">
        <f t="shared" si="83"/>
        <v>#DIV/0!</v>
      </c>
      <c r="Q170" s="100" t="e">
        <f t="shared" si="83"/>
        <v>#DIV/0!</v>
      </c>
      <c r="R170" s="100" t="e">
        <f t="shared" si="83"/>
        <v>#DIV/0!</v>
      </c>
      <c r="S170" s="100" t="e">
        <f>S169/S168*10</f>
        <v>#DIV/0!</v>
      </c>
      <c r="T170" s="100" t="e">
        <f>T169/T168*10</f>
        <v>#DIV/0!</v>
      </c>
      <c r="U170" s="100" t="e">
        <f t="shared" ref="U170:Z170" si="84">U169/U168*10</f>
        <v>#DIV/0!</v>
      </c>
      <c r="V170" s="100" t="e">
        <f t="shared" si="84"/>
        <v>#DIV/0!</v>
      </c>
      <c r="W170" s="100" t="e">
        <f t="shared" si="84"/>
        <v>#DIV/0!</v>
      </c>
      <c r="X170" s="100" t="e">
        <f t="shared" si="84"/>
        <v>#DIV/0!</v>
      </c>
      <c r="Y170" s="100" t="e">
        <f t="shared" si="84"/>
        <v>#DIV/0!</v>
      </c>
      <c r="Z170" s="100" t="e">
        <f t="shared" si="84"/>
        <v>#DIV/0!</v>
      </c>
      <c r="AD170" s="59"/>
      <c r="AE170" s="59"/>
    </row>
    <row r="171" spans="1:31" s="9" customFormat="1" ht="30" hidden="1" customHeight="1" x14ac:dyDescent="0.2">
      <c r="A171" s="24" t="s">
        <v>196</v>
      </c>
      <c r="B171" s="118">
        <v>243</v>
      </c>
      <c r="C171" s="16">
        <f t="shared" si="60"/>
        <v>0</v>
      </c>
      <c r="D171" s="107">
        <f t="shared" si="78"/>
        <v>0</v>
      </c>
      <c r="E171" s="107"/>
      <c r="F171" s="100"/>
      <c r="G171" s="100"/>
      <c r="H171" s="100"/>
      <c r="I171" s="100"/>
      <c r="J171" s="79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197</v>
      </c>
      <c r="B172" s="118">
        <v>419</v>
      </c>
      <c r="C172" s="16">
        <f t="shared" si="60"/>
        <v>0</v>
      </c>
      <c r="D172" s="107">
        <f t="shared" si="78"/>
        <v>0</v>
      </c>
      <c r="E172" s="107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79"/>
      <c r="U172" s="79"/>
      <c r="V172" s="79"/>
      <c r="W172" s="100"/>
      <c r="X172" s="100"/>
      <c r="Y172" s="100"/>
      <c r="Z172" s="79"/>
      <c r="AD172" s="59"/>
      <c r="AE172" s="59"/>
    </row>
    <row r="173" spans="1:31" s="9" customFormat="1" ht="30" hidden="1" customHeight="1" x14ac:dyDescent="0.2">
      <c r="A173" s="19" t="s">
        <v>94</v>
      </c>
      <c r="B173" s="118">
        <v>22.3</v>
      </c>
      <c r="C173" s="16" t="e">
        <f t="shared" si="60"/>
        <v>#DIV/0!</v>
      </c>
      <c r="D173" s="107" t="e">
        <f t="shared" si="78"/>
        <v>#DIV/0!</v>
      </c>
      <c r="E173" s="107"/>
      <c r="F173" s="100"/>
      <c r="G173" s="100" t="e">
        <f t="shared" ref="G173:H173" si="85">G172/G171*10</f>
        <v>#DIV/0!</v>
      </c>
      <c r="H173" s="100" t="e">
        <f t="shared" si="85"/>
        <v>#DIV/0!</v>
      </c>
      <c r="I173" s="100"/>
      <c r="J173" s="100" t="e">
        <f t="shared" ref="J173:N173" si="86">J172/J171*10</f>
        <v>#DIV/0!</v>
      </c>
      <c r="K173" s="100" t="e">
        <f t="shared" si="86"/>
        <v>#DIV/0!</v>
      </c>
      <c r="L173" s="100" t="e">
        <f t="shared" si="86"/>
        <v>#DIV/0!</v>
      </c>
      <c r="M173" s="100" t="e">
        <f t="shared" si="86"/>
        <v>#DIV/0!</v>
      </c>
      <c r="N173" s="100" t="e">
        <f t="shared" si="86"/>
        <v>#DIV/0!</v>
      </c>
      <c r="O173" s="100" t="e">
        <f t="shared" ref="O173:Q173" si="87">O172/O171*10</f>
        <v>#DIV/0!</v>
      </c>
      <c r="P173" s="100" t="e">
        <f t="shared" si="87"/>
        <v>#DIV/0!</v>
      </c>
      <c r="Q173" s="100" t="e">
        <f t="shared" si="87"/>
        <v>#DIV/0!</v>
      </c>
      <c r="R173" s="100" t="e">
        <f>R172/R171*10</f>
        <v>#DIV/0!</v>
      </c>
      <c r="S173" s="100" t="e">
        <f>S172/S171*10</f>
        <v>#DIV/0!</v>
      </c>
      <c r="T173" s="100" t="e">
        <f>T172/T171*10</f>
        <v>#DIV/0!</v>
      </c>
      <c r="U173" s="100" t="e">
        <f>U172/U171*10</f>
        <v>#DIV/0!</v>
      </c>
      <c r="V173" s="100" t="e">
        <f>V172/V171*10</f>
        <v>#DIV/0!</v>
      </c>
      <c r="W173" s="100" t="e">
        <f t="shared" ref="W173:Z173" si="88">W172/W171*10</f>
        <v>#DIV/0!</v>
      </c>
      <c r="X173" s="100" t="e">
        <f t="shared" si="88"/>
        <v>#DIV/0!</v>
      </c>
      <c r="Y173" s="100" t="e">
        <f t="shared" si="88"/>
        <v>#DIV/0!</v>
      </c>
      <c r="Z173" s="100" t="e">
        <f t="shared" si="88"/>
        <v>#DIV/0!</v>
      </c>
      <c r="AD173" s="59"/>
      <c r="AE173" s="59"/>
    </row>
    <row r="174" spans="1:31" s="9" customFormat="1" ht="30" hidden="1" customHeight="1" x14ac:dyDescent="0.2">
      <c r="A174" s="24" t="s">
        <v>166</v>
      </c>
      <c r="B174" s="18">
        <v>75</v>
      </c>
      <c r="C174" s="16">
        <f t="shared" si="60"/>
        <v>0</v>
      </c>
      <c r="D174" s="107">
        <f t="shared" si="78"/>
        <v>0</v>
      </c>
      <c r="E174" s="107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D174" s="59"/>
      <c r="AE174" s="59"/>
    </row>
    <row r="175" spans="1:31" s="9" customFormat="1" ht="30" hidden="1" customHeight="1" x14ac:dyDescent="0.2">
      <c r="A175" s="19" t="s">
        <v>167</v>
      </c>
      <c r="B175" s="18">
        <v>83</v>
      </c>
      <c r="C175" s="16">
        <f t="shared" si="60"/>
        <v>0</v>
      </c>
      <c r="D175" s="107">
        <f t="shared" si="78"/>
        <v>0</v>
      </c>
      <c r="E175" s="107"/>
      <c r="F175" s="80"/>
      <c r="G175" s="78"/>
      <c r="H175" s="96"/>
      <c r="I175" s="78"/>
      <c r="J175" s="78"/>
      <c r="K175" s="78"/>
      <c r="L175" s="86"/>
      <c r="M175" s="86"/>
      <c r="N175" s="86"/>
      <c r="O175" s="78"/>
      <c r="P175" s="78"/>
      <c r="Q175" s="78"/>
      <c r="R175" s="86"/>
      <c r="S175" s="86"/>
      <c r="T175" s="86"/>
      <c r="U175" s="86"/>
      <c r="V175" s="78"/>
      <c r="W175" s="86"/>
      <c r="X175" s="78"/>
      <c r="Y175" s="86"/>
      <c r="Z175" s="78"/>
      <c r="AD175" s="59"/>
      <c r="AE175" s="59"/>
    </row>
    <row r="176" spans="1:31" s="9" customFormat="1" ht="30" hidden="1" customHeight="1" x14ac:dyDescent="0.2">
      <c r="A176" s="19" t="s">
        <v>94</v>
      </c>
      <c r="B176" s="118">
        <f>B175/B174*10</f>
        <v>11.066666666666666</v>
      </c>
      <c r="C176" s="16">
        <f t="shared" si="60"/>
        <v>0</v>
      </c>
      <c r="D176" s="107">
        <f t="shared" si="78"/>
        <v>0</v>
      </c>
      <c r="E176" s="107"/>
      <c r="F176" s="100"/>
      <c r="G176" s="100"/>
      <c r="H176" s="100"/>
      <c r="I176" s="79"/>
      <c r="J176" s="79"/>
      <c r="K176" s="79"/>
      <c r="L176" s="100"/>
      <c r="M176" s="100"/>
      <c r="N176" s="100"/>
      <c r="O176" s="79"/>
      <c r="P176" s="79"/>
      <c r="Q176" s="79"/>
      <c r="R176" s="100"/>
      <c r="S176" s="100"/>
      <c r="T176" s="100"/>
      <c r="U176" s="100"/>
      <c r="V176" s="79"/>
      <c r="W176" s="100"/>
      <c r="X176" s="100"/>
      <c r="Y176" s="100"/>
      <c r="Z176" s="79"/>
      <c r="AD176" s="59"/>
      <c r="AE176" s="59"/>
    </row>
    <row r="177" spans="1:31" s="9" customFormat="1" ht="30" hidden="1" customHeight="1" outlineLevel="1" x14ac:dyDescent="0.2">
      <c r="A177" s="24" t="s">
        <v>206</v>
      </c>
      <c r="B177" s="18">
        <v>617</v>
      </c>
      <c r="C177" s="16">
        <f t="shared" si="60"/>
        <v>0</v>
      </c>
      <c r="D177" s="107">
        <f t="shared" si="78"/>
        <v>0</v>
      </c>
      <c r="E177" s="10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60"/>
        <v>0</v>
      </c>
      <c r="D178" s="107">
        <f t="shared" si="78"/>
        <v>0</v>
      </c>
      <c r="E178" s="107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D178" s="59"/>
      <c r="AE178" s="59"/>
    </row>
    <row r="179" spans="1:31" s="9" customFormat="1" ht="30" hidden="1" customHeight="1" x14ac:dyDescent="0.2">
      <c r="A179" s="19" t="s">
        <v>94</v>
      </c>
      <c r="B179" s="140">
        <f>B178/B177*10</f>
        <v>117.90923824959481</v>
      </c>
      <c r="C179" s="16" t="e">
        <f t="shared" si="60"/>
        <v>#DIV/0!</v>
      </c>
      <c r="D179" s="107" t="e">
        <f t="shared" si="78"/>
        <v>#DIV/0!</v>
      </c>
      <c r="E179" s="107"/>
      <c r="F179" s="96" t="e">
        <f t="shared" ref="F179:U179" si="89">F178/F177*10</f>
        <v>#DIV/0!</v>
      </c>
      <c r="G179" s="96" t="e">
        <f t="shared" si="89"/>
        <v>#DIV/0!</v>
      </c>
      <c r="H179" s="96" t="e">
        <f t="shared" si="89"/>
        <v>#DIV/0!</v>
      </c>
      <c r="I179" s="96" t="e">
        <f t="shared" si="89"/>
        <v>#DIV/0!</v>
      </c>
      <c r="J179" s="96" t="e">
        <f t="shared" si="89"/>
        <v>#DIV/0!</v>
      </c>
      <c r="K179" s="96" t="e">
        <f t="shared" si="89"/>
        <v>#DIV/0!</v>
      </c>
      <c r="L179" s="96" t="e">
        <f t="shared" si="89"/>
        <v>#DIV/0!</v>
      </c>
      <c r="M179" s="96" t="e">
        <f t="shared" si="89"/>
        <v>#DIV/0!</v>
      </c>
      <c r="N179" s="96" t="e">
        <f t="shared" si="89"/>
        <v>#DIV/0!</v>
      </c>
      <c r="O179" s="96" t="e">
        <f t="shared" si="89"/>
        <v>#DIV/0!</v>
      </c>
      <c r="P179" s="96" t="e">
        <f t="shared" si="89"/>
        <v>#DIV/0!</v>
      </c>
      <c r="Q179" s="96" t="e">
        <f t="shared" si="89"/>
        <v>#DIV/0!</v>
      </c>
      <c r="R179" s="96" t="e">
        <f t="shared" si="89"/>
        <v>#DIV/0!</v>
      </c>
      <c r="S179" s="96" t="e">
        <f t="shared" si="89"/>
        <v>#DIV/0!</v>
      </c>
      <c r="T179" s="96" t="e">
        <f t="shared" si="89"/>
        <v>#DIV/0!</v>
      </c>
      <c r="U179" s="96" t="e">
        <f t="shared" si="89"/>
        <v>#DIV/0!</v>
      </c>
      <c r="V179" s="96" t="e">
        <f>V178/V177*10</f>
        <v>#DIV/0!</v>
      </c>
      <c r="W179" s="96" t="e">
        <f t="shared" ref="W179:X179" si="90">W178/W177*10</f>
        <v>#DIV/0!</v>
      </c>
      <c r="X179" s="96" t="e">
        <f t="shared" si="90"/>
        <v>#DIV/0!</v>
      </c>
      <c r="Y179" s="96" t="e">
        <f t="shared" ref="Y179:Z179" si="91">Y178/Y177*10</f>
        <v>#DIV/0!</v>
      </c>
      <c r="Z179" s="96" t="e">
        <f t="shared" si="91"/>
        <v>#DIV/0!</v>
      </c>
      <c r="AD179" s="59"/>
      <c r="AE179" s="59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60"/>
        <v>0</v>
      </c>
      <c r="D180" s="107">
        <f t="shared" si="78"/>
        <v>0</v>
      </c>
      <c r="E180" s="107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60"/>
        <v>0</v>
      </c>
      <c r="D181" s="107">
        <f t="shared" si="78"/>
        <v>0</v>
      </c>
      <c r="E181" s="107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D181" s="59"/>
      <c r="AE181" s="59"/>
    </row>
    <row r="182" spans="1:31" s="9" customFormat="1" ht="30" hidden="1" customHeight="1" x14ac:dyDescent="0.2">
      <c r="A182" s="19" t="s">
        <v>94</v>
      </c>
      <c r="B182" s="140">
        <f>B181/B180*10</f>
        <v>14.098442993470616</v>
      </c>
      <c r="C182" s="16" t="e">
        <f t="shared" si="60"/>
        <v>#DIV/0!</v>
      </c>
      <c r="D182" s="107" t="e">
        <f t="shared" si="78"/>
        <v>#DIV/0!</v>
      </c>
      <c r="E182" s="107"/>
      <c r="F182" s="96" t="e">
        <f t="shared" ref="F182:I182" si="92">F181/F180*10</f>
        <v>#DIV/0!</v>
      </c>
      <c r="G182" s="96" t="e">
        <f t="shared" si="92"/>
        <v>#DIV/0!</v>
      </c>
      <c r="H182" s="96" t="e">
        <f t="shared" si="92"/>
        <v>#DIV/0!</v>
      </c>
      <c r="I182" s="96" t="e">
        <f t="shared" si="92"/>
        <v>#DIV/0!</v>
      </c>
      <c r="J182" s="96" t="e">
        <f t="shared" ref="J182:R182" si="93">J181/J180*10</f>
        <v>#DIV/0!</v>
      </c>
      <c r="K182" s="96" t="e">
        <f t="shared" si="93"/>
        <v>#DIV/0!</v>
      </c>
      <c r="L182" s="96" t="e">
        <f t="shared" si="93"/>
        <v>#DIV/0!</v>
      </c>
      <c r="M182" s="96" t="e">
        <f t="shared" si="93"/>
        <v>#DIV/0!</v>
      </c>
      <c r="N182" s="96" t="e">
        <f t="shared" si="93"/>
        <v>#DIV/0!</v>
      </c>
      <c r="O182" s="96" t="e">
        <f t="shared" si="93"/>
        <v>#DIV/0!</v>
      </c>
      <c r="P182" s="96" t="e">
        <f t="shared" si="93"/>
        <v>#DIV/0!</v>
      </c>
      <c r="Q182" s="96" t="e">
        <f t="shared" si="93"/>
        <v>#DIV/0!</v>
      </c>
      <c r="R182" s="96" t="e">
        <f t="shared" si="93"/>
        <v>#DIV/0!</v>
      </c>
      <c r="S182" s="96" t="e">
        <f t="shared" ref="S182:T182" si="94">S181/S180*10</f>
        <v>#DIV/0!</v>
      </c>
      <c r="T182" s="96" t="e">
        <f t="shared" si="94"/>
        <v>#DIV/0!</v>
      </c>
      <c r="U182" s="96" t="e">
        <f t="shared" ref="U182:X182" si="95">U181/U180*10</f>
        <v>#DIV/0!</v>
      </c>
      <c r="V182" s="96" t="e">
        <f t="shared" si="95"/>
        <v>#DIV/0!</v>
      </c>
      <c r="W182" s="96" t="e">
        <f t="shared" si="95"/>
        <v>#DIV/0!</v>
      </c>
      <c r="X182" s="96" t="e">
        <f t="shared" si="95"/>
        <v>#DIV/0!</v>
      </c>
      <c r="Y182" s="96" t="e">
        <f>Y181/Y180*10</f>
        <v>#DIV/0!</v>
      </c>
      <c r="Z182" s="96" t="e">
        <f>Z181/Z180*10</f>
        <v>#DIV/0!</v>
      </c>
      <c r="AD182" s="59"/>
      <c r="AE182" s="59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60"/>
        <v>0</v>
      </c>
      <c r="D183" s="107">
        <f t="shared" si="78"/>
        <v>0</v>
      </c>
      <c r="E183" s="107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113</v>
      </c>
      <c r="B184" s="16"/>
      <c r="C184" s="16">
        <f t="shared" si="60"/>
        <v>0</v>
      </c>
      <c r="D184" s="107"/>
      <c r="E184" s="107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24" t="s">
        <v>191</v>
      </c>
      <c r="B185" s="16"/>
      <c r="C185" s="16">
        <f t="shared" si="60"/>
        <v>40</v>
      </c>
      <c r="D185" s="107"/>
      <c r="E185" s="107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192</v>
      </c>
      <c r="B186" s="16"/>
      <c r="C186" s="16">
        <f t="shared" si="60"/>
        <v>40</v>
      </c>
      <c r="D186" s="107"/>
      <c r="E186" s="107"/>
      <c r="F186" s="80"/>
      <c r="G186" s="80">
        <v>40</v>
      </c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D186" s="59"/>
      <c r="AE186" s="59"/>
    </row>
    <row r="187" spans="1:31" s="9" customFormat="1" ht="30" hidden="1" customHeight="1" x14ac:dyDescent="0.2">
      <c r="A187" s="19" t="s">
        <v>193</v>
      </c>
      <c r="B187" s="16"/>
      <c r="C187" s="16" t="e">
        <f>SUM(F187:Z187)</f>
        <v>#DIV/0!</v>
      </c>
      <c r="D187" s="107"/>
      <c r="E187" s="107"/>
      <c r="F187" s="84" t="e">
        <f t="shared" ref="F187:H187" si="96">F186/F185*10</f>
        <v>#DIV/0!</v>
      </c>
      <c r="G187" s="84">
        <f t="shared" si="96"/>
        <v>10</v>
      </c>
      <c r="H187" s="84" t="e">
        <f t="shared" si="96"/>
        <v>#DIV/0!</v>
      </c>
      <c r="I187" s="84" t="e">
        <f>I186/I185*10</f>
        <v>#DIV/0!</v>
      </c>
      <c r="J187" s="84" t="e">
        <f t="shared" ref="J187:P187" si="97">J186/J185*10</f>
        <v>#DIV/0!</v>
      </c>
      <c r="K187" s="84" t="e">
        <f t="shared" si="97"/>
        <v>#DIV/0!</v>
      </c>
      <c r="L187" s="84" t="e">
        <f t="shared" si="97"/>
        <v>#DIV/0!</v>
      </c>
      <c r="M187" s="84" t="e">
        <f t="shared" si="97"/>
        <v>#DIV/0!</v>
      </c>
      <c r="N187" s="84" t="e">
        <f t="shared" si="97"/>
        <v>#DIV/0!</v>
      </c>
      <c r="O187" s="84" t="e">
        <f t="shared" si="97"/>
        <v>#DIV/0!</v>
      </c>
      <c r="P187" s="84" t="e">
        <f t="shared" si="97"/>
        <v>#DIV/0!</v>
      </c>
      <c r="Q187" s="84" t="e">
        <f t="shared" ref="Q187:Y187" si="98">Q186/Q185*10</f>
        <v>#DIV/0!</v>
      </c>
      <c r="R187" s="84" t="e">
        <f t="shared" si="98"/>
        <v>#DIV/0!</v>
      </c>
      <c r="S187" s="84" t="e">
        <f t="shared" si="98"/>
        <v>#DIV/0!</v>
      </c>
      <c r="T187" s="84" t="e">
        <f t="shared" si="98"/>
        <v>#DIV/0!</v>
      </c>
      <c r="U187" s="84" t="e">
        <f t="shared" si="98"/>
        <v>#DIV/0!</v>
      </c>
      <c r="V187" s="84" t="e">
        <f t="shared" si="98"/>
        <v>#DIV/0!</v>
      </c>
      <c r="W187" s="84" t="e">
        <f t="shared" si="98"/>
        <v>#DIV/0!</v>
      </c>
      <c r="X187" s="84" t="e">
        <f t="shared" si="98"/>
        <v>#DIV/0!</v>
      </c>
      <c r="Y187" s="84" t="e">
        <f t="shared" si="98"/>
        <v>#DIV/0!</v>
      </c>
      <c r="Z187" s="84" t="e">
        <f>Y186/Y185*10</f>
        <v>#DIV/0!</v>
      </c>
      <c r="AD187" s="59"/>
      <c r="AE187" s="59"/>
    </row>
    <row r="188" spans="1:31" s="9" customFormat="1" ht="30" hidden="1" customHeight="1" x14ac:dyDescent="0.2">
      <c r="A188" s="24" t="s">
        <v>185</v>
      </c>
      <c r="B188" s="16">
        <v>39.299999999999997</v>
      </c>
      <c r="C188" s="16">
        <f t="shared" si="60"/>
        <v>20</v>
      </c>
      <c r="D188" s="107">
        <f t="shared" ref="D188:D204" si="99">C188/B188</f>
        <v>0.5089058524173028</v>
      </c>
      <c r="E188" s="107"/>
      <c r="F188" s="18"/>
      <c r="G188" s="18"/>
      <c r="H188" s="84">
        <v>20</v>
      </c>
      <c r="I188" s="18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hidden="1" customHeight="1" x14ac:dyDescent="0.2">
      <c r="A189" s="24" t="s">
        <v>187</v>
      </c>
      <c r="B189" s="16">
        <v>43.8</v>
      </c>
      <c r="C189" s="16">
        <f t="shared" si="60"/>
        <v>12.75</v>
      </c>
      <c r="D189" s="107">
        <f t="shared" si="99"/>
        <v>0.2910958904109589</v>
      </c>
      <c r="E189" s="107"/>
      <c r="F189" s="18"/>
      <c r="G189" s="18"/>
      <c r="H189" s="84">
        <v>12</v>
      </c>
      <c r="I189" s="18"/>
      <c r="J189" s="80"/>
      <c r="K189" s="80"/>
      <c r="L189" s="80"/>
      <c r="M189" s="80"/>
      <c r="N189" s="80">
        <v>0.75</v>
      </c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hidden="1" customHeight="1" x14ac:dyDescent="0.2">
      <c r="A190" s="19" t="s">
        <v>186</v>
      </c>
      <c r="B190" s="16">
        <v>42.2</v>
      </c>
      <c r="C190" s="16">
        <f t="shared" si="60"/>
        <v>0</v>
      </c>
      <c r="D190" s="107">
        <f t="shared" si="99"/>
        <v>0</v>
      </c>
      <c r="E190" s="107"/>
      <c r="F190" s="18"/>
      <c r="G190" s="18"/>
      <c r="H190" s="84"/>
      <c r="I190" s="18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x14ac:dyDescent="0.2">
      <c r="A191" s="19" t="s">
        <v>189</v>
      </c>
      <c r="B191" s="16">
        <v>47.5</v>
      </c>
      <c r="C191" s="16">
        <f t="shared" si="60"/>
        <v>15.4</v>
      </c>
      <c r="D191" s="107">
        <f t="shared" si="99"/>
        <v>0.3242105263157895</v>
      </c>
      <c r="E191" s="107"/>
      <c r="F191" s="18"/>
      <c r="G191" s="18"/>
      <c r="H191" s="84">
        <v>10.4</v>
      </c>
      <c r="I191" s="18"/>
      <c r="J191" s="80"/>
      <c r="K191" s="80"/>
      <c r="L191" s="80"/>
      <c r="M191" s="80"/>
      <c r="N191" s="80">
        <v>5</v>
      </c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D191" s="59"/>
      <c r="AE191" s="59"/>
    </row>
    <row r="192" spans="1:31" s="9" customFormat="1" ht="30" hidden="1" customHeight="1" x14ac:dyDescent="0.2">
      <c r="A192" s="24" t="s">
        <v>94</v>
      </c>
      <c r="B192" s="16">
        <v>1.1000000000000001</v>
      </c>
      <c r="C192" s="16">
        <f t="shared" si="60"/>
        <v>0</v>
      </c>
      <c r="D192" s="107">
        <f t="shared" si="99"/>
        <v>0</v>
      </c>
      <c r="E192" s="107"/>
      <c r="F192" s="80"/>
      <c r="G192" s="80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0"/>
      <c r="W192" s="80"/>
      <c r="X192" s="80"/>
      <c r="Y192" s="80"/>
      <c r="Z192" s="80"/>
      <c r="AD192" s="59"/>
      <c r="AE192" s="59"/>
    </row>
    <row r="193" spans="1:31" s="9" customFormat="1" ht="30" hidden="1" customHeight="1" x14ac:dyDescent="0.2">
      <c r="A193" s="24" t="s">
        <v>188</v>
      </c>
      <c r="B193" s="16">
        <v>10.9</v>
      </c>
      <c r="C193" s="16">
        <f t="shared" si="60"/>
        <v>75.333333333333343</v>
      </c>
      <c r="D193" s="107">
        <f t="shared" si="99"/>
        <v>6.911314984709481</v>
      </c>
      <c r="E193" s="107"/>
      <c r="F193" s="98"/>
      <c r="G193" s="98"/>
      <c r="H193" s="101">
        <f>H191/H189*10</f>
        <v>8.6666666666666679</v>
      </c>
      <c r="I193" s="98"/>
      <c r="J193" s="98"/>
      <c r="K193" s="98"/>
      <c r="L193" s="98"/>
      <c r="M193" s="101"/>
      <c r="N193" s="101">
        <f>N191/N189*10</f>
        <v>66.666666666666671</v>
      </c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24" t="s">
        <v>194</v>
      </c>
      <c r="B194" s="113"/>
      <c r="C194" s="16">
        <f t="shared" si="60"/>
        <v>0</v>
      </c>
      <c r="D194" s="107" t="e">
        <f t="shared" si="99"/>
        <v>#DIV/0!</v>
      </c>
      <c r="E194" s="107"/>
      <c r="F194" s="98"/>
      <c r="G194" s="98"/>
      <c r="H194" s="98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195</v>
      </c>
      <c r="B195" s="113"/>
      <c r="C195" s="16">
        <f t="shared" si="60"/>
        <v>0</v>
      </c>
      <c r="D195" s="107" t="e">
        <f t="shared" si="99"/>
        <v>#DIV/0!</v>
      </c>
      <c r="E195" s="107"/>
      <c r="F195" s="98"/>
      <c r="G195" s="98"/>
      <c r="H195" s="101"/>
      <c r="I195" s="98"/>
      <c r="J195" s="98"/>
      <c r="K195" s="98"/>
      <c r="L195" s="98"/>
      <c r="M195" s="101"/>
      <c r="N195" s="101"/>
      <c r="O195" s="101"/>
      <c r="P195" s="101"/>
      <c r="Q195" s="101"/>
      <c r="R195" s="101"/>
      <c r="S195" s="101"/>
      <c r="T195" s="101"/>
      <c r="U195" s="101"/>
      <c r="V195" s="98"/>
      <c r="W195" s="98"/>
      <c r="X195" s="98"/>
      <c r="Y195" s="98"/>
      <c r="Z195" s="98"/>
      <c r="AD195" s="59"/>
      <c r="AE195" s="59"/>
    </row>
    <row r="196" spans="1:31" s="9" customFormat="1" ht="30" hidden="1" customHeight="1" x14ac:dyDescent="0.2">
      <c r="A196" s="19" t="s">
        <v>94</v>
      </c>
      <c r="B196" s="118" t="e">
        <f>B195/B194*10</f>
        <v>#DIV/0!</v>
      </c>
      <c r="C196" s="16" t="e">
        <f>SUM(F196:Z196)</f>
        <v>#DIV/0!</v>
      </c>
      <c r="D196" s="107" t="e">
        <f t="shared" si="99"/>
        <v>#DIV/0!</v>
      </c>
      <c r="E196" s="107"/>
      <c r="F196" s="101" t="e">
        <f>H195/H194*10</f>
        <v>#DIV/0!</v>
      </c>
      <c r="G196" s="101" t="e">
        <f>I195/I194*10</f>
        <v>#DIV/0!</v>
      </c>
      <c r="H196" s="101" t="e">
        <f>J195/J194*10</f>
        <v>#DIV/0!</v>
      </c>
      <c r="I196" s="101" t="e">
        <f>I195/I194*10</f>
        <v>#DIV/0!</v>
      </c>
      <c r="J196" s="101" t="e">
        <f t="shared" ref="J196:M196" si="100">J195/J194*10</f>
        <v>#DIV/0!</v>
      </c>
      <c r="K196" s="101" t="e">
        <f t="shared" si="100"/>
        <v>#DIV/0!</v>
      </c>
      <c r="L196" s="101" t="e">
        <f t="shared" si="100"/>
        <v>#DIV/0!</v>
      </c>
      <c r="M196" s="101" t="e">
        <f t="shared" si="100"/>
        <v>#DIV/0!</v>
      </c>
      <c r="N196" s="101" t="e">
        <f>N195/N194*10</f>
        <v>#DIV/0!</v>
      </c>
      <c r="O196" s="101" t="e">
        <f>O195/O194*10</f>
        <v>#DIV/0!</v>
      </c>
      <c r="P196" s="101" t="e">
        <f t="shared" ref="P196:R196" si="101">P195/P194*10</f>
        <v>#DIV/0!</v>
      </c>
      <c r="Q196" s="101" t="e">
        <f t="shared" si="101"/>
        <v>#DIV/0!</v>
      </c>
      <c r="R196" s="101" t="e">
        <f t="shared" si="101"/>
        <v>#DIV/0!</v>
      </c>
      <c r="S196" s="101" t="e">
        <f t="shared" ref="S196:W196" si="102">S195/S194*10</f>
        <v>#DIV/0!</v>
      </c>
      <c r="T196" s="101" t="e">
        <f t="shared" si="102"/>
        <v>#DIV/0!</v>
      </c>
      <c r="U196" s="101" t="e">
        <f t="shared" si="102"/>
        <v>#DIV/0!</v>
      </c>
      <c r="V196" s="101" t="e">
        <f t="shared" si="102"/>
        <v>#DIV/0!</v>
      </c>
      <c r="W196" s="101" t="e">
        <f t="shared" si="102"/>
        <v>#DIV/0!</v>
      </c>
      <c r="X196" s="101" t="e">
        <f>X195/X194*10</f>
        <v>#DIV/0!</v>
      </c>
      <c r="Y196" s="101" t="e">
        <f t="shared" ref="Y196:Z196" si="103">Y195/Y194*10</f>
        <v>#DIV/0!</v>
      </c>
      <c r="Z196" s="101" t="e">
        <f t="shared" si="103"/>
        <v>#DIV/0!</v>
      </c>
      <c r="AD196" s="59"/>
      <c r="AE196" s="59"/>
    </row>
    <row r="197" spans="1:31" s="23" customFormat="1" ht="30" customHeight="1" x14ac:dyDescent="0.2">
      <c r="A197" s="19" t="s">
        <v>114</v>
      </c>
      <c r="B197" s="16">
        <v>35574</v>
      </c>
      <c r="C197" s="16">
        <f t="shared" si="60"/>
        <v>28281</v>
      </c>
      <c r="D197" s="107">
        <f t="shared" si="99"/>
        <v>0.79499072356215217</v>
      </c>
      <c r="E197" s="107"/>
      <c r="F197" s="49">
        <v>8100</v>
      </c>
      <c r="G197" s="49">
        <v>1050</v>
      </c>
      <c r="H197" s="49">
        <v>1700</v>
      </c>
      <c r="I197" s="49">
        <v>585</v>
      </c>
      <c r="J197" s="49">
        <v>2099</v>
      </c>
      <c r="K197" s="49"/>
      <c r="L197" s="49">
        <v>3000</v>
      </c>
      <c r="M197" s="49"/>
      <c r="N197" s="49">
        <v>350</v>
      </c>
      <c r="O197" s="49">
        <v>370</v>
      </c>
      <c r="P197" s="49"/>
      <c r="Q197" s="49"/>
      <c r="R197" s="49">
        <v>3757</v>
      </c>
      <c r="S197" s="49">
        <v>2150</v>
      </c>
      <c r="T197" s="49">
        <v>900</v>
      </c>
      <c r="U197" s="49"/>
      <c r="V197" s="49"/>
      <c r="W197" s="49"/>
      <c r="X197" s="49">
        <v>3120</v>
      </c>
      <c r="Y197" s="49">
        <v>1100</v>
      </c>
      <c r="Z197" s="49"/>
      <c r="AD197" s="62"/>
      <c r="AE197" s="62"/>
    </row>
    <row r="198" spans="1:31" s="23" customFormat="1" ht="30" hidden="1" customHeight="1" x14ac:dyDescent="0.2">
      <c r="A198" s="10" t="s">
        <v>115</v>
      </c>
      <c r="B198" s="142">
        <f>B197/B200</f>
        <v>0.33879999999999999</v>
      </c>
      <c r="C198" s="16" t="e">
        <f t="shared" si="60"/>
        <v>#DIV/0!</v>
      </c>
      <c r="D198" s="107" t="e">
        <f t="shared" si="99"/>
        <v>#DIV/0!</v>
      </c>
      <c r="E198" s="107"/>
      <c r="F198" s="48">
        <f>F197/F200</f>
        <v>1.0876863166375721</v>
      </c>
      <c r="G198" s="48">
        <f t="shared" ref="G198:Z198" si="104">G197/G200</f>
        <v>0.25697503671071953</v>
      </c>
      <c r="H198" s="48">
        <f t="shared" si="104"/>
        <v>0.30937215650591449</v>
      </c>
      <c r="I198" s="48" t="e">
        <f>I197/I200</f>
        <v>#DIV/0!</v>
      </c>
      <c r="J198" s="48" t="e">
        <f t="shared" si="104"/>
        <v>#DIV/0!</v>
      </c>
      <c r="K198" s="48" t="e">
        <f t="shared" si="104"/>
        <v>#DIV/0!</v>
      </c>
      <c r="L198" s="48" t="e">
        <f t="shared" si="104"/>
        <v>#DIV/0!</v>
      </c>
      <c r="M198" s="48" t="e">
        <f t="shared" si="104"/>
        <v>#DIV/0!</v>
      </c>
      <c r="N198" s="48">
        <f t="shared" si="104"/>
        <v>116.66666666666667</v>
      </c>
      <c r="O198" s="48" t="e">
        <f t="shared" si="104"/>
        <v>#DIV/0!</v>
      </c>
      <c r="P198" s="48" t="e">
        <f t="shared" si="104"/>
        <v>#DIV/0!</v>
      </c>
      <c r="Q198" s="48" t="e">
        <f t="shared" si="104"/>
        <v>#DIV/0!</v>
      </c>
      <c r="R198" s="48" t="e">
        <f t="shared" si="104"/>
        <v>#DIV/0!</v>
      </c>
      <c r="S198" s="48" t="e">
        <f t="shared" si="104"/>
        <v>#DIV/0!</v>
      </c>
      <c r="T198" s="48" t="e">
        <f t="shared" si="104"/>
        <v>#DIV/0!</v>
      </c>
      <c r="U198" s="48" t="e">
        <f t="shared" si="104"/>
        <v>#DIV/0!</v>
      </c>
      <c r="V198" s="48" t="e">
        <f t="shared" si="104"/>
        <v>#DIV/0!</v>
      </c>
      <c r="W198" s="48" t="e">
        <f t="shared" si="104"/>
        <v>#DIV/0!</v>
      </c>
      <c r="X198" s="48" t="e">
        <f t="shared" si="104"/>
        <v>#DIV/0!</v>
      </c>
      <c r="Y198" s="48" t="e">
        <f t="shared" si="104"/>
        <v>#DIV/0!</v>
      </c>
      <c r="Z198" s="48" t="e">
        <f t="shared" si="104"/>
        <v>#DIV/0!</v>
      </c>
      <c r="AD198" s="62"/>
      <c r="AE198" s="62"/>
    </row>
    <row r="199" spans="1:31" s="9" customFormat="1" ht="30" hidden="1" customHeight="1" x14ac:dyDescent="0.2">
      <c r="A199" s="19" t="s">
        <v>116</v>
      </c>
      <c r="B199" s="16"/>
      <c r="C199" s="16">
        <f t="shared" si="60"/>
        <v>130575</v>
      </c>
      <c r="D199" s="107" t="e">
        <f t="shared" si="99"/>
        <v>#DIV/0!</v>
      </c>
      <c r="E199" s="107"/>
      <c r="F199" s="88">
        <v>9545</v>
      </c>
      <c r="G199" s="88">
        <v>3513</v>
      </c>
      <c r="H199" s="88">
        <v>1890</v>
      </c>
      <c r="I199" s="88">
        <v>7003</v>
      </c>
      <c r="J199" s="88">
        <v>6085</v>
      </c>
      <c r="K199" s="88">
        <v>14900</v>
      </c>
      <c r="L199" s="88">
        <v>5590</v>
      </c>
      <c r="M199" s="88">
        <v>8100</v>
      </c>
      <c r="N199" s="88">
        <v>330</v>
      </c>
      <c r="O199" s="88">
        <v>5400</v>
      </c>
      <c r="P199" s="88">
        <v>1545</v>
      </c>
      <c r="Q199" s="88">
        <v>3560</v>
      </c>
      <c r="R199" s="88">
        <v>11949</v>
      </c>
      <c r="S199" s="88">
        <v>9000</v>
      </c>
      <c r="T199" s="88">
        <v>5618</v>
      </c>
      <c r="U199" s="88">
        <v>3273</v>
      </c>
      <c r="V199" s="88">
        <v>3221</v>
      </c>
      <c r="W199" s="88">
        <v>3490</v>
      </c>
      <c r="X199" s="88">
        <v>4200</v>
      </c>
      <c r="Y199" s="88">
        <v>22363</v>
      </c>
      <c r="Z199" s="88"/>
      <c r="AD199" s="59"/>
      <c r="AE199" s="59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60"/>
        <v>17031</v>
      </c>
      <c r="D200" s="107">
        <f t="shared" si="99"/>
        <v>0.16220000000000001</v>
      </c>
      <c r="E200" s="107"/>
      <c r="F200" s="88">
        <v>7447</v>
      </c>
      <c r="G200" s="88">
        <v>4086</v>
      </c>
      <c r="H200" s="88">
        <v>5495</v>
      </c>
      <c r="I200" s="88"/>
      <c r="J200" s="88"/>
      <c r="K200" s="88"/>
      <c r="L200" s="88"/>
      <c r="M200" s="88"/>
      <c r="N200" s="88">
        <v>3</v>
      </c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D200" s="59"/>
      <c r="AE200" s="59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60"/>
        <v>81874.5</v>
      </c>
      <c r="D201" s="107">
        <f t="shared" si="99"/>
        <v>0.91988652322903208</v>
      </c>
      <c r="E201" s="107"/>
      <c r="F201" s="49">
        <v>7600</v>
      </c>
      <c r="G201" s="49">
        <v>1982</v>
      </c>
      <c r="H201" s="49">
        <v>4437</v>
      </c>
      <c r="I201" s="49">
        <v>4816</v>
      </c>
      <c r="J201" s="49">
        <v>3103</v>
      </c>
      <c r="K201" s="49">
        <v>5900</v>
      </c>
      <c r="L201" s="49">
        <v>2435</v>
      </c>
      <c r="M201" s="49">
        <v>2683</v>
      </c>
      <c r="N201" s="49">
        <v>4229</v>
      </c>
      <c r="O201" s="49">
        <v>1458.5</v>
      </c>
      <c r="P201" s="49">
        <v>2125</v>
      </c>
      <c r="Q201" s="49">
        <v>5235</v>
      </c>
      <c r="R201" s="49">
        <v>3645</v>
      </c>
      <c r="S201" s="49">
        <v>5112</v>
      </c>
      <c r="T201" s="49">
        <v>6830</v>
      </c>
      <c r="U201" s="49">
        <v>3550</v>
      </c>
      <c r="V201" s="49">
        <v>1693</v>
      </c>
      <c r="W201" s="49">
        <v>1141</v>
      </c>
      <c r="X201" s="49">
        <v>6338</v>
      </c>
      <c r="Y201" s="49">
        <v>5492</v>
      </c>
      <c r="Z201" s="49">
        <v>2070</v>
      </c>
      <c r="AD201" s="59"/>
      <c r="AE201" s="59"/>
    </row>
    <row r="202" spans="1:31" s="9" customFormat="1" ht="30" hidden="1" customHeight="1" x14ac:dyDescent="0.2">
      <c r="A202" s="10" t="s">
        <v>52</v>
      </c>
      <c r="B202" s="143">
        <f>B201/B200</f>
        <v>0.84766666666666668</v>
      </c>
      <c r="C202" s="16" t="e">
        <f t="shared" si="60"/>
        <v>#DIV/0!</v>
      </c>
      <c r="D202" s="107" t="e">
        <f t="shared" si="99"/>
        <v>#DIV/0!</v>
      </c>
      <c r="E202" s="107"/>
      <c r="F202" s="102">
        <f t="shared" ref="F202:Z202" si="105">F201/F200</f>
        <v>1.020545185980932</v>
      </c>
      <c r="G202" s="102">
        <f t="shared" si="105"/>
        <v>0.48507097405775818</v>
      </c>
      <c r="H202" s="102">
        <f t="shared" si="105"/>
        <v>0.80746132848043672</v>
      </c>
      <c r="I202" s="102" t="e">
        <f t="shared" si="105"/>
        <v>#DIV/0!</v>
      </c>
      <c r="J202" s="102" t="e">
        <f t="shared" si="105"/>
        <v>#DIV/0!</v>
      </c>
      <c r="K202" s="102" t="e">
        <f t="shared" si="105"/>
        <v>#DIV/0!</v>
      </c>
      <c r="L202" s="102" t="e">
        <f t="shared" si="105"/>
        <v>#DIV/0!</v>
      </c>
      <c r="M202" s="102" t="e">
        <f t="shared" si="105"/>
        <v>#DIV/0!</v>
      </c>
      <c r="N202" s="102">
        <f t="shared" si="105"/>
        <v>1409.6666666666667</v>
      </c>
      <c r="O202" s="102" t="e">
        <f t="shared" si="105"/>
        <v>#DIV/0!</v>
      </c>
      <c r="P202" s="102" t="e">
        <f t="shared" si="105"/>
        <v>#DIV/0!</v>
      </c>
      <c r="Q202" s="102" t="e">
        <f t="shared" si="105"/>
        <v>#DIV/0!</v>
      </c>
      <c r="R202" s="102" t="e">
        <f t="shared" si="105"/>
        <v>#DIV/0!</v>
      </c>
      <c r="S202" s="102" t="e">
        <f t="shared" si="105"/>
        <v>#DIV/0!</v>
      </c>
      <c r="T202" s="102" t="e">
        <f t="shared" si="105"/>
        <v>#DIV/0!</v>
      </c>
      <c r="U202" s="102" t="e">
        <f t="shared" si="105"/>
        <v>#DIV/0!</v>
      </c>
      <c r="V202" s="102" t="e">
        <f t="shared" si="105"/>
        <v>#DIV/0!</v>
      </c>
      <c r="W202" s="102" t="e">
        <f t="shared" si="105"/>
        <v>#DIV/0!</v>
      </c>
      <c r="X202" s="102" t="e">
        <f t="shared" si="105"/>
        <v>#DIV/0!</v>
      </c>
      <c r="Y202" s="102" t="e">
        <f t="shared" si="105"/>
        <v>#DIV/0!</v>
      </c>
      <c r="Z202" s="102" t="e">
        <f t="shared" si="105"/>
        <v>#DIV/0!</v>
      </c>
      <c r="AD202" s="59"/>
      <c r="AE202" s="59"/>
    </row>
    <row r="203" spans="1:31" s="9" customFormat="1" ht="30" hidden="1" customHeight="1" x14ac:dyDescent="0.2">
      <c r="A203" s="8" t="s">
        <v>119</v>
      </c>
      <c r="B203" s="79">
        <v>75052</v>
      </c>
      <c r="C203" s="16">
        <f t="shared" si="60"/>
        <v>71638</v>
      </c>
      <c r="D203" s="107">
        <f t="shared" si="99"/>
        <v>0.95451153866652449</v>
      </c>
      <c r="E203" s="107"/>
      <c r="F203" s="88">
        <v>7300</v>
      </c>
      <c r="G203" s="88">
        <v>1364</v>
      </c>
      <c r="H203" s="88">
        <v>4337</v>
      </c>
      <c r="I203" s="88">
        <v>4447</v>
      </c>
      <c r="J203" s="88">
        <v>2796</v>
      </c>
      <c r="K203" s="88">
        <v>5400</v>
      </c>
      <c r="L203" s="88">
        <v>1291</v>
      </c>
      <c r="M203" s="88">
        <v>1945</v>
      </c>
      <c r="N203" s="88">
        <v>4146</v>
      </c>
      <c r="O203" s="88">
        <v>1459</v>
      </c>
      <c r="P203" s="88">
        <v>1456</v>
      </c>
      <c r="Q203" s="88">
        <v>4750</v>
      </c>
      <c r="R203" s="88">
        <v>3228</v>
      </c>
      <c r="S203" s="88">
        <v>4683</v>
      </c>
      <c r="T203" s="88">
        <v>6587</v>
      </c>
      <c r="U203" s="88">
        <v>3384</v>
      </c>
      <c r="V203" s="88">
        <v>1693</v>
      </c>
      <c r="W203" s="88">
        <v>1141</v>
      </c>
      <c r="X203" s="88">
        <v>4904</v>
      </c>
      <c r="Y203" s="88">
        <v>4359</v>
      </c>
      <c r="Z203" s="88">
        <v>968</v>
      </c>
      <c r="AD203" s="59"/>
      <c r="AE203" s="59"/>
    </row>
    <row r="204" spans="1:31" s="9" customFormat="1" ht="30" hidden="1" customHeight="1" x14ac:dyDescent="0.2">
      <c r="A204" s="8" t="s">
        <v>120</v>
      </c>
      <c r="B204" s="79">
        <v>10126</v>
      </c>
      <c r="C204" s="16">
        <f t="shared" si="60"/>
        <v>9155</v>
      </c>
      <c r="D204" s="107">
        <f t="shared" si="99"/>
        <v>0.90410823622358283</v>
      </c>
      <c r="E204" s="107"/>
      <c r="F204" s="88">
        <v>300</v>
      </c>
      <c r="G204" s="88">
        <v>618</v>
      </c>
      <c r="H204" s="88">
        <v>100</v>
      </c>
      <c r="I204" s="88">
        <v>319</v>
      </c>
      <c r="J204" s="88">
        <v>307</v>
      </c>
      <c r="K204" s="88">
        <v>500</v>
      </c>
      <c r="L204" s="88">
        <v>1114</v>
      </c>
      <c r="M204" s="88">
        <v>738</v>
      </c>
      <c r="N204" s="88">
        <v>83</v>
      </c>
      <c r="O204" s="88"/>
      <c r="P204" s="88">
        <v>669</v>
      </c>
      <c r="Q204" s="88">
        <v>205</v>
      </c>
      <c r="R204" s="88">
        <v>65</v>
      </c>
      <c r="S204" s="88">
        <v>429</v>
      </c>
      <c r="T204" s="88">
        <v>243</v>
      </c>
      <c r="U204" s="88">
        <v>114</v>
      </c>
      <c r="V204" s="88"/>
      <c r="W204" s="88"/>
      <c r="X204" s="88">
        <v>1434</v>
      </c>
      <c r="Y204" s="88">
        <v>815</v>
      </c>
      <c r="Z204" s="88">
        <v>1102</v>
      </c>
      <c r="AD204" s="59"/>
      <c r="AE204" s="59"/>
    </row>
    <row r="205" spans="1:31" s="9" customFormat="1" ht="30" hidden="1" customHeight="1" x14ac:dyDescent="0.2">
      <c r="A205" s="19" t="s">
        <v>141</v>
      </c>
      <c r="B205" s="16"/>
      <c r="C205" s="16">
        <f t="shared" si="60"/>
        <v>0</v>
      </c>
      <c r="D205" s="107"/>
      <c r="E205" s="107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D205" s="59"/>
      <c r="AE205" s="59"/>
    </row>
    <row r="206" spans="1:31" s="23" customFormat="1" ht="45" hidden="1" outlineLevel="1" x14ac:dyDescent="0.2">
      <c r="A206" s="8" t="s">
        <v>184</v>
      </c>
      <c r="B206" s="18">
        <v>90210</v>
      </c>
      <c r="C206" s="16">
        <f t="shared" si="60"/>
        <v>86432</v>
      </c>
      <c r="D206" s="107">
        <f t="shared" ref="D206:D211" si="106">C206/B206</f>
        <v>0.95811994235672315</v>
      </c>
      <c r="E206" s="107"/>
      <c r="F206" s="95">
        <v>525</v>
      </c>
      <c r="G206" s="95">
        <v>1935</v>
      </c>
      <c r="H206" s="95">
        <v>8650</v>
      </c>
      <c r="I206" s="95">
        <v>7161</v>
      </c>
      <c r="J206" s="95">
        <v>5166</v>
      </c>
      <c r="K206" s="95">
        <v>4954</v>
      </c>
      <c r="L206" s="95">
        <v>3099</v>
      </c>
      <c r="M206" s="95">
        <v>4544</v>
      </c>
      <c r="N206" s="95">
        <v>2352</v>
      </c>
      <c r="O206" s="95">
        <v>2851</v>
      </c>
      <c r="P206" s="80">
        <v>2583</v>
      </c>
      <c r="Q206" s="80">
        <v>4265</v>
      </c>
      <c r="R206" s="80">
        <v>4509</v>
      </c>
      <c r="S206" s="80">
        <v>2954</v>
      </c>
      <c r="T206" s="80">
        <v>3251</v>
      </c>
      <c r="U206" s="80">
        <v>4037</v>
      </c>
      <c r="V206" s="80">
        <v>911</v>
      </c>
      <c r="W206" s="80">
        <v>1606</v>
      </c>
      <c r="X206" s="80">
        <v>7753</v>
      </c>
      <c r="Y206" s="80">
        <v>8411</v>
      </c>
      <c r="Z206" s="95">
        <v>4915</v>
      </c>
      <c r="AD206" s="62"/>
      <c r="AE206" s="62"/>
    </row>
    <row r="207" spans="1:31" s="26" customFormat="1" ht="30" customHeight="1" outlineLevel="1" x14ac:dyDescent="0.2">
      <c r="A207" s="19" t="s">
        <v>215</v>
      </c>
      <c r="B207" s="18">
        <v>76413</v>
      </c>
      <c r="C207" s="16">
        <f>SUM(F207:Z207)</f>
        <v>74884.200000000012</v>
      </c>
      <c r="D207" s="107">
        <f t="shared" si="106"/>
        <v>0.97999293313964919</v>
      </c>
      <c r="E207" s="107"/>
      <c r="F207" s="80">
        <v>570</v>
      </c>
      <c r="G207" s="80">
        <v>1756</v>
      </c>
      <c r="H207" s="80">
        <v>10174</v>
      </c>
      <c r="I207" s="80">
        <v>4319</v>
      </c>
      <c r="J207" s="80">
        <v>3900</v>
      </c>
      <c r="K207" s="80">
        <v>4300</v>
      </c>
      <c r="L207" s="83">
        <v>3080</v>
      </c>
      <c r="M207" s="80">
        <v>3833</v>
      </c>
      <c r="N207" s="80">
        <v>2335</v>
      </c>
      <c r="O207" s="80">
        <v>1744</v>
      </c>
      <c r="P207" s="80">
        <v>1695</v>
      </c>
      <c r="Q207" s="80">
        <v>3936</v>
      </c>
      <c r="R207" s="80">
        <v>4811</v>
      </c>
      <c r="S207" s="80">
        <v>1798.4</v>
      </c>
      <c r="T207" s="80">
        <v>3800</v>
      </c>
      <c r="U207" s="80">
        <v>3196.8</v>
      </c>
      <c r="V207" s="80">
        <v>928</v>
      </c>
      <c r="W207" s="80">
        <v>1557</v>
      </c>
      <c r="X207" s="80">
        <v>4090</v>
      </c>
      <c r="Y207" s="80">
        <v>8411</v>
      </c>
      <c r="Z207" s="80">
        <v>4650</v>
      </c>
      <c r="AD207" s="63"/>
      <c r="AE207" s="63"/>
    </row>
    <row r="208" spans="1:31" s="23" customFormat="1" ht="30" hidden="1" customHeight="1" x14ac:dyDescent="0.2">
      <c r="A208" s="8" t="s">
        <v>121</v>
      </c>
      <c r="B208" s="120">
        <f>B207/B206</f>
        <v>0.84705686730961094</v>
      </c>
      <c r="C208" s="16">
        <f t="shared" si="60"/>
        <v>18.514699277668694</v>
      </c>
      <c r="D208" s="107">
        <f t="shared" si="106"/>
        <v>21.857681570393687</v>
      </c>
      <c r="E208" s="107"/>
      <c r="F208" s="104">
        <f t="shared" ref="F208:Z208" si="107">F207/F206</f>
        <v>1.0857142857142856</v>
      </c>
      <c r="G208" s="104">
        <f t="shared" si="107"/>
        <v>0.90749354005167959</v>
      </c>
      <c r="H208" s="104">
        <f t="shared" si="107"/>
        <v>1.1761849710982659</v>
      </c>
      <c r="I208" s="104">
        <f t="shared" si="107"/>
        <v>0.60312805474095799</v>
      </c>
      <c r="J208" s="104">
        <f t="shared" si="107"/>
        <v>0.75493612078977934</v>
      </c>
      <c r="K208" s="104">
        <f t="shared" si="107"/>
        <v>0.86798546628986673</v>
      </c>
      <c r="L208" s="104">
        <f t="shared" si="107"/>
        <v>0.9938689899967732</v>
      </c>
      <c r="M208" s="104">
        <f t="shared" si="107"/>
        <v>0.84352992957746475</v>
      </c>
      <c r="N208" s="104">
        <f t="shared" si="107"/>
        <v>0.99277210884353739</v>
      </c>
      <c r="O208" s="104">
        <f t="shared" si="107"/>
        <v>0.61171518765345489</v>
      </c>
      <c r="P208" s="104">
        <f t="shared" si="107"/>
        <v>0.65621370499419285</v>
      </c>
      <c r="Q208" s="104">
        <f t="shared" si="107"/>
        <v>0.92286049237983592</v>
      </c>
      <c r="R208" s="104">
        <f t="shared" si="107"/>
        <v>1.0669771567975161</v>
      </c>
      <c r="S208" s="104">
        <f t="shared" si="107"/>
        <v>0.60880162491536904</v>
      </c>
      <c r="T208" s="104">
        <f t="shared" si="107"/>
        <v>1.168871116579514</v>
      </c>
      <c r="U208" s="104">
        <f t="shared" si="107"/>
        <v>0.79187515481793413</v>
      </c>
      <c r="V208" s="104">
        <f t="shared" si="107"/>
        <v>1.0186608122941823</v>
      </c>
      <c r="W208" s="104">
        <f t="shared" si="107"/>
        <v>0.96948941469489414</v>
      </c>
      <c r="X208" s="104">
        <f t="shared" si="107"/>
        <v>0.52753772733135562</v>
      </c>
      <c r="Y208" s="104">
        <f t="shared" si="107"/>
        <v>1</v>
      </c>
      <c r="Z208" s="104">
        <f t="shared" si="107"/>
        <v>0.94608341810783314</v>
      </c>
      <c r="AD208" s="62"/>
      <c r="AE208" s="62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60"/>
        <v>3490</v>
      </c>
      <c r="D209" s="107" t="e">
        <f t="shared" si="106"/>
        <v>#DIV/0!</v>
      </c>
      <c r="E209" s="107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102"/>
      <c r="R209" s="83"/>
      <c r="S209" s="83"/>
      <c r="T209" s="83"/>
      <c r="U209" s="83"/>
      <c r="V209" s="83"/>
      <c r="W209" s="83"/>
      <c r="X209" s="83"/>
      <c r="Y209" s="83">
        <v>3490</v>
      </c>
      <c r="Z209" s="83"/>
      <c r="AD209" s="62"/>
      <c r="AE209" s="62"/>
    </row>
    <row r="210" spans="1:36" s="26" customFormat="1" ht="30" customHeight="1" outlineLevel="1" x14ac:dyDescent="0.2">
      <c r="A210" s="19" t="s">
        <v>123</v>
      </c>
      <c r="B210" s="16">
        <v>1701</v>
      </c>
      <c r="C210" s="16">
        <f>SUM(F210:Z210)</f>
        <v>10912</v>
      </c>
      <c r="D210" s="107">
        <f t="shared" si="106"/>
        <v>6.4150499706055264</v>
      </c>
      <c r="E210" s="107"/>
      <c r="F210" s="83"/>
      <c r="G210" s="80">
        <v>25</v>
      </c>
      <c r="H210" s="80">
        <v>2450</v>
      </c>
      <c r="I210" s="80"/>
      <c r="J210" s="80">
        <v>200</v>
      </c>
      <c r="K210" s="80">
        <v>505</v>
      </c>
      <c r="L210" s="80"/>
      <c r="M210" s="80"/>
      <c r="N210" s="80">
        <v>114</v>
      </c>
      <c r="O210" s="80">
        <v>274</v>
      </c>
      <c r="P210" s="83"/>
      <c r="Q210" s="80">
        <v>85</v>
      </c>
      <c r="R210" s="80">
        <v>1267</v>
      </c>
      <c r="S210" s="80">
        <v>1350</v>
      </c>
      <c r="T210" s="80"/>
      <c r="U210" s="80">
        <v>593</v>
      </c>
      <c r="V210" s="80">
        <v>50</v>
      </c>
      <c r="W210" s="80"/>
      <c r="X210" s="80">
        <v>499</v>
      </c>
      <c r="Y210" s="80">
        <v>2350</v>
      </c>
      <c r="Z210" s="80">
        <v>1150</v>
      </c>
      <c r="AD210" s="63"/>
      <c r="AE210" s="63"/>
    </row>
    <row r="211" spans="1:36" s="23" customFormat="1" ht="30" hidden="1" customHeight="1" x14ac:dyDescent="0.2">
      <c r="A211" s="8" t="s">
        <v>124</v>
      </c>
      <c r="B211" s="107"/>
      <c r="C211" s="16">
        <f t="shared" ref="C211:C215" si="108">SUM(F211:Z211)</f>
        <v>0</v>
      </c>
      <c r="D211" s="107" t="e">
        <f t="shared" si="106"/>
        <v>#DIV/0!</v>
      </c>
      <c r="E211" s="107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D211" s="62"/>
      <c r="AE211" s="62"/>
    </row>
    <row r="212" spans="1:36" s="23" customFormat="1" ht="30" customHeight="1" x14ac:dyDescent="0.2">
      <c r="A212" s="24" t="s">
        <v>125</v>
      </c>
      <c r="B212" s="16"/>
      <c r="C212" s="16"/>
      <c r="D212" s="18"/>
      <c r="E212" s="18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D212" s="62"/>
      <c r="AE212" s="62"/>
    </row>
    <row r="213" spans="1:36" s="26" customFormat="1" ht="30" customHeight="1" outlineLevel="1" x14ac:dyDescent="0.2">
      <c r="A213" s="24" t="s">
        <v>126</v>
      </c>
      <c r="B213" s="16">
        <v>78761</v>
      </c>
      <c r="C213" s="16">
        <f t="shared" si="108"/>
        <v>71761</v>
      </c>
      <c r="D213" s="111">
        <f t="shared" ref="D213:D225" si="109">C213/B213</f>
        <v>0.91112352560277299</v>
      </c>
      <c r="E213" s="111"/>
      <c r="F213" s="79">
        <v>1689</v>
      </c>
      <c r="G213" s="79">
        <v>2854</v>
      </c>
      <c r="H213" s="79">
        <v>6742</v>
      </c>
      <c r="I213" s="79">
        <v>5012</v>
      </c>
      <c r="J213" s="79">
        <v>2900</v>
      </c>
      <c r="K213" s="79">
        <v>4250</v>
      </c>
      <c r="L213" s="79">
        <v>3932</v>
      </c>
      <c r="M213" s="79">
        <v>6073</v>
      </c>
      <c r="N213" s="79">
        <v>1097</v>
      </c>
      <c r="O213" s="79">
        <v>2547</v>
      </c>
      <c r="P213" s="79">
        <v>2530</v>
      </c>
      <c r="Q213" s="79">
        <v>2902</v>
      </c>
      <c r="R213" s="79">
        <v>6377</v>
      </c>
      <c r="S213" s="79">
        <v>1881</v>
      </c>
      <c r="T213" s="79">
        <v>1550</v>
      </c>
      <c r="U213" s="79">
        <v>2015</v>
      </c>
      <c r="V213" s="79">
        <v>1845</v>
      </c>
      <c r="W213" s="79">
        <v>370</v>
      </c>
      <c r="X213" s="79">
        <v>4367</v>
      </c>
      <c r="Y213" s="79">
        <v>5358</v>
      </c>
      <c r="Z213" s="79">
        <v>5470</v>
      </c>
      <c r="AD213" s="63"/>
      <c r="AE213" s="63"/>
    </row>
    <row r="214" spans="1:36" s="23" customFormat="1" ht="30" hidden="1" customHeight="1" outlineLevel="1" x14ac:dyDescent="0.2">
      <c r="A214" s="10" t="s">
        <v>127</v>
      </c>
      <c r="B214" s="16"/>
      <c r="C214" s="16">
        <f t="shared" si="108"/>
        <v>109026.95431111111</v>
      </c>
      <c r="D214" s="111" t="e">
        <f t="shared" si="109"/>
        <v>#DIV/0!</v>
      </c>
      <c r="E214" s="111"/>
      <c r="F214" s="95">
        <v>1207.7333333333333</v>
      </c>
      <c r="G214" s="95">
        <v>3157.7</v>
      </c>
      <c r="H214" s="95">
        <v>13421.670444444446</v>
      </c>
      <c r="I214" s="95">
        <v>9597</v>
      </c>
      <c r="J214" s="95">
        <v>6738.656133333332</v>
      </c>
      <c r="K214" s="95">
        <v>4332.9066666666668</v>
      </c>
      <c r="L214" s="95">
        <v>4557.2115555555547</v>
      </c>
      <c r="M214" s="95">
        <v>7321.0106666666661</v>
      </c>
      <c r="N214" s="95">
        <v>5194.1657333333324</v>
      </c>
      <c r="O214" s="95">
        <v>4366.3360000000002</v>
      </c>
      <c r="P214" s="95">
        <v>3312.66</v>
      </c>
      <c r="Q214" s="95">
        <v>5970.848</v>
      </c>
      <c r="R214" s="95">
        <v>4207</v>
      </c>
      <c r="S214" s="95">
        <v>2807.9999999999995</v>
      </c>
      <c r="T214" s="95">
        <v>5640.8266666666668</v>
      </c>
      <c r="U214" s="95">
        <v>3639.125</v>
      </c>
      <c r="V214" s="95">
        <v>3434.9038888888881</v>
      </c>
      <c r="W214" s="95">
        <v>1069.5</v>
      </c>
      <c r="X214" s="95">
        <v>5788</v>
      </c>
      <c r="Y214" s="95">
        <v>6389.7499999999991</v>
      </c>
      <c r="Z214" s="95">
        <v>6871.9502222222209</v>
      </c>
      <c r="AD214" s="62"/>
      <c r="AE214" s="62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08"/>
        <v>32292.450000000004</v>
      </c>
      <c r="D215" s="111" t="e">
        <f>C215/B215</f>
        <v>#DIV/0!</v>
      </c>
      <c r="E215" s="111"/>
      <c r="F215" s="79">
        <f>F213*0.45</f>
        <v>760.05000000000007</v>
      </c>
      <c r="G215" s="79">
        <f t="shared" ref="G215:Z215" si="110">G213*0.45</f>
        <v>1284.3</v>
      </c>
      <c r="H215" s="79">
        <f t="shared" si="110"/>
        <v>3033.9</v>
      </c>
      <c r="I215" s="79">
        <f t="shared" si="110"/>
        <v>2255.4</v>
      </c>
      <c r="J215" s="79">
        <f t="shared" si="110"/>
        <v>1305</v>
      </c>
      <c r="K215" s="79">
        <f t="shared" si="110"/>
        <v>1912.5</v>
      </c>
      <c r="L215" s="79">
        <f t="shared" si="110"/>
        <v>1769.4</v>
      </c>
      <c r="M215" s="79">
        <f t="shared" si="110"/>
        <v>2732.85</v>
      </c>
      <c r="N215" s="79">
        <f t="shared" si="110"/>
        <v>493.65000000000003</v>
      </c>
      <c r="O215" s="79">
        <f t="shared" si="110"/>
        <v>1146.1500000000001</v>
      </c>
      <c r="P215" s="79">
        <f t="shared" si="110"/>
        <v>1138.5</v>
      </c>
      <c r="Q215" s="79">
        <f t="shared" si="110"/>
        <v>1305.9000000000001</v>
      </c>
      <c r="R215" s="79">
        <f t="shared" si="110"/>
        <v>2869.65</v>
      </c>
      <c r="S215" s="79">
        <f t="shared" si="110"/>
        <v>846.45</v>
      </c>
      <c r="T215" s="79">
        <f t="shared" si="110"/>
        <v>697.5</v>
      </c>
      <c r="U215" s="79">
        <f t="shared" si="110"/>
        <v>906.75</v>
      </c>
      <c r="V215" s="79">
        <f t="shared" si="110"/>
        <v>830.25</v>
      </c>
      <c r="W215" s="79">
        <f t="shared" si="110"/>
        <v>166.5</v>
      </c>
      <c r="X215" s="79">
        <f t="shared" si="110"/>
        <v>1965.15</v>
      </c>
      <c r="Y215" s="79">
        <f t="shared" si="110"/>
        <v>2411.1</v>
      </c>
      <c r="Z215" s="79">
        <f t="shared" si="110"/>
        <v>2461.5</v>
      </c>
      <c r="AA215" s="27"/>
      <c r="AD215" s="62"/>
      <c r="AE215" s="62"/>
    </row>
    <row r="216" spans="1:36" s="23" customFormat="1" ht="30" customHeight="1" collapsed="1" x14ac:dyDescent="0.2">
      <c r="A216" s="10" t="s">
        <v>129</v>
      </c>
      <c r="B216" s="120">
        <v>0.63300000000000001</v>
      </c>
      <c r="C216" s="120">
        <f>C213/C214</f>
        <v>0.65819503491978881</v>
      </c>
      <c r="D216" s="111">
        <f t="shared" si="109"/>
        <v>1.0398025828116726</v>
      </c>
      <c r="E216" s="111"/>
      <c r="F216" s="104">
        <f t="shared" ref="F216" si="111">F213/F214</f>
        <v>1.3984875248399204</v>
      </c>
      <c r="G216" s="104">
        <f>G213/G214</f>
        <v>0.90382240238148026</v>
      </c>
      <c r="H216" s="104">
        <f>H213/H214</f>
        <v>0.50232197459375683</v>
      </c>
      <c r="I216" s="104">
        <f>I213/I214</f>
        <v>0.52224653537563825</v>
      </c>
      <c r="J216" s="104">
        <f>J213/J214</f>
        <v>0.43035286897262864</v>
      </c>
      <c r="K216" s="104">
        <f>K213/K214</f>
        <v>0.98086580832574277</v>
      </c>
      <c r="L216" s="104">
        <f t="shared" ref="L216:N216" si="112">L213/L214</f>
        <v>0.86280830987681956</v>
      </c>
      <c r="M216" s="104">
        <f t="shared" si="112"/>
        <v>0.82953027614766495</v>
      </c>
      <c r="N216" s="104">
        <f t="shared" si="112"/>
        <v>0.21119849776067989</v>
      </c>
      <c r="O216" s="104">
        <f t="shared" ref="O216:R216" si="113">O213/O214</f>
        <v>0.58332661526735452</v>
      </c>
      <c r="P216" s="104">
        <f t="shared" si="113"/>
        <v>0.76373669498228014</v>
      </c>
      <c r="Q216" s="104">
        <f t="shared" si="113"/>
        <v>0.48602811526938888</v>
      </c>
      <c r="R216" s="104">
        <f t="shared" si="113"/>
        <v>1.5158069883527454</v>
      </c>
      <c r="S216" s="104">
        <f>S213/S214</f>
        <v>0.66987179487179493</v>
      </c>
      <c r="T216" s="104">
        <f>T213/T214</f>
        <v>0.27478241959807309</v>
      </c>
      <c r="U216" s="104">
        <f>U213/U214</f>
        <v>0.55370453062205882</v>
      </c>
      <c r="V216" s="104"/>
      <c r="W216" s="104"/>
      <c r="X216" s="104">
        <f>X213/X214</f>
        <v>0.75449205252246021</v>
      </c>
      <c r="Y216" s="104">
        <f>Y213/Y214</f>
        <v>0.83853045893814326</v>
      </c>
      <c r="Z216" s="104">
        <f>Z213/Z214</f>
        <v>0.79598946778039026</v>
      </c>
      <c r="AD216" s="62"/>
      <c r="AE216" s="62"/>
    </row>
    <row r="217" spans="1:36" s="26" customFormat="1" ht="30" customHeight="1" outlineLevel="1" x14ac:dyDescent="0.2">
      <c r="A217" s="24" t="s">
        <v>130</v>
      </c>
      <c r="B217" s="16">
        <v>239950</v>
      </c>
      <c r="C217" s="18">
        <f>SUM(F217:Z217)</f>
        <v>239556.8</v>
      </c>
      <c r="D217" s="111">
        <f t="shared" si="109"/>
        <v>0.99836132527609911</v>
      </c>
      <c r="E217" s="111"/>
      <c r="F217" s="79">
        <v>540</v>
      </c>
      <c r="G217" s="79">
        <v>6290</v>
      </c>
      <c r="H217" s="79">
        <v>24940</v>
      </c>
      <c r="I217" s="79">
        <v>16338</v>
      </c>
      <c r="J217" s="79">
        <v>6700</v>
      </c>
      <c r="K217" s="79">
        <v>8300</v>
      </c>
      <c r="L217" s="79">
        <v>3600</v>
      </c>
      <c r="M217" s="79">
        <v>12572</v>
      </c>
      <c r="N217" s="79">
        <v>12038</v>
      </c>
      <c r="O217" s="79">
        <v>10400</v>
      </c>
      <c r="P217" s="79">
        <v>6850</v>
      </c>
      <c r="Q217" s="79">
        <v>15974</v>
      </c>
      <c r="R217" s="79">
        <v>1700</v>
      </c>
      <c r="S217" s="79">
        <v>2600</v>
      </c>
      <c r="T217" s="79">
        <v>9030</v>
      </c>
      <c r="U217" s="79">
        <v>32219.8</v>
      </c>
      <c r="V217" s="79">
        <v>2800</v>
      </c>
      <c r="W217" s="79">
        <v>800</v>
      </c>
      <c r="X217" s="79">
        <v>8445</v>
      </c>
      <c r="Y217" s="79">
        <v>38150</v>
      </c>
      <c r="Z217" s="79">
        <v>19270</v>
      </c>
      <c r="AD217" s="63"/>
      <c r="AE217" s="63"/>
    </row>
    <row r="218" spans="1:36" s="23" customFormat="1" ht="27.75" hidden="1" customHeight="1" outlineLevel="1" x14ac:dyDescent="0.2">
      <c r="A218" s="10" t="s">
        <v>127</v>
      </c>
      <c r="B218" s="16"/>
      <c r="C218" s="18">
        <f>SUM(F218:Z218)</f>
        <v>304380.68980000005</v>
      </c>
      <c r="D218" s="111" t="e">
        <f t="shared" si="109"/>
        <v>#DIV/0!</v>
      </c>
      <c r="E218" s="111"/>
      <c r="F218" s="95">
        <v>345.06666666666666</v>
      </c>
      <c r="G218" s="95">
        <v>8525.7899999999991</v>
      </c>
      <c r="H218" s="95">
        <v>27768.973333333332</v>
      </c>
      <c r="I218" s="95">
        <v>19630</v>
      </c>
      <c r="J218" s="95">
        <v>9167.7065999999995</v>
      </c>
      <c r="K218" s="95">
        <v>11327.456</v>
      </c>
      <c r="L218" s="95">
        <v>749.13066666666668</v>
      </c>
      <c r="M218" s="95">
        <v>18161.738000000001</v>
      </c>
      <c r="N218" s="95">
        <v>14325.844200000001</v>
      </c>
      <c r="O218" s="95">
        <v>15009.280000000002</v>
      </c>
      <c r="P218" s="95">
        <v>8026.83</v>
      </c>
      <c r="Q218" s="95">
        <v>17539.366000000002</v>
      </c>
      <c r="R218" s="95">
        <v>3549</v>
      </c>
      <c r="S218" s="95">
        <v>3285.3599999999997</v>
      </c>
      <c r="T218" s="95">
        <v>12194.140000000001</v>
      </c>
      <c r="U218" s="95">
        <v>65504.250000000007</v>
      </c>
      <c r="V218" s="95"/>
      <c r="W218" s="95">
        <v>534.75000000000011</v>
      </c>
      <c r="X218" s="95">
        <v>7379.7</v>
      </c>
      <c r="Y218" s="95">
        <v>41533.375000000007</v>
      </c>
      <c r="Z218" s="95">
        <v>19822.933333333331</v>
      </c>
      <c r="AD218" s="62"/>
      <c r="AE218" s="62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71867.039999999994</v>
      </c>
      <c r="D219" s="111" t="e">
        <f t="shared" si="109"/>
        <v>#DIV/0!</v>
      </c>
      <c r="E219" s="111"/>
      <c r="F219" s="79">
        <f>F217*0.3</f>
        <v>162</v>
      </c>
      <c r="G219" s="79">
        <f t="shared" ref="G219:Z219" si="114">G217*0.3</f>
        <v>1887</v>
      </c>
      <c r="H219" s="79">
        <f t="shared" si="114"/>
        <v>7482</v>
      </c>
      <c r="I219" s="79">
        <f t="shared" si="114"/>
        <v>4901.3999999999996</v>
      </c>
      <c r="J219" s="79">
        <f t="shared" si="114"/>
        <v>2010</v>
      </c>
      <c r="K219" s="79">
        <f t="shared" si="114"/>
        <v>2490</v>
      </c>
      <c r="L219" s="79">
        <f t="shared" si="114"/>
        <v>1080</v>
      </c>
      <c r="M219" s="79">
        <f t="shared" si="114"/>
        <v>3771.6</v>
      </c>
      <c r="N219" s="79">
        <f t="shared" si="114"/>
        <v>3611.4</v>
      </c>
      <c r="O219" s="79">
        <f t="shared" si="114"/>
        <v>3120</v>
      </c>
      <c r="P219" s="79">
        <f t="shared" si="114"/>
        <v>2055</v>
      </c>
      <c r="Q219" s="79">
        <f t="shared" si="114"/>
        <v>4792.2</v>
      </c>
      <c r="R219" s="79">
        <f t="shared" si="114"/>
        <v>510</v>
      </c>
      <c r="S219" s="79">
        <f t="shared" si="114"/>
        <v>780</v>
      </c>
      <c r="T219" s="79">
        <f t="shared" si="114"/>
        <v>2709</v>
      </c>
      <c r="U219" s="79">
        <f t="shared" si="114"/>
        <v>9665.9399999999987</v>
      </c>
      <c r="V219" s="79">
        <f t="shared" si="114"/>
        <v>840</v>
      </c>
      <c r="W219" s="79">
        <f t="shared" si="114"/>
        <v>240</v>
      </c>
      <c r="X219" s="79">
        <f t="shared" si="114"/>
        <v>2533.5</v>
      </c>
      <c r="Y219" s="79">
        <f t="shared" si="114"/>
        <v>11445</v>
      </c>
      <c r="Z219" s="79">
        <f t="shared" si="114"/>
        <v>5781</v>
      </c>
      <c r="AD219" s="62"/>
      <c r="AE219" s="62"/>
    </row>
    <row r="220" spans="1:36" s="26" customFormat="1" ht="30" customHeight="1" collapsed="1" x14ac:dyDescent="0.2">
      <c r="A220" s="10" t="s">
        <v>129</v>
      </c>
      <c r="B220" s="111">
        <v>0.44500000000000001</v>
      </c>
      <c r="C220" s="111">
        <f>C217/C218</f>
        <v>0.78703021587015254</v>
      </c>
      <c r="D220" s="111">
        <f t="shared" si="109"/>
        <v>1.7686072266745001</v>
      </c>
      <c r="E220" s="111"/>
      <c r="F220" s="48">
        <f t="shared" ref="F220:Z220" si="115">F217/F218</f>
        <v>1.5649149922720247</v>
      </c>
      <c r="G220" s="48">
        <f t="shared" si="115"/>
        <v>0.73776154467797128</v>
      </c>
      <c r="H220" s="48">
        <f>H217/H218</f>
        <v>0.89812466959527493</v>
      </c>
      <c r="I220" s="48">
        <f t="shared" si="115"/>
        <v>0.83229750382068268</v>
      </c>
      <c r="J220" s="48">
        <f t="shared" si="115"/>
        <v>0.73082618067205596</v>
      </c>
      <c r="K220" s="48">
        <f t="shared" si="115"/>
        <v>0.73273292785246746</v>
      </c>
      <c r="L220" s="48">
        <f t="shared" si="115"/>
        <v>4.8055701898022241</v>
      </c>
      <c r="M220" s="48">
        <f t="shared" si="115"/>
        <v>0.69222449965966903</v>
      </c>
      <c r="N220" s="48">
        <f t="shared" si="115"/>
        <v>0.84029951966111704</v>
      </c>
      <c r="O220" s="48">
        <f t="shared" si="115"/>
        <v>0.69290465631929032</v>
      </c>
      <c r="P220" s="48">
        <f t="shared" si="115"/>
        <v>0.85338795016214375</v>
      </c>
      <c r="Q220" s="48">
        <f t="shared" si="115"/>
        <v>0.9107512780108471</v>
      </c>
      <c r="R220" s="48">
        <f t="shared" si="115"/>
        <v>0.47900817131586365</v>
      </c>
      <c r="S220" s="48">
        <f t="shared" si="115"/>
        <v>0.79138968027856926</v>
      </c>
      <c r="T220" s="48">
        <f t="shared" si="115"/>
        <v>0.74051962664033699</v>
      </c>
      <c r="U220" s="48" t="s">
        <v>41</v>
      </c>
      <c r="V220" s="48" t="e">
        <f t="shared" si="115"/>
        <v>#DIV/0!</v>
      </c>
      <c r="W220" s="48">
        <f t="shared" si="115"/>
        <v>1.4960261804581576</v>
      </c>
      <c r="X220" s="48">
        <f t="shared" si="115"/>
        <v>1.1443554616041303</v>
      </c>
      <c r="Y220" s="48">
        <f t="shared" si="115"/>
        <v>0.91853840435553324</v>
      </c>
      <c r="Z220" s="48">
        <f t="shared" si="115"/>
        <v>0.97210638183383569</v>
      </c>
      <c r="AD220" s="63"/>
      <c r="AE220" s="63"/>
    </row>
    <row r="221" spans="1:36" s="26" customFormat="1" ht="30" customHeight="1" outlineLevel="1" x14ac:dyDescent="0.2">
      <c r="A221" s="24" t="s">
        <v>131</v>
      </c>
      <c r="B221" s="16">
        <v>3430</v>
      </c>
      <c r="C221" s="18">
        <f>SUM(F221:Z221)</f>
        <v>9464</v>
      </c>
      <c r="D221" s="111">
        <f t="shared" si="109"/>
        <v>2.759183673469388</v>
      </c>
      <c r="E221" s="111"/>
      <c r="F221" s="79"/>
      <c r="G221" s="105">
        <v>350</v>
      </c>
      <c r="H221" s="79"/>
      <c r="I221" s="121">
        <v>552</v>
      </c>
      <c r="J221" s="121">
        <v>1050</v>
      </c>
      <c r="K221" s="105">
        <v>550</v>
      </c>
      <c r="L221" s="105">
        <v>4662</v>
      </c>
      <c r="M221" s="79"/>
      <c r="N221" s="105"/>
      <c r="O221" s="105">
        <v>300</v>
      </c>
      <c r="P221" s="79">
        <v>2000</v>
      </c>
      <c r="Q221" s="79"/>
      <c r="R221" s="105"/>
      <c r="S221" s="105"/>
      <c r="T221" s="105"/>
      <c r="U221" s="105"/>
      <c r="V221" s="105"/>
      <c r="W221" s="105"/>
      <c r="X221" s="79"/>
      <c r="Y221" s="105"/>
      <c r="Z221" s="79"/>
      <c r="AD221" s="63"/>
      <c r="AE221" s="63"/>
    </row>
    <row r="222" spans="1:36" s="23" customFormat="1" ht="30" hidden="1" customHeight="1" outlineLevel="1" x14ac:dyDescent="0.2">
      <c r="A222" s="10" t="s">
        <v>127</v>
      </c>
      <c r="B222" s="16"/>
      <c r="C222" s="18">
        <f>SUM(F222:Z222)</f>
        <v>274154.56455555552</v>
      </c>
      <c r="D222" s="111"/>
      <c r="E222" s="111"/>
      <c r="F222" s="95"/>
      <c r="G222" s="95">
        <v>9473.1</v>
      </c>
      <c r="H222" s="95">
        <v>35868.257222222222</v>
      </c>
      <c r="I222" s="95">
        <v>20721</v>
      </c>
      <c r="J222" s="95">
        <v>7052.0819999999994</v>
      </c>
      <c r="K222" s="95">
        <v>1237.9733333333334</v>
      </c>
      <c r="L222" s="95">
        <v>2965.3088888888888</v>
      </c>
      <c r="M222" s="95">
        <v>21822.243333333336</v>
      </c>
      <c r="N222" s="95">
        <v>5026.6120000000001</v>
      </c>
      <c r="O222" s="95">
        <v>9551.36</v>
      </c>
      <c r="P222" s="95">
        <v>10192.799999999999</v>
      </c>
      <c r="Q222" s="95">
        <v>18036.936666666668</v>
      </c>
      <c r="R222" s="95">
        <v>7230</v>
      </c>
      <c r="S222" s="95">
        <v>1544.3999999999999</v>
      </c>
      <c r="T222" s="95">
        <v>7051.0333333333347</v>
      </c>
      <c r="U222" s="95">
        <v>63684.6875</v>
      </c>
      <c r="V222" s="95">
        <v>6133.7569444444425</v>
      </c>
      <c r="W222" s="95">
        <v>0</v>
      </c>
      <c r="X222" s="95">
        <v>9405.5</v>
      </c>
      <c r="Y222" s="95">
        <v>21299.166666666668</v>
      </c>
      <c r="Z222" s="95">
        <v>15858.346666666666</v>
      </c>
      <c r="AD222" s="62"/>
      <c r="AE222" s="62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1798.16</v>
      </c>
      <c r="D223" s="111"/>
      <c r="E223" s="111"/>
      <c r="F223" s="79"/>
      <c r="G223" s="79">
        <f t="shared" ref="G223:Z223" si="116">G221*0.19</f>
        <v>66.5</v>
      </c>
      <c r="H223" s="79">
        <f t="shared" si="116"/>
        <v>0</v>
      </c>
      <c r="I223" s="79">
        <f t="shared" si="116"/>
        <v>104.88</v>
      </c>
      <c r="J223" s="79">
        <f t="shared" si="116"/>
        <v>199.5</v>
      </c>
      <c r="K223" s="79">
        <f t="shared" si="116"/>
        <v>104.5</v>
      </c>
      <c r="L223" s="79">
        <f t="shared" si="116"/>
        <v>885.78</v>
      </c>
      <c r="M223" s="79">
        <f t="shared" si="116"/>
        <v>0</v>
      </c>
      <c r="N223" s="79">
        <f t="shared" si="116"/>
        <v>0</v>
      </c>
      <c r="O223" s="79">
        <f t="shared" si="116"/>
        <v>57</v>
      </c>
      <c r="P223" s="79">
        <f t="shared" si="116"/>
        <v>380</v>
      </c>
      <c r="Q223" s="79">
        <f t="shared" si="116"/>
        <v>0</v>
      </c>
      <c r="R223" s="79">
        <f t="shared" si="116"/>
        <v>0</v>
      </c>
      <c r="S223" s="79">
        <f t="shared" si="116"/>
        <v>0</v>
      </c>
      <c r="T223" s="79">
        <f t="shared" si="116"/>
        <v>0</v>
      </c>
      <c r="U223" s="79">
        <f t="shared" si="116"/>
        <v>0</v>
      </c>
      <c r="V223" s="79">
        <f t="shared" si="116"/>
        <v>0</v>
      </c>
      <c r="W223" s="79"/>
      <c r="X223" s="79">
        <f t="shared" si="116"/>
        <v>0</v>
      </c>
      <c r="Y223" s="79">
        <f t="shared" si="116"/>
        <v>0</v>
      </c>
      <c r="Z223" s="79">
        <f t="shared" si="116"/>
        <v>0</v>
      </c>
      <c r="AD223" s="62"/>
      <c r="AE223" s="62"/>
    </row>
    <row r="224" spans="1:36" s="26" customFormat="1" ht="30" customHeight="1" collapsed="1" x14ac:dyDescent="0.2">
      <c r="A224" s="10" t="s">
        <v>133</v>
      </c>
      <c r="B224" s="111"/>
      <c r="C224" s="111">
        <f>C221/C222</f>
        <v>3.4520672728329448E-2</v>
      </c>
      <c r="D224" s="111"/>
      <c r="E224" s="111"/>
      <c r="F224" s="48"/>
      <c r="G224" s="48">
        <f>G221/G222</f>
        <v>3.6946722825685362E-2</v>
      </c>
      <c r="H224" s="48">
        <f>H221/H222</f>
        <v>0</v>
      </c>
      <c r="I224" s="48">
        <f>I221/I222</f>
        <v>2.6639640943969884E-2</v>
      </c>
      <c r="J224" s="48">
        <f t="shared" ref="J224" si="117">J221/J222</f>
        <v>0.14889219949512783</v>
      </c>
      <c r="K224" s="48">
        <f t="shared" ref="K224:Q224" si="118">K221/K222</f>
        <v>0.44427451318283645</v>
      </c>
      <c r="L224" s="48">
        <f t="shared" si="118"/>
        <v>1.5721802263058224</v>
      </c>
      <c r="M224" s="48">
        <f t="shared" si="118"/>
        <v>0</v>
      </c>
      <c r="N224" s="48">
        <f t="shared" si="118"/>
        <v>0</v>
      </c>
      <c r="O224" s="48">
        <f t="shared" si="118"/>
        <v>3.1409139640846954E-2</v>
      </c>
      <c r="P224" s="48">
        <f t="shared" si="118"/>
        <v>0.19621693744604035</v>
      </c>
      <c r="Q224" s="48">
        <f t="shared" si="118"/>
        <v>0</v>
      </c>
      <c r="R224" s="48">
        <f t="shared" ref="R224" si="119">R221/R222</f>
        <v>0</v>
      </c>
      <c r="S224" s="48">
        <f>S221/S222</f>
        <v>0</v>
      </c>
      <c r="T224" s="48">
        <f>T221/T222</f>
        <v>0</v>
      </c>
      <c r="U224" s="48">
        <f>U221/U222</f>
        <v>0</v>
      </c>
      <c r="V224" s="48">
        <f t="shared" ref="V224:Z224" si="120">V221/V222</f>
        <v>0</v>
      </c>
      <c r="W224" s="48"/>
      <c r="X224" s="48">
        <f t="shared" si="120"/>
        <v>0</v>
      </c>
      <c r="Y224" s="48">
        <f t="shared" si="120"/>
        <v>0</v>
      </c>
      <c r="Z224" s="48">
        <f t="shared" si="120"/>
        <v>0</v>
      </c>
      <c r="AD224" s="63"/>
      <c r="AE224" s="63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1">
        <f t="shared" si="109"/>
        <v>0</v>
      </c>
      <c r="E225" s="111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3"/>
      <c r="R225" s="80"/>
      <c r="S225" s="80"/>
      <c r="T225" s="80"/>
      <c r="U225" s="80"/>
      <c r="V225" s="80"/>
      <c r="W225" s="80"/>
      <c r="X225" s="80"/>
      <c r="Y225" s="80"/>
      <c r="Z225" s="80"/>
      <c r="AD225" s="62"/>
      <c r="AE225" s="62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1"/>
      <c r="E226" s="111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83"/>
      <c r="R226" s="79"/>
      <c r="S226" s="79"/>
      <c r="T226" s="79"/>
      <c r="U226" s="79"/>
      <c r="V226" s="79"/>
      <c r="W226" s="79"/>
      <c r="X226" s="79"/>
      <c r="Y226" s="79"/>
      <c r="Z226" s="79"/>
      <c r="AD226" s="62"/>
      <c r="AE226" s="62"/>
    </row>
    <row r="227" spans="1:31" s="23" customFormat="1" ht="47.25" hidden="1" customHeight="1" x14ac:dyDescent="0.2">
      <c r="A227" s="19" t="s">
        <v>135</v>
      </c>
      <c r="B227" s="18"/>
      <c r="C227" s="18">
        <f>SUM(F227:Z227)</f>
        <v>0</v>
      </c>
      <c r="D227" s="111" t="e">
        <f>C227/B227</f>
        <v>#DIV/0!</v>
      </c>
      <c r="E227" s="111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D227" s="62"/>
      <c r="AE227" s="62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1" t="e">
        <f>C228/B228</f>
        <v>#DIV/0!</v>
      </c>
      <c r="E228" s="111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83"/>
      <c r="R228" s="79"/>
      <c r="S228" s="79"/>
      <c r="T228" s="79"/>
      <c r="U228" s="79"/>
      <c r="V228" s="79"/>
      <c r="W228" s="79"/>
      <c r="X228" s="79"/>
      <c r="Y228" s="79"/>
      <c r="Z228" s="79"/>
      <c r="AD228" s="62"/>
      <c r="AE228" s="62"/>
    </row>
    <row r="229" spans="1:31" s="23" customFormat="1" ht="30" hidden="1" customHeight="1" x14ac:dyDescent="0.2">
      <c r="A229" s="19" t="s">
        <v>151</v>
      </c>
      <c r="B229" s="18" t="e">
        <f>230:242</f>
        <v>#VALUE!</v>
      </c>
      <c r="C229" s="18">
        <f>SUM(F229:Z229)</f>
        <v>0</v>
      </c>
      <c r="D229" s="111"/>
      <c r="E229" s="111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D229" s="62"/>
      <c r="AE229" s="62"/>
    </row>
    <row r="230" spans="1:31" s="23" customFormat="1" ht="30" customHeight="1" x14ac:dyDescent="0.2">
      <c r="A230" s="19" t="s">
        <v>136</v>
      </c>
      <c r="B230" s="18"/>
      <c r="C230" s="18">
        <f>C228+C226+C223+C219+C215</f>
        <v>105957.65</v>
      </c>
      <c r="D230" s="111" t="e">
        <f>C230/B230</f>
        <v>#DIV/0!</v>
      </c>
      <c r="E230" s="111"/>
      <c r="F230" s="79">
        <f>F228+F226+F223+F219+F215</f>
        <v>922.05000000000007</v>
      </c>
      <c r="G230" s="79">
        <f t="shared" ref="G230:W230" si="121">G228+G226+G223+G219+G215</f>
        <v>3237.8</v>
      </c>
      <c r="H230" s="79">
        <f t="shared" si="121"/>
        <v>10515.9</v>
      </c>
      <c r="I230" s="79">
        <f t="shared" si="121"/>
        <v>7261.68</v>
      </c>
      <c r="J230" s="79">
        <f t="shared" si="121"/>
        <v>3514.5</v>
      </c>
      <c r="K230" s="79">
        <f t="shared" si="121"/>
        <v>4507</v>
      </c>
      <c r="L230" s="79">
        <f t="shared" si="121"/>
        <v>3735.1800000000003</v>
      </c>
      <c r="M230" s="79">
        <f t="shared" si="121"/>
        <v>6504.45</v>
      </c>
      <c r="N230" s="79">
        <f t="shared" si="121"/>
        <v>4105.05</v>
      </c>
      <c r="O230" s="79">
        <f t="shared" si="121"/>
        <v>4323.1499999999996</v>
      </c>
      <c r="P230" s="79">
        <f t="shared" si="121"/>
        <v>3573.5</v>
      </c>
      <c r="Q230" s="79">
        <f t="shared" si="121"/>
        <v>6098.1</v>
      </c>
      <c r="R230" s="79">
        <f t="shared" si="121"/>
        <v>3379.65</v>
      </c>
      <c r="S230" s="79">
        <f t="shared" si="121"/>
        <v>1626.45</v>
      </c>
      <c r="T230" s="79">
        <f t="shared" si="121"/>
        <v>3406.5</v>
      </c>
      <c r="U230" s="79">
        <f t="shared" si="121"/>
        <v>10572.689999999999</v>
      </c>
      <c r="V230" s="79">
        <f t="shared" si="121"/>
        <v>1670.25</v>
      </c>
      <c r="W230" s="79">
        <f t="shared" si="121"/>
        <v>406.5</v>
      </c>
      <c r="X230" s="79">
        <f>X228+X226+X223+X219+X215</f>
        <v>4498.6499999999996</v>
      </c>
      <c r="Y230" s="79">
        <f>Y228+Y226+Y223+Y219+Y215</f>
        <v>13856.1</v>
      </c>
      <c r="Z230" s="79">
        <f t="shared" ref="Z230:AA230" si="122">Z228+Z226+Z223+Z219+Z215</f>
        <v>8242.5</v>
      </c>
      <c r="AA230" s="79">
        <f t="shared" si="122"/>
        <v>0</v>
      </c>
      <c r="AD230" s="62"/>
      <c r="AE230" s="62"/>
    </row>
    <row r="231" spans="1:31" s="23" customFormat="1" ht="45" x14ac:dyDescent="0.2">
      <c r="A231" s="10" t="s">
        <v>156</v>
      </c>
      <c r="B231" s="79">
        <v>73664</v>
      </c>
      <c r="C231" s="79">
        <f>SUM(F231:Z231)</f>
        <v>74460.899999999994</v>
      </c>
      <c r="D231" s="111"/>
      <c r="E231" s="111"/>
      <c r="F231" s="79">
        <v>323.5</v>
      </c>
      <c r="G231" s="79">
        <v>2186.1</v>
      </c>
      <c r="H231" s="79">
        <v>6718.2999999999993</v>
      </c>
      <c r="I231" s="79">
        <v>7270.4999999999991</v>
      </c>
      <c r="J231" s="79">
        <v>2681.3999999999996</v>
      </c>
      <c r="K231" s="79">
        <v>2652.8</v>
      </c>
      <c r="L231" s="79">
        <v>1003.3</v>
      </c>
      <c r="M231" s="79">
        <v>6033.8</v>
      </c>
      <c r="N231" s="79">
        <v>3181</v>
      </c>
      <c r="O231" s="79">
        <v>3148.8</v>
      </c>
      <c r="P231" s="79">
        <v>2123.5</v>
      </c>
      <c r="Q231" s="83">
        <v>4305.8999999999996</v>
      </c>
      <c r="R231" s="79">
        <v>2075.6</v>
      </c>
      <c r="S231" s="79">
        <v>1263.5999999999999</v>
      </c>
      <c r="T231" s="79">
        <v>2488.6</v>
      </c>
      <c r="U231" s="79">
        <v>10397.5</v>
      </c>
      <c r="V231" s="79">
        <v>1318.2999999999997</v>
      </c>
      <c r="W231" s="79">
        <v>279</v>
      </c>
      <c r="X231" s="79">
        <v>2170.5</v>
      </c>
      <c r="Y231" s="79">
        <v>7667.7</v>
      </c>
      <c r="Z231" s="79">
        <v>5171.2</v>
      </c>
      <c r="AD231" s="62"/>
      <c r="AE231" s="62"/>
    </row>
    <row r="232" spans="1:31" s="23" customFormat="1" ht="22.5" x14ac:dyDescent="0.2">
      <c r="A232" s="24" t="s">
        <v>150</v>
      </c>
      <c r="B232" s="118">
        <v>14.7</v>
      </c>
      <c r="C232" s="118">
        <f>C230/C231*10</f>
        <v>14.22997170326977</v>
      </c>
      <c r="D232" s="111"/>
      <c r="E232" s="111"/>
      <c r="F232" s="100">
        <f>F230/F231*10</f>
        <v>28.502318392581145</v>
      </c>
      <c r="G232" s="100">
        <f>G230/G231*10</f>
        <v>14.81085037281003</v>
      </c>
      <c r="H232" s="100">
        <f t="shared" ref="H232:W232" si="123">H230/H231*10</f>
        <v>15.652620454579285</v>
      </c>
      <c r="I232" s="100">
        <f>I230/I231*10</f>
        <v>9.9878687848153511</v>
      </c>
      <c r="J232" s="100">
        <f t="shared" si="123"/>
        <v>13.106959051241891</v>
      </c>
      <c r="K232" s="100">
        <f t="shared" si="123"/>
        <v>16.989595898673102</v>
      </c>
      <c r="L232" s="100">
        <f t="shared" si="123"/>
        <v>37.228944483205424</v>
      </c>
      <c r="M232" s="100">
        <f t="shared" si="123"/>
        <v>10.780022539693061</v>
      </c>
      <c r="N232" s="100">
        <f>N230/N231*10</f>
        <v>12.904904118201824</v>
      </c>
      <c r="O232" s="100">
        <f t="shared" si="123"/>
        <v>13.72951600609756</v>
      </c>
      <c r="P232" s="100">
        <f>P230/P231*10</f>
        <v>16.828349423122205</v>
      </c>
      <c r="Q232" s="100">
        <f t="shared" si="123"/>
        <v>14.162196056573542</v>
      </c>
      <c r="R232" s="100">
        <f t="shared" si="123"/>
        <v>16.282761611100405</v>
      </c>
      <c r="S232" s="100">
        <f t="shared" si="123"/>
        <v>12.871557454890789</v>
      </c>
      <c r="T232" s="100">
        <f t="shared" si="123"/>
        <v>13.688419191513301</v>
      </c>
      <c r="U232" s="100">
        <f>U230/U231*10</f>
        <v>10.168492426063956</v>
      </c>
      <c r="V232" s="100">
        <f t="shared" si="123"/>
        <v>12.669726162481986</v>
      </c>
      <c r="W232" s="100">
        <f t="shared" si="123"/>
        <v>14.56989247311828</v>
      </c>
      <c r="X232" s="100">
        <f>X230/X231*10</f>
        <v>20.726330338631648</v>
      </c>
      <c r="Y232" s="100">
        <f>Y230/Y231*10</f>
        <v>18.070738291795454</v>
      </c>
      <c r="Z232" s="100">
        <f t="shared" ref="Z232:AA232" si="124">Z230/Z231*10</f>
        <v>15.939240408415841</v>
      </c>
      <c r="AA232" s="100" t="e">
        <f t="shared" si="124"/>
        <v>#DIV/0!</v>
      </c>
      <c r="AD232" s="62"/>
      <c r="AE232" s="62"/>
    </row>
    <row r="233" spans="1:31" ht="22.5" hidden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31" ht="27" hidden="1" customHeight="1" x14ac:dyDescent="0.25">
      <c r="A234" s="10" t="s">
        <v>169</v>
      </c>
      <c r="B234" s="41"/>
      <c r="C234" s="41">
        <f>SUM(F234:Z234)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10" t="s">
        <v>173</v>
      </c>
      <c r="B235" s="41">
        <v>108</v>
      </c>
      <c r="C235" s="41">
        <f>SUM(F235:Z235)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31" ht="18" hidden="1" customHeight="1" x14ac:dyDescent="0.25">
      <c r="A236" s="21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ht="24" hidden="1" customHeight="1" x14ac:dyDescent="0.35">
      <c r="A237" s="131" t="s">
        <v>137</v>
      </c>
      <c r="B237" s="29"/>
      <c r="C237" s="29">
        <f>SUM(F237:Z237)</f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31" s="31" customFormat="1" ht="21" hidden="1" customHeight="1" x14ac:dyDescent="0.35">
      <c r="A238" s="130" t="s">
        <v>138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32.25" hidden="1" customHeight="1" x14ac:dyDescent="0.35">
      <c r="A239" s="130" t="s">
        <v>216</v>
      </c>
      <c r="B239" s="30"/>
      <c r="C239" s="30">
        <f>SUM(F239:Z239)</f>
        <v>0</v>
      </c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D239" s="64"/>
      <c r="AE239" s="64"/>
    </row>
    <row r="240" spans="1:31" s="31" customFormat="1" ht="21" hidden="1" customHeight="1" x14ac:dyDescent="0.3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s="31" customFormat="1" ht="21" hidden="1" customHeight="1" x14ac:dyDescent="0.35">
      <c r="A241" s="32" t="s">
        <v>139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D241" s="64"/>
      <c r="AE241" s="64"/>
    </row>
    <row r="242" spans="1:32" ht="16.5" customHeight="1" x14ac:dyDescent="0.25">
      <c r="A242" s="42"/>
      <c r="B242" s="43"/>
      <c r="C242" s="43"/>
      <c r="D242" s="43"/>
      <c r="E242" s="4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32" ht="41.25" hidden="1" customHeight="1" x14ac:dyDescent="0.35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</row>
    <row r="244" spans="1:32" ht="20.25" hidden="1" customHeight="1" x14ac:dyDescent="0.25">
      <c r="A244" s="146"/>
      <c r="B244" s="147"/>
      <c r="C244" s="147"/>
      <c r="D244" s="147"/>
      <c r="E244" s="147"/>
      <c r="F244" s="147"/>
      <c r="G244" s="147"/>
      <c r="H244" s="147"/>
      <c r="I244" s="147"/>
      <c r="J244" s="147"/>
      <c r="K244" s="147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16.5" hidden="1" customHeight="1" x14ac:dyDescent="0.25">
      <c r="A245" s="44"/>
      <c r="B245" s="6"/>
      <c r="C245" s="6"/>
      <c r="D245" s="6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9" hidden="1" customHeight="1" x14ac:dyDescent="0.2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32" s="9" customFormat="1" ht="48.75" hidden="1" customHeight="1" x14ac:dyDescent="0.2">
      <c r="A247" s="19" t="s">
        <v>140</v>
      </c>
      <c r="B247" s="18"/>
      <c r="C247" s="18">
        <f>SUM(F247:Z247)</f>
        <v>259083</v>
      </c>
      <c r="D247" s="18"/>
      <c r="E247" s="16"/>
      <c r="F247" s="49">
        <v>9345</v>
      </c>
      <c r="G247" s="49">
        <v>9100</v>
      </c>
      <c r="H247" s="49">
        <v>16579</v>
      </c>
      <c r="I247" s="49">
        <v>16195</v>
      </c>
      <c r="J247" s="49">
        <v>7250</v>
      </c>
      <c r="K247" s="49">
        <v>17539</v>
      </c>
      <c r="L247" s="49">
        <v>12001</v>
      </c>
      <c r="M247" s="49">
        <v>14609</v>
      </c>
      <c r="N247" s="49">
        <v>13004</v>
      </c>
      <c r="O247" s="49">
        <v>3780</v>
      </c>
      <c r="P247" s="49">
        <v>8536</v>
      </c>
      <c r="Q247" s="49">
        <v>11438</v>
      </c>
      <c r="R247" s="49">
        <v>16561</v>
      </c>
      <c r="S247" s="49">
        <v>15418</v>
      </c>
      <c r="T247" s="49">
        <v>18986</v>
      </c>
      <c r="U247" s="49">
        <v>13238</v>
      </c>
      <c r="V247" s="49">
        <v>7143</v>
      </c>
      <c r="W247" s="49">
        <v>4504</v>
      </c>
      <c r="X247" s="49">
        <v>11688</v>
      </c>
      <c r="Y247" s="49">
        <v>21385</v>
      </c>
      <c r="Z247" s="49">
        <v>10784</v>
      </c>
      <c r="AD247" s="59"/>
      <c r="AE247" s="59"/>
    </row>
    <row r="248" spans="1:32" ht="21" hidden="1" customHeight="1" x14ac:dyDescent="0.25">
      <c r="A248" s="28" t="s">
        <v>142</v>
      </c>
      <c r="B248" s="35"/>
      <c r="C248" s="18">
        <f>SUM(F248:Z248)</f>
        <v>380</v>
      </c>
      <c r="D248" s="18"/>
      <c r="E248" s="18"/>
      <c r="F248" s="28">
        <v>16</v>
      </c>
      <c r="G248" s="28">
        <v>21</v>
      </c>
      <c r="H248" s="28">
        <v>32</v>
      </c>
      <c r="I248" s="28">
        <v>25</v>
      </c>
      <c r="J248" s="28">
        <v>16</v>
      </c>
      <c r="K248" s="28">
        <v>31</v>
      </c>
      <c r="L248" s="28">
        <v>14</v>
      </c>
      <c r="M248" s="28">
        <v>29</v>
      </c>
      <c r="N248" s="28">
        <v>18</v>
      </c>
      <c r="O248" s="28">
        <v>8</v>
      </c>
      <c r="P248" s="28">
        <v>7</v>
      </c>
      <c r="Q248" s="28">
        <v>15</v>
      </c>
      <c r="R248" s="28">
        <v>25</v>
      </c>
      <c r="S248" s="28">
        <v>31</v>
      </c>
      <c r="T248" s="28">
        <v>10</v>
      </c>
      <c r="U248" s="28">
        <v>8</v>
      </c>
      <c r="V248" s="28">
        <v>8</v>
      </c>
      <c r="W248" s="28">
        <v>6</v>
      </c>
      <c r="X248" s="28">
        <v>12</v>
      </c>
      <c r="Y248" s="28">
        <v>35</v>
      </c>
      <c r="Z248" s="28">
        <v>13</v>
      </c>
    </row>
    <row r="249" spans="1:32" ht="0.6" hidden="1" customHeight="1" x14ac:dyDescent="0.25">
      <c r="A249" s="28" t="s">
        <v>143</v>
      </c>
      <c r="B249" s="35"/>
      <c r="C249" s="18">
        <f>SUM(F249:Z249)</f>
        <v>208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9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8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.4500000000000002" hidden="1" customHeight="1" x14ac:dyDescent="0.25">
      <c r="A250" s="28" t="s">
        <v>143</v>
      </c>
      <c r="B250" s="35"/>
      <c r="C250" s="18">
        <f>SUM(F250:Z250)</f>
        <v>194</v>
      </c>
      <c r="D250" s="18"/>
      <c r="E250" s="18"/>
      <c r="F250" s="28">
        <v>10</v>
      </c>
      <c r="G250" s="28">
        <v>2</v>
      </c>
      <c r="H250" s="28">
        <v>42</v>
      </c>
      <c r="I250" s="28">
        <v>11</v>
      </c>
      <c r="J250" s="28">
        <v>2</v>
      </c>
      <c r="K250" s="28">
        <v>30</v>
      </c>
      <c r="L250" s="28">
        <v>9</v>
      </c>
      <c r="M250" s="28">
        <v>15</v>
      </c>
      <c r="N250" s="28">
        <v>1</v>
      </c>
      <c r="O250" s="28">
        <v>2</v>
      </c>
      <c r="P250" s="28">
        <v>5</v>
      </c>
      <c r="Q250" s="28">
        <v>1</v>
      </c>
      <c r="R250" s="28">
        <v>4</v>
      </c>
      <c r="S250" s="28">
        <v>1</v>
      </c>
      <c r="T250" s="28">
        <v>14</v>
      </c>
      <c r="U250" s="28">
        <v>2</v>
      </c>
      <c r="V250" s="28">
        <v>1</v>
      </c>
      <c r="W250" s="28">
        <v>2</v>
      </c>
      <c r="X250" s="28">
        <v>16</v>
      </c>
      <c r="Y250" s="28">
        <v>16</v>
      </c>
      <c r="Z250" s="28">
        <v>8</v>
      </c>
    </row>
    <row r="251" spans="1:32" ht="24" hidden="1" customHeight="1" x14ac:dyDescent="0.25">
      <c r="A251" s="28" t="s">
        <v>76</v>
      </c>
      <c r="B251" s="18">
        <v>554</v>
      </c>
      <c r="C251" s="18">
        <f>SUM(F251:Z251)</f>
        <v>574</v>
      </c>
      <c r="D251" s="18"/>
      <c r="E251" s="18"/>
      <c r="F251" s="40">
        <v>11</v>
      </c>
      <c r="G251" s="40">
        <v>15</v>
      </c>
      <c r="H251" s="40">
        <v>93</v>
      </c>
      <c r="I251" s="40">
        <v>30</v>
      </c>
      <c r="J251" s="40">
        <v>15</v>
      </c>
      <c r="K251" s="40">
        <v>55</v>
      </c>
      <c r="L251" s="40">
        <v>16</v>
      </c>
      <c r="M251" s="40">
        <v>18</v>
      </c>
      <c r="N251" s="40">
        <v>16</v>
      </c>
      <c r="O251" s="40">
        <v>10</v>
      </c>
      <c r="P251" s="40">
        <v>11</v>
      </c>
      <c r="Q251" s="40">
        <v>40</v>
      </c>
      <c r="R251" s="40">
        <v>22</v>
      </c>
      <c r="S251" s="40">
        <v>55</v>
      </c>
      <c r="T251" s="40">
        <v>14</v>
      </c>
      <c r="U251" s="40">
        <v>29</v>
      </c>
      <c r="V251" s="40">
        <v>22</v>
      </c>
      <c r="W251" s="40">
        <v>9</v>
      </c>
      <c r="X251" s="40">
        <v>7</v>
      </c>
      <c r="Y251" s="40">
        <v>60</v>
      </c>
      <c r="Z251" s="40">
        <v>26</v>
      </c>
    </row>
    <row r="252" spans="1:32" ht="16.5" hidden="1" customHeight="1" x14ac:dyDescent="0.25">
      <c r="B252" s="2"/>
    </row>
    <row r="253" spans="1:32" s="28" customFormat="1" ht="16.5" hidden="1" customHeight="1" x14ac:dyDescent="0.25">
      <c r="A253" s="28" t="s">
        <v>146</v>
      </c>
      <c r="B253" s="35"/>
      <c r="C253" s="28">
        <f>SUM(F253:Z253)</f>
        <v>40</v>
      </c>
      <c r="F253" s="28">
        <v>3</v>
      </c>
      <c r="H253" s="28">
        <v>1</v>
      </c>
      <c r="I253" s="28">
        <v>6</v>
      </c>
      <c r="K253" s="28">
        <v>1</v>
      </c>
      <c r="N253" s="28">
        <v>1</v>
      </c>
      <c r="P253" s="28">
        <v>2</v>
      </c>
      <c r="Q253" s="28">
        <v>1</v>
      </c>
      <c r="R253" s="28">
        <v>3</v>
      </c>
      <c r="S253" s="28">
        <v>1</v>
      </c>
      <c r="T253" s="28">
        <v>3</v>
      </c>
      <c r="U253" s="28">
        <v>7</v>
      </c>
      <c r="V253" s="28">
        <v>1</v>
      </c>
      <c r="W253" s="28">
        <v>1</v>
      </c>
      <c r="X253" s="28">
        <v>1</v>
      </c>
      <c r="Y253" s="28">
        <v>4</v>
      </c>
      <c r="Z253" s="28">
        <v>4</v>
      </c>
      <c r="AC253" s="56"/>
      <c r="AF253" s="57"/>
    </row>
    <row r="254" spans="1:32" ht="16.5" hidden="1" customHeight="1" x14ac:dyDescent="0.25">
      <c r="B254" s="2"/>
    </row>
    <row r="255" spans="1:32" ht="21" hidden="1" customHeight="1" x14ac:dyDescent="0.25">
      <c r="A255" s="28" t="s">
        <v>149</v>
      </c>
      <c r="B255" s="18">
        <v>45</v>
      </c>
      <c r="C255" s="18">
        <f>SUM(F255:Z255)</f>
        <v>58</v>
      </c>
      <c r="D255" s="18"/>
      <c r="E255" s="18"/>
      <c r="F255" s="40">
        <v>5</v>
      </c>
      <c r="G255" s="40">
        <v>3</v>
      </c>
      <c r="H255" s="40"/>
      <c r="I255" s="40">
        <v>5</v>
      </c>
      <c r="J255" s="40">
        <v>2</v>
      </c>
      <c r="K255" s="40"/>
      <c r="L255" s="40">
        <v>2</v>
      </c>
      <c r="M255" s="40">
        <v>0</v>
      </c>
      <c r="N255" s="40">
        <v>3</v>
      </c>
      <c r="O255" s="40">
        <v>3</v>
      </c>
      <c r="P255" s="40">
        <v>3</v>
      </c>
      <c r="Q255" s="40">
        <v>2</v>
      </c>
      <c r="R255" s="40">
        <v>2</v>
      </c>
      <c r="S255" s="40">
        <v>10</v>
      </c>
      <c r="T255" s="40">
        <v>6</v>
      </c>
      <c r="U255" s="40">
        <v>6</v>
      </c>
      <c r="V255" s="40">
        <v>1</v>
      </c>
      <c r="W255" s="40">
        <v>1</v>
      </c>
      <c r="X255" s="40">
        <v>4</v>
      </c>
      <c r="Y255" s="40"/>
      <c r="Z255" s="40"/>
    </row>
    <row r="256" spans="1:32" ht="16.5" hidden="1" customHeight="1" x14ac:dyDescent="0.25">
      <c r="B256" s="2"/>
    </row>
    <row r="257" spans="1:26" ht="16.5" hidden="1" customHeight="1" x14ac:dyDescent="0.25">
      <c r="B257" s="2"/>
    </row>
    <row r="258" spans="1:26" ht="13.5" hidden="1" customHeight="1" x14ac:dyDescent="0.25">
      <c r="B258" s="2"/>
    </row>
    <row r="259" spans="1:26" ht="16.5" hidden="1" customHeight="1" x14ac:dyDescent="0.25">
      <c r="B259" s="2"/>
      <c r="K259" s="1" t="s">
        <v>158</v>
      </c>
      <c r="T259" s="1" t="s">
        <v>161</v>
      </c>
      <c r="V259" s="1" t="s">
        <v>159</v>
      </c>
      <c r="Y259" s="1" t="s">
        <v>160</v>
      </c>
      <c r="Z259" s="1" t="s">
        <v>157</v>
      </c>
    </row>
    <row r="260" spans="1:26" ht="16.5" hidden="1" customHeight="1" x14ac:dyDescent="0.25">
      <c r="B260" s="2"/>
    </row>
    <row r="261" spans="1:26" ht="22.5" hidden="1" customHeight="1" x14ac:dyDescent="0.25">
      <c r="A261" s="10" t="s">
        <v>174</v>
      </c>
      <c r="B261" s="35"/>
      <c r="C261" s="41">
        <f>SUM(F261:Z261)</f>
        <v>49</v>
      </c>
      <c r="D261" s="35"/>
      <c r="E261" s="35"/>
      <c r="F261" s="28">
        <v>1</v>
      </c>
      <c r="G261" s="28">
        <v>2</v>
      </c>
      <c r="H261" s="28"/>
      <c r="I261" s="28">
        <v>2</v>
      </c>
      <c r="J261" s="28"/>
      <c r="K261" s="28">
        <v>3</v>
      </c>
      <c r="L261" s="28">
        <v>1</v>
      </c>
      <c r="M261" s="28">
        <v>1</v>
      </c>
      <c r="N261" s="28">
        <v>8</v>
      </c>
      <c r="O261" s="28">
        <v>6</v>
      </c>
      <c r="P261" s="28">
        <v>1</v>
      </c>
      <c r="Q261" s="28">
        <v>0</v>
      </c>
      <c r="R261" s="28">
        <v>1</v>
      </c>
      <c r="S261" s="28">
        <v>4</v>
      </c>
      <c r="T261" s="28">
        <v>3</v>
      </c>
      <c r="U261" s="28">
        <v>2</v>
      </c>
      <c r="V261" s="28">
        <v>1</v>
      </c>
      <c r="W261" s="28">
        <v>1</v>
      </c>
      <c r="X261" s="28">
        <v>7</v>
      </c>
      <c r="Y261" s="28"/>
      <c r="Z261" s="28">
        <v>5</v>
      </c>
    </row>
    <row r="262" spans="1:26" hidden="1" x14ac:dyDescent="0.25">
      <c r="B262" s="2"/>
    </row>
    <row r="263" spans="1:26" hidden="1" x14ac:dyDescent="0.25">
      <c r="B263" s="2"/>
      <c r="C263" s="2">
        <v>131503</v>
      </c>
      <c r="D263" s="2">
        <v>0.61502018062005714</v>
      </c>
      <c r="E263" s="2">
        <v>21</v>
      </c>
      <c r="F263" s="1">
        <v>8327</v>
      </c>
      <c r="G263" s="1">
        <v>5302</v>
      </c>
      <c r="H263" s="1">
        <v>13625</v>
      </c>
      <c r="I263" s="1">
        <v>6959</v>
      </c>
      <c r="J263" s="1">
        <v>1953</v>
      </c>
      <c r="K263" s="1">
        <v>10108</v>
      </c>
      <c r="L263" s="1">
        <v>4682</v>
      </c>
      <c r="M263" s="1">
        <v>7236</v>
      </c>
      <c r="N263" s="1">
        <v>4955</v>
      </c>
      <c r="O263" s="1">
        <v>1778</v>
      </c>
      <c r="P263" s="1">
        <v>2151</v>
      </c>
      <c r="Q263" s="1">
        <v>4490</v>
      </c>
      <c r="R263" s="1">
        <v>8940</v>
      </c>
      <c r="S263" s="1">
        <v>5313</v>
      </c>
      <c r="T263" s="1">
        <v>8101</v>
      </c>
      <c r="U263" s="1">
        <v>4187</v>
      </c>
      <c r="V263" s="1">
        <v>3748</v>
      </c>
      <c r="W263" s="1">
        <v>1948</v>
      </c>
      <c r="X263" s="1">
        <v>4526</v>
      </c>
      <c r="Y263" s="1">
        <v>16714</v>
      </c>
      <c r="Z263" s="1">
        <v>6460</v>
      </c>
    </row>
    <row r="264" spans="1:26" hidden="1" x14ac:dyDescent="0.25">
      <c r="B264" s="2"/>
    </row>
    <row r="265" spans="1:26" hidden="1" x14ac:dyDescent="0.25">
      <c r="B265" s="2"/>
    </row>
    <row r="266" spans="1:26" hidden="1" x14ac:dyDescent="0.25">
      <c r="B266" s="2"/>
    </row>
    <row r="267" spans="1:26" hidden="1" x14ac:dyDescent="0.25">
      <c r="B267" s="2"/>
    </row>
    <row r="268" spans="1:26" hidden="1" x14ac:dyDescent="0.25">
      <c r="B268" s="2"/>
      <c r="C268" s="2">
        <f>SUM(F268:Z268)</f>
        <v>91993</v>
      </c>
      <c r="F268" s="69">
        <v>7450</v>
      </c>
      <c r="G268" s="69">
        <v>2273</v>
      </c>
      <c r="H268" s="69">
        <v>2632</v>
      </c>
      <c r="I268" s="69">
        <v>5776</v>
      </c>
      <c r="J268" s="69">
        <v>2995</v>
      </c>
      <c r="K268" s="70">
        <v>5799</v>
      </c>
      <c r="L268" s="69">
        <v>4262</v>
      </c>
      <c r="M268" s="69">
        <v>3174</v>
      </c>
      <c r="N268" s="69">
        <v>5009</v>
      </c>
      <c r="O268" s="69">
        <v>1437</v>
      </c>
      <c r="P268" s="69">
        <v>1895</v>
      </c>
      <c r="Q268" s="70">
        <v>7055</v>
      </c>
      <c r="R268" s="69">
        <v>6899</v>
      </c>
      <c r="S268" s="69">
        <v>4489</v>
      </c>
      <c r="T268" s="70">
        <v>7908</v>
      </c>
      <c r="U268" s="69">
        <v>4099</v>
      </c>
      <c r="V268" s="69">
        <v>2782</v>
      </c>
      <c r="W268" s="69">
        <v>2085</v>
      </c>
      <c r="X268" s="69">
        <v>6228</v>
      </c>
      <c r="Y268" s="69">
        <v>5162</v>
      </c>
      <c r="Z268" s="71">
        <v>2584</v>
      </c>
    </row>
    <row r="269" spans="1:26" hidden="1" x14ac:dyDescent="0.25">
      <c r="B269" s="2"/>
      <c r="C269" s="2">
        <f>SUM(F269:Z269)</f>
        <v>4424</v>
      </c>
      <c r="F269" s="65">
        <f t="shared" ref="F269:Z269" si="125">F20-F268</f>
        <v>0</v>
      </c>
      <c r="G269" s="65">
        <f t="shared" si="125"/>
        <v>887</v>
      </c>
      <c r="H269" s="65">
        <f t="shared" si="125"/>
        <v>2868</v>
      </c>
      <c r="I269" s="65">
        <f t="shared" si="125"/>
        <v>0</v>
      </c>
      <c r="J269" s="65">
        <f t="shared" si="125"/>
        <v>0</v>
      </c>
      <c r="K269" s="65">
        <f t="shared" si="125"/>
        <v>151</v>
      </c>
      <c r="L269" s="65">
        <f t="shared" si="125"/>
        <v>0</v>
      </c>
      <c r="M269" s="65">
        <f t="shared" si="125"/>
        <v>286</v>
      </c>
      <c r="N269" s="65">
        <f t="shared" si="125"/>
        <v>0</v>
      </c>
      <c r="O269" s="65">
        <f t="shared" si="125"/>
        <v>0</v>
      </c>
      <c r="P269" s="65">
        <f t="shared" si="125"/>
        <v>213</v>
      </c>
      <c r="Q269" s="65">
        <f t="shared" si="125"/>
        <v>0</v>
      </c>
      <c r="R269" s="65">
        <f t="shared" si="125"/>
        <v>144</v>
      </c>
      <c r="S269" s="65">
        <f t="shared" si="125"/>
        <v>-9</v>
      </c>
      <c r="T269" s="65">
        <f t="shared" si="125"/>
        <v>150</v>
      </c>
      <c r="U269" s="65">
        <f t="shared" si="125"/>
        <v>314</v>
      </c>
      <c r="V269" s="65">
        <f t="shared" si="125"/>
        <v>18</v>
      </c>
      <c r="W269" s="65">
        <f t="shared" si="125"/>
        <v>-573</v>
      </c>
      <c r="X269" s="65">
        <f t="shared" si="125"/>
        <v>-44</v>
      </c>
      <c r="Y269" s="65">
        <f t="shared" si="125"/>
        <v>0</v>
      </c>
      <c r="Z269" s="65">
        <f t="shared" si="125"/>
        <v>19</v>
      </c>
    </row>
    <row r="270" spans="1:26" hidden="1" x14ac:dyDescent="0.25">
      <c r="B270" s="2"/>
    </row>
    <row r="271" spans="1:26" hidden="1" x14ac:dyDescent="0.25">
      <c r="B271" s="2"/>
    </row>
    <row r="272" spans="1:26" hidden="1" x14ac:dyDescent="0.25">
      <c r="B272" s="2"/>
    </row>
    <row r="273" spans="1:27" hidden="1" x14ac:dyDescent="0.25">
      <c r="A273" s="38" t="s">
        <v>213</v>
      </c>
      <c r="B273" s="67">
        <f t="shared" ref="B273:Z273" si="126">B42/$C42</f>
        <v>1.1301191014684941</v>
      </c>
      <c r="C273" s="67">
        <f t="shared" si="126"/>
        <v>1</v>
      </c>
      <c r="D273" s="67">
        <f t="shared" si="126"/>
        <v>4.4821342130268748E-6</v>
      </c>
      <c r="E273" s="67">
        <f t="shared" si="126"/>
        <v>1.0637225527922968E-4</v>
      </c>
      <c r="F273" s="68">
        <f t="shared" si="126"/>
        <v>7.2682642428650801E-2</v>
      </c>
      <c r="G273" s="68">
        <f t="shared" si="126"/>
        <v>3.0625078829439177E-2</v>
      </c>
      <c r="H273" s="68">
        <f t="shared" si="126"/>
        <v>7.498737462636744E-2</v>
      </c>
      <c r="I273" s="68">
        <f t="shared" si="126"/>
        <v>6.7605140109988901E-2</v>
      </c>
      <c r="J273" s="68">
        <f t="shared" si="126"/>
        <v>3.8101528771922175E-2</v>
      </c>
      <c r="K273" s="68">
        <f t="shared" si="126"/>
        <v>6.0404244962134E-2</v>
      </c>
      <c r="L273" s="68">
        <f t="shared" si="126"/>
        <v>3.1891415201810956E-2</v>
      </c>
      <c r="M273" s="68">
        <f t="shared" si="126"/>
        <v>5.0871264750919229E-2</v>
      </c>
      <c r="N273" s="68">
        <f t="shared" si="126"/>
        <v>4.3754454338189815E-2</v>
      </c>
      <c r="O273" s="68">
        <f t="shared" si="126"/>
        <v>2.0921396475228685E-2</v>
      </c>
      <c r="P273" s="68">
        <f t="shared" si="126"/>
        <v>2.1269385710356453E-2</v>
      </c>
      <c r="Q273" s="68">
        <f t="shared" si="126"/>
        <v>4.4098897831474936E-2</v>
      </c>
      <c r="R273" s="68">
        <f t="shared" si="126"/>
        <v>5.6265857697223018E-2</v>
      </c>
      <c r="S273" s="68">
        <f t="shared" si="126"/>
        <v>5.4270111574365093E-2</v>
      </c>
      <c r="T273" s="68">
        <f t="shared" si="126"/>
        <v>5.7223207994736083E-2</v>
      </c>
      <c r="U273" s="68">
        <f t="shared" si="126"/>
        <v>3.88410692133873E-2</v>
      </c>
      <c r="V273" s="68">
        <f t="shared" si="126"/>
        <v>3.9464106708594217E-2</v>
      </c>
      <c r="W273" s="68">
        <f t="shared" si="126"/>
        <v>1.9106483186345447E-2</v>
      </c>
      <c r="X273" s="68">
        <f t="shared" si="126"/>
        <v>4.0461979770023179E-2</v>
      </c>
      <c r="Y273" s="68">
        <f t="shared" si="126"/>
        <v>9.085710204493061E-2</v>
      </c>
      <c r="Z273" s="68">
        <f t="shared" si="126"/>
        <v>4.6297257773912352E-2</v>
      </c>
    </row>
    <row r="274" spans="1:27" hidden="1" x14ac:dyDescent="0.25">
      <c r="B274" s="2"/>
      <c r="C274" s="2">
        <v>222344</v>
      </c>
    </row>
    <row r="275" spans="1:27" hidden="1" x14ac:dyDescent="0.25">
      <c r="B275" s="2"/>
      <c r="C275" s="66">
        <f>C274-C42</f>
        <v>24924.099999999977</v>
      </c>
    </row>
    <row r="276" spans="1:27" hidden="1" x14ac:dyDescent="0.25">
      <c r="B276" s="2"/>
      <c r="C276" s="2">
        <f>C275/6000</f>
        <v>4.1540166666666627</v>
      </c>
    </row>
    <row r="277" spans="1:27" hidden="1" x14ac:dyDescent="0.25">
      <c r="B277" s="2"/>
    </row>
    <row r="278" spans="1:27" hidden="1" x14ac:dyDescent="0.25">
      <c r="B278" s="2"/>
      <c r="F278" s="68">
        <f t="shared" ref="F278:AA278" si="127">F64/$C64</f>
        <v>0.11106030165822063</v>
      </c>
      <c r="G278" s="68">
        <f t="shared" si="127"/>
        <v>1.4280788029626075E-2</v>
      </c>
      <c r="H278" s="68">
        <f t="shared" si="127"/>
        <v>0.11733860085759693</v>
      </c>
      <c r="I278" s="68">
        <f t="shared" si="127"/>
        <v>4.8108638939698342E-2</v>
      </c>
      <c r="J278" s="68">
        <f t="shared" si="127"/>
        <v>2.5536747728567569E-2</v>
      </c>
      <c r="K278" s="68">
        <f t="shared" si="127"/>
        <v>4.0799574200125942E-2</v>
      </c>
      <c r="L278" s="68">
        <f t="shared" si="127"/>
        <v>7.0785480824012717E-2</v>
      </c>
      <c r="M278" s="68">
        <f t="shared" si="127"/>
        <v>5.5848751086989112E-2</v>
      </c>
      <c r="N278" s="68">
        <f t="shared" si="127"/>
        <v>3.7032594680500165E-2</v>
      </c>
      <c r="O278" s="68">
        <f t="shared" si="127"/>
        <v>2.7718222435455336E-2</v>
      </c>
      <c r="P278" s="68">
        <f t="shared" si="127"/>
        <v>3.0960448589163091E-2</v>
      </c>
      <c r="Q278" s="68">
        <f t="shared" si="127"/>
        <v>4.3442082221355961E-2</v>
      </c>
      <c r="R278" s="68">
        <f t="shared" si="127"/>
        <v>4.0368526792407565E-2</v>
      </c>
      <c r="S278" s="68">
        <f t="shared" si="127"/>
        <v>4.063652583285856E-2</v>
      </c>
      <c r="T278" s="68">
        <f t="shared" si="127"/>
        <v>3.1354013613601607E-2</v>
      </c>
      <c r="U278" s="68">
        <f t="shared" si="127"/>
        <v>5.5155326996311732E-2</v>
      </c>
      <c r="V278" s="68">
        <f t="shared" si="127"/>
        <v>1.7148190350535247E-2</v>
      </c>
      <c r="W278" s="68">
        <f t="shared" si="127"/>
        <v>1.7466790608414044E-2</v>
      </c>
      <c r="X278" s="68">
        <f t="shared" si="127"/>
        <v>2.5075714414225313E-2</v>
      </c>
      <c r="Y278" s="68">
        <f t="shared" si="127"/>
        <v>9.7669720231491203E-2</v>
      </c>
      <c r="Z278" s="68">
        <f t="shared" si="127"/>
        <v>5.2212959908842844E-2</v>
      </c>
      <c r="AA278" s="68">
        <f t="shared" si="127"/>
        <v>0</v>
      </c>
    </row>
    <row r="279" spans="1:27" hidden="1" x14ac:dyDescent="0.25">
      <c r="B279" s="2"/>
      <c r="H279" s="68">
        <f t="shared" ref="H279:Z279" si="128">H70/$C70</f>
        <v>0.20185903171289393</v>
      </c>
      <c r="I279" s="68">
        <f t="shared" si="128"/>
        <v>4.8911422606620937E-2</v>
      </c>
      <c r="J279" s="68">
        <f t="shared" si="128"/>
        <v>1.92862113530172E-2</v>
      </c>
      <c r="K279" s="68">
        <f t="shared" si="128"/>
        <v>6.7203499353812507E-2</v>
      </c>
      <c r="L279" s="68">
        <f t="shared" si="128"/>
        <v>2.2914802664280743E-2</v>
      </c>
      <c r="M279" s="68">
        <f t="shared" si="128"/>
        <v>7.132915796798886E-2</v>
      </c>
      <c r="N279" s="68">
        <f t="shared" si="128"/>
        <v>8.3010239586440004E-3</v>
      </c>
      <c r="O279" s="68">
        <f t="shared" si="128"/>
        <v>3.2856148722537032E-2</v>
      </c>
      <c r="P279" s="68">
        <f t="shared" si="128"/>
        <v>3.0321105477681676E-2</v>
      </c>
      <c r="Q279" s="68">
        <f t="shared" si="128"/>
        <v>2.1523014216124865E-2</v>
      </c>
      <c r="R279" s="68">
        <f t="shared" si="128"/>
        <v>7.9133114623720052E-2</v>
      </c>
      <c r="S279" s="68">
        <f t="shared" si="128"/>
        <v>7.9679888656924144E-2</v>
      </c>
      <c r="T279" s="68">
        <f t="shared" si="128"/>
        <v>3.1961427577293963E-2</v>
      </c>
      <c r="U279" s="68">
        <f t="shared" si="128"/>
        <v>1.7496769062531066E-2</v>
      </c>
      <c r="V279" s="68">
        <f t="shared" si="128"/>
        <v>1.3967591211850084E-2</v>
      </c>
      <c r="W279" s="68">
        <f t="shared" si="128"/>
        <v>6.0145143652450541E-3</v>
      </c>
      <c r="X279" s="68">
        <f t="shared" si="128"/>
        <v>7.7542499254399048E-3</v>
      </c>
      <c r="Y279" s="68">
        <f t="shared" si="128"/>
        <v>0.17347648871657223</v>
      </c>
      <c r="Z279" s="68">
        <f t="shared" si="128"/>
        <v>5.8604235013420818E-2</v>
      </c>
    </row>
    <row r="280" spans="1:27" hidden="1" x14ac:dyDescent="0.25">
      <c r="B280" s="2"/>
    </row>
    <row r="281" spans="1:27" hidden="1" x14ac:dyDescent="0.25">
      <c r="B281" s="2"/>
    </row>
    <row r="282" spans="1:27" hidden="1" x14ac:dyDescent="0.25">
      <c r="B282" s="2"/>
    </row>
    <row r="283" spans="1:27" hidden="1" x14ac:dyDescent="0.25">
      <c r="B283" s="2"/>
      <c r="C283" s="66">
        <f>SUM(F283:Z283)</f>
        <v>299395.5</v>
      </c>
      <c r="F283" s="65">
        <f t="shared" ref="F283:Z283" si="129">F42+F55+F59+F61+F63++F64</f>
        <v>28929.5</v>
      </c>
      <c r="G283" s="65">
        <f t="shared" si="129"/>
        <v>8109.5</v>
      </c>
      <c r="H283" s="65">
        <f t="shared" si="129"/>
        <v>23745</v>
      </c>
      <c r="I283" s="65">
        <f t="shared" si="129"/>
        <v>18225.599999999999</v>
      </c>
      <c r="J283" s="65">
        <f t="shared" si="129"/>
        <v>10090.6</v>
      </c>
      <c r="K283" s="65">
        <f t="shared" si="129"/>
        <v>19777</v>
      </c>
      <c r="L283" s="65">
        <f t="shared" si="129"/>
        <v>11141</v>
      </c>
      <c r="M283" s="65">
        <f t="shared" si="129"/>
        <v>15623</v>
      </c>
      <c r="N283" s="65">
        <f t="shared" si="129"/>
        <v>11719</v>
      </c>
      <c r="O283" s="65">
        <f t="shared" si="129"/>
        <v>6402.3</v>
      </c>
      <c r="P283" s="65">
        <f t="shared" si="129"/>
        <v>8039.7</v>
      </c>
      <c r="Q283" s="65">
        <f t="shared" si="129"/>
        <v>11940</v>
      </c>
      <c r="R283" s="65">
        <f t="shared" si="129"/>
        <v>17311</v>
      </c>
      <c r="S283" s="65">
        <f t="shared" si="129"/>
        <v>15536.3</v>
      </c>
      <c r="T283" s="65">
        <f t="shared" si="129"/>
        <v>14417.5</v>
      </c>
      <c r="U283" s="65">
        <f t="shared" si="129"/>
        <v>11704</v>
      </c>
      <c r="V283" s="65">
        <f t="shared" si="129"/>
        <v>11709</v>
      </c>
      <c r="W283" s="65">
        <f t="shared" si="129"/>
        <v>5256</v>
      </c>
      <c r="X283" s="65">
        <f t="shared" si="129"/>
        <v>10895</v>
      </c>
      <c r="Y283" s="65">
        <f t="shared" si="129"/>
        <v>26132.5</v>
      </c>
      <c r="Z283" s="65">
        <f t="shared" si="129"/>
        <v>12692</v>
      </c>
    </row>
    <row r="284" spans="1:27" x14ac:dyDescent="0.25">
      <c r="B284" s="2"/>
    </row>
    <row r="285" spans="1:27" x14ac:dyDescent="0.25">
      <c r="B285" s="2"/>
    </row>
    <row r="286" spans="1:27" x14ac:dyDescent="0.25">
      <c r="B286" s="2"/>
    </row>
    <row r="287" spans="1:27" x14ac:dyDescent="0.25">
      <c r="B287" s="2"/>
    </row>
    <row r="288" spans="1:27" x14ac:dyDescent="0.25">
      <c r="B288" s="2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4:K244"/>
    <mergeCell ref="A243:Z243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5" orientation="landscape" r:id="rId1"/>
  <headerFooter alignWithMargins="0"/>
  <rowBreaks count="1" manualBreakCount="1">
    <brk id="1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2024-07-16T09:41:14Z</cp:lastPrinted>
  <dcterms:created xsi:type="dcterms:W3CDTF">2017-06-08T05:54:08Z</dcterms:created>
  <dcterms:modified xsi:type="dcterms:W3CDTF">2024-07-16T11:29:41Z</dcterms:modified>
</cp:coreProperties>
</file>