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S127" i="1" l="1"/>
  <c r="R127" i="1"/>
  <c r="R126" i="1"/>
  <c r="N127" i="1"/>
  <c r="N126" i="1"/>
  <c r="Y126" i="1" l="1"/>
  <c r="P126" i="1" l="1"/>
  <c r="F126" i="1" l="1"/>
  <c r="F127" i="1"/>
  <c r="C134" i="1" l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O126" i="1"/>
  <c r="V129" i="1"/>
  <c r="V126" i="1"/>
  <c r="D124" i="1" l="1"/>
  <c r="D125" i="1"/>
  <c r="B126" i="1"/>
  <c r="H129" i="1" l="1"/>
  <c r="L129" i="1" l="1"/>
  <c r="L127" i="1"/>
  <c r="L126" i="1"/>
  <c r="X129" i="1" l="1"/>
  <c r="C115" i="1"/>
  <c r="H127" i="1" l="1"/>
  <c r="X128" i="1"/>
  <c r="P127" i="1" l="1"/>
  <c r="U126" i="1" l="1"/>
  <c r="U127" i="1"/>
  <c r="J129" i="1"/>
  <c r="J126" i="1"/>
  <c r="J127" i="1"/>
  <c r="I127" i="1"/>
  <c r="I126" i="1"/>
  <c r="X127" i="1"/>
  <c r="T126" i="1"/>
  <c r="G129" i="1" l="1"/>
  <c r="G127" i="1"/>
  <c r="G126" i="1"/>
  <c r="P227" i="1" l="1"/>
  <c r="S126" i="1" l="1"/>
  <c r="H126" i="1" l="1"/>
  <c r="M127" i="1" l="1"/>
  <c r="M126" i="1"/>
  <c r="S227" i="1" l="1"/>
  <c r="E127" i="1" l="1"/>
  <c r="E126" i="1"/>
  <c r="X126" i="1" l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C116" i="1"/>
  <c r="C117" i="1"/>
  <c r="C118" i="1"/>
  <c r="C119" i="1"/>
  <c r="C121" i="1"/>
  <c r="C122" i="1"/>
  <c r="C123" i="1"/>
  <c r="C129" i="1" s="1"/>
  <c r="C124" i="1"/>
  <c r="C125" i="1"/>
  <c r="C193" i="1"/>
  <c r="C194" i="1"/>
  <c r="C79" i="1"/>
  <c r="C132" i="1" l="1"/>
  <c r="C127" i="1"/>
  <c r="C128" i="1"/>
  <c r="C131" i="1"/>
  <c r="C126" i="1"/>
  <c r="C130" i="1"/>
  <c r="C196" i="1"/>
  <c r="E62" i="1"/>
  <c r="C133" i="1" l="1"/>
  <c r="D126" i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P167" i="1" l="1"/>
  <c r="R190" i="1"/>
  <c r="Y155" i="1" l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V170" i="1" l="1"/>
  <c r="I170" i="1" l="1"/>
  <c r="B199" i="1" l="1"/>
  <c r="C198" i="1" l="1"/>
  <c r="C197" i="1"/>
  <c r="C199" i="1" l="1"/>
  <c r="W199" i="1" l="1"/>
  <c r="X190" i="1" l="1"/>
  <c r="I190" i="1" l="1"/>
  <c r="Q179" i="1" l="1"/>
  <c r="Q170" i="1"/>
  <c r="S145" i="1" l="1"/>
  <c r="P190" i="1" l="1"/>
  <c r="F170" i="1" l="1"/>
  <c r="R145" i="1" l="1"/>
  <c r="J173" i="1" l="1"/>
  <c r="B165" i="1" l="1"/>
  <c r="B166" i="1" l="1"/>
  <c r="W170" i="1"/>
  <c r="W155" i="1"/>
  <c r="X170" i="1" l="1"/>
  <c r="H190" i="1" l="1"/>
  <c r="J145" i="1" l="1"/>
  <c r="J170" i="1"/>
  <c r="B170" i="1" l="1"/>
  <c r="F173" i="1" l="1"/>
  <c r="P170" i="1" l="1"/>
  <c r="R173" i="1"/>
  <c r="P155" i="1"/>
  <c r="H201" i="1" l="1"/>
  <c r="E145" i="1" l="1"/>
  <c r="F155" i="1" l="1"/>
  <c r="U159" i="1" l="1"/>
  <c r="H173" i="1" l="1"/>
  <c r="G155" i="1" l="1"/>
  <c r="B155" i="1" l="1"/>
  <c r="M173" i="1" l="1"/>
  <c r="T155" i="1" l="1"/>
  <c r="B173" i="1" l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l="1"/>
  <c r="K155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X185" i="1"/>
  <c r="U182" i="1"/>
  <c r="B182" i="1"/>
  <c r="B179" i="1"/>
  <c r="I173" i="1"/>
  <c r="G159" i="1"/>
  <c r="B159" i="1"/>
  <c r="Y154" i="1"/>
  <c r="X154" i="1"/>
  <c r="W154" i="1"/>
  <c r="U154" i="1"/>
  <c r="T154" i="1"/>
  <c r="S154" i="1"/>
  <c r="R154" i="1"/>
  <c r="O154" i="1"/>
  <c r="M154" i="1"/>
  <c r="B154" i="1"/>
  <c r="M151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01" i="1" l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<sst xmlns="http://schemas.openxmlformats.org/spreadsheetml/2006/main" count="275" uniqueCount="219">
  <si>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</si>
  <si>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</si>
  <si>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</si>
  <si>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</si>
  <si>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</si>
  <si>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</si>
  <si>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</si>
  <si>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</si>
  <si>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</si>
  <si>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</si>
  <si>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</si>
  <si>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</si>
  <si>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</si>
  <si>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</si>
  <si>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</si>
  <si>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</si>
  <si>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</si>
  <si>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</si>
  <si>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</si>
  <si>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</si>
  <si>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</si>
  <si>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</si>
  <si>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</si>
  <si>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</si>
  <si>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</si>
  <si>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</si>
  <si>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</si>
  <si>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</si>
  <si>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</si>
  <si>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</si>
  <si>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</si>
  <si>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</si>
  <si>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</si>
  <si>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</si>
  <si>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</si>
  <si>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</si>
  <si>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</si>
  <si>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</si>
  <si>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</si>
  <si>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</si>
  <si>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</si>
  <si>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</si>
  <si>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</si>
  <si>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</si>
  <si>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</si>
  <si>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</si>
  <si>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</si>
  <si>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</si>
  <si>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</si>
  <si>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</si>
  <si>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</si>
  <si>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</si>
  <si>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</si>
  <si>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</si>
  <si>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</si>
  <si>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</si>
  <si>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</si>
  <si>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</si>
  <si>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</si>
  <si>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</si>
  <si>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</si>
  <si>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</si>
  <si>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</si>
  <si>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</si>
  <si>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</si>
  <si>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</si>
  <si>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</si>
  <si>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</si>
  <si>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</si>
  <si>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</si>
  <si>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</si>
  <si>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</si>
  <si>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</si>
  <si>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</si>
  <si>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</si>
  <si>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</si>
  <si>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</si>
  <si>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</si>
  <si>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</si>
  <si>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</si>
  <si>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</si>
  <si>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</si>
  <si>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</si>
  <si>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</si>
  <si>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</si>
  <si>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</si>
  <si>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</si>
  <si>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</si>
  <si>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</si>
  <si>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</si>
  <si>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</si>
  <si>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</si>
  <si>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</si>
  <si>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</si>
  <si>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</si>
  <si>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</si>
  <si>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</si>
  <si>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</si>
  <si>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</si>
  <si>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</si>
  <si>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</si>
  <si>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</si>
  <si>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</si>
  <si>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</si>
  <si>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</si>
  <si>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</si>
  <si>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</si>
  <si>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</si>
  <si>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</si>
  <si>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</si>
  <si>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</si>
  <si>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</si>
  <si>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</si>
  <si>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</si>
  <si>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</si>
  <si>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</si>
  <si>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</si>
  <si>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</si>
  <si>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</si>
  <si>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</si>
  <si>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</si>
  <si>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</si>
  <si>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</si>
  <si>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</si>
  <si>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</si>
  <si>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</si>
  <si>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</si>
  <si>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</si>
  <si>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</si>
  <si>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</si>
  <si>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</si>
  <si>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</si>
  <si>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</si>
  <si>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</si>
  <si>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</si>
  <si>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</si>
  <si>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</si>
  <si>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</si>
  <si>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</si>
  <si>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</si>
  <si>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</si>
  <si>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</si>
  <si>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</si>
  <si>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</si>
  <si>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</si>
  <si>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</si>
  <si>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</si>
  <si>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</si>
  <si>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</si>
  <si>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</si>
  <si>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</si>
  <si>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</si>
  <si>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</si>
  <si>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</si>
  <si>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</si>
  <si>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</si>
  <si>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</si>
  <si>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</si>
  <si>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</si>
  <si>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</si>
  <si>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</si>
  <si>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</si>
  <si>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</si>
  <si>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</si>
  <si>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</si>
  <si>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</si>
  <si>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</si>
  <si>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</si>
  <si>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</si>
  <si>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</si>
  <si>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</si>
  <si>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</si>
  <si>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</si>
  <si>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</si>
  <si>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</si>
  <si>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</si>
  <si>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</si>
  <si>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</si>
  <si>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</si>
  <si>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</si>
  <si>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</si>
  <si>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</si>
  <si>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</si>
  <si>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</si>
  <si>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</si>
  <si>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</si>
  <si>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</si>
  <si>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</si>
  <si>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</si>
  <si>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</si>
  <si>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</si>
  <si>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</si>
  <si>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</si>
  <si>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</si>
  <si>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</si>
  <si>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</si>
  <si>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</si>
  <si>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</si>
  <si>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</si>
  <si>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</si>
  <si>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</si>
  <si>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</si>
  <si>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</si>
  <si>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</si>
  <si>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</si>
  <si>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</si>
  <si>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</si>
  <si>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</si>
  <si>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</si>
  <si>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</si>
  <si>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</si>
  <si>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</si>
  <si>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</si>
  <si>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</si>
  <si>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</si>
  <si>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</si>
  <si>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</si>
  <si>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</si>
  <si>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28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</si>
</sst>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164" fontId="10" fillId="3" borderId="2" xfId="2" applyNumberFormat="1" applyFont="1" applyFill="1" applyBorder="1" applyAlignment="1">
      <alignment horizontal="center" vertical="center" wrapText="1"/>
    </xf>
    <xf numFmtId="164" fontId="8" fillId="3" borderId="3" xfId="2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8" t="s">
        <v>218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9" t="s">
        <v>3</v>
      </c>
      <c r="B4" s="172" t="s">
        <v>210</v>
      </c>
      <c r="C4" s="175" t="s">
        <v>211</v>
      </c>
      <c r="D4" s="175" t="s">
        <v>212</v>
      </c>
      <c r="E4" s="178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80"/>
      <c r="Z4" s="2" t="s">
        <v>0</v>
      </c>
    </row>
    <row r="5" spans="1:26" s="2" customFormat="1" ht="87" customHeight="1" x14ac:dyDescent="0.25">
      <c r="A5" s="170"/>
      <c r="B5" s="173"/>
      <c r="C5" s="176"/>
      <c r="D5" s="176"/>
      <c r="E5" s="181" t="s">
        <v>5</v>
      </c>
      <c r="F5" s="181" t="s">
        <v>6</v>
      </c>
      <c r="G5" s="181" t="s">
        <v>7</v>
      </c>
      <c r="H5" s="181" t="s">
        <v>8</v>
      </c>
      <c r="I5" s="181" t="s">
        <v>9</v>
      </c>
      <c r="J5" s="181" t="s">
        <v>10</v>
      </c>
      <c r="K5" s="181" t="s">
        <v>11</v>
      </c>
      <c r="L5" s="186" t="s">
        <v>12</v>
      </c>
      <c r="M5" s="181" t="s">
        <v>13</v>
      </c>
      <c r="N5" s="181" t="s">
        <v>14</v>
      </c>
      <c r="O5" s="181" t="s">
        <v>15</v>
      </c>
      <c r="P5" s="181" t="s">
        <v>16</v>
      </c>
      <c r="Q5" s="181" t="s">
        <v>17</v>
      </c>
      <c r="R5" s="181" t="s">
        <v>18</v>
      </c>
      <c r="S5" s="181" t="s">
        <v>19</v>
      </c>
      <c r="T5" s="181" t="s">
        <v>20</v>
      </c>
      <c r="U5" s="181" t="s">
        <v>21</v>
      </c>
      <c r="V5" s="181" t="s">
        <v>22</v>
      </c>
      <c r="W5" s="181" t="s">
        <v>23</v>
      </c>
      <c r="X5" s="181" t="s">
        <v>24</v>
      </c>
      <c r="Y5" s="181" t="s">
        <v>25</v>
      </c>
    </row>
    <row r="6" spans="1:26" s="2" customFormat="1" ht="69.75" customHeight="1" thickBot="1" x14ac:dyDescent="0.3">
      <c r="A6" s="171"/>
      <c r="B6" s="174"/>
      <c r="C6" s="177"/>
      <c r="D6" s="177"/>
      <c r="E6" s="182"/>
      <c r="F6" s="182"/>
      <c r="G6" s="182"/>
      <c r="H6" s="182"/>
      <c r="I6" s="182"/>
      <c r="J6" s="182"/>
      <c r="K6" s="182"/>
      <c r="L6" s="187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1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09" customFormat="1" ht="30" customHeight="1" collapsed="1" x14ac:dyDescent="0.2">
      <c r="A102" s="124" t="s">
        <v>91</v>
      </c>
      <c r="B102" s="103">
        <v>140</v>
      </c>
      <c r="C102" s="18">
        <f t="shared" si="23"/>
        <v>9612.5</v>
      </c>
      <c r="D102" s="14"/>
      <c r="E102" s="88">
        <v>520</v>
      </c>
      <c r="F102" s="88">
        <v>30</v>
      </c>
      <c r="G102" s="88">
        <v>765</v>
      </c>
      <c r="H102" s="88">
        <v>535</v>
      </c>
      <c r="I102" s="88">
        <v>339</v>
      </c>
      <c r="J102" s="88">
        <v>214</v>
      </c>
      <c r="K102" s="88"/>
      <c r="L102" s="88">
        <v>210</v>
      </c>
      <c r="M102" s="88">
        <v>1186</v>
      </c>
      <c r="N102" s="88">
        <v>30.5</v>
      </c>
      <c r="O102" s="88">
        <v>10</v>
      </c>
      <c r="P102" s="88">
        <v>300</v>
      </c>
      <c r="Q102" s="88">
        <v>110</v>
      </c>
      <c r="R102" s="88">
        <v>167</v>
      </c>
      <c r="S102" s="88">
        <v>618</v>
      </c>
      <c r="T102" s="88">
        <v>155</v>
      </c>
      <c r="U102" s="88">
        <v>186</v>
      </c>
      <c r="V102" s="88">
        <v>5</v>
      </c>
      <c r="W102" s="88"/>
      <c r="X102" s="88">
        <v>4227</v>
      </c>
      <c r="Y102" s="88">
        <v>5</v>
      </c>
      <c r="Z102" s="123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/>
      <c r="E103" s="88">
        <f>E101-E100</f>
        <v>15618</v>
      </c>
      <c r="F103" s="88">
        <f>F101-F100-F99</f>
        <v>9790</v>
      </c>
      <c r="G103" s="88">
        <f t="shared" ref="G103:U103" si="25">G101-G100</f>
        <v>17818</v>
      </c>
      <c r="H103" s="88">
        <v>18910</v>
      </c>
      <c r="I103" s="88">
        <f t="shared" si="25"/>
        <v>9522</v>
      </c>
      <c r="J103" s="88">
        <f t="shared" si="25"/>
        <v>22534</v>
      </c>
      <c r="K103" s="88">
        <f t="shared" si="25"/>
        <v>13480</v>
      </c>
      <c r="L103" s="88">
        <f t="shared" si="25"/>
        <v>13503</v>
      </c>
      <c r="M103" s="88">
        <f>M101-M100</f>
        <v>15249</v>
      </c>
      <c r="N103" s="88">
        <f t="shared" si="25"/>
        <v>5835</v>
      </c>
      <c r="O103" s="88">
        <f>O101-O100-O99</f>
        <v>8520</v>
      </c>
      <c r="P103" s="88">
        <f t="shared" si="25"/>
        <v>14945</v>
      </c>
      <c r="Q103" s="88">
        <f>Q101-Q99-Q100</f>
        <v>16470</v>
      </c>
      <c r="R103" s="88">
        <v>17176</v>
      </c>
      <c r="S103" s="88">
        <f t="shared" si="25"/>
        <v>18511</v>
      </c>
      <c r="T103" s="88">
        <f>T101-T100</f>
        <v>13696</v>
      </c>
      <c r="U103" s="88">
        <f t="shared" si="25"/>
        <v>10418</v>
      </c>
      <c r="V103" s="88">
        <f>V101-V100-V99</f>
        <v>5313</v>
      </c>
      <c r="W103" s="88">
        <f>W101-W100-W99</f>
        <v>15447</v>
      </c>
      <c r="X103" s="88">
        <f>X101-X100</f>
        <v>23297</v>
      </c>
      <c r="Y103" s="88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4.6170031032856574E-4</v>
      </c>
      <c r="C104" s="18">
        <f t="shared" si="23"/>
        <v>0.53421594895354452</v>
      </c>
      <c r="D104" s="14"/>
      <c r="E104" s="27">
        <f>E102/E103</f>
        <v>3.3294916122422843E-2</v>
      </c>
      <c r="F104" s="27">
        <f t="shared" ref="F104:Y104" si="26">F102/F103</f>
        <v>3.0643513789581204E-3</v>
      </c>
      <c r="G104" s="27">
        <f t="shared" si="26"/>
        <v>4.2934111572567067E-2</v>
      </c>
      <c r="H104" s="27">
        <f t="shared" si="26"/>
        <v>2.829190904283448E-2</v>
      </c>
      <c r="I104" s="27">
        <f t="shared" si="26"/>
        <v>3.560176433522369E-2</v>
      </c>
      <c r="J104" s="27">
        <f t="shared" si="26"/>
        <v>9.4967604508742337E-3</v>
      </c>
      <c r="K104" s="27">
        <f t="shared" si="26"/>
        <v>0</v>
      </c>
      <c r="L104" s="27">
        <f t="shared" si="26"/>
        <v>1.5552099533437015E-2</v>
      </c>
      <c r="M104" s="27">
        <f>M102/M103</f>
        <v>7.7775591842088002E-2</v>
      </c>
      <c r="N104" s="27">
        <f t="shared" si="26"/>
        <v>5.2270779777206511E-3</v>
      </c>
      <c r="O104" s="27">
        <f t="shared" si="26"/>
        <v>1.1737089201877935E-3</v>
      </c>
      <c r="P104" s="27">
        <f t="shared" si="26"/>
        <v>2.0073603211776515E-2</v>
      </c>
      <c r="Q104" s="27">
        <f t="shared" si="26"/>
        <v>6.6788099574984824E-3</v>
      </c>
      <c r="R104" s="27">
        <f t="shared" si="26"/>
        <v>9.7228691197019101E-3</v>
      </c>
      <c r="S104" s="27">
        <f t="shared" si="26"/>
        <v>3.3385554535141269E-2</v>
      </c>
      <c r="T104" s="27">
        <f t="shared" si="26"/>
        <v>1.1317172897196262E-2</v>
      </c>
      <c r="U104" s="27">
        <f t="shared" si="26"/>
        <v>1.7853714724515263E-2</v>
      </c>
      <c r="V104" s="27">
        <f t="shared" si="26"/>
        <v>9.4108789760963675E-4</v>
      </c>
      <c r="W104" s="27">
        <f t="shared" si="26"/>
        <v>0</v>
      </c>
      <c r="X104" s="27">
        <f>X102/X103</f>
        <v>0.18143967034382108</v>
      </c>
      <c r="Y104" s="27">
        <f t="shared" si="26"/>
        <v>3.9117508997027072E-4</v>
      </c>
    </row>
    <row r="105" spans="1:26" s="82" customFormat="1" ht="31.9" hidden="1" customHeight="1" x14ac:dyDescent="0.2">
      <c r="A105" s="80" t="s">
        <v>96</v>
      </c>
      <c r="B105" s="83">
        <f>B101-B102</f>
        <v>303087</v>
      </c>
      <c r="C105" s="18">
        <f t="shared" si="23"/>
        <v>289221.5</v>
      </c>
      <c r="D105" s="14"/>
      <c r="E105" s="117">
        <f>E103-E102</f>
        <v>15098</v>
      </c>
      <c r="F105" s="117">
        <f t="shared" ref="F105:L105" si="27">F103-F102</f>
        <v>9760</v>
      </c>
      <c r="G105" s="117">
        <f t="shared" si="27"/>
        <v>17053</v>
      </c>
      <c r="H105" s="117">
        <f>H103-H102</f>
        <v>18375</v>
      </c>
      <c r="I105" s="117">
        <f>I103-I102</f>
        <v>9183</v>
      </c>
      <c r="J105" s="117">
        <f t="shared" si="27"/>
        <v>22320</v>
      </c>
      <c r="K105" s="117">
        <f t="shared" si="27"/>
        <v>13480</v>
      </c>
      <c r="L105" s="117">
        <f t="shared" si="27"/>
        <v>13293</v>
      </c>
      <c r="M105" s="117">
        <f>M103-M102</f>
        <v>14063</v>
      </c>
      <c r="N105" s="117">
        <f>N103-N102</f>
        <v>5804.5</v>
      </c>
      <c r="O105" s="117">
        <f t="shared" ref="O105:Y105" si="28">O103-O102</f>
        <v>8510</v>
      </c>
      <c r="P105" s="117">
        <f t="shared" si="28"/>
        <v>14645</v>
      </c>
      <c r="Q105" s="117">
        <f>Q103-Q102</f>
        <v>16360</v>
      </c>
      <c r="R105" s="117">
        <f t="shared" si="28"/>
        <v>17009</v>
      </c>
      <c r="S105" s="117">
        <f t="shared" si="28"/>
        <v>17893</v>
      </c>
      <c r="T105" s="117">
        <f t="shared" si="28"/>
        <v>13541</v>
      </c>
      <c r="U105" s="117">
        <f t="shared" si="28"/>
        <v>10232</v>
      </c>
      <c r="V105" s="117">
        <f t="shared" si="28"/>
        <v>5308</v>
      </c>
      <c r="W105" s="117">
        <f>W103-W102</f>
        <v>15447</v>
      </c>
      <c r="X105" s="117">
        <f t="shared" si="28"/>
        <v>19070</v>
      </c>
      <c r="Y105" s="117">
        <f t="shared" si="28"/>
        <v>12777</v>
      </c>
      <c r="Z105" s="120"/>
    </row>
    <row r="106" spans="1:26" s="11" customFormat="1" ht="30" customHeight="1" x14ac:dyDescent="0.2">
      <c r="A106" s="10" t="s">
        <v>92</v>
      </c>
      <c r="B106" s="88">
        <v>10</v>
      </c>
      <c r="C106" s="18">
        <f t="shared" si="23"/>
        <v>5196.5</v>
      </c>
      <c r="D106" s="14"/>
      <c r="E106" s="9">
        <v>520</v>
      </c>
      <c r="F106" s="9">
        <v>30</v>
      </c>
      <c r="G106" s="9">
        <v>477</v>
      </c>
      <c r="H106" s="9">
        <v>400</v>
      </c>
      <c r="I106" s="9">
        <v>339</v>
      </c>
      <c r="J106" s="9">
        <v>212</v>
      </c>
      <c r="K106" s="9"/>
      <c r="L106" s="9">
        <v>90</v>
      </c>
      <c r="M106" s="9">
        <v>686</v>
      </c>
      <c r="N106" s="9">
        <v>30.5</v>
      </c>
      <c r="O106" s="9"/>
      <c r="P106" s="9">
        <v>300</v>
      </c>
      <c r="Q106" s="9">
        <v>10</v>
      </c>
      <c r="R106" s="9">
        <v>140</v>
      </c>
      <c r="S106" s="9">
        <v>233</v>
      </c>
      <c r="T106" s="9"/>
      <c r="U106" s="9">
        <v>166</v>
      </c>
      <c r="V106" s="9"/>
      <c r="W106" s="9"/>
      <c r="X106" s="9">
        <v>1563</v>
      </c>
      <c r="Y106" s="9"/>
    </row>
    <row r="107" spans="1:26" s="11" customFormat="1" ht="30" customHeight="1" x14ac:dyDescent="0.2">
      <c r="A107" s="10" t="s">
        <v>93</v>
      </c>
      <c r="B107" s="88"/>
      <c r="C107" s="18">
        <f t="shared" si="23"/>
        <v>787</v>
      </c>
      <c r="D107" s="14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>
        <v>15</v>
      </c>
      <c r="V107" s="9"/>
      <c r="W107" s="9"/>
      <c r="X107" s="9">
        <v>772</v>
      </c>
      <c r="Y107" s="9"/>
    </row>
    <row r="108" spans="1:26" s="11" customFormat="1" ht="30" customHeight="1" x14ac:dyDescent="0.2">
      <c r="A108" s="10" t="s">
        <v>94</v>
      </c>
      <c r="B108" s="88"/>
      <c r="C108" s="18">
        <f t="shared" si="23"/>
        <v>809</v>
      </c>
      <c r="D108" s="14"/>
      <c r="E108" s="9"/>
      <c r="F108" s="9"/>
      <c r="G108" s="9">
        <v>130</v>
      </c>
      <c r="H108" s="9">
        <v>15</v>
      </c>
      <c r="I108" s="9"/>
      <c r="J108" s="9">
        <v>2</v>
      </c>
      <c r="K108" s="9"/>
      <c r="L108" s="9">
        <v>100</v>
      </c>
      <c r="M108" s="9"/>
      <c r="N108" s="9"/>
      <c r="O108" s="9"/>
      <c r="P108" s="9"/>
      <c r="Q108" s="9"/>
      <c r="R108" s="9"/>
      <c r="S108" s="9"/>
      <c r="T108" s="9"/>
      <c r="U108" s="9"/>
      <c r="V108" s="9">
        <v>5</v>
      </c>
      <c r="W108" s="9"/>
      <c r="X108" s="9">
        <v>557</v>
      </c>
      <c r="Y108" s="9"/>
    </row>
    <row r="109" spans="1:26" s="11" customFormat="1" ht="30" hidden="1" customHeight="1" x14ac:dyDescent="0.2">
      <c r="A109" s="10" t="s">
        <v>95</v>
      </c>
      <c r="B109" s="88"/>
      <c r="C109" s="18">
        <f t="shared" si="23"/>
        <v>0</v>
      </c>
      <c r="D109" s="14"/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88"/>
      <c r="C110" s="18">
        <f t="shared" si="23"/>
        <v>0</v>
      </c>
      <c r="D110" s="14"/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22</v>
      </c>
      <c r="C111" s="18">
        <f t="shared" si="23"/>
        <v>8097.5</v>
      </c>
      <c r="D111" s="14"/>
      <c r="E111" s="88">
        <v>520</v>
      </c>
      <c r="F111" s="88">
        <v>30</v>
      </c>
      <c r="G111" s="88">
        <v>765</v>
      </c>
      <c r="H111" s="88">
        <v>535</v>
      </c>
      <c r="I111" s="88">
        <v>339</v>
      </c>
      <c r="J111" s="88">
        <v>214</v>
      </c>
      <c r="K111" s="88"/>
      <c r="L111" s="88">
        <v>210</v>
      </c>
      <c r="M111" s="88">
        <v>1186</v>
      </c>
      <c r="N111" s="88">
        <v>30.5</v>
      </c>
      <c r="O111" s="88">
        <v>10</v>
      </c>
      <c r="P111" s="88">
        <v>260</v>
      </c>
      <c r="Q111" s="88">
        <v>110</v>
      </c>
      <c r="R111" s="88">
        <v>167</v>
      </c>
      <c r="S111" s="88">
        <v>618</v>
      </c>
      <c r="T111" s="88">
        <v>155</v>
      </c>
      <c r="U111" s="88">
        <v>186</v>
      </c>
      <c r="V111" s="88">
        <v>5</v>
      </c>
      <c r="W111" s="88"/>
      <c r="X111" s="88">
        <v>2752</v>
      </c>
      <c r="Y111" s="88">
        <v>5</v>
      </c>
      <c r="Z111" s="123"/>
    </row>
    <row r="112" spans="1:26" s="11" customFormat="1" ht="31.15" hidden="1" customHeight="1" x14ac:dyDescent="0.2">
      <c r="A112" s="12" t="s">
        <v>172</v>
      </c>
      <c r="B112" s="27">
        <f>B111/B101</f>
        <v>7.255290590877461E-5</v>
      </c>
      <c r="C112" s="18">
        <f t="shared" si="23"/>
        <v>13.24477794704149</v>
      </c>
      <c r="D112" s="14"/>
      <c r="E112" s="27">
        <f t="shared" ref="E112" si="29">E111/E101</f>
        <v>3.3294916122422843E-2</v>
      </c>
      <c r="F112" s="27">
        <f>F111/F101</f>
        <v>3.0361299463617041E-3</v>
      </c>
      <c r="G112" s="27">
        <f t="shared" ref="G112:Y112" si="30">G111/G101</f>
        <v>4.2934111572567067E-2</v>
      </c>
      <c r="H112" s="27">
        <f t="shared" si="30"/>
        <v>2.7924213163526279E-2</v>
      </c>
      <c r="I112" s="27">
        <f t="shared" si="30"/>
        <v>3.560176433522369E-2</v>
      </c>
      <c r="J112" s="27">
        <f t="shared" si="30"/>
        <v>9.4967604508742337E-3</v>
      </c>
      <c r="K112" s="27">
        <f t="shared" si="30"/>
        <v>0</v>
      </c>
      <c r="L112" s="27">
        <f t="shared" si="30"/>
        <v>1.5552099533437015E-2</v>
      </c>
      <c r="M112" s="27">
        <f>M103/M102</f>
        <v>12.857504215851602</v>
      </c>
      <c r="N112" s="27">
        <f>N111/N101</f>
        <v>5.2270779777206511E-3</v>
      </c>
      <c r="O112" s="27">
        <f t="shared" si="30"/>
        <v>1.1538017768547364E-3</v>
      </c>
      <c r="P112" s="27">
        <f t="shared" si="30"/>
        <v>1.7167381974248927E-2</v>
      </c>
      <c r="Q112" s="27">
        <f t="shared" si="30"/>
        <v>6.3098720816841623E-3</v>
      </c>
      <c r="R112" s="27">
        <f t="shared" si="30"/>
        <v>9.8420556341348425E-3</v>
      </c>
      <c r="S112" s="27">
        <f t="shared" si="30"/>
        <v>3.2958242227081221E-2</v>
      </c>
      <c r="T112" s="27">
        <f t="shared" si="30"/>
        <v>1.1317172897196262E-2</v>
      </c>
      <c r="U112" s="27">
        <f t="shared" si="30"/>
        <v>1.7819505652423837E-2</v>
      </c>
      <c r="V112" s="27">
        <f t="shared" si="30"/>
        <v>8.7397308162908587E-4</v>
      </c>
      <c r="W112" s="27">
        <f t="shared" si="30"/>
        <v>0</v>
      </c>
      <c r="X112" s="27">
        <f t="shared" si="30"/>
        <v>0.11637347767253045</v>
      </c>
      <c r="Y112" s="27">
        <f t="shared" si="30"/>
        <v>3.9117508997027072E-4</v>
      </c>
    </row>
    <row r="113" spans="1:25" s="11" customFormat="1" ht="30" customHeight="1" x14ac:dyDescent="0.2">
      <c r="A113" s="10" t="s">
        <v>193</v>
      </c>
      <c r="B113" s="88"/>
      <c r="C113" s="18">
        <f t="shared" si="23"/>
        <v>4806.5</v>
      </c>
      <c r="D113" s="14"/>
      <c r="E113" s="9">
        <v>520</v>
      </c>
      <c r="F113" s="9">
        <v>30</v>
      </c>
      <c r="G113" s="9">
        <v>477</v>
      </c>
      <c r="H113" s="9">
        <v>400</v>
      </c>
      <c r="I113" s="9">
        <v>339</v>
      </c>
      <c r="J113" s="9">
        <v>212</v>
      </c>
      <c r="K113" s="9"/>
      <c r="L113" s="9">
        <v>90</v>
      </c>
      <c r="M113" s="9">
        <v>686</v>
      </c>
      <c r="N113" s="9">
        <v>30.5</v>
      </c>
      <c r="O113" s="9"/>
      <c r="P113" s="9">
        <v>260</v>
      </c>
      <c r="Q113" s="9">
        <v>10</v>
      </c>
      <c r="R113" s="9">
        <v>140</v>
      </c>
      <c r="S113" s="9">
        <v>233</v>
      </c>
      <c r="T113" s="9"/>
      <c r="U113" s="9">
        <v>166</v>
      </c>
      <c r="V113" s="9"/>
      <c r="W113" s="9"/>
      <c r="X113" s="9">
        <v>1213</v>
      </c>
      <c r="Y113" s="9"/>
    </row>
    <row r="114" spans="1:25" s="11" customFormat="1" ht="30" customHeight="1" x14ac:dyDescent="0.2">
      <c r="A114" s="10" t="s">
        <v>93</v>
      </c>
      <c r="B114" s="88"/>
      <c r="C114" s="18">
        <f t="shared" si="23"/>
        <v>173</v>
      </c>
      <c r="D114" s="14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>
        <v>15</v>
      </c>
      <c r="V114" s="9"/>
      <c r="W114" s="9"/>
      <c r="X114" s="9">
        <v>158</v>
      </c>
      <c r="Y114" s="9"/>
    </row>
    <row r="115" spans="1:25" s="11" customFormat="1" ht="30" customHeight="1" x14ac:dyDescent="0.2">
      <c r="A115" s="10" t="s">
        <v>94</v>
      </c>
      <c r="B115" s="88"/>
      <c r="C115" s="18">
        <f>SUM(E115:Y115)</f>
        <v>699</v>
      </c>
      <c r="D115" s="14"/>
      <c r="E115" s="9"/>
      <c r="F115" s="9"/>
      <c r="G115" s="9">
        <v>130</v>
      </c>
      <c r="H115" s="9">
        <v>15</v>
      </c>
      <c r="I115" s="9"/>
      <c r="J115" s="9">
        <v>2</v>
      </c>
      <c r="K115" s="9"/>
      <c r="L115" s="9">
        <v>100</v>
      </c>
      <c r="M115" s="9"/>
      <c r="N115" s="9"/>
      <c r="O115" s="9"/>
      <c r="P115" s="9"/>
      <c r="Q115" s="9"/>
      <c r="R115" s="9"/>
      <c r="S115" s="9"/>
      <c r="T115" s="9"/>
      <c r="U115" s="9"/>
      <c r="V115" s="9">
        <v>5</v>
      </c>
      <c r="W115" s="9"/>
      <c r="X115" s="9">
        <v>447</v>
      </c>
      <c r="Y115" s="9"/>
    </row>
    <row r="116" spans="1:25" s="11" customFormat="1" ht="30" hidden="1" customHeight="1" x14ac:dyDescent="0.2">
      <c r="A116" s="10" t="s">
        <v>95</v>
      </c>
      <c r="B116" s="88"/>
      <c r="C116" s="18">
        <f t="shared" si="23"/>
        <v>0</v>
      </c>
      <c r="D116" s="14"/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88"/>
      <c r="C117" s="18">
        <f t="shared" si="23"/>
        <v>0</v>
      </c>
      <c r="D117" s="14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88"/>
      <c r="C118" s="18">
        <f t="shared" si="23"/>
        <v>0</v>
      </c>
      <c r="D118" s="14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61</v>
      </c>
      <c r="C119" s="18">
        <f t="shared" si="23"/>
        <v>25465.5</v>
      </c>
      <c r="D119" s="14"/>
      <c r="E119" s="88">
        <v>1620</v>
      </c>
      <c r="F119" s="88">
        <v>75</v>
      </c>
      <c r="G119" s="88">
        <v>2202</v>
      </c>
      <c r="H119" s="88">
        <v>1603</v>
      </c>
      <c r="I119" s="88">
        <v>941</v>
      </c>
      <c r="J119" s="88">
        <v>677</v>
      </c>
      <c r="K119" s="88"/>
      <c r="L119" s="88">
        <v>525</v>
      </c>
      <c r="M119" s="88">
        <v>3794</v>
      </c>
      <c r="N119" s="88">
        <v>97</v>
      </c>
      <c r="O119" s="88">
        <v>12</v>
      </c>
      <c r="P119" s="88">
        <v>790</v>
      </c>
      <c r="Q119" s="88">
        <v>330</v>
      </c>
      <c r="R119" s="88">
        <v>501</v>
      </c>
      <c r="S119" s="88">
        <v>2421</v>
      </c>
      <c r="T119" s="88">
        <v>434</v>
      </c>
      <c r="U119" s="88">
        <v>388.5</v>
      </c>
      <c r="V119" s="88">
        <v>10</v>
      </c>
      <c r="W119" s="88"/>
      <c r="X119" s="88">
        <v>9025</v>
      </c>
      <c r="Y119" s="88">
        <v>20</v>
      </c>
    </row>
    <row r="120" spans="1:25" s="11" customFormat="1" ht="27" hidden="1" customHeight="1" x14ac:dyDescent="0.2">
      <c r="A120" s="12" t="s">
        <v>52</v>
      </c>
      <c r="B120" s="87" t="e">
        <f>B119/B117</f>
        <v>#DIV/0!</v>
      </c>
      <c r="C120" s="18" t="e">
        <f t="shared" si="23"/>
        <v>#DIV/0!</v>
      </c>
      <c r="D120" s="14"/>
      <c r="E120" s="87" t="e">
        <f t="shared" ref="E120:Y120" si="31">E119/E117</f>
        <v>#DIV/0!</v>
      </c>
      <c r="F120" s="87" t="e">
        <f t="shared" si="31"/>
        <v>#DIV/0!</v>
      </c>
      <c r="G120" s="88" t="e">
        <f t="shared" si="31"/>
        <v>#DIV/0!</v>
      </c>
      <c r="H120" s="88" t="e">
        <f t="shared" si="31"/>
        <v>#DIV/0!</v>
      </c>
      <c r="I120" s="88" t="e">
        <f t="shared" si="31"/>
        <v>#DIV/0!</v>
      </c>
      <c r="J120" s="88" t="e">
        <f t="shared" si="31"/>
        <v>#DIV/0!</v>
      </c>
      <c r="K120" s="88" t="e">
        <f t="shared" si="31"/>
        <v>#DIV/0!</v>
      </c>
      <c r="L120" s="88" t="e">
        <f t="shared" si="31"/>
        <v>#DIV/0!</v>
      </c>
      <c r="M120" s="88" t="e">
        <f t="shared" si="31"/>
        <v>#DIV/0!</v>
      </c>
      <c r="N120" s="88" t="e">
        <f t="shared" si="31"/>
        <v>#DIV/0!</v>
      </c>
      <c r="O120" s="88" t="e">
        <f t="shared" si="31"/>
        <v>#DIV/0!</v>
      </c>
      <c r="P120" s="88" t="e">
        <f t="shared" si="31"/>
        <v>#DIV/0!</v>
      </c>
      <c r="Q120" s="88" t="e">
        <f t="shared" si="31"/>
        <v>#DIV/0!</v>
      </c>
      <c r="R120" s="88" t="e">
        <f t="shared" si="31"/>
        <v>#DIV/0!</v>
      </c>
      <c r="S120" s="88" t="e">
        <f t="shared" si="31"/>
        <v>#DIV/0!</v>
      </c>
      <c r="T120" s="88" t="e">
        <f t="shared" si="31"/>
        <v>#DIV/0!</v>
      </c>
      <c r="U120" s="88" t="e">
        <f t="shared" si="31"/>
        <v>#DIV/0!</v>
      </c>
      <c r="V120" s="88" t="e">
        <f t="shared" si="31"/>
        <v>#DIV/0!</v>
      </c>
      <c r="W120" s="88" t="e">
        <f t="shared" si="31"/>
        <v>#DIV/0!</v>
      </c>
      <c r="X120" s="88" t="e">
        <f t="shared" si="31"/>
        <v>#DIV/0!</v>
      </c>
      <c r="Y120" s="88" t="e">
        <f t="shared" si="31"/>
        <v>#DIV/0!</v>
      </c>
    </row>
    <row r="121" spans="1:25" s="11" customFormat="1" ht="30" customHeight="1" x14ac:dyDescent="0.2">
      <c r="A121" s="10" t="s">
        <v>92</v>
      </c>
      <c r="B121" s="24">
        <v>25</v>
      </c>
      <c r="C121" s="18">
        <f t="shared" si="23"/>
        <v>15258</v>
      </c>
      <c r="D121" s="14"/>
      <c r="E121" s="9">
        <v>1620</v>
      </c>
      <c r="F121" s="9">
        <v>75</v>
      </c>
      <c r="G121" s="9">
        <v>1417</v>
      </c>
      <c r="H121" s="9">
        <v>1200</v>
      </c>
      <c r="I121" s="9">
        <v>941</v>
      </c>
      <c r="J121" s="9">
        <v>670</v>
      </c>
      <c r="K121" s="9"/>
      <c r="L121" s="9">
        <v>225</v>
      </c>
      <c r="M121" s="9">
        <v>2194</v>
      </c>
      <c r="N121" s="9">
        <v>97</v>
      </c>
      <c r="O121" s="9"/>
      <c r="P121" s="9">
        <v>790</v>
      </c>
      <c r="Q121" s="9">
        <v>30</v>
      </c>
      <c r="R121" s="9">
        <v>439</v>
      </c>
      <c r="S121" s="9">
        <v>1215</v>
      </c>
      <c r="T121" s="9"/>
      <c r="U121" s="9">
        <v>332</v>
      </c>
      <c r="V121" s="9"/>
      <c r="W121" s="9"/>
      <c r="X121" s="9">
        <v>4013</v>
      </c>
      <c r="Y121" s="9"/>
    </row>
    <row r="122" spans="1:25" s="11" customFormat="1" ht="30" customHeight="1" x14ac:dyDescent="0.2">
      <c r="A122" s="10" t="s">
        <v>93</v>
      </c>
      <c r="B122" s="24"/>
      <c r="C122" s="18">
        <f t="shared" si="23"/>
        <v>3934</v>
      </c>
      <c r="D122" s="14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>
        <v>3934</v>
      </c>
      <c r="Y122" s="9"/>
    </row>
    <row r="123" spans="1:25" s="11" customFormat="1" ht="30.75" customHeight="1" x14ac:dyDescent="0.2">
      <c r="A123" s="10" t="s">
        <v>94</v>
      </c>
      <c r="B123" s="24"/>
      <c r="C123" s="18">
        <f t="shared" si="23"/>
        <v>2234</v>
      </c>
      <c r="D123" s="14"/>
      <c r="E123" s="9"/>
      <c r="F123" s="9"/>
      <c r="G123" s="9">
        <v>385</v>
      </c>
      <c r="H123" s="9">
        <v>43</v>
      </c>
      <c r="I123" s="9"/>
      <c r="J123" s="9">
        <v>7</v>
      </c>
      <c r="K123" s="9"/>
      <c r="L123" s="9">
        <v>260</v>
      </c>
      <c r="M123" s="9"/>
      <c r="N123" s="9"/>
      <c r="O123" s="9"/>
      <c r="P123" s="9"/>
      <c r="Q123" s="9"/>
      <c r="R123" s="9"/>
      <c r="S123" s="9"/>
      <c r="T123" s="9"/>
      <c r="U123" s="9">
        <v>45</v>
      </c>
      <c r="V123" s="9">
        <v>10</v>
      </c>
      <c r="W123" s="9"/>
      <c r="X123" s="9">
        <v>1484</v>
      </c>
      <c r="Y123" s="9"/>
    </row>
    <row r="124" spans="1:25" s="11" customFormat="1" ht="31.15" hidden="1" customHeight="1" x14ac:dyDescent="0.2">
      <c r="A124" s="10" t="s">
        <v>95</v>
      </c>
      <c r="B124" s="88"/>
      <c r="C124" s="18">
        <f t="shared" si="23"/>
        <v>0</v>
      </c>
      <c r="D124" s="14" t="e">
        <f t="shared" ref="D124:D126" si="32">C124/B124</f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88"/>
      <c r="C125" s="18">
        <f t="shared" si="23"/>
        <v>0</v>
      </c>
      <c r="D125" s="14" t="e">
        <f t="shared" si="32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27.72727272727273</v>
      </c>
      <c r="C126" s="18">
        <f>C119/C111*10</f>
        <v>31.448595245446125</v>
      </c>
      <c r="D126" s="14">
        <f t="shared" si="32"/>
        <v>1.1342116318029749</v>
      </c>
      <c r="E126" s="113">
        <f t="shared" ref="E126:F126" si="33">E119/E111*10</f>
        <v>31.153846153846153</v>
      </c>
      <c r="F126" s="113">
        <f t="shared" si="33"/>
        <v>25</v>
      </c>
      <c r="G126" s="113">
        <f t="shared" ref="G126:I126" si="34">G119/G111*10</f>
        <v>28.784313725490197</v>
      </c>
      <c r="H126" s="113">
        <f t="shared" si="34"/>
        <v>29.962616822429908</v>
      </c>
      <c r="I126" s="113">
        <f t="shared" si="34"/>
        <v>27.75811209439528</v>
      </c>
      <c r="J126" s="113">
        <f>J119/J111*10</f>
        <v>31.635514018691588</v>
      </c>
      <c r="K126" s="113"/>
      <c r="L126" s="113">
        <f>L119/L111*10</f>
        <v>25</v>
      </c>
      <c r="M126" s="113">
        <f>M119/M111*10</f>
        <v>31.989881956155145</v>
      </c>
      <c r="N126" s="113">
        <f t="shared" ref="N126:O126" si="35">N119/N111*10</f>
        <v>31.803278688524589</v>
      </c>
      <c r="O126" s="113">
        <f t="shared" si="35"/>
        <v>12</v>
      </c>
      <c r="P126" s="113">
        <f>P119/P111*10</f>
        <v>30.384615384615383</v>
      </c>
      <c r="Q126" s="113"/>
      <c r="R126" s="113">
        <f t="shared" ref="R126:V126" si="36">R119/R111*10</f>
        <v>30</v>
      </c>
      <c r="S126" s="113">
        <f t="shared" si="36"/>
        <v>39.174757281553397</v>
      </c>
      <c r="T126" s="113">
        <f t="shared" si="36"/>
        <v>28</v>
      </c>
      <c r="U126" s="113">
        <f t="shared" si="36"/>
        <v>20.887096774193552</v>
      </c>
      <c r="V126" s="113">
        <f t="shared" si="36"/>
        <v>20</v>
      </c>
      <c r="W126" s="113"/>
      <c r="X126" s="113">
        <f>X119/X111*10</f>
        <v>32.794331395348834</v>
      </c>
      <c r="Y126" s="113">
        <f>Y119/Y111*10</f>
        <v>40</v>
      </c>
    </row>
    <row r="127" spans="1:25" s="11" customFormat="1" ht="30" customHeight="1" x14ac:dyDescent="0.2">
      <c r="A127" s="10" t="s">
        <v>92</v>
      </c>
      <c r="B127" s="48"/>
      <c r="C127" s="18">
        <f>C121/C113*10</f>
        <v>31.744512639134506</v>
      </c>
      <c r="D127" s="14"/>
      <c r="E127" s="114">
        <f t="shared" ref="E127" si="37">E121/E113*10</f>
        <v>31.153846153846153</v>
      </c>
      <c r="F127" s="114">
        <f t="shared" ref="F127:G127" si="38">F121/F113*10</f>
        <v>25</v>
      </c>
      <c r="G127" s="114">
        <f t="shared" si="38"/>
        <v>29.706498951781974</v>
      </c>
      <c r="H127" s="114">
        <f t="shared" ref="H127:J127" si="39">H121/H113*10</f>
        <v>30</v>
      </c>
      <c r="I127" s="114">
        <f t="shared" si="39"/>
        <v>27.75811209439528</v>
      </c>
      <c r="J127" s="114">
        <f t="shared" si="39"/>
        <v>31.60377358490566</v>
      </c>
      <c r="K127" s="114"/>
      <c r="L127" s="114">
        <f>L121/L113*10</f>
        <v>25</v>
      </c>
      <c r="M127" s="114">
        <f>M121/M113*10</f>
        <v>31.982507288629737</v>
      </c>
      <c r="N127" s="114">
        <f t="shared" ref="N127:P127" si="40">N121/N113*10</f>
        <v>31.803278688524589</v>
      </c>
      <c r="O127" s="114"/>
      <c r="P127" s="114">
        <f t="shared" si="40"/>
        <v>30.384615384615383</v>
      </c>
      <c r="Q127" s="114"/>
      <c r="R127" s="114">
        <f t="shared" ref="R127:T127" si="41">R121/R113*10</f>
        <v>31.357142857142858</v>
      </c>
      <c r="S127" s="114">
        <f>S121/S113*10</f>
        <v>52.145922746781117</v>
      </c>
      <c r="T127" s="114"/>
      <c r="U127" s="114">
        <f t="shared" ref="U127" si="42">U121/U113*10</f>
        <v>20</v>
      </c>
      <c r="V127" s="114"/>
      <c r="W127" s="114"/>
      <c r="X127" s="114">
        <f t="shared" ref="X127" si="43">X121/X113*10</f>
        <v>33.083264633140971</v>
      </c>
      <c r="Y127" s="114"/>
    </row>
    <row r="128" spans="1:25" s="11" customFormat="1" ht="30" customHeight="1" x14ac:dyDescent="0.2">
      <c r="A128" s="10" t="s">
        <v>93</v>
      </c>
      <c r="B128" s="48"/>
      <c r="C128" s="18">
        <f t="shared" ref="C128:C133" si="44">C121/C113*10</f>
        <v>31.744512639134506</v>
      </c>
      <c r="D128" s="14"/>
      <c r="E128" s="108"/>
      <c r="F128" s="108"/>
      <c r="G128" s="108"/>
      <c r="H128" s="108"/>
      <c r="I128" s="108"/>
      <c r="J128" s="114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>
        <f>X122/X114</f>
        <v>24.898734177215189</v>
      </c>
      <c r="Y128" s="108"/>
    </row>
    <row r="129" spans="1:26" s="11" customFormat="1" ht="30" customHeight="1" x14ac:dyDescent="0.2">
      <c r="A129" s="10" t="s">
        <v>94</v>
      </c>
      <c r="B129" s="48"/>
      <c r="C129" s="18">
        <f>C123/C115*10</f>
        <v>31.959942775393419</v>
      </c>
      <c r="D129" s="14"/>
      <c r="E129" s="108"/>
      <c r="F129" s="108"/>
      <c r="G129" s="108">
        <f>G123/G115*10</f>
        <v>29.615384615384617</v>
      </c>
      <c r="H129" s="114">
        <f t="shared" ref="H129" si="45">H123/H115*10</f>
        <v>28.666666666666668</v>
      </c>
      <c r="I129" s="114"/>
      <c r="J129" s="114">
        <f>J123/J115*10</f>
        <v>35</v>
      </c>
      <c r="K129" s="108"/>
      <c r="L129" s="108">
        <f>L123/L115*10</f>
        <v>26</v>
      </c>
      <c r="M129" s="108"/>
      <c r="N129" s="108"/>
      <c r="O129" s="108"/>
      <c r="P129" s="108"/>
      <c r="Q129" s="108"/>
      <c r="R129" s="108"/>
      <c r="S129" s="108"/>
      <c r="T129" s="108"/>
      <c r="U129" s="108"/>
      <c r="V129" s="108">
        <f t="shared" ref="V129" si="46">V123/V115*10</f>
        <v>20</v>
      </c>
      <c r="W129" s="108"/>
      <c r="X129" s="108">
        <f>X123/X115*10</f>
        <v>33.199105145413867</v>
      </c>
      <c r="Y129" s="108"/>
    </row>
    <row r="130" spans="1:26" s="11" customFormat="1" ht="30" hidden="1" customHeight="1" x14ac:dyDescent="0.2">
      <c r="A130" s="10" t="s">
        <v>95</v>
      </c>
      <c r="B130" s="48"/>
      <c r="C130" s="18">
        <f t="shared" si="44"/>
        <v>31.959942775393419</v>
      </c>
      <c r="D130" s="14"/>
      <c r="E130" s="108" t="e">
        <f>E124/E116*10</f>
        <v>#DIV/0!</v>
      </c>
      <c r="F130" s="48"/>
      <c r="G130" s="88" t="e">
        <f t="shared" ref="G130" si="47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48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4"/>
        <v>#DIV/0!</v>
      </c>
      <c r="D131" s="14"/>
      <c r="E131" s="48"/>
      <c r="F131" s="48"/>
      <c r="G131" s="88" t="e">
        <f>G125/G118*10</f>
        <v>#DIV/0!</v>
      </c>
      <c r="H131" s="88" t="e">
        <f t="shared" ref="H131" si="49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0">S125/S118*10</f>
        <v>#DIV/0!</v>
      </c>
      <c r="T131" s="88" t="e">
        <f t="shared" si="50"/>
        <v>#DIV/0!</v>
      </c>
      <c r="U131" s="88"/>
      <c r="V131" s="88"/>
      <c r="W131" s="88"/>
      <c r="X131" s="88" t="e">
        <f t="shared" si="50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18" t="e">
        <f t="shared" si="44"/>
        <v>#DIV/0!</v>
      </c>
      <c r="D132" s="14"/>
      <c r="E132" s="88">
        <v>15300</v>
      </c>
      <c r="F132" s="88">
        <v>9690</v>
      </c>
      <c r="G132" s="88">
        <v>16886</v>
      </c>
      <c r="H132" s="88">
        <v>17874</v>
      </c>
      <c r="I132" s="88">
        <v>8746</v>
      </c>
      <c r="J132" s="88">
        <v>22183</v>
      </c>
      <c r="K132" s="88">
        <v>13065</v>
      </c>
      <c r="L132" s="88">
        <v>12269</v>
      </c>
      <c r="M132" s="88">
        <v>14738</v>
      </c>
      <c r="N132" s="88">
        <v>5646</v>
      </c>
      <c r="O132" s="88">
        <v>7708</v>
      </c>
      <c r="P132" s="88">
        <v>14783</v>
      </c>
      <c r="Q132" s="88">
        <v>16172</v>
      </c>
      <c r="R132" s="88">
        <v>16789</v>
      </c>
      <c r="S132" s="88">
        <v>18191</v>
      </c>
      <c r="T132" s="88">
        <v>12646</v>
      </c>
      <c r="U132" s="88">
        <v>10285</v>
      </c>
      <c r="V132" s="88">
        <v>5148</v>
      </c>
      <c r="W132" s="88">
        <v>14824</v>
      </c>
      <c r="X132" s="88">
        <v>22979</v>
      </c>
      <c r="Y132" s="88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44"/>
        <v>#DIV/0!</v>
      </c>
      <c r="D133" s="14"/>
      <c r="E133" s="45">
        <f t="shared" ref="E133:Y133" si="51">(E111-E132)/2</f>
        <v>-7390</v>
      </c>
      <c r="F133" s="45">
        <f t="shared" si="51"/>
        <v>-4830</v>
      </c>
      <c r="G133" s="45">
        <f t="shared" si="51"/>
        <v>-8060.5</v>
      </c>
      <c r="H133" s="45">
        <f t="shared" si="51"/>
        <v>-8669.5</v>
      </c>
      <c r="I133" s="45">
        <f t="shared" si="51"/>
        <v>-4203.5</v>
      </c>
      <c r="J133" s="45">
        <f t="shared" si="51"/>
        <v>-10984.5</v>
      </c>
      <c r="K133" s="45">
        <f t="shared" si="51"/>
        <v>-6532.5</v>
      </c>
      <c r="L133" s="45">
        <f t="shared" si="51"/>
        <v>-6029.5</v>
      </c>
      <c r="M133" s="45">
        <f t="shared" si="51"/>
        <v>-6776</v>
      </c>
      <c r="N133" s="45">
        <f t="shared" si="51"/>
        <v>-2807.75</v>
      </c>
      <c r="O133" s="45">
        <f t="shared" si="51"/>
        <v>-3849</v>
      </c>
      <c r="P133" s="45">
        <f t="shared" si="51"/>
        <v>-7261.5</v>
      </c>
      <c r="Q133" s="45">
        <f t="shared" si="51"/>
        <v>-8031</v>
      </c>
      <c r="R133" s="45">
        <f t="shared" si="51"/>
        <v>-8311</v>
      </c>
      <c r="S133" s="45">
        <f t="shared" si="51"/>
        <v>-8786.5</v>
      </c>
      <c r="T133" s="45">
        <f t="shared" si="51"/>
        <v>-6245.5</v>
      </c>
      <c r="U133" s="45">
        <f t="shared" si="51"/>
        <v>-5049.5</v>
      </c>
      <c r="V133" s="45">
        <f t="shared" si="51"/>
        <v>-2571.5</v>
      </c>
      <c r="W133" s="45">
        <f t="shared" si="51"/>
        <v>-7412</v>
      </c>
      <c r="X133" s="45">
        <f t="shared" si="51"/>
        <v>-10113.5</v>
      </c>
      <c r="Y133" s="45">
        <f t="shared" si="51"/>
        <v>-6327.5</v>
      </c>
    </row>
    <row r="134" spans="1:26" s="11" customFormat="1" ht="30" customHeight="1" x14ac:dyDescent="0.2">
      <c r="A134" s="29" t="s">
        <v>100</v>
      </c>
      <c r="B134" s="25"/>
      <c r="C134" s="18">
        <f>SUM(E134:Y134)</f>
        <v>22</v>
      </c>
      <c r="D134" s="14"/>
      <c r="E134" s="136"/>
      <c r="F134" s="136"/>
      <c r="G134" s="88"/>
      <c r="H134" s="88"/>
      <c r="I134" s="88">
        <v>11</v>
      </c>
      <c r="J134" s="88">
        <v>8</v>
      </c>
      <c r="K134" s="88"/>
      <c r="L134" s="88"/>
      <c r="M134" s="88"/>
      <c r="N134" s="88"/>
      <c r="O134" s="88">
        <v>1</v>
      </c>
      <c r="P134" s="88"/>
      <c r="Q134" s="88"/>
      <c r="R134" s="88"/>
      <c r="S134" s="88"/>
      <c r="T134" s="88"/>
      <c r="U134" s="88"/>
      <c r="V134" s="88"/>
      <c r="W134" s="88"/>
      <c r="X134" s="88"/>
      <c r="Y134" s="88">
        <v>2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91" si="52">SUM(E135:Y135)</f>
        <v>0</v>
      </c>
      <c r="D135" s="14"/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2"/>
        <v>5700</v>
      </c>
      <c r="D136" s="14"/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2"/>
        <v>629.5</v>
      </c>
      <c r="D137" s="14"/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2"/>
        <v>5178</v>
      </c>
      <c r="D138" s="14"/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09" customFormat="1" ht="30" hidden="1" customHeight="1" outlineLevel="1" x14ac:dyDescent="0.2">
      <c r="A139" s="49" t="s">
        <v>105</v>
      </c>
      <c r="B139" s="22">
        <v>4894</v>
      </c>
      <c r="C139" s="18">
        <f t="shared" si="52"/>
        <v>5060</v>
      </c>
      <c r="D139" s="14"/>
      <c r="E139" s="88">
        <v>158</v>
      </c>
      <c r="F139" s="88">
        <v>54</v>
      </c>
      <c r="G139" s="88">
        <v>782</v>
      </c>
      <c r="H139" s="88">
        <v>343</v>
      </c>
      <c r="I139" s="88">
        <v>10</v>
      </c>
      <c r="J139" s="88">
        <v>144</v>
      </c>
      <c r="K139" s="88">
        <v>506.5</v>
      </c>
      <c r="L139" s="88">
        <v>739</v>
      </c>
      <c r="M139" s="88">
        <v>217</v>
      </c>
      <c r="N139" s="88">
        <v>30</v>
      </c>
      <c r="O139" s="88">
        <v>194</v>
      </c>
      <c r="P139" s="88">
        <v>232</v>
      </c>
      <c r="Q139" s="88">
        <v>14</v>
      </c>
      <c r="R139" s="88">
        <v>659</v>
      </c>
      <c r="S139" s="88">
        <v>154</v>
      </c>
      <c r="T139" s="88">
        <v>46</v>
      </c>
      <c r="U139" s="88">
        <v>115</v>
      </c>
      <c r="V139" s="88">
        <v>23.5</v>
      </c>
      <c r="W139" s="88">
        <v>256</v>
      </c>
      <c r="X139" s="88">
        <v>383</v>
      </c>
      <c r="Y139" s="88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>
        <f t="shared" si="52"/>
        <v>19.808427466558495</v>
      </c>
      <c r="D140" s="14"/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2" customFormat="1" ht="27.75" hidden="1" customHeight="1" x14ac:dyDescent="0.2">
      <c r="A141" s="80" t="s">
        <v>96</v>
      </c>
      <c r="B141" s="81">
        <f>B138-B139</f>
        <v>0</v>
      </c>
      <c r="C141" s="18">
        <f t="shared" si="52"/>
        <v>20</v>
      </c>
      <c r="D141" s="14"/>
      <c r="E141" s="81">
        <f>E138-E139</f>
        <v>0</v>
      </c>
      <c r="F141" s="81">
        <f t="shared" ref="F141:Y141" si="55">F138-F139</f>
        <v>0</v>
      </c>
      <c r="G141" s="81">
        <f t="shared" si="55"/>
        <v>0</v>
      </c>
      <c r="H141" s="81">
        <f t="shared" si="55"/>
        <v>0</v>
      </c>
      <c r="I141" s="81">
        <f t="shared" si="55"/>
        <v>0</v>
      </c>
      <c r="J141" s="81">
        <f t="shared" si="55"/>
        <v>0</v>
      </c>
      <c r="K141" s="81">
        <f>K138-K139-K137</f>
        <v>0</v>
      </c>
      <c r="L141" s="81">
        <f t="shared" si="55"/>
        <v>0</v>
      </c>
      <c r="M141" s="81">
        <f t="shared" si="55"/>
        <v>0</v>
      </c>
      <c r="N141" s="81">
        <f t="shared" si="55"/>
        <v>0</v>
      </c>
      <c r="O141" s="81">
        <f>O138-O139</f>
        <v>0</v>
      </c>
      <c r="P141" s="81">
        <f t="shared" si="55"/>
        <v>0</v>
      </c>
      <c r="Q141" s="81">
        <f t="shared" si="55"/>
        <v>0</v>
      </c>
      <c r="R141" s="81">
        <f>R138-R139</f>
        <v>20</v>
      </c>
      <c r="S141" s="81">
        <f t="shared" si="55"/>
        <v>0</v>
      </c>
      <c r="T141" s="81">
        <f>T138-T139</f>
        <v>0</v>
      </c>
      <c r="U141" s="81">
        <f t="shared" si="55"/>
        <v>0</v>
      </c>
      <c r="V141" s="81">
        <f>V138-V139</f>
        <v>0</v>
      </c>
      <c r="W141" s="81">
        <f t="shared" si="55"/>
        <v>0</v>
      </c>
      <c r="X141" s="81">
        <f t="shared" si="55"/>
        <v>0</v>
      </c>
      <c r="Y141" s="81">
        <f t="shared" si="55"/>
        <v>0</v>
      </c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52"/>
        <v>0</v>
      </c>
      <c r="D142" s="14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hidden="1" customHeight="1" x14ac:dyDescent="0.2">
      <c r="A143" s="29" t="s">
        <v>106</v>
      </c>
      <c r="B143" s="22">
        <v>95653</v>
      </c>
      <c r="C143" s="18">
        <f t="shared" si="52"/>
        <v>122635.5</v>
      </c>
      <c r="D143" s="14"/>
      <c r="E143" s="88">
        <v>2838</v>
      </c>
      <c r="F143" s="88">
        <v>977</v>
      </c>
      <c r="G143" s="88">
        <v>22137</v>
      </c>
      <c r="H143" s="88">
        <v>8582</v>
      </c>
      <c r="I143" s="88">
        <v>180</v>
      </c>
      <c r="J143" s="88">
        <v>3427</v>
      </c>
      <c r="K143" s="88">
        <v>12032</v>
      </c>
      <c r="L143" s="88">
        <v>20130</v>
      </c>
      <c r="M143" s="88">
        <v>4389</v>
      </c>
      <c r="N143" s="88">
        <v>594</v>
      </c>
      <c r="O143" s="88">
        <v>3291</v>
      </c>
      <c r="P143" s="88">
        <v>5331</v>
      </c>
      <c r="Q143" s="88">
        <v>324</v>
      </c>
      <c r="R143" s="88">
        <v>14498</v>
      </c>
      <c r="S143" s="88">
        <v>3449</v>
      </c>
      <c r="T143" s="88">
        <v>927.5</v>
      </c>
      <c r="U143" s="88">
        <v>2311</v>
      </c>
      <c r="V143" s="88">
        <v>435</v>
      </c>
      <c r="W143" s="88">
        <v>6345</v>
      </c>
      <c r="X143" s="88">
        <v>10438</v>
      </c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52"/>
        <v>#DIV/0!</v>
      </c>
      <c r="D144" s="14"/>
      <c r="E144" s="27" t="e">
        <f t="shared" ref="E144:Y144" si="56">E143/E142</f>
        <v>#DIV/0!</v>
      </c>
      <c r="F144" s="27" t="e">
        <f t="shared" si="56"/>
        <v>#DIV/0!</v>
      </c>
      <c r="G144" s="88" t="e">
        <f t="shared" si="56"/>
        <v>#DIV/0!</v>
      </c>
      <c r="H144" s="88" t="e">
        <f t="shared" si="56"/>
        <v>#DIV/0!</v>
      </c>
      <c r="I144" s="88" t="e">
        <f t="shared" si="56"/>
        <v>#DIV/0!</v>
      </c>
      <c r="J144" s="88" t="e">
        <f t="shared" si="56"/>
        <v>#DIV/0!</v>
      </c>
      <c r="K144" s="88" t="e">
        <f t="shared" si="56"/>
        <v>#DIV/0!</v>
      </c>
      <c r="L144" s="88" t="e">
        <f t="shared" si="56"/>
        <v>#DIV/0!</v>
      </c>
      <c r="M144" s="88" t="e">
        <f t="shared" si="56"/>
        <v>#DIV/0!</v>
      </c>
      <c r="N144" s="88" t="e">
        <f t="shared" si="56"/>
        <v>#DIV/0!</v>
      </c>
      <c r="O144" s="88" t="e">
        <f t="shared" si="56"/>
        <v>#DIV/0!</v>
      </c>
      <c r="P144" s="88" t="e">
        <f t="shared" si="56"/>
        <v>#DIV/0!</v>
      </c>
      <c r="Q144" s="88" t="e">
        <f t="shared" si="56"/>
        <v>#DIV/0!</v>
      </c>
      <c r="R144" s="88" t="e">
        <f t="shared" si="56"/>
        <v>#DIV/0!</v>
      </c>
      <c r="S144" s="88" t="e">
        <f t="shared" si="56"/>
        <v>#DIV/0!</v>
      </c>
      <c r="T144" s="88" t="e">
        <f t="shared" si="56"/>
        <v>#DIV/0!</v>
      </c>
      <c r="U144" s="88" t="e">
        <f t="shared" si="56"/>
        <v>#DIV/0!</v>
      </c>
      <c r="V144" s="88" t="e">
        <f t="shared" si="56"/>
        <v>#DIV/0!</v>
      </c>
      <c r="W144" s="88" t="e">
        <f t="shared" si="56"/>
        <v>#DIV/0!</v>
      </c>
      <c r="X144" s="88" t="e">
        <f t="shared" si="56"/>
        <v>#DIV/0!</v>
      </c>
      <c r="Y144" s="88" t="e">
        <f t="shared" si="56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2"/>
        <v>4404.9140400754795</v>
      </c>
      <c r="D145" s="14"/>
      <c r="E145" s="113">
        <f t="shared" ref="E145" si="57">E143/E139*10</f>
        <v>179.62025316455697</v>
      </c>
      <c r="F145" s="113">
        <f t="shared" ref="F145:G145" si="58">F143/F139*10</f>
        <v>180.92592592592592</v>
      </c>
      <c r="G145" s="113">
        <f t="shared" si="58"/>
        <v>283.08184143222502</v>
      </c>
      <c r="H145" s="113">
        <f>H143/H139*10</f>
        <v>250.20408163265304</v>
      </c>
      <c r="I145" s="113">
        <f>I143/I139*10</f>
        <v>180</v>
      </c>
      <c r="J145" s="113">
        <f>J143/J139*10</f>
        <v>237.98611111111111</v>
      </c>
      <c r="K145" s="113">
        <f>K143/K139*10</f>
        <v>237.5518262586377</v>
      </c>
      <c r="L145" s="113">
        <f>L143/L139*10</f>
        <v>272.39512855209745</v>
      </c>
      <c r="M145" s="113">
        <f t="shared" ref="M145:R145" si="59">M143/M139*10</f>
        <v>202.25806451612902</v>
      </c>
      <c r="N145" s="113">
        <f t="shared" si="59"/>
        <v>198</v>
      </c>
      <c r="O145" s="113">
        <f t="shared" si="59"/>
        <v>169.63917525773195</v>
      </c>
      <c r="P145" s="113">
        <f t="shared" si="59"/>
        <v>229.78448275862067</v>
      </c>
      <c r="Q145" s="113">
        <f t="shared" si="59"/>
        <v>231.42857142857142</v>
      </c>
      <c r="R145" s="113">
        <f t="shared" si="59"/>
        <v>220</v>
      </c>
      <c r="S145" s="113">
        <f>S143/S139*10</f>
        <v>223.96103896103895</v>
      </c>
      <c r="T145" s="113">
        <f>T143/T139*10</f>
        <v>201.63043478260872</v>
      </c>
      <c r="U145" s="113">
        <f t="shared" ref="U145:V145" si="60">U143/U139*10</f>
        <v>200.95652173913044</v>
      </c>
      <c r="V145" s="113">
        <f t="shared" si="60"/>
        <v>185.10638297872339</v>
      </c>
      <c r="W145" s="113">
        <f>W143/W139*10</f>
        <v>247.8515625</v>
      </c>
      <c r="X145" s="113">
        <f>X143/X139*10</f>
        <v>272.53263707571801</v>
      </c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2"/>
        <v>961.5</v>
      </c>
      <c r="D146" s="14"/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2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2"/>
        <v>48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2"/>
        <v>900.1</v>
      </c>
      <c r="D149" s="14"/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>
        <f t="shared" si="52"/>
        <v>872.15</v>
      </c>
      <c r="D150" s="14"/>
      <c r="E150" s="88">
        <v>22</v>
      </c>
      <c r="F150" s="88">
        <v>86</v>
      </c>
      <c r="G150" s="88">
        <v>86.3</v>
      </c>
      <c r="H150" s="88"/>
      <c r="I150" s="88">
        <v>16</v>
      </c>
      <c r="J150" s="88">
        <v>7</v>
      </c>
      <c r="K150" s="88">
        <v>124.75</v>
      </c>
      <c r="L150" s="88">
        <v>94</v>
      </c>
      <c r="M150" s="88">
        <v>47</v>
      </c>
      <c r="N150" s="88">
        <v>24</v>
      </c>
      <c r="O150" s="88">
        <v>28</v>
      </c>
      <c r="P150" s="88">
        <v>110</v>
      </c>
      <c r="Q150" s="88"/>
      <c r="R150" s="88">
        <v>7.1</v>
      </c>
      <c r="S150" s="88">
        <v>29</v>
      </c>
      <c r="T150" s="88">
        <v>21</v>
      </c>
      <c r="U150" s="88"/>
      <c r="V150" s="88">
        <v>11</v>
      </c>
      <c r="W150" s="88">
        <v>95</v>
      </c>
      <c r="X150" s="88">
        <v>58</v>
      </c>
      <c r="Y150" s="88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52"/>
        <v>17.642878047188724</v>
      </c>
      <c r="D151" s="14"/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1">L150/L149</f>
        <v>1</v>
      </c>
      <c r="M151" s="27">
        <f t="shared" si="61"/>
        <v>1</v>
      </c>
      <c r="N151" s="27">
        <f t="shared" si="61"/>
        <v>1</v>
      </c>
      <c r="O151" s="27">
        <f t="shared" si="61"/>
        <v>1</v>
      </c>
      <c r="P151" s="27">
        <f t="shared" si="61"/>
        <v>0.8527131782945736</v>
      </c>
      <c r="Q151" s="27"/>
      <c r="R151" s="27">
        <f t="shared" si="61"/>
        <v>1</v>
      </c>
      <c r="S151" s="27">
        <f t="shared" si="61"/>
        <v>0.80555555555555558</v>
      </c>
      <c r="T151" s="27">
        <f t="shared" si="61"/>
        <v>1</v>
      </c>
      <c r="U151" s="27"/>
      <c r="V151" s="27">
        <f t="shared" si="61"/>
        <v>1</v>
      </c>
      <c r="W151" s="27">
        <f t="shared" si="61"/>
        <v>1</v>
      </c>
      <c r="X151" s="27">
        <f t="shared" si="61"/>
        <v>1</v>
      </c>
      <c r="Y151" s="27">
        <f t="shared" si="61"/>
        <v>1</v>
      </c>
    </row>
    <row r="152" spans="1:26" s="11" customFormat="1" ht="30.75" hidden="1" customHeight="1" x14ac:dyDescent="0.2">
      <c r="A152" s="12" t="s">
        <v>180</v>
      </c>
      <c r="B152" s="88"/>
      <c r="C152" s="18">
        <f t="shared" si="52"/>
        <v>0</v>
      </c>
      <c r="D152" s="14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2"/>
        <v>34944.36</v>
      </c>
      <c r="D153" s="14"/>
      <c r="E153" s="88">
        <v>837</v>
      </c>
      <c r="F153" s="88">
        <v>4164</v>
      </c>
      <c r="G153" s="88">
        <v>2400</v>
      </c>
      <c r="H153" s="88"/>
      <c r="I153" s="88">
        <v>151</v>
      </c>
      <c r="J153" s="88">
        <v>224</v>
      </c>
      <c r="K153" s="88">
        <v>7551</v>
      </c>
      <c r="L153" s="88">
        <v>5113</v>
      </c>
      <c r="M153" s="88">
        <v>1245</v>
      </c>
      <c r="N153" s="88">
        <v>230</v>
      </c>
      <c r="O153" s="88">
        <v>708.4</v>
      </c>
      <c r="P153" s="88">
        <v>3938</v>
      </c>
      <c r="Q153" s="88"/>
      <c r="R153" s="88">
        <v>94.96</v>
      </c>
      <c r="S153" s="88">
        <v>1293</v>
      </c>
      <c r="T153" s="88">
        <v>1510</v>
      </c>
      <c r="U153" s="88"/>
      <c r="V153" s="88">
        <v>205</v>
      </c>
      <c r="W153" s="88">
        <v>4330</v>
      </c>
      <c r="X153" s="88">
        <v>930</v>
      </c>
      <c r="Y153" s="88">
        <v>20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2"/>
        <v>#DIV/0!</v>
      </c>
      <c r="D154" s="14"/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2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2"/>
        <v>5812.5563839250708</v>
      </c>
      <c r="D155" s="14"/>
      <c r="E155" s="52">
        <f>E153/E150*10</f>
        <v>380.4545454545455</v>
      </c>
      <c r="F155" s="52">
        <f t="shared" ref="F155:G155" si="63">F153/F150*10</f>
        <v>484.18604651162786</v>
      </c>
      <c r="G155" s="52">
        <f t="shared" si="63"/>
        <v>278.09965237543457</v>
      </c>
      <c r="H155" s="52"/>
      <c r="I155" s="52">
        <f t="shared" ref="I155:N155" si="64">I153/I150*10</f>
        <v>94.375</v>
      </c>
      <c r="J155" s="52">
        <f t="shared" si="64"/>
        <v>320</v>
      </c>
      <c r="K155" s="52">
        <f t="shared" si="64"/>
        <v>605.29058116232466</v>
      </c>
      <c r="L155" s="52">
        <f>L153/L150*10</f>
        <v>543.936170212766</v>
      </c>
      <c r="M155" s="52">
        <f t="shared" si="64"/>
        <v>264.89361702127661</v>
      </c>
      <c r="N155" s="52">
        <f t="shared" si="64"/>
        <v>95.833333333333343</v>
      </c>
      <c r="O155" s="52">
        <f t="shared" ref="O155:P155" si="65">O153/O150*10</f>
        <v>253</v>
      </c>
      <c r="P155" s="52">
        <f t="shared" si="65"/>
        <v>358</v>
      </c>
      <c r="Q155" s="52"/>
      <c r="R155" s="52">
        <f t="shared" ref="R155:Y155" si="66">R153/R150*10</f>
        <v>133.74647887323943</v>
      </c>
      <c r="S155" s="52">
        <f t="shared" si="66"/>
        <v>445.86206896551721</v>
      </c>
      <c r="T155" s="52">
        <f t="shared" si="66"/>
        <v>719.04761904761904</v>
      </c>
      <c r="U155" s="52"/>
      <c r="V155" s="52">
        <f t="shared" si="66"/>
        <v>186.36363636363637</v>
      </c>
      <c r="W155" s="52">
        <f t="shared" si="66"/>
        <v>455.78947368421052</v>
      </c>
      <c r="X155" s="52">
        <f t="shared" si="66"/>
        <v>160.34482758620692</v>
      </c>
      <c r="Y155" s="52">
        <f t="shared" si="66"/>
        <v>33.333333333333336</v>
      </c>
    </row>
    <row r="156" spans="1:26" s="11" customFormat="1" ht="30" hidden="1" customHeight="1" x14ac:dyDescent="0.2">
      <c r="A156" s="80" t="s">
        <v>96</v>
      </c>
      <c r="B156" s="81">
        <f>B149-B150</f>
        <v>38</v>
      </c>
      <c r="C156" s="18">
        <f t="shared" si="52"/>
        <v>27.950000000000003</v>
      </c>
      <c r="D156" s="14"/>
      <c r="E156" s="116">
        <f>E149-E150</f>
        <v>0</v>
      </c>
      <c r="F156" s="116">
        <f t="shared" ref="F156:Y156" si="67">F149-F150</f>
        <v>0</v>
      </c>
      <c r="G156" s="116">
        <f>G149-G150</f>
        <v>0</v>
      </c>
      <c r="H156" s="116">
        <f>H149-H150</f>
        <v>0</v>
      </c>
      <c r="I156" s="116">
        <f t="shared" si="67"/>
        <v>0</v>
      </c>
      <c r="J156" s="116">
        <f t="shared" si="67"/>
        <v>0</v>
      </c>
      <c r="K156" s="116">
        <f t="shared" si="67"/>
        <v>1.9500000000000028</v>
      </c>
      <c r="L156" s="116">
        <f t="shared" si="67"/>
        <v>0</v>
      </c>
      <c r="M156" s="116">
        <f t="shared" si="67"/>
        <v>0</v>
      </c>
      <c r="N156" s="116">
        <f t="shared" si="67"/>
        <v>0</v>
      </c>
      <c r="O156" s="116">
        <f t="shared" si="67"/>
        <v>0</v>
      </c>
      <c r="P156" s="116">
        <f t="shared" si="67"/>
        <v>19</v>
      </c>
      <c r="Q156" s="116">
        <f t="shared" si="67"/>
        <v>0</v>
      </c>
      <c r="R156" s="116">
        <f t="shared" si="67"/>
        <v>0</v>
      </c>
      <c r="S156" s="116">
        <f t="shared" si="67"/>
        <v>7</v>
      </c>
      <c r="T156" s="116">
        <f t="shared" si="67"/>
        <v>0</v>
      </c>
      <c r="U156" s="116">
        <f t="shared" si="67"/>
        <v>0</v>
      </c>
      <c r="V156" s="116">
        <f t="shared" si="67"/>
        <v>0</v>
      </c>
      <c r="W156" s="116">
        <f t="shared" si="67"/>
        <v>0</v>
      </c>
      <c r="X156" s="116">
        <f t="shared" si="67"/>
        <v>0</v>
      </c>
      <c r="Y156" s="116">
        <f t="shared" si="67"/>
        <v>0</v>
      </c>
      <c r="Z156" s="122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>
        <f t="shared" si="52"/>
        <v>557</v>
      </c>
      <c r="D157" s="14"/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si="52"/>
        <v>9433.7999999999993</v>
      </c>
      <c r="D158" s="14"/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2"/>
        <v>435.46678966789671</v>
      </c>
      <c r="D159" s="14"/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8">R158/R157*10</f>
        <v>25</v>
      </c>
      <c r="S159" s="52"/>
      <c r="T159" s="52"/>
      <c r="U159" s="52">
        <f t="shared" ref="U159:Y159" si="69">U158/U157*10</f>
        <v>180</v>
      </c>
      <c r="V159" s="52"/>
      <c r="W159" s="52"/>
      <c r="X159" s="52"/>
      <c r="Y159" s="52">
        <f t="shared" si="69"/>
        <v>60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52"/>
        <v>34305.599999999999</v>
      </c>
      <c r="D160" s="14"/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2"/>
        <v>352.4</v>
      </c>
      <c r="D161" s="14"/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52"/>
        <v>48.3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52"/>
        <v>34598.5</v>
      </c>
      <c r="D163" s="14"/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0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>
        <f>B168+B171+B188+B174+B183</f>
        <v>14637</v>
      </c>
      <c r="C164" s="18">
        <f t="shared" si="52"/>
        <v>30810.399999999998</v>
      </c>
      <c r="D164" s="14"/>
      <c r="E164" s="115">
        <f>E168+E171+E188+E174+E183</f>
        <v>5950</v>
      </c>
      <c r="F164" s="115">
        <f>F168+F171+F188+F174</f>
        <v>304</v>
      </c>
      <c r="G164" s="115">
        <f>G168+G171+G188+G174+G183</f>
        <v>903</v>
      </c>
      <c r="H164" s="115">
        <f>H168+H171+H188+H174</f>
        <v>1044</v>
      </c>
      <c r="I164" s="115">
        <f>I168+I171+I188+I174</f>
        <v>939</v>
      </c>
      <c r="J164" s="115">
        <f>J168+J188+J183+J171</f>
        <v>5529</v>
      </c>
      <c r="K164" s="115">
        <f>K168+K171+K188+K174</f>
        <v>234</v>
      </c>
      <c r="L164" s="115">
        <f>L168+L171+L188+L174+L183</f>
        <v>1065.3</v>
      </c>
      <c r="M164" s="115">
        <f>M168+M171+M188+M174</f>
        <v>1069</v>
      </c>
      <c r="N164" s="115">
        <f>N168+N171+N188+N174</f>
        <v>131</v>
      </c>
      <c r="O164" s="115">
        <f>O168+O171+O188+O174</f>
        <v>650</v>
      </c>
      <c r="P164" s="115">
        <f t="shared" ref="P164:Y164" si="71">P168+P171+P188+P174+P177+P183</f>
        <v>1189</v>
      </c>
      <c r="Q164" s="115">
        <f t="shared" si="71"/>
        <v>4479</v>
      </c>
      <c r="R164" s="115">
        <f t="shared" si="71"/>
        <v>525.5</v>
      </c>
      <c r="S164" s="115">
        <f t="shared" si="71"/>
        <v>1005.6</v>
      </c>
      <c r="T164" s="115">
        <f t="shared" si="71"/>
        <v>913</v>
      </c>
      <c r="U164" s="115">
        <f t="shared" si="71"/>
        <v>1353</v>
      </c>
      <c r="V164" s="115">
        <f t="shared" si="71"/>
        <v>522</v>
      </c>
      <c r="W164" s="115">
        <f t="shared" si="71"/>
        <v>1453</v>
      </c>
      <c r="X164" s="115">
        <f t="shared" si="71"/>
        <v>1377</v>
      </c>
      <c r="Y164" s="115">
        <f t="shared" si="71"/>
        <v>175</v>
      </c>
    </row>
    <row r="165" spans="1:26" s="11" customFormat="1" ht="31.5" hidden="1" customHeight="1" x14ac:dyDescent="0.2">
      <c r="A165" s="104" t="s">
        <v>203</v>
      </c>
      <c r="B165" s="107">
        <f>B169+B172+B189</f>
        <v>10047</v>
      </c>
      <c r="C165" s="18">
        <f t="shared" si="52"/>
        <v>40164.050000000003</v>
      </c>
      <c r="D165" s="14"/>
      <c r="E165" s="51">
        <f t="shared" ref="E165:Y165" si="72">E169+E172+E175+E189+E178+E184</f>
        <v>8117</v>
      </c>
      <c r="F165" s="51">
        <f t="shared" si="72"/>
        <v>526</v>
      </c>
      <c r="G165" s="51">
        <f t="shared" si="72"/>
        <v>1341</v>
      </c>
      <c r="H165" s="51">
        <f t="shared" si="72"/>
        <v>1326</v>
      </c>
      <c r="I165" s="51">
        <f t="shared" si="72"/>
        <v>820.7</v>
      </c>
      <c r="J165" s="51">
        <f>J169+J172+J175+J189+J178+J184</f>
        <v>4881</v>
      </c>
      <c r="K165" s="51">
        <f t="shared" si="72"/>
        <v>671</v>
      </c>
      <c r="L165" s="51">
        <f t="shared" si="72"/>
        <v>1632</v>
      </c>
      <c r="M165" s="51">
        <f t="shared" si="72"/>
        <v>1046</v>
      </c>
      <c r="N165" s="51">
        <f t="shared" si="72"/>
        <v>79</v>
      </c>
      <c r="O165" s="51">
        <f t="shared" si="72"/>
        <v>735</v>
      </c>
      <c r="P165" s="51">
        <f t="shared" si="72"/>
        <v>1697</v>
      </c>
      <c r="Q165" s="51">
        <f t="shared" si="72"/>
        <v>5598</v>
      </c>
      <c r="R165" s="51">
        <f t="shared" si="72"/>
        <v>532.65000000000009</v>
      </c>
      <c r="S165" s="51">
        <f t="shared" si="72"/>
        <v>2262.6999999999998</v>
      </c>
      <c r="T165" s="51">
        <f t="shared" si="72"/>
        <v>813</v>
      </c>
      <c r="U165" s="51">
        <f t="shared" si="72"/>
        <v>2815</v>
      </c>
      <c r="V165" s="51">
        <f t="shared" si="72"/>
        <v>522</v>
      </c>
      <c r="W165" s="51">
        <f t="shared" si="72"/>
        <v>1741</v>
      </c>
      <c r="X165" s="51">
        <f t="shared" si="72"/>
        <v>2605</v>
      </c>
      <c r="Y165" s="51">
        <f t="shared" si="72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2"/>
        <v>300.22917793094126</v>
      </c>
      <c r="D166" s="14"/>
      <c r="E166" s="52">
        <f t="shared" ref="E166:X166" si="73">E165/E164*10</f>
        <v>13.64201680672269</v>
      </c>
      <c r="F166" s="52">
        <f t="shared" si="73"/>
        <v>17.30263157894737</v>
      </c>
      <c r="G166" s="52">
        <f t="shared" si="73"/>
        <v>14.850498338870432</v>
      </c>
      <c r="H166" s="52">
        <f t="shared" si="73"/>
        <v>12.701149425287356</v>
      </c>
      <c r="I166" s="52">
        <f t="shared" si="73"/>
        <v>8.7401490947816836</v>
      </c>
      <c r="J166" s="52">
        <f t="shared" si="73"/>
        <v>8.8279978296256107</v>
      </c>
      <c r="K166" s="52">
        <f t="shared" si="73"/>
        <v>28.675213675213676</v>
      </c>
      <c r="L166" s="52">
        <f t="shared" si="73"/>
        <v>15.319628273725712</v>
      </c>
      <c r="M166" s="52">
        <f t="shared" si="73"/>
        <v>9.7848456501403174</v>
      </c>
      <c r="N166" s="52">
        <f t="shared" si="73"/>
        <v>6.0305343511450378</v>
      </c>
      <c r="O166" s="52">
        <f t="shared" si="73"/>
        <v>11.307692307692307</v>
      </c>
      <c r="P166" s="52">
        <f t="shared" si="73"/>
        <v>14.272497897392766</v>
      </c>
      <c r="Q166" s="52">
        <f t="shared" si="73"/>
        <v>12.498325519089082</v>
      </c>
      <c r="R166" s="52">
        <f t="shared" si="73"/>
        <v>10.136060894386301</v>
      </c>
      <c r="S166" s="52">
        <f t="shared" si="73"/>
        <v>22.500994431185362</v>
      </c>
      <c r="T166" s="52">
        <f t="shared" si="73"/>
        <v>8.904709748083242</v>
      </c>
      <c r="U166" s="52">
        <f t="shared" si="73"/>
        <v>20.805617147080561</v>
      </c>
      <c r="V166" s="52">
        <f t="shared" si="73"/>
        <v>10</v>
      </c>
      <c r="W166" s="52">
        <f t="shared" si="73"/>
        <v>11.982105987611838</v>
      </c>
      <c r="X166" s="52">
        <f t="shared" si="73"/>
        <v>18.917937545388526</v>
      </c>
      <c r="Y166" s="52">
        <f t="shared" ref="Y166" si="74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52"/>
        <v>3788.1</v>
      </c>
      <c r="D167" s="14"/>
      <c r="E167" s="116">
        <f t="shared" ref="E167:U167" si="75">E163-E164</f>
        <v>500</v>
      </c>
      <c r="F167" s="116">
        <f t="shared" si="75"/>
        <v>275</v>
      </c>
      <c r="G167" s="116">
        <f>G163-G164</f>
        <v>259.59999999999991</v>
      </c>
      <c r="H167" s="116">
        <f>H163-H164</f>
        <v>0</v>
      </c>
      <c r="I167" s="116">
        <f t="shared" si="75"/>
        <v>50</v>
      </c>
      <c r="J167" s="116">
        <f t="shared" si="75"/>
        <v>24</v>
      </c>
      <c r="K167" s="116">
        <f t="shared" si="75"/>
        <v>160</v>
      </c>
      <c r="L167" s="116">
        <f t="shared" si="75"/>
        <v>415</v>
      </c>
      <c r="M167" s="116">
        <f t="shared" si="75"/>
        <v>0</v>
      </c>
      <c r="N167" s="116">
        <f t="shared" si="75"/>
        <v>87</v>
      </c>
      <c r="O167" s="116">
        <f t="shared" si="75"/>
        <v>0</v>
      </c>
      <c r="P167" s="116">
        <f t="shared" si="75"/>
        <v>0</v>
      </c>
      <c r="Q167" s="116">
        <f t="shared" si="75"/>
        <v>799</v>
      </c>
      <c r="R167" s="116">
        <f>R163-R164</f>
        <v>0</v>
      </c>
      <c r="S167" s="116">
        <f t="shared" si="75"/>
        <v>0</v>
      </c>
      <c r="T167" s="116">
        <f t="shared" si="75"/>
        <v>261.5</v>
      </c>
      <c r="U167" s="116">
        <f t="shared" si="75"/>
        <v>902</v>
      </c>
      <c r="V167" s="116">
        <f>V160-V164</f>
        <v>0</v>
      </c>
      <c r="W167" s="116">
        <f>W163-W164</f>
        <v>0</v>
      </c>
      <c r="X167" s="116">
        <f>X163-X164</f>
        <v>0</v>
      </c>
      <c r="Y167" s="116">
        <f>Y163-Y164</f>
        <v>55</v>
      </c>
      <c r="Z167" s="121"/>
    </row>
    <row r="168" spans="1:26" s="106" customFormat="1" ht="30" hidden="1" customHeight="1" x14ac:dyDescent="0.2">
      <c r="A168" s="49" t="s">
        <v>111</v>
      </c>
      <c r="B168" s="25">
        <v>8315</v>
      </c>
      <c r="C168" s="18">
        <f t="shared" si="52"/>
        <v>14969.3</v>
      </c>
      <c r="D168" s="14"/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4" t="s">
        <v>112</v>
      </c>
      <c r="B169" s="22">
        <v>7284</v>
      </c>
      <c r="C169" s="18">
        <f t="shared" si="52"/>
        <v>21911</v>
      </c>
      <c r="D169" s="14"/>
      <c r="E169" s="152">
        <v>6857</v>
      </c>
      <c r="F169" s="88">
        <v>336</v>
      </c>
      <c r="G169" s="88">
        <v>205</v>
      </c>
      <c r="H169" s="88">
        <v>100</v>
      </c>
      <c r="I169" s="88">
        <v>42</v>
      </c>
      <c r="J169" s="88">
        <v>1722</v>
      </c>
      <c r="K169" s="88">
        <v>216</v>
      </c>
      <c r="L169" s="105">
        <v>158</v>
      </c>
      <c r="M169" s="105"/>
      <c r="N169" s="147"/>
      <c r="O169" s="152">
        <v>735</v>
      </c>
      <c r="P169" s="152">
        <v>1450</v>
      </c>
      <c r="Q169" s="105">
        <v>3309</v>
      </c>
      <c r="R169" s="105">
        <v>298</v>
      </c>
      <c r="S169" s="105">
        <v>2000</v>
      </c>
      <c r="T169" s="105"/>
      <c r="U169" s="105">
        <v>238</v>
      </c>
      <c r="V169" s="105">
        <v>522</v>
      </c>
      <c r="W169" s="105">
        <v>1508</v>
      </c>
      <c r="X169" s="105">
        <v>2215</v>
      </c>
      <c r="Y169" s="147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2"/>
        <v>247.04962381423564</v>
      </c>
      <c r="D170" s="14"/>
      <c r="E170" s="52">
        <f t="shared" ref="E170:F170" si="76">E169/E168*10</f>
        <v>14.019627887957473</v>
      </c>
      <c r="F170" s="52">
        <f t="shared" si="76"/>
        <v>28</v>
      </c>
      <c r="G170" s="52">
        <f t="shared" ref="G170:J170" si="77">G169/G168*10</f>
        <v>10.25</v>
      </c>
      <c r="H170" s="52">
        <f t="shared" si="77"/>
        <v>10</v>
      </c>
      <c r="I170" s="52">
        <f t="shared" si="77"/>
        <v>6</v>
      </c>
      <c r="J170" s="52">
        <f t="shared" si="77"/>
        <v>8.0018587360594786</v>
      </c>
      <c r="K170" s="52">
        <f t="shared" ref="K170:L170" si="78">K169/K168*10</f>
        <v>18</v>
      </c>
      <c r="L170" s="52">
        <f t="shared" si="78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9">S169/S168*10</f>
        <v>28.571428571428573</v>
      </c>
      <c r="T170" s="52"/>
      <c r="U170" s="52">
        <f t="shared" ref="U170:X170" si="80">U169/U168*10</f>
        <v>14</v>
      </c>
      <c r="V170" s="52">
        <f t="shared" si="80"/>
        <v>10</v>
      </c>
      <c r="W170" s="52">
        <f t="shared" si="80"/>
        <v>13.32155477031802</v>
      </c>
      <c r="X170" s="52">
        <f t="shared" si="80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>
        <f t="shared" si="52"/>
        <v>5054</v>
      </c>
      <c r="D171" s="14"/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>
        <f t="shared" si="52"/>
        <v>4341.1000000000004</v>
      </c>
      <c r="D172" s="14"/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2"/>
        <v>86.965496326719062</v>
      </c>
      <c r="D173" s="14"/>
      <c r="E173" s="48"/>
      <c r="F173" s="48">
        <f t="shared" ref="F173" si="81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2">J172/J171*10</f>
        <v>7.799009200283086</v>
      </c>
      <c r="K173" s="48">
        <f t="shared" ref="K173:M173" si="83">K172/K171*10</f>
        <v>9.6491228070175445</v>
      </c>
      <c r="L173" s="48"/>
      <c r="M173" s="48">
        <f t="shared" si="83"/>
        <v>9.7848456501403174</v>
      </c>
      <c r="N173" s="48">
        <f t="shared" ref="N173:Q173" si="84">N172/N171*10</f>
        <v>5.9689922480620154</v>
      </c>
      <c r="O173" s="48"/>
      <c r="P173" s="48">
        <f t="shared" si="84"/>
        <v>10</v>
      </c>
      <c r="Q173" s="48">
        <f t="shared" si="84"/>
        <v>1</v>
      </c>
      <c r="R173" s="48">
        <f>R172/R171*10</f>
        <v>6.7</v>
      </c>
      <c r="S173" s="48"/>
      <c r="T173" s="48">
        <f t="shared" ref="T173" si="85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52"/>
        <v>1183.0999999999999</v>
      </c>
      <c r="D174" s="14"/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52"/>
        <v>2071.9499999999998</v>
      </c>
      <c r="D175" s="14"/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2"/>
        <v>135.97162851171382</v>
      </c>
      <c r="D176" s="14"/>
      <c r="E176" s="48"/>
      <c r="F176" s="48">
        <f t="shared" ref="F176:G176" si="86">F175/F174*10</f>
        <v>16</v>
      </c>
      <c r="G176" s="48">
        <f t="shared" si="86"/>
        <v>18</v>
      </c>
      <c r="H176" s="48"/>
      <c r="I176" s="48">
        <f t="shared" ref="I176" si="87">I175/I174*10</f>
        <v>5.34</v>
      </c>
      <c r="J176" s="48"/>
      <c r="K176" s="48"/>
      <c r="L176" s="48"/>
      <c r="M176" s="48"/>
      <c r="N176" s="48">
        <f t="shared" ref="N176" si="88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52"/>
        <v>58</v>
      </c>
      <c r="D177" s="1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52"/>
        <v>85</v>
      </c>
      <c r="D178" s="14"/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2"/>
        <v>14.655172413793103</v>
      </c>
      <c r="D179" s="14"/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52"/>
        <v>867</v>
      </c>
      <c r="D180" s="14"/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2"/>
        <v>26430</v>
      </c>
      <c r="D181" s="14"/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2"/>
        <v>944.89208633093529</v>
      </c>
      <c r="D182" s="14"/>
      <c r="E182" s="52"/>
      <c r="F182" s="52"/>
      <c r="G182" s="52">
        <f t="shared" ref="G182" si="89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0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2"/>
        <v>4867</v>
      </c>
      <c r="D183" s="14"/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2"/>
        <v>7275</v>
      </c>
      <c r="D184" s="14"/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2"/>
        <v>170.73548636935814</v>
      </c>
      <c r="D185" s="14"/>
      <c r="E185" s="52">
        <f t="shared" ref="E185:G185" si="91">E184/E183*10</f>
        <v>20</v>
      </c>
      <c r="F185" s="52"/>
      <c r="G185" s="52">
        <f t="shared" si="91"/>
        <v>13.729372937293729</v>
      </c>
      <c r="H185" s="52"/>
      <c r="I185" s="52">
        <f t="shared" ref="I185:L185" si="92">I184/I183*10</f>
        <v>13.799999999999999</v>
      </c>
      <c r="J185" s="52">
        <f t="shared" si="92"/>
        <v>10.238853503184712</v>
      </c>
      <c r="K185" s="52">
        <f t="shared" si="92"/>
        <v>21.5625</v>
      </c>
      <c r="L185" s="52">
        <f t="shared" si="92"/>
        <v>16.46927374301676</v>
      </c>
      <c r="M185" s="52"/>
      <c r="N185" s="52"/>
      <c r="O185" s="52"/>
      <c r="P185" s="52"/>
      <c r="Q185" s="52"/>
      <c r="R185" s="52">
        <f t="shared" ref="R185" si="93">R184/R183*10</f>
        <v>9.9047619047619051</v>
      </c>
      <c r="S185" s="52"/>
      <c r="T185" s="52">
        <f t="shared" ref="T185:U185" si="94">T184/T183*10</f>
        <v>10</v>
      </c>
      <c r="U185" s="52">
        <f t="shared" si="94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52"/>
        <v>12695</v>
      </c>
      <c r="D186" s="14"/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2"/>
        <v>7</v>
      </c>
      <c r="D187" s="14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>
        <f t="shared" si="52"/>
        <v>4939</v>
      </c>
      <c r="D188" s="14"/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>
        <f t="shared" si="52"/>
        <v>4480</v>
      </c>
      <c r="D189" s="14"/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>
        <f t="shared" si="52"/>
        <v>134.80498725256098</v>
      </c>
      <c r="D190" s="14"/>
      <c r="E190" s="54">
        <f t="shared" ref="E190:F190" si="95">E189/E188*10</f>
        <v>10.996852046169989</v>
      </c>
      <c r="F190" s="54">
        <f t="shared" si="95"/>
        <v>10</v>
      </c>
      <c r="G190" s="54"/>
      <c r="H190" s="54">
        <f>H189/H188*10</f>
        <v>10.748663101604279</v>
      </c>
      <c r="I190" s="54">
        <f t="shared" ref="I190:J190" si="96">I189/I188*10</f>
        <v>9.8739495798319332</v>
      </c>
      <c r="J190" s="54">
        <f t="shared" si="96"/>
        <v>16</v>
      </c>
      <c r="K190" s="54"/>
      <c r="L190" s="54"/>
      <c r="M190" s="54"/>
      <c r="N190" s="54"/>
      <c r="O190" s="54"/>
      <c r="P190" s="54">
        <f t="shared" ref="P190:X190" si="97">P189/P188*10</f>
        <v>10.952380952380953</v>
      </c>
      <c r="Q190" s="54">
        <f t="shared" si="97"/>
        <v>7.7245745943806892</v>
      </c>
      <c r="R190" s="54">
        <f t="shared" si="97"/>
        <v>10</v>
      </c>
      <c r="S190" s="54">
        <f t="shared" si="97"/>
        <v>5</v>
      </c>
      <c r="T190" s="54">
        <f t="shared" si="97"/>
        <v>10</v>
      </c>
      <c r="U190" s="54"/>
      <c r="V190" s="54"/>
      <c r="W190" s="54">
        <f t="shared" si="97"/>
        <v>7.2585669781931461</v>
      </c>
      <c r="X190" s="54">
        <f t="shared" si="97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52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ref="C192:C194" si="98">SUM(E192:Y192)</f>
        <v>51.5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98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98"/>
        <v>67.19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33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13.046601941747573</v>
      </c>
      <c r="D196" s="14"/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/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/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/>
      <c r="E199" s="152"/>
      <c r="F199" s="152"/>
      <c r="G199" s="102"/>
      <c r="H199" s="102">
        <f t="shared" ref="H199" si="99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100">O198/O197*10</f>
        <v>5.2</v>
      </c>
      <c r="P199" s="102"/>
      <c r="Q199" s="102"/>
      <c r="R199" s="102">
        <f t="shared" ref="R199:T199" si="101">R198/R197*10</f>
        <v>16.700000000000003</v>
      </c>
      <c r="S199" s="102">
        <f t="shared" si="101"/>
        <v>11.210191082802549</v>
      </c>
      <c r="T199" s="102">
        <f t="shared" si="101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42608</v>
      </c>
      <c r="C200" s="25">
        <f>SUM(E200:Y200)</f>
        <v>56595</v>
      </c>
      <c r="D200" s="14"/>
      <c r="E200" s="88">
        <v>5300</v>
      </c>
      <c r="F200" s="88">
        <v>1865</v>
      </c>
      <c r="G200" s="88">
        <v>2620</v>
      </c>
      <c r="H200" s="88">
        <v>979</v>
      </c>
      <c r="I200" s="88">
        <v>1098</v>
      </c>
      <c r="J200" s="88">
        <v>5750</v>
      </c>
      <c r="K200" s="88">
        <v>860</v>
      </c>
      <c r="L200" s="88">
        <v>5051</v>
      </c>
      <c r="M200" s="88">
        <v>1050</v>
      </c>
      <c r="N200" s="88">
        <v>1375</v>
      </c>
      <c r="O200" s="88">
        <v>1193</v>
      </c>
      <c r="P200" s="88">
        <v>2135</v>
      </c>
      <c r="Q200" s="88">
        <v>5229</v>
      </c>
      <c r="R200" s="88">
        <v>2460</v>
      </c>
      <c r="S200" s="88">
        <v>5677</v>
      </c>
      <c r="T200" s="88">
        <v>1213</v>
      </c>
      <c r="U200" s="88">
        <v>2200</v>
      </c>
      <c r="V200" s="88">
        <v>1150</v>
      </c>
      <c r="W200" s="88">
        <v>4268</v>
      </c>
      <c r="X200" s="88">
        <v>3432</v>
      </c>
      <c r="Y200" s="88">
        <v>1690</v>
      </c>
    </row>
    <row r="201" spans="1:25" s="44" customFormat="1" ht="30" hidden="1" customHeight="1" x14ac:dyDescent="0.2">
      <c r="A201" s="12" t="s">
        <v>119</v>
      </c>
      <c r="B201" s="166">
        <f>B200/B203</f>
        <v>0.4057904761904762</v>
      </c>
      <c r="C201" s="166">
        <f>C200/C203</f>
        <v>0.57317777170115147</v>
      </c>
      <c r="D201" s="165">
        <f t="shared" ref="D201:D226" si="102">C201/B201</f>
        <v>1.4124968557224207</v>
      </c>
      <c r="E201" s="162">
        <f>E200/E203</f>
        <v>0.69281045751633985</v>
      </c>
      <c r="F201" s="162">
        <f t="shared" ref="F201:Y201" si="103">F200/F203</f>
        <v>0.66607142857142854</v>
      </c>
      <c r="G201" s="162">
        <f t="shared" si="103"/>
        <v>0.47679708826205641</v>
      </c>
      <c r="H201" s="162">
        <f>H200/H203</f>
        <v>0.14397058823529413</v>
      </c>
      <c r="I201" s="162">
        <f t="shared" si="103"/>
        <v>0.35023923444976074</v>
      </c>
      <c r="J201" s="162">
        <f t="shared" si="103"/>
        <v>0.97457627118644063</v>
      </c>
      <c r="K201" s="162">
        <f t="shared" si="103"/>
        <v>0.20004652244708071</v>
      </c>
      <c r="L201" s="162">
        <f t="shared" si="103"/>
        <v>1</v>
      </c>
      <c r="M201" s="162">
        <f t="shared" si="103"/>
        <v>0.23224950232249503</v>
      </c>
      <c r="N201" s="162">
        <f t="shared" si="103"/>
        <v>0.61686855091969495</v>
      </c>
      <c r="O201" s="162">
        <f t="shared" si="103"/>
        <v>0.35088235294117648</v>
      </c>
      <c r="P201" s="160">
        <f t="shared" si="103"/>
        <v>0.32348484848484849</v>
      </c>
      <c r="Q201" s="162">
        <f t="shared" si="103"/>
        <v>0.95072727272727275</v>
      </c>
      <c r="R201" s="162">
        <f t="shared" si="103"/>
        <v>0.62420705404719612</v>
      </c>
      <c r="S201" s="162">
        <f t="shared" si="103"/>
        <v>0.74083257209969988</v>
      </c>
      <c r="T201" s="162">
        <f t="shared" si="103"/>
        <v>0.29694002447980417</v>
      </c>
      <c r="U201" s="162">
        <f t="shared" si="103"/>
        <v>0.66808381415122986</v>
      </c>
      <c r="V201" s="162">
        <f t="shared" si="103"/>
        <v>0.57499999999999996</v>
      </c>
      <c r="W201" s="162">
        <f t="shared" si="103"/>
        <v>0.69967213114754101</v>
      </c>
      <c r="X201" s="162">
        <f t="shared" si="103"/>
        <v>0.63204419889502761</v>
      </c>
      <c r="Y201" s="162">
        <f t="shared" si="103"/>
        <v>0.59360730593607303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2118</v>
      </c>
      <c r="D202" s="14"/>
      <c r="E202" s="9"/>
      <c r="F202" s="9"/>
      <c r="G202" s="9"/>
      <c r="H202" s="9"/>
      <c r="I202" s="9">
        <v>70</v>
      </c>
      <c r="J202" s="9">
        <v>1230</v>
      </c>
      <c r="K202" s="9"/>
      <c r="L202" s="9">
        <v>10</v>
      </c>
      <c r="M202" s="9">
        <v>280</v>
      </c>
      <c r="N202" s="9"/>
      <c r="O202" s="9">
        <v>178</v>
      </c>
      <c r="P202" s="9"/>
      <c r="Q202" s="9"/>
      <c r="R202" s="9"/>
      <c r="S202" s="9"/>
      <c r="T202" s="9"/>
      <c r="U202" s="9"/>
      <c r="V202" s="9"/>
      <c r="W202" s="9"/>
      <c r="X202" s="9">
        <v>350</v>
      </c>
      <c r="Y202" s="9"/>
    </row>
    <row r="203" spans="1:25" s="11" customFormat="1" ht="30" hidden="1" customHeight="1" outlineLevel="1" x14ac:dyDescent="0.2">
      <c r="A203" s="29" t="s">
        <v>121</v>
      </c>
      <c r="B203" s="163">
        <v>105000</v>
      </c>
      <c r="C203" s="164">
        <f>SUM(E203:Y203)</f>
        <v>98739</v>
      </c>
      <c r="D203" s="165">
        <f t="shared" si="102"/>
        <v>0.94037142857142852</v>
      </c>
      <c r="E203" s="167">
        <v>7650</v>
      </c>
      <c r="F203" s="167">
        <v>2800</v>
      </c>
      <c r="G203" s="161">
        <v>5495</v>
      </c>
      <c r="H203" s="161">
        <v>6800</v>
      </c>
      <c r="I203" s="167">
        <v>3135</v>
      </c>
      <c r="J203" s="167">
        <v>5900</v>
      </c>
      <c r="K203" s="161">
        <v>4299</v>
      </c>
      <c r="L203" s="161">
        <v>5051</v>
      </c>
      <c r="M203" s="161">
        <v>4521</v>
      </c>
      <c r="N203" s="161">
        <v>2229</v>
      </c>
      <c r="O203" s="161">
        <v>3400</v>
      </c>
      <c r="P203" s="167">
        <v>6600</v>
      </c>
      <c r="Q203" s="167">
        <v>5500</v>
      </c>
      <c r="R203" s="167">
        <v>3941</v>
      </c>
      <c r="S203" s="161">
        <v>7663</v>
      </c>
      <c r="T203" s="161">
        <v>4085</v>
      </c>
      <c r="U203" s="161">
        <v>3293</v>
      </c>
      <c r="V203" s="167">
        <v>2000</v>
      </c>
      <c r="W203" s="167">
        <v>6100</v>
      </c>
      <c r="X203" s="167">
        <v>5430</v>
      </c>
      <c r="Y203" s="161">
        <v>2847</v>
      </c>
    </row>
    <row r="204" spans="1:25" s="109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2"/>
        <v>0.91988652322903208</v>
      </c>
      <c r="E204" s="88">
        <v>7600</v>
      </c>
      <c r="F204" s="88">
        <v>1982</v>
      </c>
      <c r="G204" s="88">
        <v>4437</v>
      </c>
      <c r="H204" s="88">
        <v>4816</v>
      </c>
      <c r="I204" s="88">
        <v>3103</v>
      </c>
      <c r="J204" s="88">
        <v>5900</v>
      </c>
      <c r="K204" s="88">
        <v>2435</v>
      </c>
      <c r="L204" s="88">
        <v>2683</v>
      </c>
      <c r="M204" s="88">
        <v>4229</v>
      </c>
      <c r="N204" s="88">
        <v>1458.5</v>
      </c>
      <c r="O204" s="88">
        <v>2125</v>
      </c>
      <c r="P204" s="88">
        <v>5235</v>
      </c>
      <c r="Q204" s="88">
        <v>3645</v>
      </c>
      <c r="R204" s="88">
        <v>5112</v>
      </c>
      <c r="S204" s="88">
        <v>6830</v>
      </c>
      <c r="T204" s="88">
        <v>3550</v>
      </c>
      <c r="U204" s="88">
        <v>1693</v>
      </c>
      <c r="V204" s="88">
        <v>1141</v>
      </c>
      <c r="W204" s="88">
        <v>6338</v>
      </c>
      <c r="X204" s="88">
        <v>5492</v>
      </c>
      <c r="Y204" s="88">
        <v>2070</v>
      </c>
    </row>
    <row r="205" spans="1:25" s="11" customFormat="1" ht="30" hidden="1" customHeight="1" x14ac:dyDescent="0.2">
      <c r="A205" s="12" t="s">
        <v>52</v>
      </c>
      <c r="B205" s="79">
        <f>B204/B203</f>
        <v>0.84766666666666668</v>
      </c>
      <c r="C205" s="79">
        <f>C204/C203</f>
        <v>0.82920122747850389</v>
      </c>
      <c r="D205" s="14">
        <f t="shared" si="102"/>
        <v>0.97821615510637505</v>
      </c>
      <c r="E205" s="15">
        <f t="shared" ref="E205:Y205" si="104">E204/E203</f>
        <v>0.99346405228758172</v>
      </c>
      <c r="F205" s="15">
        <f t="shared" si="104"/>
        <v>0.70785714285714285</v>
      </c>
      <c r="G205" s="15">
        <f t="shared" si="104"/>
        <v>0.80746132848043672</v>
      </c>
      <c r="H205" s="15">
        <f t="shared" si="104"/>
        <v>0.70823529411764707</v>
      </c>
      <c r="I205" s="15">
        <f t="shared" si="104"/>
        <v>0.989792663476874</v>
      </c>
      <c r="J205" s="15">
        <f t="shared" si="104"/>
        <v>1</v>
      </c>
      <c r="K205" s="15">
        <f t="shared" si="104"/>
        <v>0.5664107932077227</v>
      </c>
      <c r="L205" s="15">
        <f t="shared" si="104"/>
        <v>0.5311819441694714</v>
      </c>
      <c r="M205" s="15">
        <f t="shared" si="104"/>
        <v>0.93541251935412517</v>
      </c>
      <c r="N205" s="15">
        <f t="shared" si="104"/>
        <v>0.6543292956482728</v>
      </c>
      <c r="O205" s="15">
        <f t="shared" si="104"/>
        <v>0.625</v>
      </c>
      <c r="P205" s="15">
        <f t="shared" si="104"/>
        <v>0.79318181818181821</v>
      </c>
      <c r="Q205" s="15">
        <f t="shared" si="104"/>
        <v>0.66272727272727272</v>
      </c>
      <c r="R205" s="15">
        <f t="shared" si="104"/>
        <v>1.2971327074346612</v>
      </c>
      <c r="S205" s="15">
        <f t="shared" si="104"/>
        <v>0.89129583713950145</v>
      </c>
      <c r="T205" s="15">
        <f t="shared" si="104"/>
        <v>0.86903304773561807</v>
      </c>
      <c r="U205" s="15">
        <f t="shared" si="104"/>
        <v>0.51412086243546917</v>
      </c>
      <c r="V205" s="15">
        <f t="shared" si="104"/>
        <v>0.57050000000000001</v>
      </c>
      <c r="W205" s="15">
        <f t="shared" si="104"/>
        <v>1.0390163934426229</v>
      </c>
      <c r="X205" s="15">
        <f t="shared" si="104"/>
        <v>1.0114180478821362</v>
      </c>
      <c r="Y205" s="15">
        <f t="shared" si="104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2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2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2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2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74202</v>
      </c>
      <c r="C210" s="25">
        <f>SUM(E210:Y210)</f>
        <v>85511.7</v>
      </c>
      <c r="D210" s="14">
        <f t="shared" si="102"/>
        <v>1.1524177245896337</v>
      </c>
      <c r="E210" s="33">
        <v>820</v>
      </c>
      <c r="F210" s="33">
        <v>1980</v>
      </c>
      <c r="G210" s="33">
        <v>8395</v>
      </c>
      <c r="H210" s="33">
        <v>5576</v>
      </c>
      <c r="I210" s="33">
        <v>4072</v>
      </c>
      <c r="J210" s="33">
        <v>4281</v>
      </c>
      <c r="K210" s="43">
        <v>3545</v>
      </c>
      <c r="L210" s="33">
        <v>4926</v>
      </c>
      <c r="M210" s="33">
        <v>2486.1999999999998</v>
      </c>
      <c r="N210" s="33">
        <v>2754</v>
      </c>
      <c r="O210" s="33">
        <v>2269</v>
      </c>
      <c r="P210" s="33">
        <v>3980</v>
      </c>
      <c r="Q210" s="33">
        <v>5030</v>
      </c>
      <c r="R210" s="33">
        <v>2047</v>
      </c>
      <c r="S210" s="33">
        <v>5443</v>
      </c>
      <c r="T210" s="33">
        <v>4362.8</v>
      </c>
      <c r="U210" s="33">
        <v>1150</v>
      </c>
      <c r="V210" s="33">
        <v>1221.7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0.86699999999999999</v>
      </c>
      <c r="C211" s="46">
        <f>C210/C209</f>
        <v>0.99060185320765592</v>
      </c>
      <c r="D211" s="14">
        <f t="shared" si="102"/>
        <v>1.1425626911276308</v>
      </c>
      <c r="E211" s="66">
        <f t="shared" ref="E211:Y211" si="105">E210/E209</f>
        <v>1.0038071221339471</v>
      </c>
      <c r="F211" s="66">
        <f t="shared" si="105"/>
        <v>1.0558986337311618</v>
      </c>
      <c r="G211" s="66">
        <f t="shared" si="105"/>
        <v>1.0006675089994517</v>
      </c>
      <c r="H211" s="66">
        <f t="shared" si="105"/>
        <v>0.77369224365200495</v>
      </c>
      <c r="I211" s="66">
        <f t="shared" si="105"/>
        <v>0.88099322033311589</v>
      </c>
      <c r="J211" s="66">
        <f t="shared" si="105"/>
        <v>1</v>
      </c>
      <c r="K211" s="66">
        <f t="shared" si="105"/>
        <v>1.1207714195384129</v>
      </c>
      <c r="L211" s="66">
        <f t="shared" si="105"/>
        <v>1.3202894666309299</v>
      </c>
      <c r="M211" s="66">
        <f t="shared" si="105"/>
        <v>1</v>
      </c>
      <c r="N211" s="66">
        <f t="shared" si="105"/>
        <v>0.99985477781004939</v>
      </c>
      <c r="O211" s="66">
        <f t="shared" si="105"/>
        <v>0.88715983734751336</v>
      </c>
      <c r="P211" s="66">
        <f t="shared" si="105"/>
        <v>1.0189191264944575</v>
      </c>
      <c r="Q211" s="66">
        <f t="shared" si="105"/>
        <v>0.97840886986967512</v>
      </c>
      <c r="R211" s="66">
        <f t="shared" si="105"/>
        <v>0.77187028657616896</v>
      </c>
      <c r="S211" s="66">
        <f t="shared" si="105"/>
        <v>1.2597204221440474</v>
      </c>
      <c r="T211" s="66">
        <f t="shared" si="105"/>
        <v>1</v>
      </c>
      <c r="U211" s="66">
        <f t="shared" si="105"/>
        <v>1.2243159799850953</v>
      </c>
      <c r="V211" s="66">
        <f t="shared" si="105"/>
        <v>0.78464996788696217</v>
      </c>
      <c r="W211" s="66">
        <f t="shared" si="105"/>
        <v>0.97430145803871859</v>
      </c>
      <c r="X211" s="66">
        <f t="shared" si="105"/>
        <v>0.99994816534104314</v>
      </c>
      <c r="Y211" s="66">
        <f t="shared" si="105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2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77336</v>
      </c>
      <c r="C216" s="25">
        <f>SUM(E216:Y216)</f>
        <v>86783</v>
      </c>
      <c r="D216" s="14">
        <f t="shared" si="102"/>
        <v>1.1221552705079134</v>
      </c>
      <c r="E216" s="24">
        <v>2500</v>
      </c>
      <c r="F216" s="24">
        <v>2680</v>
      </c>
      <c r="G216" s="24">
        <v>12697</v>
      </c>
      <c r="H216" s="24">
        <v>5880</v>
      </c>
      <c r="I216" s="24">
        <v>3291</v>
      </c>
      <c r="J216" s="24">
        <v>5210</v>
      </c>
      <c r="K216" s="24">
        <v>2260</v>
      </c>
      <c r="L216" s="24">
        <v>5339</v>
      </c>
      <c r="M216" s="24">
        <v>2282</v>
      </c>
      <c r="N216" s="24">
        <v>4360</v>
      </c>
      <c r="O216" s="24">
        <v>1932</v>
      </c>
      <c r="P216" s="24">
        <v>4713</v>
      </c>
      <c r="Q216" s="24">
        <v>6951</v>
      </c>
      <c r="R216" s="24">
        <v>1586</v>
      </c>
      <c r="S216" s="24">
        <v>2349</v>
      </c>
      <c r="T216" s="24">
        <v>2432</v>
      </c>
      <c r="U216" s="24">
        <v>1950</v>
      </c>
      <c r="V216" s="24">
        <v>757</v>
      </c>
      <c r="W216" s="24">
        <v>5874</v>
      </c>
      <c r="X216" s="24">
        <v>6090</v>
      </c>
      <c r="Y216" s="24">
        <v>5650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2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34801.200000000004</v>
      </c>
      <c r="C218" s="25">
        <f>C216*0.45</f>
        <v>39052.35</v>
      </c>
      <c r="D218" s="14">
        <f t="shared" si="102"/>
        <v>1.1221552705079134</v>
      </c>
      <c r="E218" s="24">
        <f>E216*0.45</f>
        <v>1125</v>
      </c>
      <c r="F218" s="24">
        <f t="shared" ref="F218:X218" si="106">F216*0.45</f>
        <v>1206</v>
      </c>
      <c r="G218" s="24">
        <f t="shared" si="106"/>
        <v>5713.6500000000005</v>
      </c>
      <c r="H218" s="24">
        <f t="shared" si="106"/>
        <v>2646</v>
      </c>
      <c r="I218" s="24">
        <f t="shared" si="106"/>
        <v>1480.95</v>
      </c>
      <c r="J218" s="24">
        <f t="shared" si="106"/>
        <v>2344.5</v>
      </c>
      <c r="K218" s="24">
        <f t="shared" si="106"/>
        <v>1017</v>
      </c>
      <c r="L218" s="24">
        <f t="shared" si="106"/>
        <v>2402.5500000000002</v>
      </c>
      <c r="M218" s="24">
        <f t="shared" si="106"/>
        <v>1026.9000000000001</v>
      </c>
      <c r="N218" s="24">
        <f t="shared" si="106"/>
        <v>1962</v>
      </c>
      <c r="O218" s="24">
        <f t="shared" si="106"/>
        <v>869.4</v>
      </c>
      <c r="P218" s="24">
        <f t="shared" si="106"/>
        <v>2120.85</v>
      </c>
      <c r="Q218" s="24">
        <f t="shared" si="106"/>
        <v>3127.9500000000003</v>
      </c>
      <c r="R218" s="24">
        <f t="shared" si="106"/>
        <v>713.7</v>
      </c>
      <c r="S218" s="24">
        <f t="shared" si="106"/>
        <v>1057.05</v>
      </c>
      <c r="T218" s="24">
        <f t="shared" si="106"/>
        <v>1094.4000000000001</v>
      </c>
      <c r="U218" s="24">
        <f t="shared" si="106"/>
        <v>877.5</v>
      </c>
      <c r="V218" s="24">
        <f t="shared" si="106"/>
        <v>340.65000000000003</v>
      </c>
      <c r="W218" s="24">
        <f t="shared" si="106"/>
        <v>2643.3</v>
      </c>
      <c r="X218" s="24">
        <f t="shared" si="106"/>
        <v>2740.5</v>
      </c>
      <c r="Y218" s="24">
        <f>Y216*0.45</f>
        <v>2542.5</v>
      </c>
      <c r="Z218" s="57"/>
    </row>
    <row r="219" spans="1:35" s="44" customFormat="1" ht="30" customHeight="1" collapsed="1" x14ac:dyDescent="0.2">
      <c r="A219" s="12" t="s">
        <v>133</v>
      </c>
      <c r="B219" s="46">
        <v>0.67100000000000004</v>
      </c>
      <c r="C219" s="46">
        <f>C216/C217</f>
        <v>0.82162862399071568</v>
      </c>
      <c r="D219" s="14">
        <f t="shared" si="102"/>
        <v>1.2244837913423481</v>
      </c>
      <c r="E219" s="66">
        <f t="shared" ref="E219:Y219" si="107">E216/E217</f>
        <v>0.9840453448094888</v>
      </c>
      <c r="F219" s="66">
        <f t="shared" si="107"/>
        <v>0.8757597542644272</v>
      </c>
      <c r="G219" s="66">
        <f t="shared" si="107"/>
        <v>0.98439690461431473</v>
      </c>
      <c r="H219" s="66">
        <f t="shared" si="107"/>
        <v>0.65333333333333332</v>
      </c>
      <c r="I219" s="66">
        <f t="shared" si="107"/>
        <v>0.49223133023849297</v>
      </c>
      <c r="J219" s="66">
        <f t="shared" si="107"/>
        <v>1.1349163589153017</v>
      </c>
      <c r="K219" s="66">
        <f t="shared" si="107"/>
        <v>0.39728027471012989</v>
      </c>
      <c r="L219" s="66">
        <f t="shared" si="107"/>
        <v>0.70023467938808492</v>
      </c>
      <c r="M219" s="66">
        <f t="shared" si="107"/>
        <v>0.45507369681211512</v>
      </c>
      <c r="N219" s="66">
        <f t="shared" si="107"/>
        <v>1.0487061467649821</v>
      </c>
      <c r="O219" s="66">
        <f t="shared" si="107"/>
        <v>0.6187357806062842</v>
      </c>
      <c r="P219" s="66">
        <f t="shared" si="107"/>
        <v>0.91409770236218524</v>
      </c>
      <c r="Q219" s="66">
        <f t="shared" si="107"/>
        <v>2.4824999999999999</v>
      </c>
      <c r="R219" s="66">
        <f t="shared" si="107"/>
        <v>0.49548736462093856</v>
      </c>
      <c r="S219" s="66">
        <f t="shared" si="107"/>
        <v>0.48519290669589626</v>
      </c>
      <c r="T219" s="66">
        <f t="shared" si="107"/>
        <v>0.73161340007701192</v>
      </c>
      <c r="U219" s="66">
        <f t="shared" si="107"/>
        <v>0.80913161505436615</v>
      </c>
      <c r="V219" s="66">
        <f t="shared" si="107"/>
        <v>0.66851137735127031</v>
      </c>
      <c r="W219" s="66">
        <f t="shared" si="107"/>
        <v>1.0083081570996979</v>
      </c>
      <c r="X219" s="66">
        <f t="shared" si="107"/>
        <v>1.0980887125856473</v>
      </c>
      <c r="Y219" s="66">
        <f t="shared" si="107"/>
        <v>0.80673830989387052</v>
      </c>
    </row>
    <row r="220" spans="1:35" s="111" customFormat="1" ht="30" customHeight="1" outlineLevel="1" x14ac:dyDescent="0.2">
      <c r="A220" s="49" t="s">
        <v>134</v>
      </c>
      <c r="B220" s="22">
        <v>211945</v>
      </c>
      <c r="C220" s="25">
        <f>SUM(E220:Y220)</f>
        <v>273045</v>
      </c>
      <c r="D220" s="14">
        <f t="shared" si="102"/>
        <v>1.2882823373988534</v>
      </c>
      <c r="E220" s="24">
        <v>570</v>
      </c>
      <c r="F220" s="24">
        <v>8200</v>
      </c>
      <c r="G220" s="24">
        <v>25842</v>
      </c>
      <c r="H220" s="24">
        <v>19728</v>
      </c>
      <c r="I220" s="24">
        <v>10226</v>
      </c>
      <c r="J220" s="24">
        <v>9450</v>
      </c>
      <c r="K220" s="24">
        <v>4754</v>
      </c>
      <c r="L220" s="24">
        <v>17050</v>
      </c>
      <c r="M220" s="24">
        <v>8484</v>
      </c>
      <c r="N220" s="24">
        <v>10700</v>
      </c>
      <c r="O220" s="24">
        <v>8540</v>
      </c>
      <c r="P220" s="24">
        <v>21650</v>
      </c>
      <c r="Q220" s="24">
        <v>1908</v>
      </c>
      <c r="R220" s="24">
        <v>3850</v>
      </c>
      <c r="S220" s="24">
        <v>9500</v>
      </c>
      <c r="T220" s="24">
        <v>37522</v>
      </c>
      <c r="U220" s="24">
        <v>3500</v>
      </c>
      <c r="V220" s="24">
        <v>900</v>
      </c>
      <c r="W220" s="24">
        <v>9324</v>
      </c>
      <c r="X220" s="24">
        <v>42867</v>
      </c>
      <c r="Y220" s="24">
        <v>18480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2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63583.5</v>
      </c>
      <c r="C222" s="25">
        <f>C220*0.3</f>
        <v>81913.5</v>
      </c>
      <c r="D222" s="14">
        <f t="shared" si="102"/>
        <v>1.2882823373988534</v>
      </c>
      <c r="E222" s="24">
        <f>E220*0.3</f>
        <v>171</v>
      </c>
      <c r="F222" s="24">
        <f t="shared" ref="F222:Y222" si="108">F220*0.3</f>
        <v>2460</v>
      </c>
      <c r="G222" s="24">
        <f t="shared" si="108"/>
        <v>7752.5999999999995</v>
      </c>
      <c r="H222" s="24">
        <f t="shared" si="108"/>
        <v>5918.4</v>
      </c>
      <c r="I222" s="24">
        <f t="shared" si="108"/>
        <v>3067.7999999999997</v>
      </c>
      <c r="J222" s="24">
        <f t="shared" si="108"/>
        <v>2835</v>
      </c>
      <c r="K222" s="24">
        <f t="shared" si="108"/>
        <v>1426.2</v>
      </c>
      <c r="L222" s="24">
        <f t="shared" si="108"/>
        <v>5115</v>
      </c>
      <c r="M222" s="24">
        <f t="shared" si="108"/>
        <v>2545.1999999999998</v>
      </c>
      <c r="N222" s="24">
        <f t="shared" si="108"/>
        <v>3210</v>
      </c>
      <c r="O222" s="24">
        <f t="shared" si="108"/>
        <v>2562</v>
      </c>
      <c r="P222" s="24">
        <f t="shared" si="108"/>
        <v>6495</v>
      </c>
      <c r="Q222" s="24">
        <f t="shared" si="108"/>
        <v>572.4</v>
      </c>
      <c r="R222" s="24">
        <f t="shared" si="108"/>
        <v>1155</v>
      </c>
      <c r="S222" s="24">
        <f t="shared" si="108"/>
        <v>2850</v>
      </c>
      <c r="T222" s="24">
        <f t="shared" si="108"/>
        <v>11256.6</v>
      </c>
      <c r="U222" s="24">
        <f t="shared" si="108"/>
        <v>1050</v>
      </c>
      <c r="V222" s="24">
        <f t="shared" si="108"/>
        <v>270</v>
      </c>
      <c r="W222" s="24">
        <f t="shared" si="108"/>
        <v>2797.2</v>
      </c>
      <c r="X222" s="24">
        <f t="shared" si="108"/>
        <v>12860.1</v>
      </c>
      <c r="Y222" s="24">
        <f t="shared" si="108"/>
        <v>5544</v>
      </c>
    </row>
    <row r="223" spans="1:35" s="56" customFormat="1" ht="30" customHeight="1" collapsed="1" x14ac:dyDescent="0.2">
      <c r="A223" s="12" t="s">
        <v>133</v>
      </c>
      <c r="B223" s="8">
        <v>0.74099999999999999</v>
      </c>
      <c r="C223" s="8">
        <f>C220/C221</f>
        <v>0.90554380053461392</v>
      </c>
      <c r="D223" s="14">
        <f t="shared" si="102"/>
        <v>1.2220564109778866</v>
      </c>
      <c r="E223" s="160">
        <f t="shared" ref="E223:Y223" si="109">E220/E221</f>
        <v>0.78512396694214881</v>
      </c>
      <c r="F223" s="160">
        <f t="shared" si="109"/>
        <v>0.99237565049013676</v>
      </c>
      <c r="G223" s="160">
        <f t="shared" si="109"/>
        <v>0.96837292962602117</v>
      </c>
      <c r="H223" s="87">
        <f t="shared" si="109"/>
        <v>1.0260037445392136</v>
      </c>
      <c r="I223" s="87">
        <f t="shared" si="109"/>
        <v>1.124230430958663</v>
      </c>
      <c r="J223" s="87">
        <f t="shared" si="109"/>
        <v>0.78743438046829428</v>
      </c>
      <c r="K223" s="87">
        <f t="shared" si="109"/>
        <v>1.3582857142857143</v>
      </c>
      <c r="L223" s="87">
        <f t="shared" si="109"/>
        <v>0.90140100449378802</v>
      </c>
      <c r="M223" s="87">
        <f t="shared" si="109"/>
        <v>0.6134046706673415</v>
      </c>
      <c r="N223" s="87">
        <f t="shared" si="109"/>
        <v>0.74872297250017494</v>
      </c>
      <c r="O223" s="87">
        <f t="shared" si="109"/>
        <v>1.1287338091461803</v>
      </c>
      <c r="P223" s="87">
        <f t="shared" si="109"/>
        <v>1.4295146913172665</v>
      </c>
      <c r="Q223" s="87">
        <f t="shared" si="109"/>
        <v>0.57993920972644375</v>
      </c>
      <c r="R223" s="87">
        <f t="shared" si="109"/>
        <v>1.02803738317757</v>
      </c>
      <c r="S223" s="87">
        <f t="shared" si="109"/>
        <v>0.90770112746034781</v>
      </c>
      <c r="T223" s="87">
        <f t="shared" si="109"/>
        <v>0.62709116737695325</v>
      </c>
      <c r="U223" s="87">
        <f t="shared" si="109"/>
        <v>0.84725248123940933</v>
      </c>
      <c r="V223" s="87">
        <f t="shared" si="109"/>
        <v>1.5901060070671378</v>
      </c>
      <c r="W223" s="87">
        <f t="shared" si="109"/>
        <v>1.2552504038772214</v>
      </c>
      <c r="X223" s="87">
        <f t="shared" si="109"/>
        <v>1.0059134107708554</v>
      </c>
      <c r="Y223" s="87">
        <f t="shared" si="109"/>
        <v>0.91476091476091481</v>
      </c>
    </row>
    <row r="224" spans="1:35" s="111" customFormat="1" ht="30" customHeight="1" outlineLevel="1" x14ac:dyDescent="0.2">
      <c r="A224" s="49" t="s">
        <v>135</v>
      </c>
      <c r="B224" s="22">
        <v>13267</v>
      </c>
      <c r="C224" s="25">
        <f>SUM(E224:Y224)</f>
        <v>8360</v>
      </c>
      <c r="D224" s="8">
        <f t="shared" si="102"/>
        <v>0.63013492123313486</v>
      </c>
      <c r="E224" s="159"/>
      <c r="F224" s="158"/>
      <c r="G224" s="159"/>
      <c r="H224" s="157">
        <v>1000</v>
      </c>
      <c r="I224" s="157">
        <v>3500</v>
      </c>
      <c r="J224" s="158">
        <v>560</v>
      </c>
      <c r="K224" s="158"/>
      <c r="L224" s="159"/>
      <c r="M224" s="158"/>
      <c r="N224" s="158"/>
      <c r="O224" s="159"/>
      <c r="P224" s="159">
        <v>2800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2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1588.4</v>
      </c>
      <c r="D226" s="8">
        <f t="shared" si="102"/>
        <v>1.870906949352179</v>
      </c>
      <c r="E226" s="159"/>
      <c r="F226" s="159">
        <f t="shared" ref="F226:Y226" si="110">F224*0.19</f>
        <v>0</v>
      </c>
      <c r="G226" s="159">
        <f t="shared" si="110"/>
        <v>0</v>
      </c>
      <c r="H226" s="159">
        <f t="shared" si="110"/>
        <v>190</v>
      </c>
      <c r="I226" s="159">
        <f t="shared" si="110"/>
        <v>665</v>
      </c>
      <c r="J226" s="159">
        <f t="shared" si="110"/>
        <v>106.4</v>
      </c>
      <c r="K226" s="159">
        <f t="shared" si="110"/>
        <v>0</v>
      </c>
      <c r="L226" s="159">
        <f t="shared" si="110"/>
        <v>0</v>
      </c>
      <c r="M226" s="159">
        <f t="shared" si="110"/>
        <v>0</v>
      </c>
      <c r="N226" s="159">
        <f t="shared" si="110"/>
        <v>0</v>
      </c>
      <c r="O226" s="159">
        <f t="shared" si="110"/>
        <v>0</v>
      </c>
      <c r="P226" s="159">
        <f t="shared" si="110"/>
        <v>532</v>
      </c>
      <c r="Q226" s="159">
        <f t="shared" si="110"/>
        <v>0</v>
      </c>
      <c r="R226" s="159">
        <f t="shared" si="110"/>
        <v>0</v>
      </c>
      <c r="S226" s="159">
        <f t="shared" si="110"/>
        <v>95</v>
      </c>
      <c r="T226" s="159">
        <f t="shared" si="110"/>
        <v>0</v>
      </c>
      <c r="U226" s="159">
        <f t="shared" si="110"/>
        <v>0</v>
      </c>
      <c r="V226" s="159"/>
      <c r="W226" s="159">
        <f t="shared" si="110"/>
        <v>0</v>
      </c>
      <c r="X226" s="159">
        <f t="shared" si="110"/>
        <v>0</v>
      </c>
      <c r="Y226" s="159">
        <f t="shared" si="110"/>
        <v>0</v>
      </c>
    </row>
    <row r="227" spans="1:25" s="56" customFormat="1" ht="30" customHeight="1" collapsed="1" x14ac:dyDescent="0.2">
      <c r="A227" s="12" t="s">
        <v>137</v>
      </c>
      <c r="B227" s="8">
        <v>0.05</v>
      </c>
      <c r="C227" s="8">
        <f>C224/C225</f>
        <v>3.1210217239538419E-2</v>
      </c>
      <c r="D227" s="8">
        <f>C227/B227</f>
        <v>0.62420434479076836</v>
      </c>
      <c r="E227" s="160"/>
      <c r="F227" s="160"/>
      <c r="G227" s="160"/>
      <c r="H227" s="160">
        <f>H224/H225</f>
        <v>3.9840637450199202E-2</v>
      </c>
      <c r="I227" s="160">
        <f t="shared" ref="I227:S227" si="111">I224/I225</f>
        <v>0.50021437759039589</v>
      </c>
      <c r="J227" s="160">
        <f t="shared" si="111"/>
        <v>0.42682926829268292</v>
      </c>
      <c r="K227" s="160"/>
      <c r="L227" s="160"/>
      <c r="M227" s="160"/>
      <c r="N227" s="160"/>
      <c r="O227" s="160"/>
      <c r="P227" s="160">
        <f t="shared" si="111"/>
        <v>0.1797752808988764</v>
      </c>
      <c r="Q227" s="160"/>
      <c r="R227" s="160"/>
      <c r="S227" s="160">
        <f t="shared" si="111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12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2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2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122562.65</v>
      </c>
      <c r="D233" s="8">
        <f t="shared" si="112"/>
        <v>1.740452286282306</v>
      </c>
      <c r="E233" s="159">
        <f>E231+E229+E226+E222+E218</f>
        <v>1296</v>
      </c>
      <c r="F233" s="159">
        <f>F231+F229+F226+F222+F218</f>
        <v>3666</v>
      </c>
      <c r="G233" s="159">
        <f t="shared" ref="G233:Y233" si="113">G231+G229+G226+G222+G218</f>
        <v>13466.25</v>
      </c>
      <c r="H233" s="159">
        <f>H231+H229+H226+H222+H218</f>
        <v>8754.4</v>
      </c>
      <c r="I233" s="159">
        <f t="shared" si="113"/>
        <v>5213.75</v>
      </c>
      <c r="J233" s="159">
        <f t="shared" si="113"/>
        <v>5285.9</v>
      </c>
      <c r="K233" s="159">
        <f t="shared" si="113"/>
        <v>2443.1999999999998</v>
      </c>
      <c r="L233" s="159">
        <f t="shared" si="113"/>
        <v>7517.55</v>
      </c>
      <c r="M233" s="159">
        <f t="shared" si="113"/>
        <v>3572.1</v>
      </c>
      <c r="N233" s="159">
        <f t="shared" si="113"/>
        <v>5172</v>
      </c>
      <c r="O233" s="159">
        <f>O231+O229+O226+O222+O218</f>
        <v>3431.4</v>
      </c>
      <c r="P233" s="156">
        <f t="shared" si="113"/>
        <v>9156.25</v>
      </c>
      <c r="Q233" s="159">
        <f t="shared" si="113"/>
        <v>3700.3500000000004</v>
      </c>
      <c r="R233" s="159">
        <f t="shared" si="113"/>
        <v>1868.7</v>
      </c>
      <c r="S233" s="159">
        <f t="shared" si="113"/>
        <v>4002.05</v>
      </c>
      <c r="T233" s="159">
        <f t="shared" si="113"/>
        <v>12351</v>
      </c>
      <c r="U233" s="159">
        <f t="shared" si="113"/>
        <v>1927.5</v>
      </c>
      <c r="V233" s="159">
        <f t="shared" si="113"/>
        <v>610.65000000000009</v>
      </c>
      <c r="W233" s="159">
        <f t="shared" si="113"/>
        <v>5440.5</v>
      </c>
      <c r="X233" s="159">
        <f t="shared" si="113"/>
        <v>15600.6</v>
      </c>
      <c r="Y233" s="159">
        <f t="shared" si="113"/>
        <v>8086.5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14.3</v>
      </c>
      <c r="C235" s="47">
        <f>C233/C234*10</f>
        <v>16.63806608384014</v>
      </c>
      <c r="D235" s="8">
        <f>C235/B235</f>
        <v>1.1635011247440656</v>
      </c>
      <c r="E235" s="155">
        <f>E233/E234*10</f>
        <v>19.044819985304922</v>
      </c>
      <c r="F235" s="155">
        <f>F233/F234*10</f>
        <v>17.30387992070235</v>
      </c>
      <c r="G235" s="155">
        <f t="shared" ref="G235:X235" si="114">G233/G234*10</f>
        <v>20.857534501184887</v>
      </c>
      <c r="H235" s="155">
        <f>H233/H234*10</f>
        <v>11.898445145156028</v>
      </c>
      <c r="I235" s="155">
        <f t="shared" si="114"/>
        <v>19.597616899714328</v>
      </c>
      <c r="J235" s="155">
        <f t="shared" si="114"/>
        <v>18.807016295452929</v>
      </c>
      <c r="K235" s="155">
        <f>K233/K234*10</f>
        <v>19.508144362823376</v>
      </c>
      <c r="L235" s="155">
        <f>L233/L234*10</f>
        <v>11.963001273074475</v>
      </c>
      <c r="M235" s="155">
        <f>M233/M234*10</f>
        <v>11.630201211174056</v>
      </c>
      <c r="N235" s="155">
        <f t="shared" si="114"/>
        <v>17.250350210126079</v>
      </c>
      <c r="O235" s="155">
        <f>O233/O234*10</f>
        <v>17.143285371702639</v>
      </c>
      <c r="P235" s="155">
        <f t="shared" si="114"/>
        <v>24.625490828895703</v>
      </c>
      <c r="Q235" s="155">
        <f t="shared" si="114"/>
        <v>17.484171234171235</v>
      </c>
      <c r="R235" s="155">
        <f t="shared" si="114"/>
        <v>12.973479589003054</v>
      </c>
      <c r="S235" s="155">
        <f t="shared" si="114"/>
        <v>18.737066342057211</v>
      </c>
      <c r="T235" s="155">
        <f t="shared" si="114"/>
        <v>13.00433793800539</v>
      </c>
      <c r="U235" s="155">
        <f t="shared" si="114"/>
        <v>14.307452494061756</v>
      </c>
      <c r="V235" s="155">
        <f t="shared" si="114"/>
        <v>20.671970209884908</v>
      </c>
      <c r="W235" s="155">
        <f t="shared" si="114"/>
        <v>24.903872562482835</v>
      </c>
      <c r="X235" s="155">
        <f t="shared" si="114"/>
        <v>19.582752777254754</v>
      </c>
      <c r="Y235" s="155">
        <f>Y233/Y234*10</f>
        <v>15.343819968881638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</row>
    <row r="246" spans="1:25" ht="20.25" hidden="1" customHeight="1" x14ac:dyDescent="0.25">
      <c r="A246" s="183"/>
      <c r="B246" s="184"/>
      <c r="C246" s="184"/>
      <c r="D246" s="184"/>
      <c r="E246" s="184"/>
      <c r="F246" s="184"/>
      <c r="G246" s="184"/>
      <c r="H246" s="184"/>
      <c r="I246" s="184"/>
      <c r="J246" s="184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2023-07-25T10:56:07Z</cp:lastPrinted>
  <dcterms:created xsi:type="dcterms:W3CDTF">2017-06-08T05:54:08Z</dcterms:created>
  <dcterms:modified xsi:type="dcterms:W3CDTF">2023-07-28T10:33:37Z</dcterms:modified>
</cp:coreProperties>
</file>