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220" windowWidth="17520" windowHeight="6885" tabRatio="597"/>
  </bookViews>
  <sheets>
    <sheet name="01.05" sheetId="54" r:id="rId1"/>
  </sheets>
  <definedNames>
    <definedName name="_xlnm._FilterDatabase" localSheetId="0" hidden="1">'01.05'!$C$1:$C$346</definedName>
    <definedName name="_xlnm.Print_Area" localSheetId="0">'01.05'!$A$1:$L$305</definedName>
  </definedNames>
  <calcPr calcId="145621"/>
</workbook>
</file>

<file path=xl/calcChain.xml><?xml version="1.0" encoding="utf-8"?>
<calcChain xmlns="http://schemas.openxmlformats.org/spreadsheetml/2006/main">
  <c r="E97" i="54" l="1"/>
  <c r="D97" i="54"/>
  <c r="E96" i="54"/>
  <c r="D96" i="54"/>
  <c r="F299" i="54"/>
  <c r="E296" i="54"/>
  <c r="F296" i="54" s="1"/>
  <c r="D296" i="54"/>
  <c r="C296" i="54"/>
  <c r="E295" i="54"/>
  <c r="F295" i="54" s="1"/>
  <c r="D295" i="54"/>
  <c r="C295" i="54"/>
  <c r="F294" i="54"/>
  <c r="E291" i="54"/>
  <c r="F291" i="54" s="1"/>
  <c r="D291" i="54"/>
  <c r="C291" i="54"/>
  <c r="F290" i="54"/>
  <c r="E287" i="54"/>
  <c r="F287" i="54" s="1"/>
  <c r="D287" i="54"/>
  <c r="C287" i="54"/>
  <c r="F286" i="54"/>
  <c r="E283" i="54"/>
  <c r="F283" i="54" s="1"/>
  <c r="D283" i="54"/>
  <c r="C283" i="54"/>
  <c r="F282" i="54"/>
  <c r="E279" i="54"/>
  <c r="F279" i="54" s="1"/>
  <c r="D279" i="54"/>
  <c r="C279" i="54"/>
  <c r="F278" i="54"/>
  <c r="E275" i="54"/>
  <c r="F275" i="54" s="1"/>
  <c r="D275" i="54"/>
  <c r="C275" i="54"/>
  <c r="F274" i="54"/>
  <c r="F273" i="54"/>
  <c r="E271" i="54"/>
  <c r="F271" i="54" s="1"/>
  <c r="D271" i="54"/>
  <c r="C271" i="54"/>
  <c r="F270" i="54"/>
  <c r="E267" i="54"/>
  <c r="F267" i="54" s="1"/>
  <c r="D267" i="54"/>
  <c r="C267" i="54"/>
  <c r="F266" i="54"/>
  <c r="F263" i="54"/>
  <c r="E263" i="54"/>
  <c r="D263" i="54"/>
  <c r="C263" i="54"/>
  <c r="F262" i="54"/>
  <c r="E259" i="54"/>
  <c r="F259" i="54" s="1"/>
  <c r="D259" i="54"/>
  <c r="C259" i="54"/>
  <c r="F258" i="54"/>
  <c r="E255" i="54"/>
  <c r="F255" i="54" s="1"/>
  <c r="D255" i="54"/>
  <c r="C255" i="54"/>
  <c r="F254" i="54"/>
  <c r="F253" i="54"/>
  <c r="E251" i="54"/>
  <c r="F251" i="54" s="1"/>
  <c r="D251" i="54"/>
  <c r="C251" i="54"/>
  <c r="F250" i="54"/>
  <c r="E247" i="54"/>
  <c r="F247" i="54" s="1"/>
  <c r="D247" i="54"/>
  <c r="C247" i="54"/>
  <c r="C246" i="54"/>
  <c r="F242" i="54"/>
  <c r="E242" i="54"/>
  <c r="D242" i="54"/>
  <c r="C242" i="54"/>
  <c r="F238" i="54"/>
  <c r="E238" i="54"/>
  <c r="D238" i="54"/>
  <c r="C238" i="54"/>
  <c r="F234" i="54"/>
  <c r="E234" i="54"/>
  <c r="D234" i="54"/>
  <c r="C234" i="54"/>
  <c r="C221" i="54" s="1"/>
  <c r="F233" i="54"/>
  <c r="E230" i="54"/>
  <c r="F230" i="54" s="1"/>
  <c r="D230" i="54"/>
  <c r="D221" i="54" s="1"/>
  <c r="C230" i="54"/>
  <c r="F228" i="54"/>
  <c r="E226" i="54"/>
  <c r="F226" i="54" s="1"/>
  <c r="D226" i="54"/>
  <c r="C226" i="54"/>
  <c r="F225" i="54"/>
  <c r="F222" i="54"/>
  <c r="E222" i="54"/>
  <c r="D222" i="54"/>
  <c r="C222" i="54"/>
  <c r="F220" i="54"/>
  <c r="E217" i="54"/>
  <c r="F217" i="54" s="1"/>
  <c r="D217" i="54"/>
  <c r="C217" i="54"/>
  <c r="F216" i="54"/>
  <c r="E213" i="54"/>
  <c r="F213" i="54" s="1"/>
  <c r="D213" i="54"/>
  <c r="C213" i="54"/>
  <c r="F212" i="54"/>
  <c r="E209" i="54"/>
  <c r="F209" i="54" s="1"/>
  <c r="D209" i="54"/>
  <c r="C209" i="54"/>
  <c r="F208" i="54"/>
  <c r="E205" i="54"/>
  <c r="F205" i="54" s="1"/>
  <c r="D205" i="54"/>
  <c r="C205" i="54"/>
  <c r="F204" i="54"/>
  <c r="E201" i="54"/>
  <c r="F201" i="54" s="1"/>
  <c r="D201" i="54"/>
  <c r="C201" i="54"/>
  <c r="F200" i="54"/>
  <c r="E197" i="54"/>
  <c r="D197" i="54"/>
  <c r="C197" i="54"/>
  <c r="F196" i="54"/>
  <c r="C193" i="54"/>
  <c r="F193" i="54" s="1"/>
  <c r="F192" i="54"/>
  <c r="F191" i="54"/>
  <c r="E189" i="54"/>
  <c r="F189" i="54" s="1"/>
  <c r="D189" i="54"/>
  <c r="C189" i="54"/>
  <c r="F188" i="54"/>
  <c r="E184" i="54"/>
  <c r="F184" i="54" s="1"/>
  <c r="D184" i="54"/>
  <c r="C184" i="54"/>
  <c r="F183" i="54"/>
  <c r="F182" i="54"/>
  <c r="E180" i="54"/>
  <c r="D180" i="54"/>
  <c r="C180" i="54"/>
  <c r="F180" i="54" s="1"/>
  <c r="F179" i="54"/>
  <c r="E176" i="54"/>
  <c r="F176" i="54" s="1"/>
  <c r="D176" i="54"/>
  <c r="C176" i="54"/>
  <c r="F175" i="54"/>
  <c r="E172" i="54"/>
  <c r="F172" i="54" s="1"/>
  <c r="D172" i="54"/>
  <c r="C172" i="54"/>
  <c r="C148" i="54" s="1"/>
  <c r="F169" i="54"/>
  <c r="F167" i="54"/>
  <c r="E167" i="54"/>
  <c r="D167" i="54"/>
  <c r="C167" i="54"/>
  <c r="F164" i="54"/>
  <c r="F163" i="54"/>
  <c r="E161" i="54"/>
  <c r="F161" i="54" s="1"/>
  <c r="D161" i="54"/>
  <c r="C161" i="54"/>
  <c r="F160" i="54"/>
  <c r="E157" i="54"/>
  <c r="F157" i="54" s="1"/>
  <c r="D157" i="54"/>
  <c r="C157" i="54"/>
  <c r="F156" i="54"/>
  <c r="E153" i="54"/>
  <c r="F153" i="54" s="1"/>
  <c r="D153" i="54"/>
  <c r="C153" i="54"/>
  <c r="F152" i="54"/>
  <c r="E149" i="54"/>
  <c r="F149" i="54" s="1"/>
  <c r="D149" i="54"/>
  <c r="C149" i="54"/>
  <c r="F147" i="54"/>
  <c r="F146" i="54"/>
  <c r="E144" i="54"/>
  <c r="F144" i="54" s="1"/>
  <c r="D144" i="54"/>
  <c r="C144" i="54"/>
  <c r="C142" i="54"/>
  <c r="F142" i="54" s="1"/>
  <c r="C141" i="54"/>
  <c r="F141" i="54" s="1"/>
  <c r="E139" i="54"/>
  <c r="F139" i="54" s="1"/>
  <c r="D139" i="54"/>
  <c r="C139" i="54"/>
  <c r="E138" i="54"/>
  <c r="F138" i="54" s="1"/>
  <c r="D138" i="54"/>
  <c r="C138" i="54"/>
  <c r="F137" i="54"/>
  <c r="F134" i="54"/>
  <c r="E134" i="54"/>
  <c r="D134" i="54"/>
  <c r="C134" i="54"/>
  <c r="F133" i="54"/>
  <c r="F132" i="54"/>
  <c r="F130" i="54"/>
  <c r="E130" i="54"/>
  <c r="D130" i="54"/>
  <c r="C130" i="54"/>
  <c r="F129" i="54"/>
  <c r="E126" i="54"/>
  <c r="F126" i="54" s="1"/>
  <c r="D126" i="54"/>
  <c r="C126" i="54"/>
  <c r="F125" i="54"/>
  <c r="F122" i="54"/>
  <c r="E122" i="54"/>
  <c r="D122" i="54"/>
  <c r="C122" i="54"/>
  <c r="F121" i="54"/>
  <c r="F120" i="54"/>
  <c r="E118" i="54"/>
  <c r="F118" i="54" s="1"/>
  <c r="D118" i="54"/>
  <c r="C118" i="54"/>
  <c r="F117" i="54"/>
  <c r="E114" i="54"/>
  <c r="F114" i="54" s="1"/>
  <c r="D114" i="54"/>
  <c r="C114" i="54"/>
  <c r="C93" i="54" s="1"/>
  <c r="F112" i="54"/>
  <c r="F111" i="54"/>
  <c r="F110" i="54"/>
  <c r="E108" i="54"/>
  <c r="F108" i="54" s="1"/>
  <c r="D108" i="54"/>
  <c r="C108" i="54"/>
  <c r="F107" i="54"/>
  <c r="F106" i="54"/>
  <c r="F105" i="54"/>
  <c r="E103" i="54"/>
  <c r="F103" i="54" s="1"/>
  <c r="D103" i="54"/>
  <c r="C103" i="54"/>
  <c r="F102" i="54"/>
  <c r="F101" i="54"/>
  <c r="F100" i="54"/>
  <c r="E98" i="54"/>
  <c r="F98" i="54" s="1"/>
  <c r="D98" i="54"/>
  <c r="C98" i="54"/>
  <c r="F97" i="54"/>
  <c r="C97" i="54"/>
  <c r="F96" i="54"/>
  <c r="C96" i="54"/>
  <c r="E94" i="54"/>
  <c r="F94" i="54" s="1"/>
  <c r="F92" i="54" s="1"/>
  <c r="F89" i="54" s="1"/>
  <c r="C94" i="54"/>
  <c r="E89" i="54"/>
  <c r="D89" i="54"/>
  <c r="C89" i="54"/>
  <c r="F88" i="54"/>
  <c r="F85" i="54"/>
  <c r="C85" i="54"/>
  <c r="F84" i="54"/>
  <c r="E81" i="54"/>
  <c r="F81" i="54" s="1"/>
  <c r="D81" i="54"/>
  <c r="C81" i="54"/>
  <c r="F80" i="54"/>
  <c r="F77" i="54"/>
  <c r="E77" i="54"/>
  <c r="D77" i="54"/>
  <c r="C77" i="54"/>
  <c r="F76" i="54"/>
  <c r="E73" i="54"/>
  <c r="F73" i="54" s="1"/>
  <c r="D73" i="54"/>
  <c r="C73" i="54"/>
  <c r="F72" i="54"/>
  <c r="F71" i="54"/>
  <c r="F70" i="54"/>
  <c r="F68" i="54"/>
  <c r="E68" i="54"/>
  <c r="D68" i="54"/>
  <c r="C68" i="54"/>
  <c r="F67" i="54"/>
  <c r="E67" i="54"/>
  <c r="D67" i="54"/>
  <c r="C67" i="54"/>
  <c r="F66" i="54"/>
  <c r="E66" i="54"/>
  <c r="E304" i="54" s="1"/>
  <c r="D66" i="54"/>
  <c r="D304" i="54" s="1"/>
  <c r="C66" i="54"/>
  <c r="C304" i="54" s="1"/>
  <c r="F64" i="54"/>
  <c r="E64" i="54"/>
  <c r="D64" i="54"/>
  <c r="C64" i="54"/>
  <c r="F63" i="54"/>
  <c r="C61" i="54"/>
  <c r="F61" i="54" s="1"/>
  <c r="F60" i="54"/>
  <c r="F58" i="54"/>
  <c r="C58" i="54"/>
  <c r="F57" i="54"/>
  <c r="E55" i="54"/>
  <c r="F55" i="54" s="1"/>
  <c r="D55" i="54"/>
  <c r="C55" i="54"/>
  <c r="E54" i="54"/>
  <c r="F54" i="54" s="1"/>
  <c r="D54" i="54"/>
  <c r="D47" i="54" s="1"/>
  <c r="C54" i="54"/>
  <c r="C47" i="54" s="1"/>
  <c r="E52" i="54"/>
  <c r="F52" i="54" s="1"/>
  <c r="D52" i="54"/>
  <c r="C52" i="54"/>
  <c r="C51" i="54"/>
  <c r="F51" i="54" s="1"/>
  <c r="E49" i="54"/>
  <c r="F49" i="54" s="1"/>
  <c r="D49" i="54"/>
  <c r="C49" i="54"/>
  <c r="E47" i="54"/>
  <c r="E305" i="54" s="1"/>
  <c r="F44" i="54"/>
  <c r="F41" i="54"/>
  <c r="E41" i="54"/>
  <c r="D41" i="54"/>
  <c r="C41" i="54"/>
  <c r="F39" i="54"/>
  <c r="F38" i="54"/>
  <c r="E36" i="54"/>
  <c r="F36" i="54" s="1"/>
  <c r="D36" i="54"/>
  <c r="D35" i="54" s="1"/>
  <c r="C36" i="54"/>
  <c r="E35" i="54"/>
  <c r="F35" i="54" s="1"/>
  <c r="C35" i="54"/>
  <c r="F34" i="54"/>
  <c r="E31" i="54"/>
  <c r="F31" i="54" s="1"/>
  <c r="D31" i="54"/>
  <c r="C31" i="54"/>
  <c r="F30" i="54"/>
  <c r="F27" i="54"/>
  <c r="E27" i="54"/>
  <c r="D27" i="54"/>
  <c r="C27" i="54"/>
  <c r="F25" i="54"/>
  <c r="E23" i="54"/>
  <c r="F23" i="54" s="1"/>
  <c r="D23" i="54"/>
  <c r="C23" i="54"/>
  <c r="F22" i="54"/>
  <c r="F21" i="54"/>
  <c r="E19" i="54"/>
  <c r="F19" i="54" s="1"/>
  <c r="D19" i="54"/>
  <c r="C19" i="54"/>
  <c r="F18" i="54"/>
  <c r="E15" i="54"/>
  <c r="F15" i="54" s="1"/>
  <c r="D15" i="54"/>
  <c r="C15" i="54"/>
  <c r="F14" i="54"/>
  <c r="E11" i="54"/>
  <c r="D11" i="54"/>
  <c r="C11" i="54"/>
  <c r="C6" i="54" s="1"/>
  <c r="F10" i="54"/>
  <c r="F7" i="54"/>
  <c r="E7" i="54"/>
  <c r="D7" i="54"/>
  <c r="C7" i="54"/>
  <c r="D246" i="54" l="1"/>
  <c r="D148" i="54"/>
  <c r="D94" i="54"/>
  <c r="D93" i="54"/>
  <c r="E45" i="54"/>
  <c r="E6" i="54"/>
  <c r="F6" i="54" s="1"/>
  <c r="D6" i="54"/>
  <c r="F304" i="54"/>
  <c r="F45" i="54"/>
  <c r="C305" i="54"/>
  <c r="C45" i="54"/>
  <c r="C40" i="54" s="1"/>
  <c r="C300" i="54"/>
  <c r="D305" i="54"/>
  <c r="D45" i="54"/>
  <c r="D40" i="54" s="1"/>
  <c r="E246" i="54"/>
  <c r="F246" i="54" s="1"/>
  <c r="E148" i="54"/>
  <c r="F11" i="54"/>
  <c r="E40" i="54"/>
  <c r="F40" i="54" s="1"/>
  <c r="E93" i="54"/>
  <c r="F93" i="54" s="1"/>
  <c r="E221" i="54"/>
  <c r="F221" i="54" s="1"/>
  <c r="F47" i="54"/>
  <c r="F148" i="54" l="1"/>
  <c r="D300" i="54"/>
  <c r="E300" i="54"/>
  <c r="F300" i="54" s="1"/>
  <c r="F305" i="54"/>
</calcChain>
</file>

<file path=xl/sharedStrings.xml><?xml version="1.0" encoding="utf-8"?>
<sst xmlns="http://schemas.openxmlformats.org/spreadsheetml/2006/main" count="383" uniqueCount="140">
  <si>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</si>
  <si>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</si>
  <si>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</si>
  <si>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</si>
  <si>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</si>
  <si>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</si>
  <si>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</si>
  <si>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</si>
  <si>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</si>
  <si>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</si>
  <si>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</si>
  <si>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</si>
  <si>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</si>
  <si>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</si>
  <si>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</si>
  <si>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 - республиканского бюджета  </t>
  </si>
  <si>
    <t>НАЦИОНАЛЬНАЯ ЭКОНОМИКА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</si>
  <si>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</si>
  <si>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</si>
  <si>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</si>
  <si>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ОБРАЗОВАНИЕ</t>
  </si>
  <si>
    <t>7.</t>
  </si>
  <si>
    <t>СОЦИАЛЬНАЯ ПОЛИТИКА</t>
  </si>
  <si>
    <t>ИТОГО</t>
  </si>
  <si>
    <t>5.</t>
  </si>
  <si>
    <t>ОХРАНА ОКРУЖАЮЩЕЙ СРЕДЫ</t>
  </si>
  <si>
    <t>ФИЗКУЛЬТУРА И СПОРТ</t>
  </si>
  <si>
    <t>КУЛЬТУРА, КИНЕМАТОГРАФИЯ</t>
  </si>
  <si>
    <t>6.</t>
  </si>
  <si>
    <t>8.</t>
  </si>
  <si>
    <t>9.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</si>
  <si>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</si>
  <si>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 xml:space="preserve">Субвенции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</si>
  <si>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</si>
  <si>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</si>
  <si>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</si>
  <si>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Средства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</si>
  <si>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Средства на ремонт, капитальный ремонт, разметку дорог, ремонт тротуаров и устройство освещения</t>
  </si>
  <si>
    <t>Средства на строительство и реконструкцию автомобильных дорог</t>
  </si>
  <si>
    <t>Субвенции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</si>
  <si>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Субсидии бюджетам городских округов на реализацию программ формирования современной городской среды
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</si>
  <si>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</si>
  <si>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</si>
  <si>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Иные межбюджетные трансферты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</si>
  <si>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Субсидии бюджетам городских округов на реализацию вопросов местного значения в сфере образования, культуры, физической культуры и спорта
</t>
  </si>
  <si>
    <t>Субсидии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</si>
  <si>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</si>
  <si>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Субсидии бюджетам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</si>
  <si>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</si>
  <si>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</si>
  <si>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</si>
  <si>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</si>
  <si>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городских округов для осуществления государственных полномочий Чувашской Республики в сфере трудовых отношений </t>
  </si>
  <si>
    <t xml:space="preserve">Субсидии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</si>
  <si>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</si>
  <si>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Субсидии бюджетам городских округов на проведение комплексных кадастровых работ</t>
  </si>
  <si>
    <t>Субвенции бюджетам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</si>
  <si>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 xml:space="preserve">Иные межбюджетные трансферты бюджетам городских округов на создание модельных муниципальных библиотек 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</si>
  <si>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</si>
  <si>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 xml:space="preserve">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</si>
  <si>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Субвенции бюджетам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
</t>
  </si>
  <si>
    <t xml:space="preserve">Кассовые расходы </t>
  </si>
  <si>
    <t>(рублей)</t>
  </si>
  <si>
    <t xml:space="preserve">- республиканского бюджета </t>
  </si>
  <si>
    <t xml:space="preserve">Субвенции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</si>
  <si>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</si>
  <si>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 xml:space="preserve"> - республиканского бюджета (субсидии)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</si>
  <si>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</si>
  <si>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</si>
  <si>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Субвенции бюджетам городских округов для осуществления государственных полномочий Чувашской Республики по обеспечению 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</si>
  <si>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</si>
  <si>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t xml:space="preserve">Субсидии бюджетам городских округов на строительство и реконструкцию (модернизацию) очистных сооружений централизованных систем водоотведения 
</t>
  </si>
  <si>
    <r>
      <t xml:space="preserve">Субсидии бюджетам муниципальных округов и городских округов на 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
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</si>
  <si>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1"/>
        <rFont val="Times New Roman"/>
        <family val="1"/>
        <charset val="204"/>
      </rPr>
      <t/>
    </r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</si>
  <si>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</si>
  <si>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на стимулирование программ развития жилищного строительства субъектов Российской Федерации (Строительство дороги с пешеходным бульваром по ул. З. Яковлевой в III микрорайоне центральной части г. Чебоксары, Чувашская Республика - Чувашия, городской округ - город Чебоксары, город Чебоксары)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</si>
  <si>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</si>
  <si>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r>
      <t xml:space="preserve"> - федерального бюджета </t>
    </r>
    <r>
      <rPr>
        <b/>
        <sz val="11"/>
        <color rgb="FFFF0000"/>
        <rFont val="Times New Roman"/>
        <family val="1"/>
        <charset val="204"/>
      </rPr>
      <t/>
    </r>
  </si>
  <si>
    <t>из них:</t>
  </si>
  <si>
    <t>R</t>
  </si>
  <si>
    <t>Субсидии бюджетам муниципальных округов  и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</si>
  <si>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</si>
  <si>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</si>
  <si>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</si>
  <si>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 xml:space="preserve"> - республиканского бюджетаИ269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</si>
  <si>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</si>
  <si>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Иные межбюджетные трансферты бюджетам муниципальных округов и бюджетам городских округов на проведение мероприятий по обеспечению деятельности советников директороа по воспитанию и взаимодействию с детскими общественными объеденениями в  общеобразовательных организациях</t>
  </si>
  <si>
    <t>в том числе</t>
  </si>
  <si>
    <t>Субсидии бюджетам городских округов на реализацию инициативных проектов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</si>
  <si>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</si>
  <si>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</si>
  <si>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</si>
  <si>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</si>
  <si>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t>% исполнения к уточненному плану</t>
  </si>
  <si>
    <t>Наименование получателя</t>
  </si>
  <si>
    <t xml:space="preserve"> - республиканского бюджета  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</si>
  <si>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</si>
  <si>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</si>
  <si>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</si>
  <si>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</si>
  <si>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 - республиканского бюджета ( ГК- Фонда содействия реформированию ЖКХ) </t>
  </si>
  <si>
    <r>
      <t xml:space="preserve"> - федерального бюджета 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</si>
  <si>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</si>
  <si>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</si>
  <si>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 </t>
    </r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</si>
  <si>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</si>
  <si>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 - республиканский бюджета </t>
  </si>
  <si>
    <t xml:space="preserve"> - республиканский бюджета</t>
  </si>
  <si>
    <r>
      <t xml:space="preserve"> - республиканский бюджета</t>
    </r>
    <r>
      <rPr>
        <sz val="12"/>
        <color rgb="FFFF0000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</si>
  <si>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</si>
  <si>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Администрации районов г.Чебоксары </t>
  </si>
  <si>
    <t xml:space="preserve">Горкомимущество администрации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</si>
  <si>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</si>
  <si>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</si>
  <si>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</si>
  <si>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</si>
  <si>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</si>
  <si>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</si>
  <si>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</si>
  <si>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</si>
  <si>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 xml:space="preserve">Субсидии бюджетам городских округов на реализацию мероприятий в области информатизации </t>
  </si>
  <si>
    <t>Строительство автомобильной дороги ул.1-ая Южная в г.Чебоксары</t>
  </si>
  <si>
    <t>Реконструкция автомобильной дороги по ул. Гражданская (от кольца по ул. Гражданская до ул. Социалистическая)</t>
  </si>
  <si>
    <t>Реконструкция автомобильной дороги по ул. Пархоменко г. Чебоксары</t>
  </si>
  <si>
    <t>Субсидии бюджетам муниципальных и  городских округов на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"Региональный проект по модернизации школьных систем образования в Чувашской Республике"</t>
  </si>
  <si>
    <t>Субсидии бюджетам муниципальных округов и городских округов на 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</si>
  <si>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обеспече-нию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призванных на военную службу по мобилизации в Вооруженные Силы  Российской Федерации, а также лиц, принимающих (принимавших) участие в специальной военной операции </t>
  </si>
  <si>
    <t>- республиканский бюджета</t>
  </si>
  <si>
    <t xml:space="preserve">Субсидии бюджетам муниципальных округов и городских округов на 
укрепление материально-технической базы муниципальных образовательных организаций (в части благоустройства территории муниципальных общеобразовательных организаций в рамках модернизации инфраструктуры)
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</si>
  <si>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2012 - 2017 годы"
</t>
  </si>
  <si>
    <t>Субсидии бюджетам городских округов на реализацию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</si>
  <si>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Субсидии бюджетам городских округов на укрепление материально-технической базы муниципальных библиотек (в части ремонта зданий муниципальных  библиотек)</t>
  </si>
  <si>
    <t>- республиканского бюджета</t>
  </si>
  <si>
    <t>Субсидии бюджетам  городских округов на организацию конкурсов, выставок и ярмарок с участием организаций агропромышленного комплекса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</si>
  <si>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мероприятиях по реализации государственной социальной политики"
</t>
  </si>
  <si>
    <t>Управление ЖКХ, энергетики, транспорта и связи администрации г.Чебоксары. Администрация города Чебоксары</t>
  </si>
  <si>
    <t>На строительство и реконструкцию (модернизацию) очистных сооружений централизованных систем водоотведения (Внеплощадочные инженерные сети и сооружения жилого района "Новый город" в г. Чебоксары. Коллектор дождевой канализации с очистными сооружениями № 2)</t>
  </si>
  <si>
    <t>Сведения  о субсидиях, субвенциях, иных межбюджетных трансфертах по состоянию на 01.05.2023 года</t>
  </si>
  <si>
    <t>План на 01.05.2023</t>
  </si>
  <si>
    <t>Поступило из вышестоящего бюджета на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</si>
</sst>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3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3" tint="0.79998168889431442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6" tint="0.59999389629810485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4" borderId="0"/>
    <xf numFmtId="0" fontId="18" fillId="0" borderId="0">
      <alignment wrapText="1"/>
    </xf>
    <xf numFmtId="0" fontId="18" fillId="0" borderId="0"/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4" borderId="7"/>
    <xf numFmtId="0" fontId="18" fillId="0" borderId="8">
      <alignment horizontal="center" vertical="center" wrapText="1"/>
    </xf>
    <xf numFmtId="0" fontId="18" fillId="4" borderId="9"/>
    <xf numFmtId="49" fontId="18" fillId="0" borderId="8">
      <alignment horizontal="left" vertical="top" wrapText="1" indent="2"/>
    </xf>
    <xf numFmtId="49" fontId="18" fillId="0" borderId="8">
      <alignment horizontal="center" vertical="top" shrinkToFit="1"/>
    </xf>
    <xf numFmtId="4" fontId="18" fillId="0" borderId="8">
      <alignment horizontal="right" vertical="top" shrinkToFit="1"/>
    </xf>
    <xf numFmtId="10" fontId="18" fillId="0" borderId="8">
      <alignment horizontal="right" vertical="top" shrinkToFit="1"/>
    </xf>
    <xf numFmtId="0" fontId="18" fillId="4" borderId="9">
      <alignment shrinkToFit="1"/>
    </xf>
    <xf numFmtId="0" fontId="20" fillId="0" borderId="8">
      <alignment horizontal="left"/>
    </xf>
    <xf numFmtId="4" fontId="20" fillId="3" borderId="8">
      <alignment horizontal="right" vertical="top" shrinkToFit="1"/>
    </xf>
    <xf numFmtId="10" fontId="20" fillId="3" borderId="8">
      <alignment horizontal="right" vertical="top" shrinkToFit="1"/>
    </xf>
    <xf numFmtId="0" fontId="18" fillId="4" borderId="10"/>
    <xf numFmtId="0" fontId="18" fillId="0" borderId="0">
      <alignment horizontal="left" wrapText="1"/>
    </xf>
    <xf numFmtId="0" fontId="20" fillId="0" borderId="8">
      <alignment vertical="top" wrapText="1"/>
    </xf>
    <xf numFmtId="4" fontId="20" fillId="5" borderId="8">
      <alignment horizontal="right" vertical="top" shrinkToFit="1"/>
    </xf>
    <xf numFmtId="10" fontId="20" fillId="5" borderId="8">
      <alignment horizontal="right" vertical="top" shrinkToFit="1"/>
    </xf>
    <xf numFmtId="0" fontId="18" fillId="4" borderId="9">
      <alignment horizontal="center"/>
    </xf>
    <xf numFmtId="0" fontId="18" fillId="4" borderId="9">
      <alignment horizontal="left"/>
    </xf>
    <xf numFmtId="0" fontId="18" fillId="4" borderId="10">
      <alignment horizontal="center"/>
    </xf>
    <xf numFmtId="0" fontId="18" fillId="4" borderId="10">
      <alignment horizontal="left"/>
    </xf>
    <xf numFmtId="0" fontId="21" fillId="0" borderId="0"/>
    <xf numFmtId="4" fontId="25" fillId="8" borderId="11">
      <alignment horizontal="right" vertical="top" shrinkToFit="1"/>
    </xf>
    <xf numFmtId="0" fontId="27" fillId="0" borderId="0">
      <alignment horizontal="center" vertical="top" wrapText="1"/>
    </xf>
    <xf numFmtId="4" fontId="25" fillId="9" borderId="11">
      <alignment horizontal="right" vertical="top" shrinkToFit="1"/>
    </xf>
    <xf numFmtId="4" fontId="25" fillId="0" borderId="11">
      <alignment horizontal="right" vertical="top" shrinkToFit="1"/>
    </xf>
    <xf numFmtId="4" fontId="25" fillId="9" borderId="11">
      <alignment horizontal="right" vertical="top" shrinkToFit="1"/>
    </xf>
    <xf numFmtId="4" fontId="29" fillId="10" borderId="12">
      <alignment horizontal="right" vertical="top" shrinkToFit="1"/>
    </xf>
    <xf numFmtId="4" fontId="30" fillId="9" borderId="11">
      <alignment horizontal="right" vertical="top" shrinkToFit="1"/>
    </xf>
    <xf numFmtId="4" fontId="30" fillId="0" borderId="11">
      <alignment horizontal="right" vertical="top" shrinkToFit="1"/>
    </xf>
    <xf numFmtId="0" fontId="4" fillId="0" borderId="0"/>
    <xf numFmtId="4" fontId="25" fillId="9" borderId="11">
      <alignment horizontal="right" vertical="top" shrinkToFit="1"/>
    </xf>
    <xf numFmtId="4" fontId="25" fillId="0" borderId="11">
      <alignment horizontal="right" vertical="top" shrinkToFit="1"/>
    </xf>
    <xf numFmtId="43" fontId="32" fillId="0" borderId="0" applyFont="0" applyFill="0" applyBorder="0" applyAlignment="0" applyProtection="0"/>
    <xf numFmtId="0" fontId="36" fillId="0" borderId="9">
      <alignment horizontal="left" vertical="top" wrapText="1"/>
    </xf>
    <xf numFmtId="0" fontId="4" fillId="0" borderId="0"/>
    <xf numFmtId="0" fontId="4" fillId="0" borderId="0"/>
    <xf numFmtId="0" fontId="21" fillId="0" borderId="0"/>
  </cellStyleXfs>
  <cellXfs count="131">
    <xf numFmtId="0" fontId="0" fillId="0" borderId="0" xfId="0"/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wrapText="1"/>
    </xf>
    <xf numFmtId="0" fontId="10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164" fontId="5" fillId="0" borderId="0" xfId="1" applyNumberFormat="1" applyFont="1" applyFill="1" applyBorder="1" applyAlignment="1">
      <alignment horizontal="right" vertical="top" wrapText="1"/>
    </xf>
    <xf numFmtId="4" fontId="10" fillId="2" borderId="0" xfId="1" applyNumberFormat="1" applyFont="1" applyFill="1" applyBorder="1" applyAlignment="1">
      <alignment horizontal="right" vertical="top" wrapText="1"/>
    </xf>
    <xf numFmtId="164" fontId="5" fillId="0" borderId="0" xfId="2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4" fontId="6" fillId="2" borderId="1" xfId="2" applyNumberFormat="1" applyFont="1" applyFill="1" applyBorder="1" applyAlignment="1">
      <alignment horizontal="right" vertical="top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vertical="top"/>
    </xf>
    <xf numFmtId="49" fontId="10" fillId="2" borderId="0" xfId="1" applyNumberFormat="1" applyFont="1" applyFill="1" applyBorder="1"/>
    <xf numFmtId="0" fontId="9" fillId="0" borderId="0" xfId="0" applyFont="1" applyBorder="1"/>
    <xf numFmtId="4" fontId="1" fillId="2" borderId="4" xfId="0" applyNumberFormat="1" applyFont="1" applyFill="1" applyBorder="1" applyAlignment="1">
      <alignment horizontal="right" vertical="top"/>
    </xf>
    <xf numFmtId="0" fontId="10" fillId="0" borderId="0" xfId="1" applyFont="1" applyFill="1"/>
    <xf numFmtId="4" fontId="1" fillId="2" borderId="4" xfId="1" applyNumberFormat="1" applyFont="1" applyFill="1" applyBorder="1" applyAlignment="1">
      <alignment horizontal="right" vertical="top" wrapText="1"/>
    </xf>
    <xf numFmtId="4" fontId="6" fillId="2" borderId="4" xfId="1" applyNumberFormat="1" applyFont="1" applyFill="1" applyBorder="1" applyAlignment="1">
      <alignment horizontal="right" vertical="top"/>
    </xf>
    <xf numFmtId="164" fontId="0" fillId="2" borderId="0" xfId="0" applyNumberFormat="1" applyFont="1" applyFill="1" applyBorder="1" applyAlignment="1">
      <alignment vertical="top"/>
    </xf>
    <xf numFmtId="14" fontId="0" fillId="0" borderId="0" xfId="0" applyNumberFormat="1" applyFont="1"/>
    <xf numFmtId="0" fontId="24" fillId="0" borderId="0" xfId="0" applyFont="1"/>
    <xf numFmtId="0" fontId="0" fillId="2" borderId="0" xfId="0" applyFont="1" applyFill="1"/>
    <xf numFmtId="0" fontId="26" fillId="2" borderId="0" xfId="0" applyFont="1" applyFill="1"/>
    <xf numFmtId="4" fontId="23" fillId="2" borderId="0" xfId="0" applyNumberFormat="1" applyFont="1" applyFill="1"/>
    <xf numFmtId="0" fontId="23" fillId="2" borderId="0" xfId="0" applyFont="1" applyFill="1"/>
    <xf numFmtId="4" fontId="20" fillId="2" borderId="8" xfId="28" applyNumberFormat="1" applyFill="1" applyProtection="1">
      <alignment horizontal="right" vertical="top" shrinkToFit="1"/>
    </xf>
    <xf numFmtId="0" fontId="13" fillId="0" borderId="0" xfId="0" applyFont="1"/>
    <xf numFmtId="4" fontId="3" fillId="2" borderId="5" xfId="1" applyNumberFormat="1" applyFont="1" applyFill="1" applyBorder="1" applyAlignment="1">
      <alignment horizontal="right" vertical="top" wrapText="1"/>
    </xf>
    <xf numFmtId="4" fontId="22" fillId="2" borderId="1" xfId="1" applyNumberFormat="1" applyFont="1" applyFill="1" applyBorder="1" applyAlignment="1">
      <alignment horizontal="right" vertical="top" wrapText="1"/>
    </xf>
    <xf numFmtId="0" fontId="0" fillId="7" borderId="0" xfId="0" applyFont="1" applyFill="1"/>
    <xf numFmtId="4" fontId="3" fillId="2" borderId="4" xfId="1" applyNumberFormat="1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horizontal="right" vertical="top"/>
    </xf>
    <xf numFmtId="4" fontId="1" fillId="2" borderId="1" xfId="1" applyNumberFormat="1" applyFont="1" applyFill="1" applyBorder="1" applyAlignment="1">
      <alignment horizontal="right" vertical="top" wrapText="1"/>
    </xf>
    <xf numFmtId="0" fontId="28" fillId="2" borderId="0" xfId="0" applyFont="1" applyFill="1"/>
    <xf numFmtId="4" fontId="3" fillId="2" borderId="2" xfId="1" applyNumberFormat="1" applyFont="1" applyFill="1" applyBorder="1" applyAlignment="1">
      <alignment horizontal="right" vertical="top" wrapText="1"/>
    </xf>
    <xf numFmtId="2" fontId="0" fillId="0" borderId="0" xfId="0" applyNumberFormat="1" applyFont="1"/>
    <xf numFmtId="4" fontId="31" fillId="2" borderId="8" xfId="28" applyNumberFormat="1" applyFont="1" applyFill="1" applyProtection="1">
      <alignment horizontal="right" vertical="top" shrinkToFit="1"/>
    </xf>
    <xf numFmtId="0" fontId="7" fillId="0" borderId="0" xfId="0" applyFont="1"/>
    <xf numFmtId="4" fontId="3" fillId="0" borderId="1" xfId="1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0" fontId="0" fillId="11" borderId="0" xfId="0" applyFont="1" applyFill="1"/>
    <xf numFmtId="4" fontId="13" fillId="0" borderId="0" xfId="0" applyNumberFormat="1" applyFont="1"/>
    <xf numFmtId="4" fontId="23" fillId="0" borderId="0" xfId="0" applyNumberFormat="1" applyFont="1"/>
    <xf numFmtId="4" fontId="34" fillId="0" borderId="0" xfId="0" applyNumberFormat="1" applyFont="1"/>
    <xf numFmtId="4" fontId="3" fillId="0" borderId="0" xfId="1" applyNumberFormat="1" applyFont="1" applyFill="1" applyBorder="1" applyAlignment="1">
      <alignment horizontal="right" vertical="top" wrapText="1"/>
    </xf>
    <xf numFmtId="4" fontId="9" fillId="0" borderId="0" xfId="0" applyNumberFormat="1" applyFont="1"/>
    <xf numFmtId="2" fontId="7" fillId="0" borderId="0" xfId="0" applyNumberFormat="1" applyFont="1"/>
    <xf numFmtId="4" fontId="35" fillId="2" borderId="8" xfId="28" applyNumberFormat="1" applyFont="1" applyFill="1" applyProtection="1">
      <alignment horizontal="right" vertical="top" shrinkToFit="1"/>
    </xf>
    <xf numFmtId="0" fontId="6" fillId="2" borderId="1" xfId="2" applyNumberFormat="1" applyFont="1" applyFill="1" applyBorder="1" applyAlignment="1">
      <alignment horizontal="justify" vertical="top" wrapText="1"/>
    </xf>
    <xf numFmtId="4" fontId="31" fillId="2" borderId="1" xfId="39" applyNumberFormat="1" applyFont="1" applyFill="1" applyBorder="1" applyProtection="1">
      <alignment horizontal="right" vertical="top" shrinkToFit="1"/>
    </xf>
    <xf numFmtId="4" fontId="31" fillId="2" borderId="11" xfId="42" applyNumberFormat="1" applyFont="1" applyFill="1" applyProtection="1">
      <alignment horizontal="right" vertical="top" shrinkToFit="1"/>
    </xf>
    <xf numFmtId="49" fontId="3" fillId="2" borderId="1" xfId="1" applyNumberFormat="1" applyFont="1" applyFill="1" applyBorder="1" applyAlignment="1">
      <alignment horizontal="justify" vertical="top" wrapText="1"/>
    </xf>
    <xf numFmtId="4" fontId="3" fillId="2" borderId="4" xfId="1" applyNumberFormat="1" applyFont="1" applyFill="1" applyBorder="1" applyAlignment="1">
      <alignment vertical="top" wrapText="1"/>
    </xf>
    <xf numFmtId="0" fontId="31" fillId="2" borderId="0" xfId="15" applyNumberFormat="1" applyFont="1" applyFill="1" applyAlignment="1" applyProtection="1">
      <alignment horizontal="left" vertical="top" wrapText="1"/>
    </xf>
    <xf numFmtId="4" fontId="3" fillId="2" borderId="1" xfId="1" applyNumberFormat="1" applyFont="1" applyFill="1" applyBorder="1" applyAlignment="1">
      <alignment vertical="top" wrapText="1"/>
    </xf>
    <xf numFmtId="0" fontId="6" fillId="2" borderId="3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4" fontId="2" fillId="2" borderId="1" xfId="2" applyNumberFormat="1" applyFont="1" applyFill="1" applyBorder="1" applyAlignment="1">
      <alignment horizontal="right" vertical="center" wrapText="1"/>
    </xf>
    <xf numFmtId="4" fontId="31" fillId="2" borderId="11" xfId="46" applyNumberFormat="1" applyFont="1" applyFill="1" applyProtection="1">
      <alignment horizontal="right" vertical="top" shrinkToFit="1"/>
    </xf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center"/>
    </xf>
    <xf numFmtId="49" fontId="6" fillId="2" borderId="1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  <xf numFmtId="4" fontId="0" fillId="0" borderId="0" xfId="0" applyNumberFormat="1"/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0" fontId="1" fillId="2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1" fillId="2" borderId="1" xfId="2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0" fontId="33" fillId="0" borderId="0" xfId="0" applyFont="1"/>
    <xf numFmtId="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0" fontId="6" fillId="2" borderId="2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top"/>
    </xf>
    <xf numFmtId="43" fontId="6" fillId="2" borderId="1" xfId="50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justify" vertical="center"/>
    </xf>
    <xf numFmtId="4" fontId="3" fillId="2" borderId="8" xfId="28" applyNumberFormat="1" applyFont="1" applyFill="1" applyProtection="1">
      <alignment horizontal="right" vertical="top" shrinkToFit="1"/>
    </xf>
    <xf numFmtId="4" fontId="31" fillId="2" borderId="1" xfId="28" applyNumberFormat="1" applyFont="1" applyFill="1" applyBorder="1" applyProtection="1">
      <alignment horizontal="right" vertical="top" shrinkToFit="1"/>
    </xf>
    <xf numFmtId="4" fontId="31" fillId="2" borderId="1" xfId="29" applyNumberFormat="1" applyFont="1" applyFill="1" applyBorder="1" applyAlignment="1" applyProtection="1">
      <alignment horizontal="right" vertical="top" shrinkToFit="1"/>
    </xf>
    <xf numFmtId="4" fontId="31" fillId="2" borderId="13" xfId="28" applyNumberFormat="1" applyFont="1" applyFill="1" applyBorder="1" applyProtection="1">
      <alignment horizontal="right" vertical="top" shrinkToFit="1"/>
    </xf>
    <xf numFmtId="4" fontId="31" fillId="2" borderId="1" xfId="41" applyNumberFormat="1" applyFont="1" applyFill="1" applyBorder="1" applyProtection="1">
      <alignment horizontal="right" vertical="top" shrinkToFit="1"/>
    </xf>
    <xf numFmtId="49" fontId="3" fillId="2" borderId="2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center" vertical="center"/>
    </xf>
    <xf numFmtId="4" fontId="3" fillId="12" borderId="1" xfId="1" applyNumberFormat="1" applyFont="1" applyFill="1" applyBorder="1" applyAlignment="1">
      <alignment horizontal="right" vertical="top" wrapText="1"/>
    </xf>
    <xf numFmtId="0" fontId="3" fillId="2" borderId="0" xfId="0" applyFont="1" applyFill="1"/>
    <xf numFmtId="4" fontId="3" fillId="2" borderId="1" xfId="1" applyNumberFormat="1" applyFont="1" applyFill="1" applyBorder="1" applyAlignment="1">
      <alignment horizontal="right" vertical="top"/>
    </xf>
    <xf numFmtId="49" fontId="14" fillId="0" borderId="1" xfId="2" applyNumberFormat="1" applyFont="1" applyFill="1" applyBorder="1" applyAlignment="1">
      <alignment horizontal="left" vertical="top" wrapText="1" indent="2"/>
    </xf>
    <xf numFmtId="0" fontId="24" fillId="2" borderId="0" xfId="0" applyFont="1" applyFill="1"/>
    <xf numFmtId="0" fontId="31" fillId="0" borderId="0" xfId="15" applyNumberFormat="1" applyFont="1" applyAlignment="1" applyProtection="1">
      <alignment horizontal="left" vertical="top" wrapText="1"/>
    </xf>
    <xf numFmtId="4" fontId="1" fillId="2" borderId="0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4" fontId="6" fillId="2" borderId="4" xfId="1" applyNumberFormat="1" applyFont="1" applyFill="1" applyBorder="1" applyAlignment="1">
      <alignment horizontal="right" vertical="top" wrapText="1"/>
    </xf>
    <xf numFmtId="0" fontId="0" fillId="0" borderId="0" xfId="0" applyFont="1"/>
    <xf numFmtId="164" fontId="0" fillId="0" borderId="0" xfId="0" applyNumberFormat="1" applyFont="1" applyBorder="1" applyAlignment="1">
      <alignment vertical="top"/>
    </xf>
    <xf numFmtId="4" fontId="0" fillId="0" borderId="0" xfId="0" applyNumberFormat="1" applyFont="1"/>
    <xf numFmtId="4" fontId="3" fillId="2" borderId="4" xfId="1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top" wrapText="1"/>
    </xf>
    <xf numFmtId="4" fontId="6" fillId="2" borderId="1" xfId="1" applyNumberFormat="1" applyFont="1" applyFill="1" applyBorder="1" applyAlignment="1">
      <alignment horizontal="right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49" fontId="14" fillId="2" borderId="1" xfId="2" applyNumberFormat="1" applyFont="1" applyFill="1" applyBorder="1" applyAlignment="1">
      <alignment horizontal="left" vertical="top" wrapText="1" indent="2"/>
    </xf>
    <xf numFmtId="0" fontId="31" fillId="0" borderId="0" xfId="15" applyNumberFormat="1" applyFont="1" applyAlignment="1" applyProtection="1">
      <alignment horizontal="justify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/>
    </xf>
    <xf numFmtId="4" fontId="31" fillId="2" borderId="8" xfId="26" applyNumberFormat="1" applyFont="1" applyFill="1" applyAlignment="1" applyProtection="1">
      <alignment horizontal="right" shrinkToFit="1"/>
    </xf>
    <xf numFmtId="4" fontId="2" fillId="2" borderId="4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wrapText="1"/>
    </xf>
  </cellXfs>
  <cellStyles count="55">
    <cellStyle name="br" xfId="7"/>
    <cellStyle name="col" xfId="8"/>
    <cellStyle name="ex66" xfId="44"/>
    <cellStyle name="ex82" xfId="42"/>
    <cellStyle name="ex98" xfId="46"/>
    <cellStyle name="ex98 2" xfId="49"/>
    <cellStyle name="st100" xfId="45"/>
    <cellStyle name="st100 2" xfId="48"/>
    <cellStyle name="st84" xfId="43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xl56" xfId="51"/>
    <cellStyle name="Обычный" xfId="0" builtinId="0"/>
    <cellStyle name="Обычный 2" xfId="1"/>
    <cellStyle name="Обычный 3" xfId="5"/>
    <cellStyle name="Обычный 3 2" xfId="38"/>
    <cellStyle name="Обычный 3 2 2" xfId="54"/>
    <cellStyle name="Обычный 3 2 3" xfId="53"/>
    <cellStyle name="Обычный 3 3" xfId="47"/>
    <cellStyle name="Обычный 3 4" xfId="52"/>
    <cellStyle name="Обычный 4" xfId="6"/>
    <cellStyle name="Финансовый" xfId="50" builtinId="3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8"/>
  <sheetViews>
    <sheetView tabSelected="1" view="pageBreakPreview" zoomScale="87" zoomScaleNormal="70" zoomScaleSheetLayoutView="8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93" sqref="M93"/>
    </sheetView>
  </sheetViews>
  <sheetFormatPr defaultColWidth="9.28515625" defaultRowHeight="15" x14ac:dyDescent="0.25"/>
  <cols>
    <col min="1" max="1" width="6.5703125" style="112" customWidth="1"/>
    <col min="2" max="2" width="76.42578125" style="112" customWidth="1"/>
    <col min="3" max="3" width="24.5703125" style="112" customWidth="1"/>
    <col min="4" max="4" width="25.5703125" style="112" customWidth="1"/>
    <col min="5" max="5" width="21.85546875" style="112" customWidth="1"/>
    <col min="6" max="6" width="19.7109375" style="112" customWidth="1"/>
    <col min="7" max="7" width="27" style="112" customWidth="1"/>
    <col min="8" max="8" width="0.7109375" style="112" hidden="1" customWidth="1"/>
    <col min="9" max="9" width="7" style="112" hidden="1" customWidth="1"/>
    <col min="10" max="10" width="22.5703125" style="112" hidden="1" customWidth="1"/>
    <col min="11" max="11" width="5.140625" style="112" hidden="1" customWidth="1"/>
    <col min="12" max="12" width="49" style="112" hidden="1" customWidth="1"/>
    <col min="13" max="13" width="32.140625" style="112" customWidth="1"/>
    <col min="14" max="16384" width="9.28515625" style="112"/>
  </cols>
  <sheetData>
    <row r="1" spans="1:11" ht="11.45" customHeight="1" x14ac:dyDescent="0.25">
      <c r="A1" s="129" t="s">
        <v>79</v>
      </c>
      <c r="B1" s="129"/>
      <c r="C1" s="129"/>
      <c r="D1" s="129"/>
      <c r="E1" s="12"/>
      <c r="F1" s="12"/>
      <c r="G1" s="12"/>
    </row>
    <row r="2" spans="1:11" ht="29.25" customHeight="1" x14ac:dyDescent="0.3">
      <c r="A2" s="130" t="s">
        <v>137</v>
      </c>
      <c r="B2" s="130"/>
      <c r="C2" s="130"/>
      <c r="D2" s="130"/>
      <c r="E2" s="130"/>
      <c r="F2" s="130"/>
      <c r="G2" s="130"/>
      <c r="I2" s="23"/>
    </row>
    <row r="3" spans="1:11" ht="12.6" customHeight="1" x14ac:dyDescent="0.25">
      <c r="A3" s="1"/>
      <c r="B3" s="1"/>
      <c r="C3" s="1"/>
      <c r="D3" s="2"/>
      <c r="E3" s="13"/>
      <c r="F3" s="13"/>
      <c r="G3" s="14" t="s">
        <v>62</v>
      </c>
    </row>
    <row r="4" spans="1:11" ht="99" customHeight="1" x14ac:dyDescent="0.25">
      <c r="A4" s="90" t="s">
        <v>4</v>
      </c>
      <c r="B4" s="10" t="s">
        <v>5</v>
      </c>
      <c r="C4" s="10" t="s">
        <v>138</v>
      </c>
      <c r="D4" s="11" t="s">
        <v>139</v>
      </c>
      <c r="E4" s="10" t="s">
        <v>61</v>
      </c>
      <c r="F4" s="89" t="s">
        <v>93</v>
      </c>
      <c r="G4" s="89" t="s">
        <v>94</v>
      </c>
      <c r="H4" s="3"/>
    </row>
    <row r="5" spans="1:11" ht="15.75" x14ac:dyDescent="0.25">
      <c r="A5" s="74" t="s">
        <v>6</v>
      </c>
      <c r="B5" s="66">
        <v>2</v>
      </c>
      <c r="C5" s="80">
        <v>3</v>
      </c>
      <c r="D5" s="91">
        <v>4</v>
      </c>
      <c r="E5" s="92">
        <v>5</v>
      </c>
      <c r="F5" s="60">
        <v>6</v>
      </c>
      <c r="G5" s="126">
        <v>7</v>
      </c>
      <c r="H5" s="4"/>
    </row>
    <row r="6" spans="1:11" ht="20.65" customHeight="1" x14ac:dyDescent="0.25">
      <c r="A6" s="70" t="s">
        <v>3</v>
      </c>
      <c r="B6" s="65" t="s">
        <v>7</v>
      </c>
      <c r="C6" s="116">
        <f>C7+C11+C15+C19+C23+C27+C31</f>
        <v>34116700</v>
      </c>
      <c r="D6" s="116">
        <f t="shared" ref="D6:E6" si="0">D7+D11+D15+D19+D23+D27+D31</f>
        <v>5615018.1399999997</v>
      </c>
      <c r="E6" s="116">
        <f t="shared" si="0"/>
        <v>5615018.1399999997</v>
      </c>
      <c r="F6" s="121">
        <f>E6/C6*100</f>
        <v>16.458268648491796</v>
      </c>
      <c r="G6" s="116"/>
      <c r="H6" s="5"/>
      <c r="K6" s="114"/>
    </row>
    <row r="7" spans="1:11" ht="64.5" customHeight="1" x14ac:dyDescent="0.25">
      <c r="A7" s="70"/>
      <c r="B7" s="76" t="s">
        <v>31</v>
      </c>
      <c r="C7" s="125">
        <f t="shared" ref="C7:E7" si="1">C9+C10</f>
        <v>180000</v>
      </c>
      <c r="D7" s="125">
        <f t="shared" si="1"/>
        <v>103957.04</v>
      </c>
      <c r="E7" s="125">
        <f t="shared" si="1"/>
        <v>103957.04</v>
      </c>
      <c r="F7" s="125">
        <f t="shared" ref="F7:F72" si="2">E7/C7*100</f>
        <v>57.753911111111108</v>
      </c>
      <c r="G7" s="85" t="s">
        <v>110</v>
      </c>
      <c r="H7" s="6"/>
      <c r="K7" s="114"/>
    </row>
    <row r="8" spans="1:11" ht="15.75" x14ac:dyDescent="0.25">
      <c r="A8" s="72"/>
      <c r="B8" s="118" t="s">
        <v>8</v>
      </c>
      <c r="C8" s="110"/>
      <c r="D8" s="18"/>
      <c r="E8" s="110"/>
      <c r="F8" s="125"/>
      <c r="G8" s="125"/>
      <c r="H8" s="113"/>
      <c r="K8" s="114"/>
    </row>
    <row r="9" spans="1:11" ht="15.75" x14ac:dyDescent="0.25">
      <c r="A9" s="72"/>
      <c r="B9" s="118" t="s">
        <v>9</v>
      </c>
      <c r="C9" s="125"/>
      <c r="D9" s="115"/>
      <c r="E9" s="110"/>
      <c r="F9" s="125"/>
      <c r="G9" s="125"/>
      <c r="H9" s="113"/>
      <c r="K9" s="114"/>
    </row>
    <row r="10" spans="1:11" ht="15.75" x14ac:dyDescent="0.25">
      <c r="A10" s="72"/>
      <c r="B10" s="118" t="s">
        <v>95</v>
      </c>
      <c r="C10" s="110">
        <v>180000</v>
      </c>
      <c r="D10" s="18">
        <v>103957.04</v>
      </c>
      <c r="E10" s="40">
        <v>103957.04</v>
      </c>
      <c r="F10" s="125">
        <f t="shared" si="2"/>
        <v>57.753911111111108</v>
      </c>
      <c r="G10" s="125"/>
      <c r="H10" s="113"/>
      <c r="K10" s="114"/>
    </row>
    <row r="11" spans="1:11" ht="62.25" customHeight="1" x14ac:dyDescent="0.25">
      <c r="A11" s="70"/>
      <c r="B11" s="76" t="s">
        <v>32</v>
      </c>
      <c r="C11" s="125">
        <f t="shared" ref="C11:E11" si="3">C13+C14</f>
        <v>6100000</v>
      </c>
      <c r="D11" s="125">
        <f t="shared" si="3"/>
        <v>1576925.69</v>
      </c>
      <c r="E11" s="125">
        <f t="shared" si="3"/>
        <v>1576925.69</v>
      </c>
      <c r="F11" s="125">
        <f t="shared" si="2"/>
        <v>25.851240819672128</v>
      </c>
      <c r="G11" s="85" t="s">
        <v>110</v>
      </c>
      <c r="H11" s="113"/>
      <c r="K11" s="114"/>
    </row>
    <row r="12" spans="1:11" ht="15.75" x14ac:dyDescent="0.25">
      <c r="A12" s="72"/>
      <c r="B12" s="118" t="s">
        <v>8</v>
      </c>
      <c r="C12" s="125"/>
      <c r="D12" s="115"/>
      <c r="E12" s="110"/>
      <c r="F12" s="125"/>
      <c r="G12" s="125"/>
      <c r="H12" s="113"/>
      <c r="K12" s="114"/>
    </row>
    <row r="13" spans="1:11" ht="17.649999999999999" customHeight="1" x14ac:dyDescent="0.25">
      <c r="A13" s="72"/>
      <c r="B13" s="118" t="s">
        <v>9</v>
      </c>
      <c r="C13" s="125"/>
      <c r="D13" s="115"/>
      <c r="E13" s="110"/>
      <c r="F13" s="125"/>
      <c r="G13" s="125"/>
      <c r="H13" s="113"/>
      <c r="K13" s="114"/>
    </row>
    <row r="14" spans="1:11" ht="19.149999999999999" customHeight="1" x14ac:dyDescent="0.25">
      <c r="A14" s="75"/>
      <c r="B14" s="118" t="s">
        <v>96</v>
      </c>
      <c r="C14" s="125">
        <v>6100000</v>
      </c>
      <c r="D14" s="115">
        <v>1576925.69</v>
      </c>
      <c r="E14" s="40">
        <v>1576925.69</v>
      </c>
      <c r="F14" s="125">
        <f t="shared" si="2"/>
        <v>25.851240819672128</v>
      </c>
      <c r="G14" s="125"/>
      <c r="H14" s="113"/>
      <c r="K14" s="114"/>
    </row>
    <row r="15" spans="1:11" ht="154.5" customHeight="1" x14ac:dyDescent="0.25">
      <c r="A15" s="70"/>
      <c r="B15" s="76" t="s">
        <v>12</v>
      </c>
      <c r="C15" s="125">
        <f t="shared" ref="C15:E15" si="4">C17+C18</f>
        <v>44000</v>
      </c>
      <c r="D15" s="125">
        <f t="shared" si="4"/>
        <v>4764.93</v>
      </c>
      <c r="E15" s="125">
        <f t="shared" si="4"/>
        <v>4764.93</v>
      </c>
      <c r="F15" s="125">
        <f t="shared" si="2"/>
        <v>10.829386363636365</v>
      </c>
      <c r="G15" s="85" t="s">
        <v>110</v>
      </c>
      <c r="H15" s="113"/>
      <c r="K15" s="114"/>
    </row>
    <row r="16" spans="1:11" ht="15.75" x14ac:dyDescent="0.25">
      <c r="A16" s="72"/>
      <c r="B16" s="118" t="s">
        <v>8</v>
      </c>
      <c r="C16" s="125"/>
      <c r="D16" s="115"/>
      <c r="E16" s="110"/>
      <c r="F16" s="125"/>
      <c r="G16" s="125"/>
      <c r="H16" s="113"/>
      <c r="K16" s="114"/>
    </row>
    <row r="17" spans="1:11" ht="15.75" x14ac:dyDescent="0.25">
      <c r="A17" s="72"/>
      <c r="B17" s="118" t="s">
        <v>9</v>
      </c>
      <c r="C17" s="125"/>
      <c r="D17" s="115"/>
      <c r="E17" s="110"/>
      <c r="F17" s="125"/>
      <c r="G17" s="125"/>
      <c r="H17" s="113"/>
      <c r="K17" s="114"/>
    </row>
    <row r="18" spans="1:11" ht="15.75" x14ac:dyDescent="0.25">
      <c r="A18" s="75"/>
      <c r="B18" s="118" t="s">
        <v>10</v>
      </c>
      <c r="C18" s="125">
        <v>44000</v>
      </c>
      <c r="D18" s="115">
        <v>4764.93</v>
      </c>
      <c r="E18" s="40">
        <v>4764.93</v>
      </c>
      <c r="F18" s="125">
        <f t="shared" si="2"/>
        <v>10.829386363636365</v>
      </c>
      <c r="G18" s="125"/>
      <c r="H18" s="113"/>
      <c r="K18" s="114"/>
    </row>
    <row r="19" spans="1:11" ht="45.6" customHeight="1" x14ac:dyDescent="0.25">
      <c r="A19" s="70"/>
      <c r="B19" s="76" t="s">
        <v>33</v>
      </c>
      <c r="C19" s="125">
        <f t="shared" ref="C19:E19" si="5">C21+C22</f>
        <v>15662900</v>
      </c>
      <c r="D19" s="125">
        <f t="shared" si="5"/>
        <v>3929370.48</v>
      </c>
      <c r="E19" s="125">
        <f t="shared" si="5"/>
        <v>3929370.48</v>
      </c>
      <c r="F19" s="125">
        <f t="shared" si="2"/>
        <v>25.087119754323911</v>
      </c>
      <c r="G19" s="85" t="s">
        <v>110</v>
      </c>
      <c r="H19" s="113"/>
      <c r="K19" s="114"/>
    </row>
    <row r="20" spans="1:11" ht="15.75" x14ac:dyDescent="0.25">
      <c r="A20" s="72"/>
      <c r="B20" s="118" t="s">
        <v>8</v>
      </c>
      <c r="C20" s="125"/>
      <c r="D20" s="115"/>
      <c r="E20" s="110"/>
      <c r="F20" s="125"/>
      <c r="G20" s="125"/>
      <c r="H20" s="113"/>
      <c r="K20" s="114"/>
    </row>
    <row r="21" spans="1:11" ht="15.75" x14ac:dyDescent="0.25">
      <c r="A21" s="72"/>
      <c r="B21" s="118" t="s">
        <v>11</v>
      </c>
      <c r="C21" s="40">
        <v>14384800</v>
      </c>
      <c r="D21" s="115">
        <v>3643419.31</v>
      </c>
      <c r="E21" s="40">
        <v>3643419.31</v>
      </c>
      <c r="F21" s="125">
        <f t="shared" si="2"/>
        <v>25.328258369946056</v>
      </c>
      <c r="G21" s="125"/>
      <c r="H21" s="113"/>
      <c r="K21" s="114"/>
    </row>
    <row r="22" spans="1:11" ht="15.75" x14ac:dyDescent="0.25">
      <c r="A22" s="75"/>
      <c r="B22" s="118" t="s">
        <v>11</v>
      </c>
      <c r="C22" s="40">
        <v>1278100</v>
      </c>
      <c r="D22" s="115">
        <v>285951.17</v>
      </c>
      <c r="E22" s="40">
        <v>285951.17</v>
      </c>
      <c r="F22" s="125">
        <f t="shared" si="2"/>
        <v>22.373145293795478</v>
      </c>
      <c r="G22" s="125"/>
      <c r="H22" s="113"/>
      <c r="K22" s="114"/>
    </row>
    <row r="23" spans="1:11" ht="77.25" customHeight="1" x14ac:dyDescent="0.25">
      <c r="A23" s="70"/>
      <c r="B23" s="67" t="s">
        <v>34</v>
      </c>
      <c r="C23" s="82">
        <f t="shared" ref="C23:E23" si="6">C25+C26</f>
        <v>40400</v>
      </c>
      <c r="D23" s="82">
        <f t="shared" si="6"/>
        <v>0</v>
      </c>
      <c r="E23" s="82">
        <f t="shared" si="6"/>
        <v>0</v>
      </c>
      <c r="F23" s="125">
        <f t="shared" si="2"/>
        <v>0</v>
      </c>
      <c r="G23" s="85" t="s">
        <v>110</v>
      </c>
      <c r="H23" s="113"/>
      <c r="K23" s="114"/>
    </row>
    <row r="24" spans="1:11" ht="15.75" x14ac:dyDescent="0.25">
      <c r="A24" s="71"/>
      <c r="B24" s="118" t="s">
        <v>8</v>
      </c>
      <c r="C24" s="125"/>
      <c r="D24" s="115"/>
      <c r="E24" s="110"/>
      <c r="F24" s="125"/>
      <c r="G24" s="125"/>
      <c r="H24" s="113"/>
      <c r="K24" s="114"/>
    </row>
    <row r="25" spans="1:11" ht="15.75" x14ac:dyDescent="0.25">
      <c r="A25" s="71"/>
      <c r="B25" s="118" t="s">
        <v>9</v>
      </c>
      <c r="C25" s="125">
        <v>40400</v>
      </c>
      <c r="D25" s="115"/>
      <c r="E25" s="110"/>
      <c r="F25" s="125">
        <f t="shared" si="2"/>
        <v>0</v>
      </c>
      <c r="G25" s="125"/>
      <c r="H25" s="113"/>
      <c r="K25" s="114"/>
    </row>
    <row r="26" spans="1:11" ht="17.649999999999999" customHeight="1" x14ac:dyDescent="0.25">
      <c r="A26" s="71"/>
      <c r="B26" s="118" t="s">
        <v>11</v>
      </c>
      <c r="C26" s="125"/>
      <c r="D26" s="115"/>
      <c r="E26" s="110"/>
      <c r="F26" s="125"/>
      <c r="G26" s="125"/>
      <c r="H26" s="113"/>
      <c r="K26" s="114"/>
    </row>
    <row r="27" spans="1:11" ht="47.25" x14ac:dyDescent="0.25">
      <c r="A27" s="72"/>
      <c r="B27" s="122" t="s">
        <v>55</v>
      </c>
      <c r="C27" s="125">
        <f t="shared" ref="C27:E27" si="7">C29+C30</f>
        <v>3557800</v>
      </c>
      <c r="D27" s="125">
        <f t="shared" si="7"/>
        <v>0</v>
      </c>
      <c r="E27" s="125">
        <f t="shared" si="7"/>
        <v>0</v>
      </c>
      <c r="F27" s="125">
        <f t="shared" si="2"/>
        <v>0</v>
      </c>
      <c r="G27" s="85" t="s">
        <v>111</v>
      </c>
      <c r="H27" s="113"/>
      <c r="K27" s="114"/>
    </row>
    <row r="28" spans="1:11" ht="15.75" x14ac:dyDescent="0.25">
      <c r="A28" s="72"/>
      <c r="B28" s="122" t="s">
        <v>8</v>
      </c>
      <c r="C28" s="125"/>
      <c r="D28" s="115"/>
      <c r="E28" s="110"/>
      <c r="F28" s="125"/>
      <c r="G28" s="125"/>
      <c r="H28" s="113"/>
      <c r="K28" s="114"/>
    </row>
    <row r="29" spans="1:11" ht="15.75" x14ac:dyDescent="0.25">
      <c r="A29" s="72"/>
      <c r="B29" s="122" t="s">
        <v>97</v>
      </c>
      <c r="C29" s="125"/>
      <c r="D29" s="115"/>
      <c r="E29" s="40"/>
      <c r="F29" s="125"/>
      <c r="G29" s="125"/>
      <c r="H29" s="113"/>
      <c r="I29" s="25"/>
      <c r="K29" s="114"/>
    </row>
    <row r="30" spans="1:11" ht="15.75" x14ac:dyDescent="0.25">
      <c r="A30" s="72"/>
      <c r="B30" s="122" t="s">
        <v>89</v>
      </c>
      <c r="C30" s="125">
        <v>3557800</v>
      </c>
      <c r="D30" s="115"/>
      <c r="E30" s="40"/>
      <c r="F30" s="125">
        <f t="shared" si="2"/>
        <v>0</v>
      </c>
      <c r="G30" s="125"/>
      <c r="H30" s="113"/>
      <c r="I30" s="25"/>
      <c r="K30" s="114"/>
    </row>
    <row r="31" spans="1:11" ht="96.75" customHeight="1" x14ac:dyDescent="0.25">
      <c r="A31" s="72"/>
      <c r="B31" s="122" t="s">
        <v>70</v>
      </c>
      <c r="C31" s="125">
        <f>C33+C34</f>
        <v>8531600</v>
      </c>
      <c r="D31" s="125">
        <f t="shared" ref="D31:E31" si="8">D33+D34</f>
        <v>0</v>
      </c>
      <c r="E31" s="125">
        <f t="shared" si="8"/>
        <v>0</v>
      </c>
      <c r="F31" s="125">
        <f t="shared" si="2"/>
        <v>0</v>
      </c>
      <c r="G31" s="85" t="s">
        <v>113</v>
      </c>
      <c r="H31" s="113"/>
      <c r="K31" s="114"/>
    </row>
    <row r="32" spans="1:11" ht="15.75" x14ac:dyDescent="0.25">
      <c r="A32" s="72"/>
      <c r="B32" s="122" t="s">
        <v>8</v>
      </c>
      <c r="C32" s="125"/>
      <c r="D32" s="115"/>
      <c r="E32" s="110"/>
      <c r="F32" s="125"/>
      <c r="G32" s="125"/>
      <c r="H32" s="113"/>
      <c r="K32" s="114"/>
    </row>
    <row r="33" spans="1:11" ht="15.75" x14ac:dyDescent="0.25">
      <c r="A33" s="72"/>
      <c r="B33" s="122" t="s">
        <v>9</v>
      </c>
      <c r="C33" s="125"/>
      <c r="D33" s="115"/>
      <c r="E33" s="110"/>
      <c r="F33" s="125"/>
      <c r="G33" s="125"/>
      <c r="H33" s="113"/>
      <c r="I33" s="25"/>
      <c r="K33" s="114"/>
    </row>
    <row r="34" spans="1:11" ht="29.25" customHeight="1" x14ac:dyDescent="0.25">
      <c r="A34" s="72"/>
      <c r="B34" s="122" t="s">
        <v>15</v>
      </c>
      <c r="C34" s="125">
        <v>8531600</v>
      </c>
      <c r="D34" s="125"/>
      <c r="E34" s="125"/>
      <c r="F34" s="125">
        <f t="shared" si="2"/>
        <v>0</v>
      </c>
      <c r="G34" s="125"/>
      <c r="H34" s="113"/>
      <c r="K34" s="114"/>
    </row>
    <row r="35" spans="1:11" ht="27.95" customHeight="1" x14ac:dyDescent="0.25">
      <c r="A35" s="102" t="s">
        <v>2</v>
      </c>
      <c r="B35" s="65" t="s">
        <v>14</v>
      </c>
      <c r="C35" s="62">
        <f>C36</f>
        <v>14276200</v>
      </c>
      <c r="D35" s="62">
        <f t="shared" ref="D35:E35" si="9">D36</f>
        <v>4265575.0999999996</v>
      </c>
      <c r="E35" s="62">
        <f t="shared" si="9"/>
        <v>4265575.0999999996</v>
      </c>
      <c r="F35" s="116">
        <f t="shared" si="2"/>
        <v>29.87892506409268</v>
      </c>
      <c r="G35" s="62"/>
      <c r="H35" s="113"/>
      <c r="K35" s="114"/>
    </row>
    <row r="36" spans="1:11" ht="65.25" customHeight="1" x14ac:dyDescent="0.25">
      <c r="A36" s="72"/>
      <c r="B36" s="76" t="s">
        <v>64</v>
      </c>
      <c r="C36" s="59">
        <f t="shared" ref="C36:E36" si="10">C38+C39</f>
        <v>14276200</v>
      </c>
      <c r="D36" s="59">
        <f t="shared" si="10"/>
        <v>4265575.0999999996</v>
      </c>
      <c r="E36" s="59">
        <f t="shared" si="10"/>
        <v>4265575.0999999996</v>
      </c>
      <c r="F36" s="125">
        <f t="shared" si="2"/>
        <v>29.87892506409268</v>
      </c>
      <c r="G36" s="85" t="s">
        <v>112</v>
      </c>
      <c r="H36" s="113"/>
      <c r="K36" s="114"/>
    </row>
    <row r="37" spans="1:11" ht="15.75" x14ac:dyDescent="0.25">
      <c r="A37" s="72"/>
      <c r="B37" s="118" t="s">
        <v>8</v>
      </c>
      <c r="C37" s="59"/>
      <c r="D37" s="57"/>
      <c r="E37" s="81"/>
      <c r="F37" s="125"/>
      <c r="G37" s="59"/>
      <c r="H37" s="113"/>
      <c r="K37" s="114"/>
    </row>
    <row r="38" spans="1:11" ht="15.75" x14ac:dyDescent="0.25">
      <c r="A38" s="72"/>
      <c r="B38" s="118" t="s">
        <v>13</v>
      </c>
      <c r="C38" s="59">
        <v>12268900</v>
      </c>
      <c r="D38" s="57">
        <v>4265575.0999999996</v>
      </c>
      <c r="E38" s="40">
        <v>4265575.0999999996</v>
      </c>
      <c r="F38" s="125">
        <f t="shared" si="2"/>
        <v>34.76738012372747</v>
      </c>
      <c r="G38" s="125"/>
      <c r="H38" s="113"/>
      <c r="K38" s="114"/>
    </row>
    <row r="39" spans="1:11" ht="15.75" x14ac:dyDescent="0.25">
      <c r="A39" s="72"/>
      <c r="B39" s="118" t="s">
        <v>15</v>
      </c>
      <c r="C39" s="59">
        <v>2007300</v>
      </c>
      <c r="D39" s="57"/>
      <c r="E39" s="81"/>
      <c r="F39" s="125">
        <f t="shared" si="2"/>
        <v>0</v>
      </c>
      <c r="G39" s="59"/>
      <c r="H39" s="113"/>
      <c r="K39" s="114"/>
    </row>
    <row r="40" spans="1:11" ht="21" customHeight="1" x14ac:dyDescent="0.25">
      <c r="A40" s="70" t="s">
        <v>1</v>
      </c>
      <c r="B40" s="65" t="s">
        <v>16</v>
      </c>
      <c r="C40" s="116">
        <f>C41+C45+C64+C73+C77+C81+C85+C89</f>
        <v>1129266122</v>
      </c>
      <c r="D40" s="116">
        <f>D41+D45+D64+D73+D77+D81+D85+D89</f>
        <v>412511874.57999998</v>
      </c>
      <c r="E40" s="116">
        <f>E41+E45+E64+E73+E77+E81+E85+E89</f>
        <v>412511874.57999998</v>
      </c>
      <c r="F40" s="116">
        <f t="shared" si="2"/>
        <v>36.52919949899993</v>
      </c>
      <c r="G40" s="116"/>
      <c r="H40" s="113"/>
      <c r="K40" s="114"/>
    </row>
    <row r="41" spans="1:11" ht="78" customHeight="1" x14ac:dyDescent="0.25">
      <c r="A41" s="72"/>
      <c r="B41" s="118" t="s">
        <v>35</v>
      </c>
      <c r="C41" s="105">
        <f t="shared" ref="C41:E41" si="11">C43+C44</f>
        <v>44444000</v>
      </c>
      <c r="D41" s="105">
        <f t="shared" si="11"/>
        <v>0</v>
      </c>
      <c r="E41" s="105">
        <f t="shared" si="11"/>
        <v>0</v>
      </c>
      <c r="F41" s="121">
        <f t="shared" si="2"/>
        <v>0</v>
      </c>
      <c r="G41" s="85" t="s">
        <v>113</v>
      </c>
      <c r="H41" s="113"/>
      <c r="K41" s="114"/>
    </row>
    <row r="42" spans="1:11" ht="15.75" x14ac:dyDescent="0.25">
      <c r="A42" s="72"/>
      <c r="B42" s="118" t="s">
        <v>8</v>
      </c>
      <c r="C42" s="105"/>
      <c r="D42" s="34"/>
      <c r="E42" s="110"/>
      <c r="F42" s="121"/>
      <c r="G42" s="125"/>
      <c r="H42" s="113"/>
      <c r="K42" s="114"/>
    </row>
    <row r="43" spans="1:11" ht="19.5" customHeight="1" x14ac:dyDescent="0.25">
      <c r="A43" s="70"/>
      <c r="B43" s="118" t="s">
        <v>9</v>
      </c>
      <c r="C43" s="125"/>
      <c r="D43" s="115"/>
      <c r="E43" s="110"/>
      <c r="F43" s="121"/>
      <c r="G43" s="125"/>
      <c r="H43" s="113"/>
      <c r="K43" s="114"/>
    </row>
    <row r="44" spans="1:11" ht="18.600000000000001" customHeight="1" x14ac:dyDescent="0.25">
      <c r="A44" s="70"/>
      <c r="B44" s="118" t="s">
        <v>15</v>
      </c>
      <c r="C44" s="96">
        <v>44444000</v>
      </c>
      <c r="D44" s="115"/>
      <c r="E44" s="52"/>
      <c r="F44" s="121">
        <f t="shared" si="2"/>
        <v>0</v>
      </c>
      <c r="G44" s="125"/>
      <c r="H44" s="113"/>
      <c r="K44" s="114"/>
    </row>
    <row r="45" spans="1:11" ht="81" customHeight="1" x14ac:dyDescent="0.25">
      <c r="A45" s="70"/>
      <c r="B45" s="53" t="s">
        <v>36</v>
      </c>
      <c r="C45" s="43">
        <f>C47</f>
        <v>936595000</v>
      </c>
      <c r="D45" s="43">
        <f t="shared" ref="D45:E45" si="12">D47</f>
        <v>402960034.47999996</v>
      </c>
      <c r="E45" s="43">
        <f t="shared" si="12"/>
        <v>402960034.47999996</v>
      </c>
      <c r="F45" s="121">
        <f t="shared" si="2"/>
        <v>43.023936117532116</v>
      </c>
      <c r="G45" s="85" t="s">
        <v>113</v>
      </c>
      <c r="H45" s="113"/>
      <c r="K45" s="114"/>
    </row>
    <row r="46" spans="1:11" ht="15.75" x14ac:dyDescent="0.25">
      <c r="A46" s="70"/>
      <c r="B46" s="118" t="s">
        <v>8</v>
      </c>
      <c r="C46" s="125"/>
      <c r="D46" s="115"/>
      <c r="E46" s="110"/>
      <c r="F46" s="121"/>
      <c r="G46" s="125"/>
      <c r="H46" s="113"/>
      <c r="K46" s="114"/>
    </row>
    <row r="47" spans="1:11" ht="15.75" x14ac:dyDescent="0.25">
      <c r="A47" s="70"/>
      <c r="B47" s="78" t="s">
        <v>66</v>
      </c>
      <c r="C47" s="125">
        <f>C51+C54</f>
        <v>936595000</v>
      </c>
      <c r="D47" s="125">
        <f>D51+D54</f>
        <v>402960034.47999996</v>
      </c>
      <c r="E47" s="125">
        <f t="shared" ref="E47" si="13">E51+E54</f>
        <v>402960034.47999996</v>
      </c>
      <c r="F47" s="125">
        <f t="shared" si="2"/>
        <v>43.023936117532116</v>
      </c>
      <c r="G47" s="121"/>
      <c r="H47" s="113"/>
      <c r="K47" s="114"/>
    </row>
    <row r="48" spans="1:11" ht="14.45" customHeight="1" x14ac:dyDescent="0.25">
      <c r="A48" s="70"/>
      <c r="B48" s="73" t="s">
        <v>0</v>
      </c>
      <c r="C48" s="125"/>
      <c r="D48" s="125"/>
      <c r="E48" s="110"/>
      <c r="F48" s="125"/>
      <c r="G48" s="125"/>
      <c r="H48" s="113"/>
      <c r="K48" s="114"/>
    </row>
    <row r="49" spans="1:11" ht="31.5" x14ac:dyDescent="0.25">
      <c r="A49" s="70"/>
      <c r="B49" s="123" t="s">
        <v>37</v>
      </c>
      <c r="C49" s="105">
        <f>C51</f>
        <v>875752160</v>
      </c>
      <c r="D49" s="105">
        <f t="shared" ref="D49:E49" si="14">D51</f>
        <v>378062315.51999998</v>
      </c>
      <c r="E49" s="105">
        <f t="shared" si="14"/>
        <v>378062315.51999998</v>
      </c>
      <c r="F49" s="125">
        <f t="shared" si="2"/>
        <v>43.170012337737198</v>
      </c>
      <c r="G49" s="105"/>
      <c r="H49" s="113"/>
      <c r="K49" s="114"/>
    </row>
    <row r="50" spans="1:11" ht="15.75" x14ac:dyDescent="0.25">
      <c r="A50" s="70"/>
      <c r="B50" s="123" t="s">
        <v>8</v>
      </c>
      <c r="C50" s="125"/>
      <c r="D50" s="125"/>
      <c r="E50" s="110"/>
      <c r="F50" s="125"/>
      <c r="G50" s="125"/>
      <c r="H50" s="113"/>
      <c r="K50" s="114"/>
    </row>
    <row r="51" spans="1:11" ht="18" customHeight="1" x14ac:dyDescent="0.25">
      <c r="A51" s="70"/>
      <c r="B51" s="123" t="s">
        <v>10</v>
      </c>
      <c r="C51" s="97">
        <f>568589800+307162360</f>
        <v>875752160</v>
      </c>
      <c r="D51" s="125">
        <v>378062315.51999998</v>
      </c>
      <c r="E51" s="97">
        <v>378062315.51999998</v>
      </c>
      <c r="F51" s="125">
        <f t="shared" si="2"/>
        <v>43.170012337737198</v>
      </c>
      <c r="G51" s="125"/>
      <c r="H51" s="113"/>
      <c r="K51" s="114"/>
    </row>
    <row r="52" spans="1:11" ht="34.5" customHeight="1" x14ac:dyDescent="0.25">
      <c r="A52" s="70"/>
      <c r="B52" s="123" t="s">
        <v>38</v>
      </c>
      <c r="C52" s="125">
        <f>C54</f>
        <v>60842840</v>
      </c>
      <c r="D52" s="125">
        <f t="shared" ref="D52:E52" si="15">D54</f>
        <v>24897718.960000001</v>
      </c>
      <c r="E52" s="125">
        <f t="shared" si="15"/>
        <v>24897718.960000001</v>
      </c>
      <c r="F52" s="125">
        <f t="shared" si="2"/>
        <v>40.921362250677319</v>
      </c>
      <c r="G52" s="125"/>
      <c r="H52" s="113"/>
      <c r="K52" s="114"/>
    </row>
    <row r="53" spans="1:11" ht="15.75" x14ac:dyDescent="0.25">
      <c r="A53" s="70"/>
      <c r="B53" s="123" t="s">
        <v>8</v>
      </c>
      <c r="C53" s="125"/>
      <c r="D53" s="125"/>
      <c r="E53" s="110"/>
      <c r="F53" s="125"/>
      <c r="G53" s="125"/>
      <c r="H53" s="113"/>
      <c r="K53" s="114"/>
    </row>
    <row r="54" spans="1:11" ht="19.5" customHeight="1" x14ac:dyDescent="0.25">
      <c r="A54" s="72"/>
      <c r="B54" s="123" t="s">
        <v>11</v>
      </c>
      <c r="C54" s="125">
        <f>C57+C60+C63</f>
        <v>60842840</v>
      </c>
      <c r="D54" s="125">
        <f t="shared" ref="D54:E54" si="16">D57+D60+D63</f>
        <v>24897718.960000001</v>
      </c>
      <c r="E54" s="125">
        <f t="shared" si="16"/>
        <v>24897718.960000001</v>
      </c>
      <c r="F54" s="125">
        <f t="shared" si="2"/>
        <v>40.921362250677319</v>
      </c>
      <c r="G54" s="125"/>
      <c r="H54" s="113"/>
      <c r="K54" s="114"/>
    </row>
    <row r="55" spans="1:11" ht="19.5" customHeight="1" x14ac:dyDescent="0.25">
      <c r="A55" s="72"/>
      <c r="B55" s="123" t="s">
        <v>121</v>
      </c>
      <c r="C55" s="125">
        <f>C57</f>
        <v>25000000</v>
      </c>
      <c r="D55" s="125">
        <f t="shared" ref="D55:E55" si="17">D57</f>
        <v>24897718.960000001</v>
      </c>
      <c r="E55" s="125">
        <f t="shared" si="17"/>
        <v>24897718.960000001</v>
      </c>
      <c r="F55" s="125">
        <f t="shared" si="2"/>
        <v>99.59087584000001</v>
      </c>
      <c r="G55" s="125"/>
      <c r="H55" s="113"/>
      <c r="K55" s="114"/>
    </row>
    <row r="56" spans="1:11" ht="19.5" customHeight="1" x14ac:dyDescent="0.25">
      <c r="A56" s="72"/>
      <c r="B56" s="123" t="s">
        <v>8</v>
      </c>
      <c r="C56" s="125"/>
      <c r="D56" s="125"/>
      <c r="E56" s="125"/>
      <c r="F56" s="125"/>
      <c r="G56" s="125"/>
      <c r="H56" s="113"/>
      <c r="K56" s="114"/>
    </row>
    <row r="57" spans="1:11" ht="19.5" customHeight="1" x14ac:dyDescent="0.25">
      <c r="A57" s="72"/>
      <c r="B57" s="123" t="s">
        <v>10</v>
      </c>
      <c r="C57" s="125">
        <v>25000000</v>
      </c>
      <c r="D57" s="125">
        <v>24897718.960000001</v>
      </c>
      <c r="E57" s="125">
        <v>24897718.960000001</v>
      </c>
      <c r="F57" s="125">
        <f t="shared" si="2"/>
        <v>99.59087584000001</v>
      </c>
      <c r="G57" s="125"/>
      <c r="H57" s="113"/>
      <c r="K57" s="114"/>
    </row>
    <row r="58" spans="1:11" ht="19.5" customHeight="1" x14ac:dyDescent="0.25">
      <c r="A58" s="72"/>
      <c r="B58" s="123" t="s">
        <v>122</v>
      </c>
      <c r="C58" s="125">
        <f>C60</f>
        <v>25842840</v>
      </c>
      <c r="D58" s="125"/>
      <c r="E58" s="125"/>
      <c r="F58" s="125">
        <f t="shared" si="2"/>
        <v>0</v>
      </c>
      <c r="G58" s="125"/>
      <c r="H58" s="113"/>
      <c r="K58" s="114"/>
    </row>
    <row r="59" spans="1:11" ht="19.5" customHeight="1" x14ac:dyDescent="0.25">
      <c r="A59" s="72"/>
      <c r="B59" s="123" t="s">
        <v>8</v>
      </c>
      <c r="C59" s="125"/>
      <c r="D59" s="125"/>
      <c r="E59" s="125"/>
      <c r="F59" s="125"/>
      <c r="G59" s="125"/>
      <c r="H59" s="113"/>
      <c r="K59" s="114"/>
    </row>
    <row r="60" spans="1:11" ht="19.5" customHeight="1" x14ac:dyDescent="0.25">
      <c r="A60" s="72"/>
      <c r="B60" s="123" t="s">
        <v>10</v>
      </c>
      <c r="C60" s="125">
        <v>25842840</v>
      </c>
      <c r="D60" s="125"/>
      <c r="E60" s="125"/>
      <c r="F60" s="125">
        <f t="shared" si="2"/>
        <v>0</v>
      </c>
      <c r="G60" s="125"/>
      <c r="H60" s="113"/>
      <c r="K60" s="114"/>
    </row>
    <row r="61" spans="1:11" ht="19.5" customHeight="1" x14ac:dyDescent="0.25">
      <c r="A61" s="72"/>
      <c r="B61" s="123" t="s">
        <v>123</v>
      </c>
      <c r="C61" s="125">
        <f>C63</f>
        <v>10000000</v>
      </c>
      <c r="D61" s="125"/>
      <c r="E61" s="125"/>
      <c r="F61" s="125">
        <f t="shared" si="2"/>
        <v>0</v>
      </c>
      <c r="G61" s="125"/>
      <c r="H61" s="113"/>
      <c r="K61" s="114"/>
    </row>
    <row r="62" spans="1:11" ht="19.5" customHeight="1" x14ac:dyDescent="0.25">
      <c r="A62" s="72"/>
      <c r="B62" s="106" t="s">
        <v>8</v>
      </c>
      <c r="C62" s="125"/>
      <c r="D62" s="125"/>
      <c r="E62" s="125"/>
      <c r="F62" s="125"/>
      <c r="G62" s="125"/>
      <c r="H62" s="113"/>
      <c r="K62" s="114"/>
    </row>
    <row r="63" spans="1:11" ht="19.5" customHeight="1" x14ac:dyDescent="0.25">
      <c r="A63" s="72"/>
      <c r="B63" s="106" t="s">
        <v>10</v>
      </c>
      <c r="C63" s="125">
        <v>10000000</v>
      </c>
      <c r="D63" s="125"/>
      <c r="E63" s="125"/>
      <c r="F63" s="125">
        <f t="shared" si="2"/>
        <v>0</v>
      </c>
      <c r="G63" s="125"/>
      <c r="H63" s="113"/>
      <c r="K63" s="114"/>
    </row>
    <row r="64" spans="1:11" ht="77.25" customHeight="1" x14ac:dyDescent="0.25">
      <c r="A64" s="79"/>
      <c r="B64" s="78" t="s">
        <v>67</v>
      </c>
      <c r="C64" s="105">
        <f>C66+C67</f>
        <v>130974970</v>
      </c>
      <c r="D64" s="105">
        <f t="shared" ref="D64:E64" si="18">D66+D67</f>
        <v>9064000</v>
      </c>
      <c r="E64" s="105">
        <f t="shared" si="18"/>
        <v>9064000</v>
      </c>
      <c r="F64" s="125">
        <f t="shared" si="2"/>
        <v>6.9204062425057247</v>
      </c>
      <c r="G64" s="85" t="s">
        <v>114</v>
      </c>
      <c r="H64" s="113"/>
      <c r="K64" s="114"/>
    </row>
    <row r="65" spans="1:11" ht="15.75" x14ac:dyDescent="0.25">
      <c r="A65" s="79"/>
      <c r="B65" s="118" t="s">
        <v>8</v>
      </c>
      <c r="C65" s="125"/>
      <c r="D65" s="125"/>
      <c r="E65" s="110"/>
      <c r="F65" s="125"/>
      <c r="G65" s="121"/>
      <c r="H65" s="113"/>
      <c r="K65" s="114"/>
    </row>
    <row r="66" spans="1:11" ht="15.75" x14ac:dyDescent="0.25">
      <c r="A66" s="79"/>
      <c r="B66" s="78" t="s">
        <v>9</v>
      </c>
      <c r="C66" s="125">
        <f>C70</f>
        <v>45573700</v>
      </c>
      <c r="D66" s="125">
        <f t="shared" ref="D66:E66" si="19">D70</f>
        <v>0</v>
      </c>
      <c r="E66" s="125">
        <f t="shared" si="19"/>
        <v>0</v>
      </c>
      <c r="F66" s="125">
        <f t="shared" si="2"/>
        <v>0</v>
      </c>
      <c r="G66" s="121"/>
      <c r="H66" s="113"/>
      <c r="I66" s="114"/>
      <c r="K66" s="114"/>
    </row>
    <row r="67" spans="1:11" ht="15.75" x14ac:dyDescent="0.25">
      <c r="A67" s="79"/>
      <c r="B67" s="78" t="s">
        <v>10</v>
      </c>
      <c r="C67" s="125">
        <f>C71+C72</f>
        <v>85401270</v>
      </c>
      <c r="D67" s="125">
        <f t="shared" ref="D67:E67" si="20">D71+D72</f>
        <v>9064000</v>
      </c>
      <c r="E67" s="125">
        <f t="shared" si="20"/>
        <v>9064000</v>
      </c>
      <c r="F67" s="125">
        <f t="shared" si="2"/>
        <v>10.613425303862577</v>
      </c>
      <c r="G67" s="121"/>
      <c r="H67" s="113"/>
      <c r="I67" s="114"/>
      <c r="K67" s="114"/>
    </row>
    <row r="68" spans="1:11" ht="91.5" customHeight="1" x14ac:dyDescent="0.25">
      <c r="A68" s="79"/>
      <c r="B68" s="58" t="s">
        <v>75</v>
      </c>
      <c r="C68" s="125">
        <f>C70+C71+C72</f>
        <v>130974970</v>
      </c>
      <c r="D68" s="125">
        <f t="shared" ref="D68:E68" si="21">D70+D71+D72</f>
        <v>9064000</v>
      </c>
      <c r="E68" s="125">
        <f t="shared" si="21"/>
        <v>9064000</v>
      </c>
      <c r="F68" s="125">
        <f t="shared" si="2"/>
        <v>6.9204062425057247</v>
      </c>
      <c r="G68" s="85" t="s">
        <v>113</v>
      </c>
      <c r="H68" s="113"/>
      <c r="K68" s="114"/>
    </row>
    <row r="69" spans="1:11" ht="15.75" x14ac:dyDescent="0.25">
      <c r="A69" s="79"/>
      <c r="B69" s="118" t="s">
        <v>8</v>
      </c>
      <c r="C69" s="125"/>
      <c r="D69" s="125"/>
      <c r="E69" s="125"/>
      <c r="F69" s="125"/>
      <c r="G69" s="121"/>
      <c r="H69" s="113"/>
      <c r="K69" s="114"/>
    </row>
    <row r="70" spans="1:11" ht="15.75" x14ac:dyDescent="0.25">
      <c r="A70" s="79"/>
      <c r="B70" s="118" t="s">
        <v>9</v>
      </c>
      <c r="C70" s="125">
        <v>45573700</v>
      </c>
      <c r="D70" s="125"/>
      <c r="E70" s="125"/>
      <c r="F70" s="125">
        <f t="shared" si="2"/>
        <v>0</v>
      </c>
      <c r="G70" s="121"/>
      <c r="H70" s="113"/>
      <c r="K70" s="114"/>
    </row>
    <row r="71" spans="1:11" ht="19.5" customHeight="1" x14ac:dyDescent="0.25">
      <c r="A71" s="79"/>
      <c r="B71" s="118" t="s">
        <v>10</v>
      </c>
      <c r="C71" s="97">
        <v>33551870</v>
      </c>
      <c r="D71" s="125"/>
      <c r="E71" s="125"/>
      <c r="F71" s="125">
        <f t="shared" si="2"/>
        <v>0</v>
      </c>
      <c r="G71" s="121"/>
      <c r="H71" s="113"/>
      <c r="K71" s="114"/>
    </row>
    <row r="72" spans="1:11" ht="19.5" customHeight="1" x14ac:dyDescent="0.25">
      <c r="A72" s="79"/>
      <c r="B72" s="118" t="s">
        <v>98</v>
      </c>
      <c r="C72" s="97">
        <v>51849400</v>
      </c>
      <c r="D72" s="125">
        <v>9064000</v>
      </c>
      <c r="E72" s="125">
        <v>9064000</v>
      </c>
      <c r="F72" s="125">
        <f t="shared" si="2"/>
        <v>17.481398048964884</v>
      </c>
      <c r="G72" s="121"/>
      <c r="H72" s="113"/>
      <c r="K72" s="114"/>
    </row>
    <row r="73" spans="1:11" ht="101.25" customHeight="1" x14ac:dyDescent="0.25">
      <c r="A73" s="94"/>
      <c r="B73" s="67" t="s">
        <v>39</v>
      </c>
      <c r="C73" s="105">
        <f t="shared" ref="C73:E73" si="22">C75+C76</f>
        <v>2857000</v>
      </c>
      <c r="D73" s="105">
        <f t="shared" si="22"/>
        <v>215140.1</v>
      </c>
      <c r="E73" s="105">
        <f t="shared" si="22"/>
        <v>215140.1</v>
      </c>
      <c r="F73" s="125">
        <f t="shared" ref="F73:F130" si="23">E73/C73*100</f>
        <v>7.5302800140007005</v>
      </c>
      <c r="G73" s="85" t="s">
        <v>113</v>
      </c>
      <c r="H73" s="113"/>
      <c r="K73" s="114"/>
    </row>
    <row r="74" spans="1:11" ht="15.75" x14ac:dyDescent="0.25">
      <c r="A74" s="70"/>
      <c r="B74" s="118" t="s">
        <v>8</v>
      </c>
      <c r="C74" s="125"/>
      <c r="D74" s="125"/>
      <c r="E74" s="110"/>
      <c r="F74" s="125"/>
      <c r="G74" s="125"/>
      <c r="H74" s="113"/>
      <c r="K74" s="114"/>
    </row>
    <row r="75" spans="1:11" ht="15.75" x14ac:dyDescent="0.25">
      <c r="A75" s="70"/>
      <c r="B75" s="118" t="s">
        <v>9</v>
      </c>
      <c r="C75" s="125"/>
      <c r="D75" s="125"/>
      <c r="E75" s="110"/>
      <c r="F75" s="125"/>
      <c r="G75" s="125"/>
      <c r="H75" s="113"/>
      <c r="K75" s="114"/>
    </row>
    <row r="76" spans="1:11" ht="15.75" x14ac:dyDescent="0.25">
      <c r="A76" s="70"/>
      <c r="B76" s="118" t="s">
        <v>11</v>
      </c>
      <c r="C76" s="97">
        <v>2857000</v>
      </c>
      <c r="D76" s="125">
        <v>215140.1</v>
      </c>
      <c r="E76" s="97">
        <v>215140.1</v>
      </c>
      <c r="F76" s="125">
        <f t="shared" si="23"/>
        <v>7.5302800140007005</v>
      </c>
      <c r="G76" s="125"/>
      <c r="H76" s="113"/>
      <c r="K76" s="114"/>
    </row>
    <row r="77" spans="1:11" ht="96.75" customHeight="1" x14ac:dyDescent="0.25">
      <c r="A77" s="70"/>
      <c r="B77" s="118" t="s">
        <v>56</v>
      </c>
      <c r="C77" s="125">
        <f t="shared" ref="C77:E77" si="24">C79+C80</f>
        <v>5900</v>
      </c>
      <c r="D77" s="125">
        <f t="shared" si="24"/>
        <v>0</v>
      </c>
      <c r="E77" s="125">
        <f t="shared" si="24"/>
        <v>0</v>
      </c>
      <c r="F77" s="125">
        <f t="shared" si="23"/>
        <v>0</v>
      </c>
      <c r="G77" s="85" t="s">
        <v>115</v>
      </c>
      <c r="H77" s="113"/>
      <c r="K77" s="114"/>
    </row>
    <row r="78" spans="1:11" ht="15.75" x14ac:dyDescent="0.25">
      <c r="A78" s="70"/>
      <c r="B78" s="118" t="s">
        <v>8</v>
      </c>
      <c r="C78" s="125"/>
      <c r="D78" s="125"/>
      <c r="E78" s="110"/>
      <c r="F78" s="125"/>
      <c r="G78" s="125"/>
      <c r="H78" s="113"/>
      <c r="K78" s="114"/>
    </row>
    <row r="79" spans="1:11" ht="15.75" x14ac:dyDescent="0.25">
      <c r="A79" s="70"/>
      <c r="B79" s="118" t="s">
        <v>9</v>
      </c>
      <c r="C79" s="125"/>
      <c r="D79" s="125"/>
      <c r="E79" s="110"/>
      <c r="F79" s="125"/>
      <c r="G79" s="125"/>
      <c r="H79" s="113"/>
      <c r="K79" s="114"/>
    </row>
    <row r="80" spans="1:11" ht="15.75" x14ac:dyDescent="0.25">
      <c r="A80" s="70"/>
      <c r="B80" s="118" t="s">
        <v>10</v>
      </c>
      <c r="C80" s="125">
        <v>5900</v>
      </c>
      <c r="D80" s="125"/>
      <c r="E80" s="110"/>
      <c r="F80" s="125">
        <f t="shared" si="23"/>
        <v>0</v>
      </c>
      <c r="G80" s="125"/>
      <c r="H80" s="113"/>
      <c r="K80" s="114"/>
    </row>
    <row r="81" spans="1:11" ht="67.5" customHeight="1" x14ac:dyDescent="0.25">
      <c r="A81" s="72"/>
      <c r="B81" s="76" t="s">
        <v>31</v>
      </c>
      <c r="C81" s="125">
        <f>C83+C84</f>
        <v>1215400</v>
      </c>
      <c r="D81" s="125">
        <f t="shared" ref="D81:E81" si="25">D83+D84</f>
        <v>272700</v>
      </c>
      <c r="E81" s="125">
        <f t="shared" si="25"/>
        <v>272700</v>
      </c>
      <c r="F81" s="125">
        <f t="shared" si="23"/>
        <v>22.437057758762545</v>
      </c>
      <c r="G81" s="85" t="s">
        <v>111</v>
      </c>
      <c r="H81" s="113"/>
      <c r="K81" s="114"/>
    </row>
    <row r="82" spans="1:11" ht="15.75" x14ac:dyDescent="0.25">
      <c r="A82" s="72"/>
      <c r="B82" s="118" t="s">
        <v>8</v>
      </c>
      <c r="C82" s="125"/>
      <c r="D82" s="125"/>
      <c r="E82" s="110"/>
      <c r="F82" s="125"/>
      <c r="G82" s="125"/>
      <c r="H82" s="113"/>
      <c r="K82" s="114"/>
    </row>
    <row r="83" spans="1:11" ht="15.75" x14ac:dyDescent="0.25">
      <c r="A83" s="72"/>
      <c r="B83" s="118" t="s">
        <v>9</v>
      </c>
      <c r="C83" s="125"/>
      <c r="D83" s="125"/>
      <c r="E83" s="110"/>
      <c r="F83" s="125"/>
      <c r="G83" s="125"/>
      <c r="H83" s="113"/>
      <c r="K83" s="114"/>
    </row>
    <row r="84" spans="1:11" ht="15.75" x14ac:dyDescent="0.25">
      <c r="A84" s="72"/>
      <c r="B84" s="118" t="s">
        <v>10</v>
      </c>
      <c r="C84" s="97">
        <v>1215400</v>
      </c>
      <c r="D84" s="110">
        <v>272700</v>
      </c>
      <c r="E84" s="98">
        <v>272700</v>
      </c>
      <c r="F84" s="125">
        <f t="shared" si="23"/>
        <v>22.437057758762545</v>
      </c>
      <c r="G84" s="125"/>
      <c r="H84" s="113"/>
      <c r="I84" s="33"/>
      <c r="K84" s="114"/>
    </row>
    <row r="85" spans="1:11" ht="63" x14ac:dyDescent="0.25">
      <c r="A85" s="72"/>
      <c r="B85" s="118" t="s">
        <v>88</v>
      </c>
      <c r="C85" s="97">
        <f>C88</f>
        <v>1000000</v>
      </c>
      <c r="D85" s="110"/>
      <c r="E85" s="98"/>
      <c r="F85" s="125">
        <f t="shared" si="23"/>
        <v>0</v>
      </c>
      <c r="G85" s="85" t="s">
        <v>113</v>
      </c>
      <c r="H85" s="113"/>
      <c r="I85" s="33"/>
      <c r="K85" s="114"/>
    </row>
    <row r="86" spans="1:11" ht="15.75" x14ac:dyDescent="0.25">
      <c r="A86" s="72"/>
      <c r="B86" s="118" t="s">
        <v>8</v>
      </c>
      <c r="C86" s="97"/>
      <c r="D86" s="110"/>
      <c r="E86" s="98"/>
      <c r="F86" s="125"/>
      <c r="G86" s="125"/>
      <c r="H86" s="113"/>
      <c r="I86" s="33"/>
      <c r="K86" s="114"/>
    </row>
    <row r="87" spans="1:11" ht="15.75" x14ac:dyDescent="0.25">
      <c r="A87" s="72"/>
      <c r="B87" s="118" t="s">
        <v>9</v>
      </c>
      <c r="C87" s="97"/>
      <c r="D87" s="110"/>
      <c r="E87" s="98"/>
      <c r="F87" s="125"/>
      <c r="G87" s="125"/>
      <c r="H87" s="113"/>
      <c r="I87" s="33"/>
      <c r="K87" s="114"/>
    </row>
    <row r="88" spans="1:11" ht="15.75" x14ac:dyDescent="0.25">
      <c r="A88" s="72"/>
      <c r="B88" s="118" t="s">
        <v>11</v>
      </c>
      <c r="C88" s="97">
        <v>1000000</v>
      </c>
      <c r="D88" s="110"/>
      <c r="E88" s="98"/>
      <c r="F88" s="125">
        <f t="shared" si="23"/>
        <v>0</v>
      </c>
      <c r="G88" s="125"/>
      <c r="H88" s="113"/>
      <c r="I88" s="33"/>
      <c r="K88" s="114"/>
    </row>
    <row r="89" spans="1:11" ht="94.5" x14ac:dyDescent="0.25">
      <c r="A89" s="72"/>
      <c r="B89" s="122" t="s">
        <v>120</v>
      </c>
      <c r="C89" s="97">
        <f>C91+C92</f>
        <v>12173852</v>
      </c>
      <c r="D89" s="97">
        <f t="shared" ref="D89:F89" si="26">D91+D92</f>
        <v>0</v>
      </c>
      <c r="E89" s="97">
        <f t="shared" si="26"/>
        <v>0</v>
      </c>
      <c r="F89" s="97">
        <f t="shared" si="26"/>
        <v>21.856725251880935</v>
      </c>
      <c r="G89" s="85" t="s">
        <v>135</v>
      </c>
      <c r="H89" s="113"/>
      <c r="I89" s="33"/>
      <c r="K89" s="114"/>
    </row>
    <row r="90" spans="1:11" ht="15.75" x14ac:dyDescent="0.25">
      <c r="A90" s="72"/>
      <c r="B90" s="122" t="s">
        <v>8</v>
      </c>
      <c r="C90" s="97"/>
      <c r="D90" s="110"/>
      <c r="E90" s="98"/>
      <c r="F90" s="125"/>
      <c r="G90" s="125"/>
      <c r="H90" s="113"/>
      <c r="I90" s="33"/>
      <c r="K90" s="114"/>
    </row>
    <row r="91" spans="1:11" ht="15.75" x14ac:dyDescent="0.25">
      <c r="A91" s="72"/>
      <c r="B91" s="104" t="s">
        <v>13</v>
      </c>
      <c r="C91" s="97"/>
      <c r="D91" s="110"/>
      <c r="E91" s="98"/>
      <c r="F91" s="125"/>
      <c r="G91" s="125"/>
      <c r="H91" s="113"/>
      <c r="I91" s="33"/>
      <c r="K91" s="114"/>
    </row>
    <row r="92" spans="1:11" ht="15.75" x14ac:dyDescent="0.25">
      <c r="A92" s="72"/>
      <c r="B92" s="122" t="s">
        <v>15</v>
      </c>
      <c r="C92" s="97">
        <v>12173852</v>
      </c>
      <c r="D92" s="110"/>
      <c r="E92" s="98"/>
      <c r="F92" s="97">
        <f t="shared" ref="F92" si="27">F94+F95</f>
        <v>21.856725251880935</v>
      </c>
      <c r="G92" s="125"/>
      <c r="H92" s="113"/>
      <c r="I92" s="33"/>
      <c r="K92" s="114"/>
    </row>
    <row r="93" spans="1:11" ht="19.5" customHeight="1" x14ac:dyDescent="0.25">
      <c r="A93" s="93" t="s">
        <v>17</v>
      </c>
      <c r="B93" s="120" t="s">
        <v>18</v>
      </c>
      <c r="C93" s="83">
        <f>C94++C114+C118+C122+C126+C130+C134</f>
        <v>471190251.49000001</v>
      </c>
      <c r="D93" s="83">
        <f>D94++D114+D118+D122+D126+D130+D134</f>
        <v>98345603.560000002</v>
      </c>
      <c r="E93" s="83">
        <f>E94++E114+E118+E122+E126+E130+E134</f>
        <v>98345603.560000002</v>
      </c>
      <c r="F93" s="121">
        <f t="shared" si="23"/>
        <v>20.871739864950744</v>
      </c>
      <c r="G93" s="83"/>
      <c r="H93" s="113"/>
      <c r="K93" s="114"/>
    </row>
    <row r="94" spans="1:11" ht="72.75" customHeight="1" x14ac:dyDescent="0.25">
      <c r="A94" s="72"/>
      <c r="B94" s="78" t="s">
        <v>67</v>
      </c>
      <c r="C94" s="121">
        <f>C96+C97</f>
        <v>67066410</v>
      </c>
      <c r="D94" s="121">
        <f t="shared" ref="D94:E94" si="28">D96+D97</f>
        <v>14658520.970000001</v>
      </c>
      <c r="E94" s="121">
        <f t="shared" si="28"/>
        <v>14658520.970000001</v>
      </c>
      <c r="F94" s="121">
        <f t="shared" si="23"/>
        <v>21.856725251880935</v>
      </c>
      <c r="G94" s="85" t="s">
        <v>113</v>
      </c>
      <c r="H94" s="113"/>
      <c r="K94" s="114"/>
    </row>
    <row r="95" spans="1:11" ht="19.5" customHeight="1" x14ac:dyDescent="0.25">
      <c r="A95" s="72"/>
      <c r="B95" s="78" t="s">
        <v>8</v>
      </c>
      <c r="C95" s="121"/>
      <c r="D95" s="111"/>
      <c r="E95" s="44"/>
      <c r="F95" s="121"/>
      <c r="G95" s="121"/>
      <c r="H95" s="113"/>
      <c r="K95" s="114"/>
    </row>
    <row r="96" spans="1:11" ht="19.5" customHeight="1" x14ac:dyDescent="0.25">
      <c r="A96" s="72"/>
      <c r="B96" s="78" t="s">
        <v>9</v>
      </c>
      <c r="C96" s="125">
        <f>C100+C105+C110</f>
        <v>13313900</v>
      </c>
      <c r="D96" s="125">
        <f t="shared" ref="D96:E96" si="29">D100+D105+D110</f>
        <v>10059957.130000001</v>
      </c>
      <c r="E96" s="125">
        <f t="shared" si="29"/>
        <v>10059957.130000001</v>
      </c>
      <c r="F96" s="125">
        <f t="shared" si="23"/>
        <v>75.559806893547361</v>
      </c>
      <c r="G96" s="121"/>
      <c r="H96" s="113"/>
      <c r="K96" s="114"/>
    </row>
    <row r="97" spans="1:11" ht="19.5" customHeight="1" x14ac:dyDescent="0.25">
      <c r="A97" s="72"/>
      <c r="B97" s="78" t="s">
        <v>11</v>
      </c>
      <c r="C97" s="125">
        <f>C101+C102+C106+C107+C111+C112</f>
        <v>53752510</v>
      </c>
      <c r="D97" s="125">
        <f t="shared" ref="D97:E97" si="30">D101+D102+D106+D107+D111+D112</f>
        <v>4598563.84</v>
      </c>
      <c r="E97" s="125">
        <f t="shared" si="30"/>
        <v>4598563.84</v>
      </c>
      <c r="F97" s="125">
        <f t="shared" si="23"/>
        <v>8.5550681075172115</v>
      </c>
      <c r="G97" s="125"/>
      <c r="H97" s="113"/>
      <c r="I97" s="39"/>
      <c r="K97" s="114"/>
    </row>
    <row r="98" spans="1:11" ht="84" customHeight="1" x14ac:dyDescent="0.25">
      <c r="A98" s="72"/>
      <c r="B98" s="118" t="s">
        <v>81</v>
      </c>
      <c r="C98" s="125">
        <f>C100+C101+C102</f>
        <v>18252190</v>
      </c>
      <c r="D98" s="125">
        <f t="shared" ref="D98:E98" si="31">D100+D101+D102</f>
        <v>4163699.6500000004</v>
      </c>
      <c r="E98" s="125">
        <f t="shared" si="31"/>
        <v>4163699.6500000004</v>
      </c>
      <c r="F98" s="125">
        <f t="shared" si="23"/>
        <v>22.812055156120994</v>
      </c>
      <c r="G98" s="85" t="s">
        <v>113</v>
      </c>
      <c r="H98" s="113"/>
      <c r="K98" s="114"/>
    </row>
    <row r="99" spans="1:11" ht="19.5" customHeight="1" x14ac:dyDescent="0.25">
      <c r="A99" s="72"/>
      <c r="B99" s="118" t="s">
        <v>8</v>
      </c>
      <c r="C99" s="125"/>
      <c r="D99" s="125"/>
      <c r="E99" s="125"/>
      <c r="F99" s="125"/>
      <c r="G99" s="121"/>
      <c r="H99" s="113"/>
      <c r="K99" s="114"/>
    </row>
    <row r="100" spans="1:11" ht="19.5" customHeight="1" x14ac:dyDescent="0.25">
      <c r="A100" s="72"/>
      <c r="B100" s="118" t="s">
        <v>9</v>
      </c>
      <c r="C100" s="127">
        <v>4110300</v>
      </c>
      <c r="D100" s="125">
        <v>3681787.89</v>
      </c>
      <c r="E100" s="125">
        <v>3681787.89</v>
      </c>
      <c r="F100" s="125">
        <f t="shared" si="23"/>
        <v>89.574675571126193</v>
      </c>
      <c r="G100" s="121"/>
      <c r="H100" s="113"/>
      <c r="K100" s="114"/>
    </row>
    <row r="101" spans="1:11" ht="19.5" customHeight="1" x14ac:dyDescent="0.25">
      <c r="A101" s="72"/>
      <c r="B101" s="118" t="s">
        <v>10</v>
      </c>
      <c r="C101" s="127">
        <v>538000</v>
      </c>
      <c r="D101" s="125">
        <v>481911.76</v>
      </c>
      <c r="E101" s="125">
        <v>481911.76</v>
      </c>
      <c r="F101" s="125">
        <f t="shared" si="23"/>
        <v>89.574676579925651</v>
      </c>
      <c r="G101" s="121"/>
      <c r="H101" s="113"/>
      <c r="K101" s="114"/>
    </row>
    <row r="102" spans="1:11" ht="19.5" customHeight="1" x14ac:dyDescent="0.25">
      <c r="A102" s="72"/>
      <c r="B102" s="118" t="s">
        <v>84</v>
      </c>
      <c r="C102" s="127">
        <v>13603890</v>
      </c>
      <c r="D102" s="125"/>
      <c r="E102" s="125"/>
      <c r="F102" s="125">
        <f t="shared" si="23"/>
        <v>0</v>
      </c>
      <c r="G102" s="121"/>
      <c r="H102" s="113"/>
      <c r="K102" s="114"/>
    </row>
    <row r="103" spans="1:11" ht="81" customHeight="1" x14ac:dyDescent="0.25">
      <c r="A103" s="72"/>
      <c r="B103" s="118" t="s">
        <v>82</v>
      </c>
      <c r="C103" s="125">
        <f>C105+C106+C107</f>
        <v>40041220</v>
      </c>
      <c r="D103" s="125">
        <f t="shared" ref="D103:E103" si="32">D105+D106+D107</f>
        <v>8616565.2799999993</v>
      </c>
      <c r="E103" s="125">
        <f t="shared" si="32"/>
        <v>8616565.2799999993</v>
      </c>
      <c r="F103" s="125">
        <f t="shared" si="23"/>
        <v>21.51923762562679</v>
      </c>
      <c r="G103" s="85" t="s">
        <v>113</v>
      </c>
      <c r="H103" s="113"/>
      <c r="K103" s="114"/>
    </row>
    <row r="104" spans="1:11" ht="19.5" customHeight="1" x14ac:dyDescent="0.25">
      <c r="A104" s="72"/>
      <c r="B104" s="118" t="s">
        <v>8</v>
      </c>
      <c r="C104" s="125"/>
      <c r="D104" s="125"/>
      <c r="E104" s="125"/>
      <c r="F104" s="125"/>
      <c r="G104" s="121"/>
      <c r="H104" s="113"/>
      <c r="K104" s="114"/>
    </row>
    <row r="105" spans="1:11" ht="19.5" customHeight="1" x14ac:dyDescent="0.25">
      <c r="A105" s="72"/>
      <c r="B105" s="118" t="s">
        <v>9</v>
      </c>
      <c r="C105" s="127">
        <v>4717300</v>
      </c>
      <c r="D105" s="125">
        <v>4717300</v>
      </c>
      <c r="E105" s="125">
        <v>4717300</v>
      </c>
      <c r="F105" s="125">
        <f t="shared" si="23"/>
        <v>100</v>
      </c>
      <c r="G105" s="121"/>
      <c r="H105" s="113"/>
      <c r="K105" s="114"/>
    </row>
    <row r="106" spans="1:11" ht="19.5" customHeight="1" x14ac:dyDescent="0.25">
      <c r="A106" s="72"/>
      <c r="B106" s="118" t="s">
        <v>11</v>
      </c>
      <c r="C106" s="127">
        <v>617500</v>
      </c>
      <c r="D106" s="125">
        <v>617500</v>
      </c>
      <c r="E106" s="125">
        <v>617500</v>
      </c>
      <c r="F106" s="125">
        <f t="shared" si="23"/>
        <v>100</v>
      </c>
      <c r="G106" s="121"/>
      <c r="H106" s="113"/>
      <c r="K106" s="114"/>
    </row>
    <row r="107" spans="1:11" ht="19.5" customHeight="1" x14ac:dyDescent="0.25">
      <c r="A107" s="72"/>
      <c r="B107" s="118" t="s">
        <v>98</v>
      </c>
      <c r="C107" s="127">
        <v>34706420</v>
      </c>
      <c r="D107" s="125">
        <v>3281765.28</v>
      </c>
      <c r="E107" s="125">
        <v>3281765.28</v>
      </c>
      <c r="F107" s="125">
        <f t="shared" si="23"/>
        <v>9.4557873730566282</v>
      </c>
      <c r="G107" s="121"/>
      <c r="H107" s="113"/>
      <c r="K107" s="114"/>
    </row>
    <row r="108" spans="1:11" ht="82.5" customHeight="1" x14ac:dyDescent="0.25">
      <c r="A108" s="72"/>
      <c r="B108" s="118" t="s">
        <v>83</v>
      </c>
      <c r="C108" s="125">
        <f>C110+C111+C112</f>
        <v>8773000</v>
      </c>
      <c r="D108" s="125">
        <f t="shared" ref="D108:E108" si="33">D110+D111+D112</f>
        <v>1878256.04</v>
      </c>
      <c r="E108" s="125">
        <f t="shared" si="33"/>
        <v>1878256.04</v>
      </c>
      <c r="F108" s="125">
        <f t="shared" si="23"/>
        <v>21.409506896158671</v>
      </c>
      <c r="G108" s="85" t="s">
        <v>113</v>
      </c>
      <c r="H108" s="113"/>
      <c r="K108" s="114"/>
    </row>
    <row r="109" spans="1:11" ht="19.5" customHeight="1" x14ac:dyDescent="0.25">
      <c r="A109" s="72"/>
      <c r="B109" s="118" t="s">
        <v>8</v>
      </c>
      <c r="C109" s="125"/>
      <c r="D109" s="125"/>
      <c r="E109" s="125"/>
      <c r="F109" s="125"/>
      <c r="G109" s="121"/>
      <c r="H109" s="113"/>
      <c r="K109" s="114"/>
    </row>
    <row r="110" spans="1:11" ht="19.5" customHeight="1" x14ac:dyDescent="0.25">
      <c r="A110" s="72"/>
      <c r="B110" s="118" t="s">
        <v>9</v>
      </c>
      <c r="C110" s="127">
        <v>4486300</v>
      </c>
      <c r="D110" s="125">
        <v>1660869.24</v>
      </c>
      <c r="E110" s="125">
        <v>1660869.24</v>
      </c>
      <c r="F110" s="125">
        <f t="shared" si="23"/>
        <v>37.020913447607157</v>
      </c>
      <c r="G110" s="121"/>
      <c r="H110" s="113"/>
      <c r="K110" s="114"/>
    </row>
    <row r="111" spans="1:11" ht="19.5" customHeight="1" x14ac:dyDescent="0.25">
      <c r="A111" s="72"/>
      <c r="B111" s="118" t="s">
        <v>11</v>
      </c>
      <c r="C111" s="127">
        <v>587200</v>
      </c>
      <c r="D111" s="125">
        <v>217386.8</v>
      </c>
      <c r="E111" s="125">
        <v>217386.8</v>
      </c>
      <c r="F111" s="125">
        <f t="shared" si="23"/>
        <v>37.020912806539506</v>
      </c>
      <c r="G111" s="121"/>
      <c r="H111" s="113"/>
      <c r="K111" s="114"/>
    </row>
    <row r="112" spans="1:11" ht="19.5" customHeight="1" x14ac:dyDescent="0.25">
      <c r="A112" s="72"/>
      <c r="B112" s="118" t="s">
        <v>11</v>
      </c>
      <c r="C112" s="127">
        <v>3699500</v>
      </c>
      <c r="D112" s="125"/>
      <c r="E112" s="125"/>
      <c r="F112" s="125">
        <f t="shared" si="23"/>
        <v>0</v>
      </c>
      <c r="G112" s="121"/>
      <c r="H112" s="113"/>
      <c r="K112" s="114"/>
    </row>
    <row r="113" spans="1:11" ht="84" customHeight="1" x14ac:dyDescent="0.25">
      <c r="A113" s="72"/>
      <c r="B113" s="118" t="s">
        <v>83</v>
      </c>
      <c r="C113" s="125"/>
      <c r="D113" s="125"/>
      <c r="E113" s="125"/>
      <c r="F113" s="125"/>
      <c r="G113" s="85" t="s">
        <v>113</v>
      </c>
      <c r="H113" s="113"/>
      <c r="K113" s="114"/>
    </row>
    <row r="114" spans="1:11" ht="108" customHeight="1" x14ac:dyDescent="0.25">
      <c r="A114" s="72"/>
      <c r="B114" s="67" t="s">
        <v>19</v>
      </c>
      <c r="C114" s="125">
        <f t="shared" ref="C114:E114" si="34">C116+C117</f>
        <v>17300</v>
      </c>
      <c r="D114" s="125">
        <f t="shared" si="34"/>
        <v>0</v>
      </c>
      <c r="E114" s="125">
        <f t="shared" si="34"/>
        <v>0</v>
      </c>
      <c r="F114" s="125">
        <f t="shared" si="23"/>
        <v>0</v>
      </c>
      <c r="G114" s="85" t="s">
        <v>115</v>
      </c>
      <c r="H114" s="113"/>
      <c r="K114" s="114"/>
    </row>
    <row r="115" spans="1:11" ht="15.75" x14ac:dyDescent="0.25">
      <c r="A115" s="72"/>
      <c r="B115" s="118" t="s">
        <v>8</v>
      </c>
      <c r="C115" s="125"/>
      <c r="D115" s="115"/>
      <c r="E115" s="110"/>
      <c r="F115" s="125"/>
      <c r="G115" s="125"/>
      <c r="H115" s="113"/>
      <c r="K115" s="114"/>
    </row>
    <row r="116" spans="1:11" ht="15.75" x14ac:dyDescent="0.25">
      <c r="A116" s="72"/>
      <c r="B116" s="118" t="s">
        <v>13</v>
      </c>
      <c r="C116" s="125"/>
      <c r="D116" s="115"/>
      <c r="E116" s="110"/>
      <c r="F116" s="125"/>
      <c r="G116" s="125"/>
      <c r="H116" s="113"/>
      <c r="K116" s="114"/>
    </row>
    <row r="117" spans="1:11" ht="15.75" x14ac:dyDescent="0.25">
      <c r="A117" s="72"/>
      <c r="B117" s="118" t="s">
        <v>92</v>
      </c>
      <c r="C117" s="125">
        <v>17300</v>
      </c>
      <c r="D117" s="115"/>
      <c r="E117" s="99"/>
      <c r="F117" s="125">
        <f t="shared" si="23"/>
        <v>0</v>
      </c>
      <c r="G117" s="38"/>
      <c r="H117" s="113"/>
      <c r="K117" s="114"/>
    </row>
    <row r="118" spans="1:11" ht="47.25" customHeight="1" x14ac:dyDescent="0.25">
      <c r="A118" s="72"/>
      <c r="B118" s="118" t="s">
        <v>40</v>
      </c>
      <c r="C118" s="125">
        <f t="shared" ref="C118:E118" si="35">C120+C121</f>
        <v>148260790.04999998</v>
      </c>
      <c r="D118" s="125">
        <f t="shared" si="35"/>
        <v>76875382.980000004</v>
      </c>
      <c r="E118" s="125">
        <f t="shared" si="35"/>
        <v>76875382.980000004</v>
      </c>
      <c r="F118" s="125">
        <f t="shared" si="23"/>
        <v>51.851459144440206</v>
      </c>
      <c r="G118" s="85" t="s">
        <v>113</v>
      </c>
      <c r="H118" s="113"/>
      <c r="K118" s="114"/>
    </row>
    <row r="119" spans="1:11" ht="15.75" x14ac:dyDescent="0.25">
      <c r="A119" s="72"/>
      <c r="B119" s="118" t="s">
        <v>8</v>
      </c>
      <c r="C119" s="125"/>
      <c r="D119" s="115"/>
      <c r="E119" s="110"/>
      <c r="F119" s="125"/>
      <c r="G119" s="125"/>
      <c r="H119" s="113"/>
      <c r="K119" s="114"/>
    </row>
    <row r="120" spans="1:11" ht="15.75" x14ac:dyDescent="0.25">
      <c r="A120" s="72"/>
      <c r="B120" s="118" t="s">
        <v>99</v>
      </c>
      <c r="C120" s="125">
        <v>147219785.13999999</v>
      </c>
      <c r="D120" s="115">
        <v>76335636.040000007</v>
      </c>
      <c r="E120" s="54">
        <v>76335636.040000007</v>
      </c>
      <c r="F120" s="125">
        <f t="shared" si="23"/>
        <v>51.851479043667901</v>
      </c>
      <c r="G120" s="125"/>
      <c r="H120" s="113"/>
      <c r="I120" s="25"/>
      <c r="K120" s="114"/>
    </row>
    <row r="121" spans="1:11" ht="15.75" x14ac:dyDescent="0.25">
      <c r="A121" s="72"/>
      <c r="B121" s="118" t="s">
        <v>10</v>
      </c>
      <c r="C121" s="125">
        <v>1041004.91</v>
      </c>
      <c r="D121" s="115">
        <v>539746.93999999994</v>
      </c>
      <c r="E121" s="54">
        <v>539746.93999999994</v>
      </c>
      <c r="F121" s="125">
        <f t="shared" si="23"/>
        <v>51.848644979013592</v>
      </c>
      <c r="G121" s="125"/>
      <c r="H121" s="113"/>
      <c r="I121" s="25"/>
      <c r="K121" s="114"/>
    </row>
    <row r="122" spans="1:11" ht="143.25" customHeight="1" x14ac:dyDescent="0.25">
      <c r="A122" s="72"/>
      <c r="B122" s="118" t="s">
        <v>58</v>
      </c>
      <c r="C122" s="125">
        <f t="shared" ref="C122:E122" si="36">C124+C125</f>
        <v>1024652</v>
      </c>
      <c r="D122" s="125">
        <f t="shared" si="36"/>
        <v>0</v>
      </c>
      <c r="E122" s="125">
        <f t="shared" si="36"/>
        <v>0</v>
      </c>
      <c r="F122" s="125">
        <f t="shared" si="23"/>
        <v>0</v>
      </c>
      <c r="G122" s="85" t="s">
        <v>113</v>
      </c>
      <c r="H122" s="113"/>
      <c r="K122" s="114"/>
    </row>
    <row r="123" spans="1:11" ht="15.75" x14ac:dyDescent="0.25">
      <c r="A123" s="72"/>
      <c r="B123" s="118" t="s">
        <v>8</v>
      </c>
      <c r="C123" s="125"/>
      <c r="D123" s="115"/>
      <c r="E123" s="110"/>
      <c r="F123" s="125"/>
      <c r="G123" s="125"/>
      <c r="H123" s="113"/>
      <c r="K123" s="114"/>
    </row>
    <row r="124" spans="1:11" ht="15.75" x14ac:dyDescent="0.25">
      <c r="A124" s="72"/>
      <c r="B124" s="118" t="s">
        <v>9</v>
      </c>
      <c r="C124" s="125"/>
      <c r="D124" s="115"/>
      <c r="E124" s="110"/>
      <c r="F124" s="125"/>
      <c r="G124" s="125"/>
      <c r="H124" s="113"/>
      <c r="K124" s="114"/>
    </row>
    <row r="125" spans="1:11" ht="15.75" x14ac:dyDescent="0.25">
      <c r="A125" s="72"/>
      <c r="B125" s="118" t="s">
        <v>11</v>
      </c>
      <c r="C125" s="125">
        <v>1024652</v>
      </c>
      <c r="D125" s="115"/>
      <c r="E125" s="40"/>
      <c r="F125" s="125">
        <f t="shared" si="23"/>
        <v>0</v>
      </c>
      <c r="G125" s="125"/>
      <c r="H125" s="113"/>
      <c r="K125" s="114"/>
    </row>
    <row r="126" spans="1:11" ht="69.75" customHeight="1" x14ac:dyDescent="0.25">
      <c r="A126" s="72"/>
      <c r="B126" s="76" t="s">
        <v>65</v>
      </c>
      <c r="C126" s="125">
        <f t="shared" ref="C126:E126" si="37">SUM(C128+C129)</f>
        <v>240119495.44999999</v>
      </c>
      <c r="D126" s="125">
        <f t="shared" si="37"/>
        <v>0</v>
      </c>
      <c r="E126" s="125">
        <f t="shared" si="37"/>
        <v>0</v>
      </c>
      <c r="F126" s="125">
        <f t="shared" si="23"/>
        <v>0</v>
      </c>
      <c r="G126" s="85" t="s">
        <v>113</v>
      </c>
      <c r="H126" s="113"/>
      <c r="K126" s="114"/>
    </row>
    <row r="127" spans="1:11" ht="15.75" x14ac:dyDescent="0.25">
      <c r="A127" s="72"/>
      <c r="B127" s="118" t="s">
        <v>8</v>
      </c>
      <c r="C127" s="125"/>
      <c r="D127" s="115"/>
      <c r="E127" s="110"/>
      <c r="F127" s="125"/>
      <c r="G127" s="125"/>
      <c r="H127" s="113"/>
      <c r="K127" s="114"/>
    </row>
    <row r="128" spans="1:11" ht="15.75" x14ac:dyDescent="0.25">
      <c r="A128" s="72"/>
      <c r="B128" s="118" t="s">
        <v>9</v>
      </c>
      <c r="C128" s="125"/>
      <c r="D128" s="115"/>
      <c r="E128" s="110"/>
      <c r="F128" s="125"/>
      <c r="G128" s="125"/>
      <c r="H128" s="113"/>
      <c r="K128" s="114"/>
    </row>
    <row r="129" spans="1:11" ht="15.75" x14ac:dyDescent="0.25">
      <c r="A129" s="72"/>
      <c r="B129" s="118" t="s">
        <v>11</v>
      </c>
      <c r="C129" s="125">
        <v>240119495.44999999</v>
      </c>
      <c r="D129" s="115"/>
      <c r="E129" s="40"/>
      <c r="F129" s="125">
        <f t="shared" si="23"/>
        <v>0</v>
      </c>
      <c r="G129" s="125"/>
      <c r="H129" s="113"/>
      <c r="K129" s="114"/>
    </row>
    <row r="130" spans="1:11" ht="69.75" customHeight="1" x14ac:dyDescent="0.25">
      <c r="A130" s="72"/>
      <c r="B130" s="118" t="s">
        <v>68</v>
      </c>
      <c r="C130" s="125">
        <f>C132+C133</f>
        <v>13701603.99</v>
      </c>
      <c r="D130" s="125">
        <f t="shared" ref="D130:E130" si="38">D132+D133</f>
        <v>6811699.6100000003</v>
      </c>
      <c r="E130" s="125">
        <f t="shared" si="38"/>
        <v>6811699.6100000003</v>
      </c>
      <c r="F130" s="125">
        <f t="shared" si="23"/>
        <v>49.714614544191043</v>
      </c>
      <c r="G130" s="85" t="s">
        <v>114</v>
      </c>
      <c r="H130" s="113"/>
      <c r="K130" s="114"/>
    </row>
    <row r="131" spans="1:11" ht="15.75" x14ac:dyDescent="0.25">
      <c r="A131" s="72"/>
      <c r="B131" s="118" t="s">
        <v>8</v>
      </c>
      <c r="C131" s="125"/>
      <c r="D131" s="115"/>
      <c r="E131" s="110"/>
      <c r="F131" s="125"/>
      <c r="G131" s="125"/>
      <c r="H131" s="113"/>
      <c r="K131" s="114"/>
    </row>
    <row r="132" spans="1:11" ht="31.5" x14ac:dyDescent="0.25">
      <c r="A132" s="72"/>
      <c r="B132" s="118" t="s">
        <v>100</v>
      </c>
      <c r="C132" s="63">
        <v>13591772.630000001</v>
      </c>
      <c r="D132" s="115">
        <v>6811699.6100000003</v>
      </c>
      <c r="E132" s="40">
        <v>6811699.6100000003</v>
      </c>
      <c r="F132" s="125">
        <f t="shared" ref="F132:F193" si="39">E132/C132*100</f>
        <v>50.116344611041363</v>
      </c>
      <c r="G132" s="125"/>
      <c r="H132" s="113"/>
      <c r="K132" s="114"/>
    </row>
    <row r="133" spans="1:11" ht="15.75" x14ac:dyDescent="0.25">
      <c r="A133" s="72"/>
      <c r="B133" s="118" t="s">
        <v>11</v>
      </c>
      <c r="C133" s="125">
        <v>109831.36</v>
      </c>
      <c r="D133" s="115"/>
      <c r="E133" s="40"/>
      <c r="F133" s="125">
        <f t="shared" si="39"/>
        <v>0</v>
      </c>
      <c r="G133" s="125"/>
      <c r="H133" s="113"/>
      <c r="K133" s="114"/>
    </row>
    <row r="134" spans="1:11" ht="63" x14ac:dyDescent="0.25">
      <c r="A134" s="72"/>
      <c r="B134" s="118" t="s">
        <v>88</v>
      </c>
      <c r="C134" s="125">
        <f>C137</f>
        <v>1000000</v>
      </c>
      <c r="D134" s="125">
        <f t="shared" ref="D134:E134" si="40">D137</f>
        <v>0</v>
      </c>
      <c r="E134" s="125">
        <f t="shared" si="40"/>
        <v>0</v>
      </c>
      <c r="F134" s="125">
        <f t="shared" si="39"/>
        <v>0</v>
      </c>
      <c r="G134" s="85" t="s">
        <v>113</v>
      </c>
      <c r="H134" s="113"/>
      <c r="K134" s="114"/>
    </row>
    <row r="135" spans="1:11" ht="15.75" x14ac:dyDescent="0.25">
      <c r="A135" s="72"/>
      <c r="B135" s="118" t="s">
        <v>8</v>
      </c>
      <c r="C135" s="125"/>
      <c r="D135" s="125"/>
      <c r="E135" s="100"/>
      <c r="F135" s="125"/>
      <c r="G135" s="121"/>
      <c r="H135" s="113"/>
      <c r="K135" s="114"/>
    </row>
    <row r="136" spans="1:11" ht="15.75" x14ac:dyDescent="0.25">
      <c r="A136" s="72"/>
      <c r="B136" s="118" t="s">
        <v>9</v>
      </c>
      <c r="C136" s="125"/>
      <c r="D136" s="125"/>
      <c r="E136" s="100"/>
      <c r="F136" s="125"/>
      <c r="G136" s="121"/>
      <c r="H136" s="113"/>
      <c r="K136" s="114"/>
    </row>
    <row r="137" spans="1:11" ht="15.75" x14ac:dyDescent="0.25">
      <c r="A137" s="72"/>
      <c r="B137" s="118" t="s">
        <v>11</v>
      </c>
      <c r="C137" s="125">
        <v>1000000</v>
      </c>
      <c r="D137" s="125"/>
      <c r="E137" s="100"/>
      <c r="F137" s="125">
        <f t="shared" si="39"/>
        <v>0</v>
      </c>
      <c r="G137" s="121"/>
      <c r="H137" s="113"/>
      <c r="K137" s="114"/>
    </row>
    <row r="138" spans="1:11" ht="24" customHeight="1" x14ac:dyDescent="0.25">
      <c r="A138" s="93" t="s">
        <v>24</v>
      </c>
      <c r="B138" s="68" t="s">
        <v>25</v>
      </c>
      <c r="C138" s="116">
        <f>C139</f>
        <v>147991000.61000001</v>
      </c>
      <c r="D138" s="116">
        <f t="shared" ref="D138:E138" si="41">D139</f>
        <v>0</v>
      </c>
      <c r="E138" s="116">
        <f t="shared" si="41"/>
        <v>0</v>
      </c>
      <c r="F138" s="116">
        <f t="shared" si="39"/>
        <v>0</v>
      </c>
      <c r="G138" s="116"/>
      <c r="H138" s="113"/>
      <c r="K138" s="114"/>
    </row>
    <row r="139" spans="1:11" ht="65.25" customHeight="1" x14ac:dyDescent="0.25">
      <c r="A139" s="72"/>
      <c r="B139" s="78" t="s">
        <v>71</v>
      </c>
      <c r="C139" s="125">
        <f>C144</f>
        <v>147991000.61000001</v>
      </c>
      <c r="D139" s="125">
        <f t="shared" ref="D139:E139" si="42">D141+D142</f>
        <v>0</v>
      </c>
      <c r="E139" s="125">
        <f t="shared" si="42"/>
        <v>0</v>
      </c>
      <c r="F139" s="125">
        <f t="shared" si="39"/>
        <v>0</v>
      </c>
      <c r="G139" s="85" t="s">
        <v>113</v>
      </c>
      <c r="H139" s="22"/>
      <c r="I139" s="25"/>
      <c r="K139" s="114"/>
    </row>
    <row r="140" spans="1:11" ht="15.75" x14ac:dyDescent="0.25">
      <c r="A140" s="72"/>
      <c r="B140" s="118" t="s">
        <v>8</v>
      </c>
      <c r="C140" s="105"/>
      <c r="D140" s="34"/>
      <c r="E140" s="110"/>
      <c r="F140" s="125"/>
      <c r="G140" s="125"/>
      <c r="H140" s="22"/>
      <c r="I140" s="25"/>
      <c r="K140" s="114"/>
    </row>
    <row r="141" spans="1:11" ht="15.75" x14ac:dyDescent="0.25">
      <c r="A141" s="72"/>
      <c r="B141" s="118" t="s">
        <v>77</v>
      </c>
      <c r="C141" s="125">
        <f>C146</f>
        <v>146804700</v>
      </c>
      <c r="D141" s="115"/>
      <c r="E141" s="55"/>
      <c r="F141" s="125">
        <f t="shared" si="39"/>
        <v>0</v>
      </c>
      <c r="G141" s="125"/>
      <c r="H141" s="22"/>
      <c r="I141" s="25"/>
      <c r="K141" s="114"/>
    </row>
    <row r="142" spans="1:11" ht="20.25" customHeight="1" x14ac:dyDescent="0.25">
      <c r="A142" s="72"/>
      <c r="B142" s="118" t="s">
        <v>89</v>
      </c>
      <c r="C142" s="125">
        <f>C147</f>
        <v>1186300.6100000001</v>
      </c>
      <c r="D142" s="115"/>
      <c r="E142" s="40"/>
      <c r="F142" s="125">
        <f t="shared" si="39"/>
        <v>0</v>
      </c>
      <c r="G142" s="125"/>
      <c r="H142" s="22"/>
      <c r="I142" s="25"/>
      <c r="K142" s="114"/>
    </row>
    <row r="143" spans="1:11" ht="18.75" customHeight="1" x14ac:dyDescent="0.25">
      <c r="A143" s="72"/>
      <c r="B143" s="118" t="s">
        <v>78</v>
      </c>
      <c r="C143" s="125"/>
      <c r="D143" s="115"/>
      <c r="E143" s="40"/>
      <c r="F143" s="125"/>
      <c r="G143" s="125"/>
      <c r="H143" s="22"/>
      <c r="I143" s="25"/>
      <c r="K143" s="114"/>
    </row>
    <row r="144" spans="1:11" ht="69" customHeight="1" x14ac:dyDescent="0.25">
      <c r="A144" s="72"/>
      <c r="B144" s="124" t="s">
        <v>136</v>
      </c>
      <c r="C144" s="125">
        <f>C146+C147</f>
        <v>147991000.61000001</v>
      </c>
      <c r="D144" s="125">
        <f t="shared" ref="D144:E144" si="43">D146+D147</f>
        <v>0</v>
      </c>
      <c r="E144" s="125">
        <f t="shared" si="43"/>
        <v>0</v>
      </c>
      <c r="F144" s="125">
        <f t="shared" si="39"/>
        <v>0</v>
      </c>
      <c r="G144" s="121"/>
      <c r="H144" s="22"/>
      <c r="I144" s="25"/>
      <c r="K144" s="114"/>
    </row>
    <row r="145" spans="1:11" ht="18" customHeight="1" x14ac:dyDescent="0.25">
      <c r="A145" s="72"/>
      <c r="B145" s="118" t="s">
        <v>8</v>
      </c>
      <c r="C145" s="125"/>
      <c r="D145" s="115"/>
      <c r="E145" s="40"/>
      <c r="F145" s="125"/>
      <c r="G145" s="121"/>
      <c r="H145" s="22"/>
      <c r="I145" s="25"/>
      <c r="K145" s="114"/>
    </row>
    <row r="146" spans="1:11" ht="17.25" customHeight="1" x14ac:dyDescent="0.25">
      <c r="A146" s="72"/>
      <c r="B146" s="118" t="s">
        <v>101</v>
      </c>
      <c r="C146" s="125">
        <v>146804700</v>
      </c>
      <c r="D146" s="115"/>
      <c r="E146" s="40"/>
      <c r="F146" s="125">
        <f t="shared" si="39"/>
        <v>0</v>
      </c>
      <c r="G146" s="121"/>
      <c r="H146" s="22"/>
      <c r="I146" s="25"/>
      <c r="K146" s="114"/>
    </row>
    <row r="147" spans="1:11" ht="15" customHeight="1" x14ac:dyDescent="0.25">
      <c r="A147" s="72"/>
      <c r="B147" s="118" t="s">
        <v>102</v>
      </c>
      <c r="C147" s="125">
        <v>1186300.6100000001</v>
      </c>
      <c r="D147" s="115"/>
      <c r="E147" s="40"/>
      <c r="F147" s="125">
        <f t="shared" si="39"/>
        <v>0</v>
      </c>
      <c r="G147" s="121"/>
      <c r="H147" s="22"/>
      <c r="I147" s="25"/>
      <c r="K147" s="114"/>
    </row>
    <row r="148" spans="1:11" ht="21.6" customHeight="1" x14ac:dyDescent="0.25">
      <c r="A148" s="70" t="s">
        <v>28</v>
      </c>
      <c r="B148" s="65" t="s">
        <v>20</v>
      </c>
      <c r="C148" s="62">
        <f>C149+C153+C157+C161+C167+C172+C176+C180+C184+C189+C193+C197+C201+C205+C209+C213+C217</f>
        <v>6789684525.9800005</v>
      </c>
      <c r="D148" s="62">
        <f t="shared" ref="D148:E148" si="44">D149+D153+D157+D161+D167+D172+D176+D180+D184+D189+D193+D197+D201+D205+D209+D213+D217</f>
        <v>2266237057.6900005</v>
      </c>
      <c r="E148" s="62">
        <f t="shared" si="44"/>
        <v>2266237057.6900005</v>
      </c>
      <c r="F148" s="121">
        <f>E148/D148*100</f>
        <v>100</v>
      </c>
      <c r="G148" s="62"/>
      <c r="H148" s="113"/>
      <c r="I148" s="30"/>
      <c r="J148" s="114"/>
      <c r="K148" s="114"/>
    </row>
    <row r="149" spans="1:11" ht="79.5" customHeight="1" x14ac:dyDescent="0.25">
      <c r="A149" s="72"/>
      <c r="B149" s="76" t="s">
        <v>41</v>
      </c>
      <c r="C149" s="84">
        <f t="shared" ref="C149:E149" si="45">C151+C152</f>
        <v>2866938000</v>
      </c>
      <c r="D149" s="84">
        <f t="shared" si="45"/>
        <v>1011230572.75</v>
      </c>
      <c r="E149" s="84">
        <f t="shared" si="45"/>
        <v>1011230572.75</v>
      </c>
      <c r="F149" s="125">
        <f t="shared" si="39"/>
        <v>35.272146546245509</v>
      </c>
      <c r="G149" s="85" t="s">
        <v>116</v>
      </c>
      <c r="H149" s="113"/>
      <c r="K149" s="114"/>
    </row>
    <row r="150" spans="1:11" ht="15.75" x14ac:dyDescent="0.25">
      <c r="A150" s="72"/>
      <c r="B150" s="76" t="s">
        <v>8</v>
      </c>
      <c r="C150" s="125"/>
      <c r="D150" s="115"/>
      <c r="E150" s="110"/>
      <c r="F150" s="125"/>
      <c r="G150" s="125"/>
      <c r="H150" s="113"/>
      <c r="K150" s="114"/>
    </row>
    <row r="151" spans="1:11" ht="19.5" customHeight="1" x14ac:dyDescent="0.25">
      <c r="A151" s="70"/>
      <c r="B151" s="76" t="s">
        <v>13</v>
      </c>
      <c r="C151" s="125"/>
      <c r="D151" s="115"/>
      <c r="E151" s="110"/>
      <c r="F151" s="125"/>
      <c r="G151" s="125"/>
      <c r="H151" s="113"/>
      <c r="K151" s="114"/>
    </row>
    <row r="152" spans="1:11" ht="15.75" x14ac:dyDescent="0.25">
      <c r="A152" s="72"/>
      <c r="B152" s="118" t="s">
        <v>90</v>
      </c>
      <c r="C152" s="125">
        <v>2866938000</v>
      </c>
      <c r="D152" s="115">
        <v>1011230572.75</v>
      </c>
      <c r="E152" s="40">
        <v>1011230572.75</v>
      </c>
      <c r="F152" s="125">
        <f t="shared" si="39"/>
        <v>35.272146546245509</v>
      </c>
      <c r="G152" s="125"/>
      <c r="H152" s="113"/>
      <c r="K152" s="114"/>
    </row>
    <row r="153" spans="1:11" ht="120.75" customHeight="1" x14ac:dyDescent="0.25">
      <c r="A153" s="72"/>
      <c r="B153" s="76" t="s">
        <v>76</v>
      </c>
      <c r="C153" s="125">
        <f t="shared" ref="C153:E153" si="46">C155+C156</f>
        <v>2986356600</v>
      </c>
      <c r="D153" s="125">
        <f t="shared" si="46"/>
        <v>967603605.11000001</v>
      </c>
      <c r="E153" s="125">
        <f t="shared" si="46"/>
        <v>967603605.11000001</v>
      </c>
      <c r="F153" s="125">
        <f t="shared" si="39"/>
        <v>32.400805888687238</v>
      </c>
      <c r="G153" s="85" t="s">
        <v>116</v>
      </c>
      <c r="H153" s="113"/>
      <c r="K153" s="114"/>
    </row>
    <row r="154" spans="1:11" ht="15.75" x14ac:dyDescent="0.25">
      <c r="A154" s="72"/>
      <c r="B154" s="118" t="s">
        <v>8</v>
      </c>
      <c r="C154" s="125"/>
      <c r="D154" s="115"/>
      <c r="E154" s="110"/>
      <c r="F154" s="125"/>
      <c r="G154" s="125"/>
      <c r="H154" s="113"/>
      <c r="K154" s="114"/>
    </row>
    <row r="155" spans="1:11" ht="15.75" x14ac:dyDescent="0.25">
      <c r="A155" s="72"/>
      <c r="B155" s="118" t="s">
        <v>9</v>
      </c>
      <c r="C155" s="110"/>
      <c r="D155" s="18"/>
      <c r="E155" s="110"/>
      <c r="F155" s="125"/>
      <c r="G155" s="125"/>
      <c r="H155" s="113"/>
      <c r="K155" s="114"/>
    </row>
    <row r="156" spans="1:11" ht="15.75" x14ac:dyDescent="0.25">
      <c r="A156" s="72"/>
      <c r="B156" s="118" t="s">
        <v>103</v>
      </c>
      <c r="C156" s="40">
        <v>2986356600</v>
      </c>
      <c r="D156" s="35">
        <v>967603605.11000001</v>
      </c>
      <c r="E156" s="40">
        <v>967603605.11000001</v>
      </c>
      <c r="F156" s="125">
        <f t="shared" si="39"/>
        <v>32.400805888687238</v>
      </c>
      <c r="G156" s="32"/>
      <c r="H156" s="113"/>
      <c r="I156" s="37"/>
      <c r="J156" s="29"/>
      <c r="K156" s="114"/>
    </row>
    <row r="157" spans="1:11" ht="95.25" customHeight="1" x14ac:dyDescent="0.25">
      <c r="A157" s="72"/>
      <c r="B157" s="118" t="s">
        <v>54</v>
      </c>
      <c r="C157" s="125">
        <f t="shared" ref="C157:E157" si="47">SUM(C159+C160)</f>
        <v>12013300</v>
      </c>
      <c r="D157" s="125">
        <f t="shared" si="47"/>
        <v>3200000</v>
      </c>
      <c r="E157" s="125">
        <f t="shared" si="47"/>
        <v>3200000</v>
      </c>
      <c r="F157" s="125">
        <f t="shared" si="39"/>
        <v>26.637143832252587</v>
      </c>
      <c r="G157" s="85" t="s">
        <v>116</v>
      </c>
      <c r="H157" s="113"/>
      <c r="I157" s="25"/>
      <c r="J157" s="25"/>
      <c r="K157" s="114"/>
    </row>
    <row r="158" spans="1:11" ht="15.75" x14ac:dyDescent="0.25">
      <c r="A158" s="72"/>
      <c r="B158" s="118" t="s">
        <v>8</v>
      </c>
      <c r="C158" s="125"/>
      <c r="D158" s="115"/>
      <c r="E158" s="110"/>
      <c r="F158" s="125"/>
      <c r="G158" s="125"/>
      <c r="H158" s="113"/>
      <c r="I158" s="25"/>
      <c r="J158" s="25"/>
      <c r="K158" s="114"/>
    </row>
    <row r="159" spans="1:11" ht="15.75" x14ac:dyDescent="0.25">
      <c r="A159" s="72"/>
      <c r="B159" s="118" t="s">
        <v>9</v>
      </c>
      <c r="C159" s="125"/>
      <c r="D159" s="115"/>
      <c r="E159" s="110"/>
      <c r="F159" s="125"/>
      <c r="G159" s="125"/>
      <c r="H159" s="113"/>
      <c r="I159" s="25"/>
      <c r="J159" s="25"/>
      <c r="K159" s="114"/>
    </row>
    <row r="160" spans="1:11" ht="18.600000000000001" customHeight="1" x14ac:dyDescent="0.25">
      <c r="A160" s="70"/>
      <c r="B160" s="118" t="s">
        <v>104</v>
      </c>
      <c r="C160" s="125">
        <v>12013300</v>
      </c>
      <c r="D160" s="115">
        <v>3200000</v>
      </c>
      <c r="E160" s="40">
        <v>3200000</v>
      </c>
      <c r="F160" s="125">
        <f t="shared" si="39"/>
        <v>26.637143832252587</v>
      </c>
      <c r="G160" s="125"/>
      <c r="H160" s="113"/>
      <c r="I160" s="27"/>
      <c r="J160" s="25"/>
      <c r="K160" s="114"/>
    </row>
    <row r="161" spans="1:12" ht="52.5" customHeight="1" x14ac:dyDescent="0.25">
      <c r="A161" s="72"/>
      <c r="B161" s="118" t="s">
        <v>42</v>
      </c>
      <c r="C161" s="125">
        <f t="shared" ref="C161:E161" si="48">SUM(C163+C164)</f>
        <v>339563584</v>
      </c>
      <c r="D161" s="125">
        <f>SUM(D163+D164)</f>
        <v>135369196.72000003</v>
      </c>
      <c r="E161" s="125">
        <f t="shared" si="48"/>
        <v>135369196.72000003</v>
      </c>
      <c r="F161" s="125">
        <f t="shared" si="39"/>
        <v>39.865640221302421</v>
      </c>
      <c r="G161" s="85" t="s">
        <v>116</v>
      </c>
      <c r="H161" s="113"/>
      <c r="I161" s="25"/>
      <c r="J161" s="25"/>
      <c r="K161" s="114"/>
    </row>
    <row r="162" spans="1:12" ht="30.75" customHeight="1" x14ac:dyDescent="0.25">
      <c r="A162" s="72"/>
      <c r="B162" s="118" t="s">
        <v>8</v>
      </c>
      <c r="C162" s="125"/>
      <c r="D162" s="115"/>
      <c r="E162" s="110"/>
      <c r="F162" s="125"/>
      <c r="G162" s="125"/>
      <c r="H162" s="113"/>
      <c r="I162" s="25"/>
      <c r="J162" s="25"/>
      <c r="K162" s="114"/>
    </row>
    <row r="163" spans="1:12" ht="15.75" x14ac:dyDescent="0.25">
      <c r="A163" s="72"/>
      <c r="B163" s="118" t="s">
        <v>13</v>
      </c>
      <c r="C163" s="125">
        <v>337858200</v>
      </c>
      <c r="D163" s="115">
        <v>134688949.61000001</v>
      </c>
      <c r="E163" s="40">
        <v>134688949.61000001</v>
      </c>
      <c r="F163" s="125">
        <f t="shared" si="39"/>
        <v>39.865526309558277</v>
      </c>
      <c r="G163" s="125"/>
      <c r="H163" s="113"/>
      <c r="I163" s="27"/>
      <c r="J163" s="25"/>
      <c r="K163" s="114"/>
      <c r="L163" s="45"/>
    </row>
    <row r="164" spans="1:12" ht="15.75" x14ac:dyDescent="0.25">
      <c r="A164" s="72"/>
      <c r="B164" s="118" t="s">
        <v>90</v>
      </c>
      <c r="C164" s="125">
        <v>1705384</v>
      </c>
      <c r="D164" s="115">
        <v>680247.11</v>
      </c>
      <c r="E164" s="40">
        <v>680247.11</v>
      </c>
      <c r="F164" s="125">
        <f t="shared" si="39"/>
        <v>39.888207582573777</v>
      </c>
      <c r="G164" s="125"/>
      <c r="H164" s="113"/>
      <c r="I164" s="28"/>
      <c r="J164" s="25"/>
      <c r="K164" s="114"/>
      <c r="L164" s="45"/>
    </row>
    <row r="165" spans="1:12" ht="15.75" x14ac:dyDescent="0.25">
      <c r="A165" s="72"/>
      <c r="B165" s="118" t="s">
        <v>13</v>
      </c>
      <c r="C165" s="125"/>
      <c r="D165" s="115"/>
      <c r="E165" s="40"/>
      <c r="F165" s="125"/>
      <c r="G165" s="125"/>
      <c r="H165" s="113"/>
      <c r="I165" s="28"/>
      <c r="J165" s="25"/>
      <c r="K165" s="114"/>
      <c r="L165" s="45"/>
    </row>
    <row r="166" spans="1:12" ht="15.75" x14ac:dyDescent="0.25">
      <c r="A166" s="72"/>
      <c r="B166" s="118" t="s">
        <v>90</v>
      </c>
      <c r="C166" s="125"/>
      <c r="D166" s="115"/>
      <c r="E166" s="40"/>
      <c r="F166" s="125"/>
      <c r="G166" s="125"/>
      <c r="H166" s="113"/>
      <c r="I166" s="28"/>
      <c r="J166" s="25"/>
      <c r="K166" s="114"/>
      <c r="L166" s="45"/>
    </row>
    <row r="167" spans="1:12" ht="64.5" customHeight="1" x14ac:dyDescent="0.25">
      <c r="A167" s="70"/>
      <c r="B167" s="118" t="s">
        <v>43</v>
      </c>
      <c r="C167" s="125">
        <f t="shared" ref="C167:E167" si="49">SUM(C169+C170)</f>
        <v>188861000</v>
      </c>
      <c r="D167" s="125">
        <f t="shared" si="49"/>
        <v>56579137.520000003</v>
      </c>
      <c r="E167" s="125">
        <f t="shared" si="49"/>
        <v>56579137.520000003</v>
      </c>
      <c r="F167" s="125">
        <f t="shared" si="39"/>
        <v>29.958084263029427</v>
      </c>
      <c r="G167" s="85" t="s">
        <v>116</v>
      </c>
      <c r="H167" s="113"/>
      <c r="I167" s="25"/>
      <c r="K167" s="114"/>
    </row>
    <row r="168" spans="1:12" ht="22.5" customHeight="1" x14ac:dyDescent="0.25">
      <c r="A168" s="70"/>
      <c r="B168" s="118" t="s">
        <v>8</v>
      </c>
      <c r="C168" s="125"/>
      <c r="D168" s="115"/>
      <c r="E168" s="110"/>
      <c r="F168" s="125"/>
      <c r="G168" s="125"/>
      <c r="H168" s="113"/>
      <c r="K168" s="114"/>
    </row>
    <row r="169" spans="1:12" ht="15.75" x14ac:dyDescent="0.25">
      <c r="A169" s="72"/>
      <c r="B169" s="118" t="s">
        <v>105</v>
      </c>
      <c r="C169" s="125">
        <v>188861000</v>
      </c>
      <c r="D169" s="125">
        <v>56579137.520000003</v>
      </c>
      <c r="E169" s="40">
        <v>56579137.520000003</v>
      </c>
      <c r="F169" s="125">
        <f t="shared" si="39"/>
        <v>29.958084263029427</v>
      </c>
      <c r="G169" s="125"/>
      <c r="H169" s="113"/>
      <c r="K169" s="114"/>
    </row>
    <row r="170" spans="1:12" ht="15.75" x14ac:dyDescent="0.25">
      <c r="A170" s="72"/>
      <c r="B170" s="118" t="s">
        <v>90</v>
      </c>
      <c r="C170" s="125"/>
      <c r="D170" s="115"/>
      <c r="E170" s="110"/>
      <c r="F170" s="125"/>
      <c r="G170" s="125"/>
      <c r="H170" s="113"/>
      <c r="K170" s="114"/>
    </row>
    <row r="171" spans="1:12" ht="15.75" x14ac:dyDescent="0.25">
      <c r="A171" s="72"/>
      <c r="B171" s="118" t="s">
        <v>105</v>
      </c>
      <c r="C171" s="125"/>
      <c r="D171" s="115"/>
      <c r="E171" s="110"/>
      <c r="F171" s="125"/>
      <c r="G171" s="125"/>
      <c r="H171" s="113"/>
      <c r="K171" s="114"/>
    </row>
    <row r="172" spans="1:12" ht="63.75" customHeight="1" x14ac:dyDescent="0.25">
      <c r="A172" s="72"/>
      <c r="B172" s="118" t="s">
        <v>44</v>
      </c>
      <c r="C172" s="125">
        <f t="shared" ref="C172:E172" si="50">SUM(C174+C175)</f>
        <v>84156200</v>
      </c>
      <c r="D172" s="125">
        <f t="shared" si="50"/>
        <v>84156200</v>
      </c>
      <c r="E172" s="125">
        <f t="shared" si="50"/>
        <v>84156200</v>
      </c>
      <c r="F172" s="125">
        <f t="shared" si="39"/>
        <v>100</v>
      </c>
      <c r="G172" s="85" t="s">
        <v>117</v>
      </c>
      <c r="H172" s="113"/>
      <c r="K172" s="114"/>
    </row>
    <row r="173" spans="1:12" ht="15.75" x14ac:dyDescent="0.25">
      <c r="A173" s="72"/>
      <c r="B173" s="118" t="s">
        <v>8</v>
      </c>
      <c r="C173" s="125"/>
      <c r="D173" s="115"/>
      <c r="E173" s="110"/>
      <c r="F173" s="125"/>
      <c r="G173" s="125"/>
      <c r="H173" s="113"/>
      <c r="K173" s="114"/>
    </row>
    <row r="174" spans="1:12" ht="15.75" x14ac:dyDescent="0.25">
      <c r="A174" s="72"/>
      <c r="B174" s="118" t="s">
        <v>13</v>
      </c>
      <c r="C174" s="125"/>
      <c r="D174" s="115"/>
      <c r="E174" s="110"/>
      <c r="F174" s="125"/>
      <c r="G174" s="125"/>
      <c r="H174" s="113"/>
      <c r="K174" s="114"/>
    </row>
    <row r="175" spans="1:12" ht="15.75" x14ac:dyDescent="0.25">
      <c r="A175" s="72"/>
      <c r="B175" s="118" t="s">
        <v>90</v>
      </c>
      <c r="C175" s="40">
        <v>84156200</v>
      </c>
      <c r="D175" s="31">
        <v>84156200</v>
      </c>
      <c r="E175" s="40">
        <v>84156200</v>
      </c>
      <c r="F175" s="125">
        <f t="shared" si="39"/>
        <v>100</v>
      </c>
      <c r="G175" s="125"/>
      <c r="H175" s="113"/>
      <c r="J175" s="114"/>
      <c r="K175" s="114"/>
    </row>
    <row r="176" spans="1:12" ht="78.75" customHeight="1" x14ac:dyDescent="0.25">
      <c r="A176" s="72"/>
      <c r="B176" s="118" t="s">
        <v>72</v>
      </c>
      <c r="C176" s="125">
        <f t="shared" ref="C176:E176" si="51">C178+C179</f>
        <v>10032800</v>
      </c>
      <c r="D176" s="125">
        <f t="shared" si="51"/>
        <v>0</v>
      </c>
      <c r="E176" s="125">
        <f t="shared" si="51"/>
        <v>0</v>
      </c>
      <c r="F176" s="125">
        <f t="shared" si="39"/>
        <v>0</v>
      </c>
      <c r="G176" s="85" t="s">
        <v>116</v>
      </c>
      <c r="H176" s="113"/>
      <c r="K176" s="114"/>
    </row>
    <row r="177" spans="1:11" ht="15.75" x14ac:dyDescent="0.25">
      <c r="A177" s="72"/>
      <c r="B177" s="118" t="s">
        <v>8</v>
      </c>
      <c r="C177" s="125"/>
      <c r="D177" s="115"/>
      <c r="E177" s="110"/>
      <c r="F177" s="125"/>
      <c r="G177" s="125"/>
      <c r="H177" s="113"/>
      <c r="K177" s="114"/>
    </row>
    <row r="178" spans="1:11" ht="15.75" x14ac:dyDescent="0.25">
      <c r="A178" s="72"/>
      <c r="B178" s="118" t="s">
        <v>13</v>
      </c>
      <c r="C178" s="125"/>
      <c r="D178" s="115"/>
      <c r="E178" s="40"/>
      <c r="F178" s="125"/>
      <c r="G178" s="125"/>
      <c r="H178" s="113"/>
      <c r="K178" s="114"/>
    </row>
    <row r="179" spans="1:11" ht="21" customHeight="1" x14ac:dyDescent="0.25">
      <c r="A179" s="72"/>
      <c r="B179" s="118" t="s">
        <v>73</v>
      </c>
      <c r="C179" s="125">
        <v>10032800</v>
      </c>
      <c r="D179" s="115"/>
      <c r="E179" s="40"/>
      <c r="F179" s="125">
        <f t="shared" si="39"/>
        <v>0</v>
      </c>
      <c r="G179" s="125"/>
      <c r="H179" s="113"/>
      <c r="K179" s="114"/>
    </row>
    <row r="180" spans="1:11" ht="81.75" customHeight="1" x14ac:dyDescent="0.25">
      <c r="A180" s="72"/>
      <c r="B180" s="118" t="s">
        <v>80</v>
      </c>
      <c r="C180" s="125">
        <f t="shared" ref="C180:E180" si="52">C182+C183</f>
        <v>406292</v>
      </c>
      <c r="D180" s="125">
        <f t="shared" si="52"/>
        <v>0</v>
      </c>
      <c r="E180" s="125">
        <f t="shared" si="52"/>
        <v>0</v>
      </c>
      <c r="F180" s="125">
        <f t="shared" si="39"/>
        <v>0</v>
      </c>
      <c r="G180" s="85" t="s">
        <v>116</v>
      </c>
      <c r="H180" s="113"/>
      <c r="I180" s="107"/>
      <c r="K180" s="114"/>
    </row>
    <row r="181" spans="1:11" ht="15.75" x14ac:dyDescent="0.25">
      <c r="A181" s="72"/>
      <c r="B181" s="118" t="s">
        <v>8</v>
      </c>
      <c r="C181" s="125"/>
      <c r="D181" s="125"/>
      <c r="E181" s="110"/>
      <c r="F181" s="125"/>
      <c r="G181" s="125"/>
      <c r="H181" s="113"/>
      <c r="I181" s="24"/>
      <c r="K181" s="114"/>
    </row>
    <row r="182" spans="1:11" ht="15.75" x14ac:dyDescent="0.25">
      <c r="A182" s="72"/>
      <c r="B182" s="118" t="s">
        <v>91</v>
      </c>
      <c r="C182" s="125">
        <v>402200</v>
      </c>
      <c r="D182" s="125"/>
      <c r="E182" s="98"/>
      <c r="F182" s="125">
        <f t="shared" si="39"/>
        <v>0</v>
      </c>
      <c r="G182" s="125"/>
      <c r="H182" s="113"/>
      <c r="I182" s="26"/>
      <c r="K182" s="114"/>
    </row>
    <row r="183" spans="1:11" ht="26.25" customHeight="1" x14ac:dyDescent="0.25">
      <c r="A183" s="72"/>
      <c r="B183" s="118" t="s">
        <v>96</v>
      </c>
      <c r="C183" s="125">
        <v>4092</v>
      </c>
      <c r="D183" s="125"/>
      <c r="E183" s="98"/>
      <c r="F183" s="125">
        <f t="shared" si="39"/>
        <v>0</v>
      </c>
      <c r="G183" s="125"/>
      <c r="H183" s="113"/>
      <c r="I183" s="107"/>
      <c r="K183" s="114"/>
    </row>
    <row r="184" spans="1:11" ht="65.25" customHeight="1" x14ac:dyDescent="0.25">
      <c r="A184" s="72"/>
      <c r="B184" s="118" t="s">
        <v>85</v>
      </c>
      <c r="C184" s="125">
        <f>C188</f>
        <v>157594750.40000001</v>
      </c>
      <c r="D184" s="125">
        <f t="shared" ref="D184:E184" si="53">D188</f>
        <v>0</v>
      </c>
      <c r="E184" s="125">
        <f t="shared" si="53"/>
        <v>0</v>
      </c>
      <c r="F184" s="125">
        <f t="shared" si="39"/>
        <v>0</v>
      </c>
      <c r="G184" s="85" t="s">
        <v>114</v>
      </c>
      <c r="H184" s="113"/>
      <c r="I184" s="107"/>
      <c r="K184" s="114"/>
    </row>
    <row r="185" spans="1:11" ht="16.5" customHeight="1" x14ac:dyDescent="0.25">
      <c r="A185" s="72"/>
      <c r="B185" s="118" t="s">
        <v>8</v>
      </c>
      <c r="C185" s="125"/>
      <c r="D185" s="125"/>
      <c r="E185" s="98"/>
      <c r="F185" s="125"/>
      <c r="G185" s="125"/>
      <c r="H185" s="113"/>
      <c r="I185" s="107"/>
      <c r="K185" s="114"/>
    </row>
    <row r="186" spans="1:11" ht="16.5" customHeight="1" x14ac:dyDescent="0.25">
      <c r="A186" s="72"/>
      <c r="B186" s="118" t="s">
        <v>91</v>
      </c>
      <c r="C186" s="125"/>
      <c r="D186" s="125"/>
      <c r="E186" s="98"/>
      <c r="F186" s="125"/>
      <c r="G186" s="125"/>
      <c r="H186" s="113"/>
      <c r="I186" s="107"/>
      <c r="K186" s="114"/>
    </row>
    <row r="187" spans="1:11" ht="16.5" customHeight="1" x14ac:dyDescent="0.25">
      <c r="A187" s="72"/>
      <c r="B187" s="118" t="s">
        <v>92</v>
      </c>
      <c r="C187" s="125"/>
      <c r="D187" s="125"/>
      <c r="E187" s="98"/>
      <c r="F187" s="125"/>
      <c r="G187" s="125"/>
      <c r="H187" s="113"/>
      <c r="I187" s="107"/>
      <c r="K187" s="114"/>
    </row>
    <row r="188" spans="1:11" ht="16.5" customHeight="1" x14ac:dyDescent="0.25">
      <c r="A188" s="72"/>
      <c r="B188" s="101" t="s">
        <v>96</v>
      </c>
      <c r="C188" s="125">
        <v>157594750.40000001</v>
      </c>
      <c r="D188" s="125"/>
      <c r="E188" s="98"/>
      <c r="F188" s="125">
        <f t="shared" si="39"/>
        <v>0</v>
      </c>
      <c r="G188" s="38"/>
      <c r="H188" s="113"/>
      <c r="I188" s="107"/>
      <c r="K188" s="114"/>
    </row>
    <row r="189" spans="1:11" ht="76.5" customHeight="1" x14ac:dyDescent="0.25">
      <c r="A189" s="72"/>
      <c r="B189" s="118" t="s">
        <v>86</v>
      </c>
      <c r="C189" s="125">
        <f>C191+C192</f>
        <v>26909382.25</v>
      </c>
      <c r="D189" s="125">
        <f t="shared" ref="D189:E189" si="54">D191+D192</f>
        <v>6727345.5899999999</v>
      </c>
      <c r="E189" s="125">
        <f t="shared" si="54"/>
        <v>6727345.5899999999</v>
      </c>
      <c r="F189" s="125">
        <f t="shared" si="39"/>
        <v>25.000000102194843</v>
      </c>
      <c r="G189" s="85" t="s">
        <v>116</v>
      </c>
      <c r="H189" s="113"/>
      <c r="I189" s="107"/>
      <c r="K189" s="114"/>
    </row>
    <row r="190" spans="1:11" ht="16.5" customHeight="1" x14ac:dyDescent="0.25">
      <c r="A190" s="72"/>
      <c r="B190" s="118" t="s">
        <v>87</v>
      </c>
      <c r="C190" s="125"/>
      <c r="D190" s="125"/>
      <c r="E190" s="98"/>
      <c r="F190" s="125"/>
      <c r="G190" s="125"/>
      <c r="H190" s="113"/>
      <c r="I190" s="107"/>
      <c r="K190" s="114"/>
    </row>
    <row r="191" spans="1:11" ht="16.5" customHeight="1" x14ac:dyDescent="0.25">
      <c r="A191" s="72"/>
      <c r="B191" s="118" t="s">
        <v>91</v>
      </c>
      <c r="C191" s="125">
        <v>26640288.43</v>
      </c>
      <c r="D191" s="125">
        <v>6660071.8200000003</v>
      </c>
      <c r="E191" s="98">
        <v>6660071.8200000003</v>
      </c>
      <c r="F191" s="125">
        <f t="shared" si="39"/>
        <v>24.999998920807482</v>
      </c>
      <c r="G191" s="125"/>
      <c r="H191" s="113"/>
      <c r="I191" s="107"/>
      <c r="K191" s="114"/>
    </row>
    <row r="192" spans="1:11" ht="16.5" customHeight="1" x14ac:dyDescent="0.25">
      <c r="A192" s="72"/>
      <c r="B192" s="118" t="s">
        <v>92</v>
      </c>
      <c r="C192" s="125">
        <v>269093.82</v>
      </c>
      <c r="D192" s="125">
        <v>67273.77</v>
      </c>
      <c r="E192" s="98">
        <v>67273.77</v>
      </c>
      <c r="F192" s="125">
        <f t="shared" si="39"/>
        <v>25.000117059544515</v>
      </c>
      <c r="G192" s="125"/>
      <c r="H192" s="113"/>
      <c r="I192" s="107"/>
      <c r="K192" s="114"/>
    </row>
    <row r="193" spans="1:11" ht="47.25" customHeight="1" x14ac:dyDescent="0.25">
      <c r="A193" s="72"/>
      <c r="B193" s="118" t="s">
        <v>88</v>
      </c>
      <c r="C193" s="125">
        <f>C196</f>
        <v>3000037.01</v>
      </c>
      <c r="D193" s="125"/>
      <c r="E193" s="98"/>
      <c r="F193" s="125">
        <f t="shared" si="39"/>
        <v>0</v>
      </c>
      <c r="G193" s="85" t="s">
        <v>116</v>
      </c>
      <c r="H193" s="113"/>
      <c r="I193" s="107"/>
      <c r="K193" s="114"/>
    </row>
    <row r="194" spans="1:11" ht="16.5" customHeight="1" x14ac:dyDescent="0.25">
      <c r="A194" s="72"/>
      <c r="B194" s="118" t="s">
        <v>8</v>
      </c>
      <c r="C194" s="125"/>
      <c r="D194" s="125"/>
      <c r="E194" s="98"/>
      <c r="F194" s="125"/>
      <c r="G194" s="125"/>
      <c r="H194" s="113"/>
      <c r="I194" s="107"/>
      <c r="K194" s="114"/>
    </row>
    <row r="195" spans="1:11" ht="16.5" customHeight="1" x14ac:dyDescent="0.25">
      <c r="A195" s="72"/>
      <c r="B195" s="118" t="s">
        <v>9</v>
      </c>
      <c r="C195" s="125"/>
      <c r="D195" s="125"/>
      <c r="E195" s="98"/>
      <c r="F195" s="125"/>
      <c r="G195" s="125"/>
      <c r="H195" s="113"/>
      <c r="I195" s="107"/>
      <c r="K195" s="114"/>
    </row>
    <row r="196" spans="1:11" ht="17.25" customHeight="1" x14ac:dyDescent="0.25">
      <c r="A196" s="72"/>
      <c r="B196" s="118" t="s">
        <v>11</v>
      </c>
      <c r="C196" s="125">
        <v>3000037.01</v>
      </c>
      <c r="D196" s="125"/>
      <c r="E196" s="98"/>
      <c r="F196" s="125">
        <f t="shared" ref="F196:F275" si="55">E196/C196*100</f>
        <v>0</v>
      </c>
      <c r="G196" s="125"/>
      <c r="H196" s="113"/>
      <c r="I196" s="107"/>
      <c r="K196" s="114"/>
    </row>
    <row r="197" spans="1:11" ht="108.75" customHeight="1" x14ac:dyDescent="0.25">
      <c r="A197" s="72"/>
      <c r="B197" s="108" t="s">
        <v>124</v>
      </c>
      <c r="C197" s="125">
        <f>C199+C200</f>
        <v>32086995.52</v>
      </c>
      <c r="D197" s="125">
        <f t="shared" ref="D197:E197" si="56">D199+D200</f>
        <v>0</v>
      </c>
      <c r="E197" s="125">
        <f t="shared" si="56"/>
        <v>0</v>
      </c>
      <c r="F197" s="125"/>
      <c r="G197" s="85" t="s">
        <v>116</v>
      </c>
      <c r="H197" s="113"/>
      <c r="I197" s="107"/>
      <c r="K197" s="114"/>
    </row>
    <row r="198" spans="1:11" ht="17.25" customHeight="1" x14ac:dyDescent="0.25">
      <c r="A198" s="72"/>
      <c r="B198" s="118" t="s">
        <v>8</v>
      </c>
      <c r="C198" s="125"/>
      <c r="D198" s="125"/>
      <c r="E198" s="98"/>
      <c r="F198" s="125"/>
      <c r="G198" s="125"/>
      <c r="H198" s="113"/>
      <c r="I198" s="107"/>
      <c r="K198" s="114"/>
    </row>
    <row r="199" spans="1:11" ht="17.25" customHeight="1" x14ac:dyDescent="0.25">
      <c r="A199" s="72"/>
      <c r="B199" s="118" t="s">
        <v>91</v>
      </c>
      <c r="C199" s="125"/>
      <c r="D199" s="125"/>
      <c r="E199" s="98"/>
      <c r="F199" s="125"/>
      <c r="G199" s="125"/>
      <c r="H199" s="113"/>
      <c r="I199" s="107"/>
      <c r="K199" s="114"/>
    </row>
    <row r="200" spans="1:11" ht="17.25" customHeight="1" x14ac:dyDescent="0.25">
      <c r="A200" s="72"/>
      <c r="B200" s="118" t="s">
        <v>10</v>
      </c>
      <c r="C200" s="125">
        <v>32086995.52</v>
      </c>
      <c r="D200" s="125"/>
      <c r="E200" s="98"/>
      <c r="F200" s="125">
        <f t="shared" si="55"/>
        <v>0</v>
      </c>
      <c r="G200" s="125"/>
      <c r="H200" s="113"/>
      <c r="I200" s="107"/>
      <c r="K200" s="114"/>
    </row>
    <row r="201" spans="1:11" ht="81" customHeight="1" x14ac:dyDescent="0.25">
      <c r="A201" s="72"/>
      <c r="B201" s="118" t="s">
        <v>125</v>
      </c>
      <c r="C201" s="125">
        <f>C204</f>
        <v>1247584.8</v>
      </c>
      <c r="D201" s="125">
        <f t="shared" ref="D201:E201" si="57">D204</f>
        <v>150000</v>
      </c>
      <c r="E201" s="125">
        <f t="shared" si="57"/>
        <v>150000</v>
      </c>
      <c r="F201" s="125">
        <f t="shared" si="55"/>
        <v>12.023230805633412</v>
      </c>
      <c r="G201" s="85" t="s">
        <v>116</v>
      </c>
      <c r="H201" s="113"/>
      <c r="I201" s="107"/>
      <c r="K201" s="114"/>
    </row>
    <row r="202" spans="1:11" ht="17.25" customHeight="1" x14ac:dyDescent="0.25">
      <c r="A202" s="72"/>
      <c r="B202" s="118" t="s">
        <v>8</v>
      </c>
      <c r="C202" s="125"/>
      <c r="D202" s="125"/>
      <c r="E202" s="98"/>
      <c r="F202" s="125"/>
      <c r="G202" s="125"/>
      <c r="H202" s="113"/>
      <c r="I202" s="107"/>
      <c r="K202" s="114"/>
    </row>
    <row r="203" spans="1:11" ht="17.25" customHeight="1" x14ac:dyDescent="0.25">
      <c r="A203" s="72"/>
      <c r="B203" s="118" t="s">
        <v>13</v>
      </c>
      <c r="C203" s="125"/>
      <c r="D203" s="125"/>
      <c r="E203" s="98"/>
      <c r="F203" s="121"/>
      <c r="G203" s="125"/>
      <c r="H203" s="113"/>
      <c r="I203" s="107"/>
      <c r="K203" s="114"/>
    </row>
    <row r="204" spans="1:11" ht="17.25" customHeight="1" x14ac:dyDescent="0.25">
      <c r="A204" s="72"/>
      <c r="B204" s="118" t="s">
        <v>107</v>
      </c>
      <c r="C204" s="125">
        <v>1247584.8</v>
      </c>
      <c r="D204" s="125">
        <v>150000</v>
      </c>
      <c r="E204" s="98">
        <v>150000</v>
      </c>
      <c r="F204" s="125">
        <f t="shared" si="55"/>
        <v>12.023230805633412</v>
      </c>
      <c r="G204" s="125"/>
      <c r="H204" s="113"/>
      <c r="I204" s="107"/>
      <c r="K204" s="114"/>
    </row>
    <row r="205" spans="1:11" ht="146.25" customHeight="1" x14ac:dyDescent="0.25">
      <c r="A205" s="72"/>
      <c r="B205" s="118" t="s">
        <v>126</v>
      </c>
      <c r="C205" s="125">
        <f>C208</f>
        <v>9362600</v>
      </c>
      <c r="D205" s="125">
        <f t="shared" ref="D205:E205" si="58">D208</f>
        <v>1221000</v>
      </c>
      <c r="E205" s="125">
        <f t="shared" si="58"/>
        <v>1221000</v>
      </c>
      <c r="F205" s="125">
        <f t="shared" si="55"/>
        <v>13.041249225642449</v>
      </c>
      <c r="G205" s="85" t="s">
        <v>116</v>
      </c>
      <c r="H205" s="113"/>
      <c r="I205" s="107"/>
      <c r="K205" s="114"/>
    </row>
    <row r="206" spans="1:11" ht="17.25" customHeight="1" x14ac:dyDescent="0.25">
      <c r="A206" s="72"/>
      <c r="B206" s="118" t="s">
        <v>8</v>
      </c>
      <c r="C206" s="125"/>
      <c r="D206" s="125"/>
      <c r="E206" s="98"/>
      <c r="F206" s="125"/>
      <c r="G206" s="125"/>
      <c r="H206" s="113"/>
      <c r="I206" s="107"/>
      <c r="K206" s="114"/>
    </row>
    <row r="207" spans="1:11" ht="17.25" customHeight="1" x14ac:dyDescent="0.25">
      <c r="A207" s="72"/>
      <c r="B207" s="118" t="s">
        <v>9</v>
      </c>
      <c r="C207" s="125"/>
      <c r="D207" s="125"/>
      <c r="E207" s="98"/>
      <c r="F207" s="125"/>
      <c r="G207" s="125"/>
      <c r="H207" s="113"/>
      <c r="I207" s="107"/>
      <c r="K207" s="114"/>
    </row>
    <row r="208" spans="1:11" ht="17.25" customHeight="1" x14ac:dyDescent="0.25">
      <c r="A208" s="72"/>
      <c r="B208" s="118" t="s">
        <v>127</v>
      </c>
      <c r="C208" s="125">
        <v>9362600</v>
      </c>
      <c r="D208" s="125">
        <v>1221000</v>
      </c>
      <c r="E208" s="98">
        <v>1221000</v>
      </c>
      <c r="F208" s="125">
        <f t="shared" si="55"/>
        <v>13.041249225642449</v>
      </c>
      <c r="G208" s="125"/>
      <c r="H208" s="113"/>
      <c r="I208" s="107"/>
      <c r="K208" s="114"/>
    </row>
    <row r="209" spans="1:11" ht="72.75" customHeight="1" x14ac:dyDescent="0.25">
      <c r="A209" s="72"/>
      <c r="B209" s="118" t="s">
        <v>128</v>
      </c>
      <c r="C209" s="125">
        <f>C212</f>
        <v>43638600</v>
      </c>
      <c r="D209" s="125">
        <f t="shared" ref="D209:E209" si="59">D212</f>
        <v>0</v>
      </c>
      <c r="E209" s="125">
        <f t="shared" si="59"/>
        <v>0</v>
      </c>
      <c r="F209" s="125">
        <f t="shared" si="55"/>
        <v>0</v>
      </c>
      <c r="G209" s="85" t="s">
        <v>116</v>
      </c>
      <c r="H209" s="113"/>
      <c r="I209" s="107"/>
      <c r="K209" s="114"/>
    </row>
    <row r="210" spans="1:11" ht="17.25" customHeight="1" x14ac:dyDescent="0.25">
      <c r="A210" s="72"/>
      <c r="B210" s="118" t="s">
        <v>8</v>
      </c>
      <c r="C210" s="125"/>
      <c r="D210" s="125"/>
      <c r="E210" s="98"/>
      <c r="F210" s="125"/>
      <c r="G210" s="125"/>
      <c r="H210" s="113"/>
      <c r="I210" s="107"/>
      <c r="K210" s="114"/>
    </row>
    <row r="211" spans="1:11" ht="17.25" customHeight="1" x14ac:dyDescent="0.25">
      <c r="A211" s="72"/>
      <c r="B211" s="118" t="s">
        <v>13</v>
      </c>
      <c r="C211" s="125"/>
      <c r="D211" s="125"/>
      <c r="E211" s="98"/>
      <c r="F211" s="125"/>
      <c r="G211" s="125"/>
      <c r="H211" s="113"/>
      <c r="I211" s="107"/>
      <c r="K211" s="114"/>
    </row>
    <row r="212" spans="1:11" ht="17.25" customHeight="1" x14ac:dyDescent="0.25">
      <c r="A212" s="72"/>
      <c r="B212" s="118" t="s">
        <v>107</v>
      </c>
      <c r="C212" s="125">
        <v>43638600</v>
      </c>
      <c r="D212" s="125"/>
      <c r="E212" s="98"/>
      <c r="F212" s="125">
        <f t="shared" si="55"/>
        <v>0</v>
      </c>
      <c r="G212" s="125"/>
      <c r="H212" s="113"/>
      <c r="I212" s="107"/>
      <c r="K212" s="114"/>
    </row>
    <row r="213" spans="1:11" ht="110.25" customHeight="1" x14ac:dyDescent="0.25">
      <c r="A213" s="72"/>
      <c r="B213" s="118" t="s">
        <v>129</v>
      </c>
      <c r="C213" s="125">
        <f>C216</f>
        <v>26794800</v>
      </c>
      <c r="D213" s="125">
        <f t="shared" ref="D213:E213" si="60">D216</f>
        <v>0</v>
      </c>
      <c r="E213" s="125">
        <f t="shared" si="60"/>
        <v>0</v>
      </c>
      <c r="F213" s="125">
        <f t="shared" si="55"/>
        <v>0</v>
      </c>
      <c r="G213" s="85" t="s">
        <v>116</v>
      </c>
      <c r="H213" s="113"/>
      <c r="I213" s="107"/>
      <c r="K213" s="114"/>
    </row>
    <row r="214" spans="1:11" ht="17.25" customHeight="1" x14ac:dyDescent="0.25">
      <c r="A214" s="72"/>
      <c r="B214" s="118" t="s">
        <v>8</v>
      </c>
      <c r="C214" s="125"/>
      <c r="D214" s="125"/>
      <c r="E214" s="98"/>
      <c r="F214" s="125"/>
      <c r="G214" s="125"/>
      <c r="H214" s="113"/>
      <c r="I214" s="107"/>
      <c r="K214" s="114"/>
    </row>
    <row r="215" spans="1:11" ht="17.25" customHeight="1" x14ac:dyDescent="0.25">
      <c r="A215" s="72"/>
      <c r="B215" s="118" t="s">
        <v>9</v>
      </c>
      <c r="C215" s="125"/>
      <c r="D215" s="125"/>
      <c r="E215" s="98"/>
      <c r="F215" s="125"/>
      <c r="G215" s="125"/>
      <c r="H215" s="113"/>
      <c r="I215" s="107"/>
      <c r="K215" s="114"/>
    </row>
    <row r="216" spans="1:11" ht="17.25" customHeight="1" x14ac:dyDescent="0.25">
      <c r="A216" s="72"/>
      <c r="B216" s="118" t="s">
        <v>15</v>
      </c>
      <c r="C216" s="125">
        <v>26794800</v>
      </c>
      <c r="D216" s="125"/>
      <c r="E216" s="98"/>
      <c r="F216" s="125">
        <f t="shared" si="55"/>
        <v>0</v>
      </c>
      <c r="G216" s="125"/>
      <c r="H216" s="113"/>
      <c r="I216" s="107"/>
      <c r="K216" s="114"/>
    </row>
    <row r="217" spans="1:11" ht="90" customHeight="1" x14ac:dyDescent="0.25">
      <c r="A217" s="72"/>
      <c r="B217" s="118" t="s">
        <v>130</v>
      </c>
      <c r="C217" s="125">
        <f>C220</f>
        <v>722000</v>
      </c>
      <c r="D217" s="125">
        <f t="shared" ref="D217:E217" si="61">D220</f>
        <v>0</v>
      </c>
      <c r="E217" s="125">
        <f t="shared" si="61"/>
        <v>0</v>
      </c>
      <c r="F217" s="125">
        <f t="shared" si="55"/>
        <v>0</v>
      </c>
      <c r="G217" s="85" t="s">
        <v>116</v>
      </c>
      <c r="H217" s="113"/>
      <c r="I217" s="107"/>
      <c r="K217" s="114"/>
    </row>
    <row r="218" spans="1:11" ht="17.25" customHeight="1" x14ac:dyDescent="0.25">
      <c r="A218" s="72"/>
      <c r="B218" s="118" t="s">
        <v>8</v>
      </c>
      <c r="C218" s="125"/>
      <c r="D218" s="125"/>
      <c r="E218" s="98"/>
      <c r="F218" s="125"/>
      <c r="G218" s="125"/>
      <c r="H218" s="113"/>
      <c r="I218" s="107"/>
      <c r="K218" s="114"/>
    </row>
    <row r="219" spans="1:11" ht="17.25" customHeight="1" x14ac:dyDescent="0.25">
      <c r="A219" s="72"/>
      <c r="B219" s="118" t="s">
        <v>9</v>
      </c>
      <c r="C219" s="125"/>
      <c r="D219" s="125"/>
      <c r="E219" s="98"/>
      <c r="F219" s="125"/>
      <c r="G219" s="125"/>
      <c r="H219" s="113"/>
      <c r="I219" s="107"/>
      <c r="K219" s="114"/>
    </row>
    <row r="220" spans="1:11" ht="17.25" customHeight="1" x14ac:dyDescent="0.25">
      <c r="A220" s="72"/>
      <c r="B220" s="118" t="s">
        <v>11</v>
      </c>
      <c r="C220" s="125">
        <v>722000</v>
      </c>
      <c r="D220" s="125"/>
      <c r="E220" s="98"/>
      <c r="F220" s="125">
        <f t="shared" si="55"/>
        <v>0</v>
      </c>
      <c r="G220" s="125"/>
      <c r="H220" s="113"/>
      <c r="I220" s="107"/>
      <c r="K220" s="114"/>
    </row>
    <row r="221" spans="1:11" ht="18.95" customHeight="1" x14ac:dyDescent="0.25">
      <c r="A221" s="70" t="s">
        <v>21</v>
      </c>
      <c r="B221" s="78" t="s">
        <v>27</v>
      </c>
      <c r="C221" s="121">
        <f>C222+C226+C230+C234+C238+C242</f>
        <v>33771750</v>
      </c>
      <c r="D221" s="121">
        <f t="shared" ref="D221:E221" si="62">D222+D226+D230+D234+D238+D242</f>
        <v>1102123</v>
      </c>
      <c r="E221" s="121">
        <f t="shared" si="62"/>
        <v>1102123</v>
      </c>
      <c r="F221" s="121">
        <f t="shared" si="55"/>
        <v>3.2634465196502997</v>
      </c>
      <c r="G221" s="121"/>
      <c r="H221" s="121"/>
      <c r="K221" s="114"/>
    </row>
    <row r="222" spans="1:11" ht="63" x14ac:dyDescent="0.25">
      <c r="A222" s="72"/>
      <c r="B222" s="118" t="s">
        <v>45</v>
      </c>
      <c r="C222" s="125">
        <f t="shared" ref="C222:E222" si="63">C224+C225</f>
        <v>403000</v>
      </c>
      <c r="D222" s="125">
        <f t="shared" si="63"/>
        <v>403000</v>
      </c>
      <c r="E222" s="125">
        <f t="shared" si="63"/>
        <v>403000</v>
      </c>
      <c r="F222" s="125">
        <f t="shared" si="55"/>
        <v>100</v>
      </c>
      <c r="G222" s="85" t="s">
        <v>117</v>
      </c>
      <c r="H222" s="113"/>
      <c r="K222" s="114"/>
    </row>
    <row r="223" spans="1:11" ht="15.75" x14ac:dyDescent="0.25">
      <c r="A223" s="72"/>
      <c r="B223" s="118" t="s">
        <v>8</v>
      </c>
      <c r="C223" s="121"/>
      <c r="D223" s="111"/>
      <c r="E223" s="110"/>
      <c r="F223" s="125"/>
      <c r="G223" s="125"/>
      <c r="H223" s="113"/>
      <c r="K223" s="114"/>
    </row>
    <row r="224" spans="1:11" ht="15.75" x14ac:dyDescent="0.25">
      <c r="A224" s="72"/>
      <c r="B224" s="118" t="s">
        <v>13</v>
      </c>
      <c r="C224" s="121"/>
      <c r="D224" s="111"/>
      <c r="E224" s="110"/>
      <c r="F224" s="125"/>
      <c r="G224" s="125"/>
      <c r="H224" s="113"/>
      <c r="K224" s="114"/>
    </row>
    <row r="225" spans="1:11" ht="15.75" x14ac:dyDescent="0.25">
      <c r="A225" s="72"/>
      <c r="B225" s="118" t="s">
        <v>90</v>
      </c>
      <c r="C225" s="125">
        <v>403000</v>
      </c>
      <c r="D225" s="115">
        <v>403000</v>
      </c>
      <c r="E225" s="110">
        <v>403000</v>
      </c>
      <c r="F225" s="125">
        <f t="shared" si="55"/>
        <v>100</v>
      </c>
      <c r="G225" s="125"/>
      <c r="H225" s="113"/>
      <c r="K225" s="114"/>
    </row>
    <row r="226" spans="1:11" ht="63" x14ac:dyDescent="0.25">
      <c r="A226" s="72"/>
      <c r="B226" s="118" t="s">
        <v>57</v>
      </c>
      <c r="C226" s="125">
        <f t="shared" ref="C226:E226" si="64">C228+C229</f>
        <v>5000000</v>
      </c>
      <c r="D226" s="125">
        <f t="shared" si="64"/>
        <v>699123</v>
      </c>
      <c r="E226" s="125">
        <f t="shared" si="64"/>
        <v>699123</v>
      </c>
      <c r="F226" s="125">
        <f t="shared" si="55"/>
        <v>13.98246</v>
      </c>
      <c r="G226" s="85" t="s">
        <v>117</v>
      </c>
      <c r="H226" s="113"/>
      <c r="K226" s="114"/>
    </row>
    <row r="227" spans="1:11" ht="15.75" x14ac:dyDescent="0.25">
      <c r="A227" s="72"/>
      <c r="B227" s="118" t="s">
        <v>8</v>
      </c>
      <c r="C227" s="121"/>
      <c r="D227" s="111"/>
      <c r="E227" s="110"/>
      <c r="F227" s="125"/>
      <c r="G227" s="125"/>
      <c r="H227" s="113"/>
      <c r="K227" s="114"/>
    </row>
    <row r="228" spans="1:11" ht="15.75" x14ac:dyDescent="0.25">
      <c r="A228" s="72"/>
      <c r="B228" s="118" t="s">
        <v>13</v>
      </c>
      <c r="C228" s="125">
        <v>5000000</v>
      </c>
      <c r="D228" s="115">
        <v>699123</v>
      </c>
      <c r="E228" s="110">
        <v>699123</v>
      </c>
      <c r="F228" s="125">
        <f t="shared" si="55"/>
        <v>13.98246</v>
      </c>
      <c r="G228" s="125"/>
      <c r="H228" s="113"/>
      <c r="K228" s="114"/>
    </row>
    <row r="229" spans="1:11" ht="15.75" x14ac:dyDescent="0.25">
      <c r="A229" s="72"/>
      <c r="B229" s="118" t="s">
        <v>63</v>
      </c>
      <c r="C229" s="125"/>
      <c r="D229" s="111"/>
      <c r="E229" s="110"/>
      <c r="F229" s="125"/>
      <c r="G229" s="125"/>
      <c r="H229" s="113"/>
      <c r="K229" s="114"/>
    </row>
    <row r="230" spans="1:11" ht="63" x14ac:dyDescent="0.25">
      <c r="A230" s="72"/>
      <c r="B230" s="118" t="s">
        <v>88</v>
      </c>
      <c r="C230" s="125">
        <f>C233</f>
        <v>1000000</v>
      </c>
      <c r="D230" s="125">
        <f t="shared" ref="D230:E230" si="65">D233</f>
        <v>0</v>
      </c>
      <c r="E230" s="125">
        <f t="shared" si="65"/>
        <v>0</v>
      </c>
      <c r="F230" s="125">
        <f t="shared" si="55"/>
        <v>0</v>
      </c>
      <c r="G230" s="85" t="s">
        <v>117</v>
      </c>
      <c r="H230" s="113"/>
      <c r="K230" s="114"/>
    </row>
    <row r="231" spans="1:11" ht="15.75" x14ac:dyDescent="0.25">
      <c r="A231" s="72"/>
      <c r="B231" s="118" t="s">
        <v>8</v>
      </c>
      <c r="C231" s="125"/>
      <c r="D231" s="111"/>
      <c r="E231" s="110"/>
      <c r="F231" s="121"/>
      <c r="G231" s="125"/>
      <c r="H231" s="113"/>
      <c r="K231" s="114"/>
    </row>
    <row r="232" spans="1:11" ht="15.75" x14ac:dyDescent="0.25">
      <c r="A232" s="72"/>
      <c r="B232" s="118" t="s">
        <v>9</v>
      </c>
      <c r="C232" s="125"/>
      <c r="D232" s="111"/>
      <c r="E232" s="110"/>
      <c r="F232" s="121"/>
      <c r="G232" s="125"/>
      <c r="H232" s="113"/>
      <c r="K232" s="114"/>
    </row>
    <row r="233" spans="1:11" ht="15.75" x14ac:dyDescent="0.25">
      <c r="A233" s="72"/>
      <c r="B233" s="118" t="s">
        <v>11</v>
      </c>
      <c r="C233" s="125">
        <v>1000000</v>
      </c>
      <c r="D233" s="111"/>
      <c r="E233" s="110"/>
      <c r="F233" s="125">
        <f t="shared" si="55"/>
        <v>0</v>
      </c>
      <c r="G233" s="125"/>
      <c r="H233" s="113"/>
      <c r="K233" s="114"/>
    </row>
    <row r="234" spans="1:11" ht="63" x14ac:dyDescent="0.25">
      <c r="A234" s="72"/>
      <c r="B234" s="118" t="s">
        <v>131</v>
      </c>
      <c r="C234" s="125">
        <f>C236+C237</f>
        <v>9965350</v>
      </c>
      <c r="D234" s="125">
        <f t="shared" ref="D234:F234" si="66">D236+D237</f>
        <v>0</v>
      </c>
      <c r="E234" s="125">
        <f t="shared" si="66"/>
        <v>0</v>
      </c>
      <c r="F234" s="125">
        <f t="shared" si="66"/>
        <v>0</v>
      </c>
      <c r="G234" s="85" t="s">
        <v>117</v>
      </c>
      <c r="H234" s="113"/>
      <c r="K234" s="114"/>
    </row>
    <row r="235" spans="1:11" ht="15.75" x14ac:dyDescent="0.25">
      <c r="A235" s="72"/>
      <c r="B235" s="118" t="s">
        <v>8</v>
      </c>
      <c r="C235" s="125"/>
      <c r="D235" s="111"/>
      <c r="E235" s="110"/>
      <c r="F235" s="121"/>
      <c r="G235" s="125"/>
      <c r="H235" s="113"/>
      <c r="K235" s="114"/>
    </row>
    <row r="236" spans="1:11" ht="15.75" x14ac:dyDescent="0.25">
      <c r="A236" s="72"/>
      <c r="B236" s="118" t="s">
        <v>13</v>
      </c>
      <c r="C236" s="125"/>
      <c r="D236" s="111"/>
      <c r="E236" s="110"/>
      <c r="F236" s="121"/>
      <c r="G236" s="125"/>
      <c r="H236" s="113"/>
      <c r="K236" s="114"/>
    </row>
    <row r="237" spans="1:11" ht="15.75" x14ac:dyDescent="0.25">
      <c r="A237" s="72"/>
      <c r="B237" s="118" t="s">
        <v>132</v>
      </c>
      <c r="C237" s="125">
        <v>9965350</v>
      </c>
      <c r="D237" s="111"/>
      <c r="E237" s="110"/>
      <c r="F237" s="121"/>
      <c r="G237" s="125"/>
      <c r="H237" s="113"/>
      <c r="K237" s="114"/>
    </row>
    <row r="238" spans="1:11" ht="70.5" customHeight="1" x14ac:dyDescent="0.25">
      <c r="A238" s="72"/>
      <c r="B238" s="119" t="s">
        <v>133</v>
      </c>
      <c r="C238" s="125">
        <f>C240+C241</f>
        <v>8000000</v>
      </c>
      <c r="D238" s="125">
        <f t="shared" ref="D238:F238" si="67">D240+D241</f>
        <v>0</v>
      </c>
      <c r="E238" s="125">
        <f t="shared" si="67"/>
        <v>0</v>
      </c>
      <c r="F238" s="125">
        <f t="shared" si="67"/>
        <v>0</v>
      </c>
      <c r="G238" s="85" t="s">
        <v>117</v>
      </c>
      <c r="H238" s="113"/>
      <c r="K238" s="114"/>
    </row>
    <row r="239" spans="1:11" ht="15.75" x14ac:dyDescent="0.25">
      <c r="A239" s="72"/>
      <c r="B239" s="118" t="s">
        <v>8</v>
      </c>
      <c r="C239" s="125"/>
      <c r="D239" s="111"/>
      <c r="E239" s="110"/>
      <c r="F239" s="121"/>
      <c r="G239" s="125"/>
      <c r="H239" s="113"/>
      <c r="K239" s="114"/>
    </row>
    <row r="240" spans="1:11" ht="15.75" x14ac:dyDescent="0.25">
      <c r="A240" s="72"/>
      <c r="B240" s="118" t="s">
        <v>9</v>
      </c>
      <c r="C240" s="125"/>
      <c r="D240" s="111"/>
      <c r="E240" s="110"/>
      <c r="F240" s="121"/>
      <c r="G240" s="125"/>
      <c r="H240" s="113"/>
      <c r="K240" s="114"/>
    </row>
    <row r="241" spans="1:11" ht="15.75" x14ac:dyDescent="0.25">
      <c r="A241" s="72"/>
      <c r="B241" s="118" t="s">
        <v>10</v>
      </c>
      <c r="C241" s="125">
        <v>8000000</v>
      </c>
      <c r="D241" s="111"/>
      <c r="E241" s="110"/>
      <c r="F241" s="121"/>
      <c r="G241" s="125"/>
      <c r="H241" s="113"/>
      <c r="K241" s="114"/>
    </row>
    <row r="242" spans="1:11" ht="96.75" customHeight="1" x14ac:dyDescent="0.25">
      <c r="A242" s="72"/>
      <c r="B242" s="118" t="s">
        <v>134</v>
      </c>
      <c r="C242" s="125">
        <f>C244+C245</f>
        <v>9403400</v>
      </c>
      <c r="D242" s="125">
        <f t="shared" ref="D242:F242" si="68">D244+D245</f>
        <v>0</v>
      </c>
      <c r="E242" s="125">
        <f t="shared" si="68"/>
        <v>0</v>
      </c>
      <c r="F242" s="125">
        <f t="shared" si="68"/>
        <v>0</v>
      </c>
      <c r="G242" s="85" t="s">
        <v>117</v>
      </c>
      <c r="H242" s="113"/>
      <c r="K242" s="114"/>
    </row>
    <row r="243" spans="1:11" ht="15.75" x14ac:dyDescent="0.25">
      <c r="A243" s="72"/>
      <c r="B243" s="118" t="s">
        <v>8</v>
      </c>
      <c r="C243" s="125"/>
      <c r="D243" s="111"/>
      <c r="E243" s="110"/>
      <c r="F243" s="121"/>
      <c r="G243" s="125"/>
      <c r="H243" s="113"/>
      <c r="K243" s="114"/>
    </row>
    <row r="244" spans="1:11" ht="15.75" x14ac:dyDescent="0.25">
      <c r="A244" s="72"/>
      <c r="B244" s="118" t="s">
        <v>13</v>
      </c>
      <c r="C244" s="125"/>
      <c r="D244" s="111"/>
      <c r="E244" s="110"/>
      <c r="F244" s="121"/>
      <c r="G244" s="125"/>
      <c r="H244" s="113"/>
      <c r="K244" s="114"/>
    </row>
    <row r="245" spans="1:11" ht="15.75" x14ac:dyDescent="0.25">
      <c r="A245" s="72"/>
      <c r="B245" s="118" t="s">
        <v>90</v>
      </c>
      <c r="C245" s="125">
        <v>9403400</v>
      </c>
      <c r="D245" s="111"/>
      <c r="E245" s="110"/>
      <c r="F245" s="121"/>
      <c r="G245" s="125"/>
      <c r="H245" s="113"/>
      <c r="K245" s="114"/>
    </row>
    <row r="246" spans="1:11" ht="15.75" x14ac:dyDescent="0.25">
      <c r="A246" s="70" t="s">
        <v>29</v>
      </c>
      <c r="B246" s="65" t="s">
        <v>22</v>
      </c>
      <c r="C246" s="61">
        <f>C247+C251+C255+C259+C263+C267+C271+C275+C279+C283+C287+C291</f>
        <v>613485020.45000005</v>
      </c>
      <c r="D246" s="61">
        <f>D247+D251+D255+D259+D263+D267+D271+D275+D279+D283+D287+D291</f>
        <v>151112111.76000002</v>
      </c>
      <c r="E246" s="61">
        <f>E247+E251+E255+E259+E263+E267+E271+E275+E279+E283+E287+E291</f>
        <v>151110431.76000002</v>
      </c>
      <c r="F246" s="121">
        <f t="shared" si="55"/>
        <v>24.631478638086119</v>
      </c>
      <c r="G246" s="61"/>
      <c r="H246" s="113"/>
      <c r="K246" s="114"/>
    </row>
    <row r="247" spans="1:11" ht="142.5" customHeight="1" x14ac:dyDescent="0.25">
      <c r="A247" s="72"/>
      <c r="B247" s="76" t="s">
        <v>46</v>
      </c>
      <c r="C247" s="125">
        <f t="shared" ref="C247:E247" si="69">C249+C250</f>
        <v>2592839</v>
      </c>
      <c r="D247" s="125">
        <f t="shared" si="69"/>
        <v>290780.7</v>
      </c>
      <c r="E247" s="125">
        <f t="shared" si="69"/>
        <v>289100.7</v>
      </c>
      <c r="F247" s="125">
        <f t="shared" si="55"/>
        <v>11.149967275253111</v>
      </c>
      <c r="G247" s="85" t="s">
        <v>116</v>
      </c>
      <c r="H247" s="113"/>
      <c r="K247" s="114"/>
    </row>
    <row r="248" spans="1:11" ht="15.75" x14ac:dyDescent="0.25">
      <c r="A248" s="72"/>
      <c r="B248" s="118" t="s">
        <v>8</v>
      </c>
      <c r="C248" s="125"/>
      <c r="D248" s="115"/>
      <c r="E248" s="110"/>
      <c r="F248" s="125"/>
      <c r="G248" s="125"/>
      <c r="H248" s="113"/>
      <c r="K248" s="114"/>
    </row>
    <row r="249" spans="1:11" ht="18.399999999999999" customHeight="1" x14ac:dyDescent="0.25">
      <c r="A249" s="70"/>
      <c r="B249" s="118" t="s">
        <v>9</v>
      </c>
      <c r="C249" s="125"/>
      <c r="D249" s="115"/>
      <c r="E249" s="110"/>
      <c r="F249" s="125"/>
      <c r="G249" s="125"/>
      <c r="H249" s="113"/>
      <c r="K249" s="114"/>
    </row>
    <row r="250" spans="1:11" ht="15.75" x14ac:dyDescent="0.25">
      <c r="A250" s="72"/>
      <c r="B250" s="118" t="s">
        <v>108</v>
      </c>
      <c r="C250" s="125">
        <v>2592839</v>
      </c>
      <c r="D250" s="115">
        <v>290780.7</v>
      </c>
      <c r="E250" s="40">
        <v>289100.7</v>
      </c>
      <c r="F250" s="125">
        <f t="shared" si="55"/>
        <v>11.149967275253111</v>
      </c>
      <c r="G250" s="125"/>
      <c r="H250" s="113"/>
      <c r="I250" s="25"/>
      <c r="K250" s="114"/>
    </row>
    <row r="251" spans="1:11" ht="63" x14ac:dyDescent="0.25">
      <c r="A251" s="72"/>
      <c r="B251" s="67" t="s">
        <v>47</v>
      </c>
      <c r="C251" s="105">
        <f t="shared" ref="C251:E251" si="70">C253+C254</f>
        <v>67883278.359999999</v>
      </c>
      <c r="D251" s="105">
        <f t="shared" si="70"/>
        <v>67852956.900000006</v>
      </c>
      <c r="E251" s="105">
        <f t="shared" si="70"/>
        <v>67852956.900000006</v>
      </c>
      <c r="F251" s="125">
        <f t="shared" si="55"/>
        <v>99.95533294688687</v>
      </c>
      <c r="G251" s="85" t="s">
        <v>114</v>
      </c>
      <c r="H251" s="113"/>
      <c r="I251" s="25"/>
      <c r="K251" s="114"/>
    </row>
    <row r="252" spans="1:11" ht="15.75" x14ac:dyDescent="0.25">
      <c r="A252" s="72"/>
      <c r="B252" s="118" t="s">
        <v>8</v>
      </c>
      <c r="C252" s="125"/>
      <c r="D252" s="115"/>
      <c r="E252" s="110"/>
      <c r="F252" s="125"/>
      <c r="G252" s="125"/>
      <c r="H252" s="113"/>
      <c r="I252" s="25"/>
      <c r="K252" s="114"/>
    </row>
    <row r="253" spans="1:11" ht="17.649999999999999" customHeight="1" x14ac:dyDescent="0.25">
      <c r="A253" s="72"/>
      <c r="B253" s="118" t="s">
        <v>9</v>
      </c>
      <c r="C253" s="125">
        <v>44458369.259999998</v>
      </c>
      <c r="D253" s="115">
        <v>44438511.009999998</v>
      </c>
      <c r="E253" s="40">
        <v>44438511.009999998</v>
      </c>
      <c r="F253" s="125">
        <f t="shared" si="55"/>
        <v>99.95533293206536</v>
      </c>
      <c r="G253" s="125"/>
      <c r="H253" s="113"/>
      <c r="I253" s="25"/>
      <c r="K253" s="114"/>
    </row>
    <row r="254" spans="1:11" ht="15.75" x14ac:dyDescent="0.25">
      <c r="A254" s="95"/>
      <c r="B254" s="118" t="s">
        <v>11</v>
      </c>
      <c r="C254" s="36">
        <v>23424909.100000001</v>
      </c>
      <c r="D254" s="20">
        <v>23414445.890000001</v>
      </c>
      <c r="E254" s="40">
        <v>23414445.890000001</v>
      </c>
      <c r="F254" s="125">
        <f t="shared" si="55"/>
        <v>99.955332975016759</v>
      </c>
      <c r="G254" s="125"/>
      <c r="H254" s="113"/>
      <c r="I254" s="25"/>
      <c r="K254" s="114"/>
    </row>
    <row r="255" spans="1:11" ht="171.75" customHeight="1" x14ac:dyDescent="0.25">
      <c r="A255" s="72"/>
      <c r="B255" s="67" t="s">
        <v>48</v>
      </c>
      <c r="C255" s="105">
        <f t="shared" ref="C255:E255" si="71">C257+C258</f>
        <v>1136700</v>
      </c>
      <c r="D255" s="105">
        <f>D257+D258</f>
        <v>262129.5</v>
      </c>
      <c r="E255" s="105">
        <f t="shared" si="71"/>
        <v>262129.5</v>
      </c>
      <c r="F255" s="125">
        <f t="shared" si="55"/>
        <v>23.060570071258908</v>
      </c>
      <c r="G255" s="85" t="s">
        <v>117</v>
      </c>
      <c r="H255" s="113"/>
      <c r="K255" s="114"/>
    </row>
    <row r="256" spans="1:11" ht="15.75" x14ac:dyDescent="0.25">
      <c r="A256" s="72"/>
      <c r="B256" s="118" t="s">
        <v>8</v>
      </c>
      <c r="C256" s="125"/>
      <c r="D256" s="115"/>
      <c r="E256" s="110"/>
      <c r="F256" s="125"/>
      <c r="G256" s="125"/>
      <c r="H256" s="113"/>
      <c r="K256" s="114"/>
    </row>
    <row r="257" spans="1:11" ht="15.75" x14ac:dyDescent="0.25">
      <c r="A257" s="72"/>
      <c r="B257" s="118" t="s">
        <v>9</v>
      </c>
      <c r="C257" s="125"/>
      <c r="D257" s="115"/>
      <c r="E257" s="110"/>
      <c r="F257" s="125"/>
      <c r="G257" s="125"/>
      <c r="H257" s="113"/>
      <c r="K257" s="114"/>
    </row>
    <row r="258" spans="1:11" ht="17.45" customHeight="1" x14ac:dyDescent="0.25">
      <c r="A258" s="70"/>
      <c r="B258" s="118" t="s">
        <v>106</v>
      </c>
      <c r="C258" s="125">
        <v>1136700</v>
      </c>
      <c r="D258" s="115">
        <v>262129.5</v>
      </c>
      <c r="E258" s="40">
        <v>262129.5</v>
      </c>
      <c r="F258" s="125">
        <f t="shared" si="55"/>
        <v>23.060570071258908</v>
      </c>
      <c r="G258" s="125"/>
      <c r="H258" s="113"/>
      <c r="K258" s="114"/>
    </row>
    <row r="259" spans="1:11" ht="65.25" customHeight="1" x14ac:dyDescent="0.25">
      <c r="A259" s="70"/>
      <c r="B259" s="67" t="s">
        <v>49</v>
      </c>
      <c r="C259" s="105">
        <f t="shared" ref="C259:E259" si="72">C261+C262</f>
        <v>2526000</v>
      </c>
      <c r="D259" s="105">
        <f t="shared" si="72"/>
        <v>600000</v>
      </c>
      <c r="E259" s="105">
        <f t="shared" si="72"/>
        <v>600000</v>
      </c>
      <c r="F259" s="125">
        <f t="shared" si="55"/>
        <v>23.75296912114014</v>
      </c>
      <c r="G259" s="85" t="s">
        <v>116</v>
      </c>
      <c r="H259" s="113"/>
      <c r="K259" s="114"/>
    </row>
    <row r="260" spans="1:11" ht="15.75" x14ac:dyDescent="0.25">
      <c r="A260" s="72"/>
      <c r="B260" s="118" t="s">
        <v>8</v>
      </c>
      <c r="C260" s="125"/>
      <c r="D260" s="115"/>
      <c r="E260" s="110"/>
      <c r="F260" s="125"/>
      <c r="G260" s="125"/>
      <c r="H260" s="113"/>
      <c r="K260" s="114"/>
    </row>
    <row r="261" spans="1:11" ht="15.75" x14ac:dyDescent="0.25">
      <c r="A261" s="72"/>
      <c r="B261" s="118" t="s">
        <v>9</v>
      </c>
      <c r="C261" s="125"/>
      <c r="D261" s="115"/>
      <c r="E261" s="110"/>
      <c r="F261" s="125"/>
      <c r="G261" s="125"/>
      <c r="H261" s="113"/>
      <c r="K261" s="114"/>
    </row>
    <row r="262" spans="1:11" ht="15.75" x14ac:dyDescent="0.25">
      <c r="A262" s="72"/>
      <c r="B262" s="118" t="s">
        <v>106</v>
      </c>
      <c r="C262" s="125">
        <v>2526000</v>
      </c>
      <c r="D262" s="115">
        <v>600000</v>
      </c>
      <c r="E262" s="40">
        <v>600000</v>
      </c>
      <c r="F262" s="125">
        <f t="shared" si="55"/>
        <v>23.75296912114014</v>
      </c>
      <c r="G262" s="125"/>
      <c r="H262" s="113"/>
      <c r="K262" s="114"/>
    </row>
    <row r="263" spans="1:11" ht="173.25" x14ac:dyDescent="0.25">
      <c r="A263" s="72"/>
      <c r="B263" s="67" t="s">
        <v>50</v>
      </c>
      <c r="C263" s="105">
        <f t="shared" ref="C263:E263" si="73">C265+C266</f>
        <v>75800</v>
      </c>
      <c r="D263" s="105">
        <f t="shared" si="73"/>
        <v>22488</v>
      </c>
      <c r="E263" s="105">
        <f t="shared" si="73"/>
        <v>22488</v>
      </c>
      <c r="F263" s="125">
        <f t="shared" si="55"/>
        <v>29.66754617414248</v>
      </c>
      <c r="G263" s="85" t="s">
        <v>116</v>
      </c>
      <c r="H263" s="113"/>
      <c r="K263" s="114"/>
    </row>
    <row r="264" spans="1:11" ht="15.75" x14ac:dyDescent="0.25">
      <c r="A264" s="72"/>
      <c r="B264" s="118" t="s">
        <v>8</v>
      </c>
      <c r="C264" s="125"/>
      <c r="D264" s="115"/>
      <c r="E264" s="110"/>
      <c r="F264" s="125"/>
      <c r="G264" s="125"/>
      <c r="H264" s="113"/>
      <c r="K264" s="114"/>
    </row>
    <row r="265" spans="1:11" ht="15.75" x14ac:dyDescent="0.25">
      <c r="A265" s="72"/>
      <c r="B265" s="118" t="s">
        <v>9</v>
      </c>
      <c r="C265" s="125"/>
      <c r="D265" s="115"/>
      <c r="E265" s="110"/>
      <c r="F265" s="125"/>
      <c r="G265" s="125"/>
      <c r="H265" s="113"/>
      <c r="K265" s="114"/>
    </row>
    <row r="266" spans="1:11" ht="15.75" x14ac:dyDescent="0.25">
      <c r="A266" s="72"/>
      <c r="B266" s="118" t="s">
        <v>107</v>
      </c>
      <c r="C266" s="125">
        <v>75800</v>
      </c>
      <c r="D266" s="115">
        <v>22488</v>
      </c>
      <c r="E266" s="40">
        <v>22488</v>
      </c>
      <c r="F266" s="125">
        <f t="shared" si="55"/>
        <v>29.66754617414248</v>
      </c>
      <c r="G266" s="125"/>
      <c r="H266" s="113"/>
      <c r="K266" s="114"/>
    </row>
    <row r="267" spans="1:11" ht="98.25" customHeight="1" x14ac:dyDescent="0.25">
      <c r="A267" s="72"/>
      <c r="B267" s="76" t="s">
        <v>51</v>
      </c>
      <c r="C267" s="125">
        <f t="shared" ref="C267:E267" si="74">C269+C270</f>
        <v>17222400</v>
      </c>
      <c r="D267" s="125">
        <f t="shared" si="74"/>
        <v>3019680.97</v>
      </c>
      <c r="E267" s="125">
        <f t="shared" si="74"/>
        <v>3019680.97</v>
      </c>
      <c r="F267" s="125">
        <f t="shared" si="55"/>
        <v>17.533450448253436</v>
      </c>
      <c r="G267" s="85" t="s">
        <v>116</v>
      </c>
      <c r="H267" s="113"/>
      <c r="K267" s="114"/>
    </row>
    <row r="268" spans="1:11" ht="15.75" x14ac:dyDescent="0.25">
      <c r="A268" s="72"/>
      <c r="B268" s="118" t="s">
        <v>8</v>
      </c>
      <c r="C268" s="125"/>
      <c r="D268" s="115"/>
      <c r="E268" s="110"/>
      <c r="F268" s="125"/>
      <c r="G268" s="125"/>
      <c r="H268" s="113"/>
      <c r="K268" s="114"/>
    </row>
    <row r="269" spans="1:11" ht="15.75" x14ac:dyDescent="0.25">
      <c r="A269" s="72"/>
      <c r="B269" s="118" t="s">
        <v>13</v>
      </c>
      <c r="C269" s="125"/>
      <c r="D269" s="115"/>
      <c r="E269" s="110"/>
      <c r="F269" s="125"/>
      <c r="G269" s="125"/>
      <c r="H269" s="113"/>
      <c r="K269" s="114"/>
    </row>
    <row r="270" spans="1:11" ht="15.75" x14ac:dyDescent="0.25">
      <c r="A270" s="72"/>
      <c r="B270" s="118" t="s">
        <v>11</v>
      </c>
      <c r="C270" s="125">
        <v>17222400</v>
      </c>
      <c r="D270" s="115">
        <v>3019680.97</v>
      </c>
      <c r="E270" s="40">
        <v>3019680.97</v>
      </c>
      <c r="F270" s="125">
        <f t="shared" si="55"/>
        <v>17.533450448253436</v>
      </c>
      <c r="G270" s="125"/>
      <c r="H270" s="113"/>
      <c r="K270" s="114"/>
    </row>
    <row r="271" spans="1:11" ht="95.25" customHeight="1" x14ac:dyDescent="0.25">
      <c r="A271" s="72"/>
      <c r="B271" s="76" t="s">
        <v>69</v>
      </c>
      <c r="C271" s="125">
        <f>C273+C274</f>
        <v>338718006</v>
      </c>
      <c r="D271" s="125">
        <f t="shared" ref="D271:E271" si="75">D273+D274</f>
        <v>58188528</v>
      </c>
      <c r="E271" s="125">
        <f t="shared" si="75"/>
        <v>58188528</v>
      </c>
      <c r="F271" s="125">
        <f t="shared" si="55"/>
        <v>17.179047753369215</v>
      </c>
      <c r="G271" s="85" t="s">
        <v>116</v>
      </c>
      <c r="H271" s="113"/>
      <c r="K271" s="114"/>
    </row>
    <row r="272" spans="1:11" ht="15.75" x14ac:dyDescent="0.25">
      <c r="A272" s="72"/>
      <c r="B272" s="118" t="s">
        <v>8</v>
      </c>
      <c r="C272" s="125"/>
      <c r="D272" s="115"/>
      <c r="E272" s="110"/>
      <c r="F272" s="125"/>
      <c r="G272" s="125"/>
      <c r="H272" s="113"/>
      <c r="K272" s="114"/>
    </row>
    <row r="273" spans="1:11" ht="15.75" x14ac:dyDescent="0.25">
      <c r="A273" s="72"/>
      <c r="B273" s="118" t="s">
        <v>13</v>
      </c>
      <c r="C273" s="103">
        <v>14505446.550000001</v>
      </c>
      <c r="D273" s="115">
        <v>14505446.550000001</v>
      </c>
      <c r="E273" s="109">
        <v>14505446.550000001</v>
      </c>
      <c r="F273" s="125">
        <f t="shared" si="55"/>
        <v>100</v>
      </c>
      <c r="G273" s="125"/>
      <c r="H273" s="113"/>
      <c r="K273" s="114"/>
    </row>
    <row r="274" spans="1:11" ht="27" customHeight="1" x14ac:dyDescent="0.25">
      <c r="A274" s="72"/>
      <c r="B274" s="118" t="s">
        <v>11</v>
      </c>
      <c r="C274" s="125">
        <v>324212559.44999999</v>
      </c>
      <c r="D274" s="115">
        <v>43683081.450000003</v>
      </c>
      <c r="E274" s="40">
        <v>43683081.450000003</v>
      </c>
      <c r="F274" s="125">
        <f t="shared" si="55"/>
        <v>13.473593226648827</v>
      </c>
      <c r="G274" s="125"/>
      <c r="H274" s="113"/>
      <c r="I274" s="25"/>
      <c r="K274" s="114"/>
    </row>
    <row r="275" spans="1:11" ht="47.25" x14ac:dyDescent="0.25">
      <c r="A275" s="72"/>
      <c r="B275" s="76" t="s">
        <v>52</v>
      </c>
      <c r="C275" s="125">
        <f t="shared" ref="C275:E275" si="76">C277+C278</f>
        <v>457000</v>
      </c>
      <c r="D275" s="125">
        <f t="shared" si="76"/>
        <v>121042.24000000001</v>
      </c>
      <c r="E275" s="125">
        <f t="shared" si="76"/>
        <v>121042.24000000001</v>
      </c>
      <c r="F275" s="125">
        <f t="shared" si="55"/>
        <v>26.486266958424508</v>
      </c>
      <c r="G275" s="85" t="s">
        <v>118</v>
      </c>
      <c r="H275" s="113"/>
      <c r="K275" s="114"/>
    </row>
    <row r="276" spans="1:11" ht="15.75" x14ac:dyDescent="0.25">
      <c r="A276" s="72"/>
      <c r="B276" s="118" t="s">
        <v>8</v>
      </c>
      <c r="C276" s="125"/>
      <c r="D276" s="115"/>
      <c r="E276" s="110"/>
      <c r="F276" s="125"/>
      <c r="G276" s="125"/>
      <c r="H276" s="113"/>
      <c r="K276" s="114"/>
    </row>
    <row r="277" spans="1:11" ht="15.75" x14ac:dyDescent="0.25">
      <c r="A277" s="72"/>
      <c r="B277" s="118" t="s">
        <v>9</v>
      </c>
      <c r="C277" s="125"/>
      <c r="D277" s="115"/>
      <c r="E277" s="110"/>
      <c r="F277" s="125"/>
      <c r="G277" s="125"/>
      <c r="H277" s="113"/>
      <c r="K277" s="114"/>
    </row>
    <row r="278" spans="1:11" ht="15.75" x14ac:dyDescent="0.25">
      <c r="A278" s="70"/>
      <c r="B278" s="118" t="s">
        <v>11</v>
      </c>
      <c r="C278" s="125">
        <v>457000</v>
      </c>
      <c r="D278" s="115">
        <v>121042.24000000001</v>
      </c>
      <c r="E278" s="40">
        <v>121042.24000000001</v>
      </c>
      <c r="F278" s="125">
        <f t="shared" ref="F278:F305" si="77">E278/C278*100</f>
        <v>26.486266958424508</v>
      </c>
      <c r="G278" s="125"/>
      <c r="H278" s="113"/>
      <c r="K278" s="114"/>
    </row>
    <row r="279" spans="1:11" ht="101.25" customHeight="1" x14ac:dyDescent="0.25">
      <c r="A279" s="72"/>
      <c r="B279" s="56" t="s">
        <v>59</v>
      </c>
      <c r="C279" s="125">
        <f t="shared" ref="C279:E279" si="78">C281+C282</f>
        <v>260500</v>
      </c>
      <c r="D279" s="125">
        <f t="shared" si="78"/>
        <v>54924</v>
      </c>
      <c r="E279" s="125">
        <f t="shared" si="78"/>
        <v>54924</v>
      </c>
      <c r="F279" s="125">
        <f t="shared" si="77"/>
        <v>21.084069097888676</v>
      </c>
      <c r="G279" s="85" t="s">
        <v>116</v>
      </c>
      <c r="H279" s="113"/>
      <c r="K279" s="114"/>
    </row>
    <row r="280" spans="1:11" ht="15.75" x14ac:dyDescent="0.25">
      <c r="A280" s="72"/>
      <c r="B280" s="118" t="s">
        <v>8</v>
      </c>
      <c r="C280" s="125"/>
      <c r="D280" s="115"/>
      <c r="E280" s="110"/>
      <c r="F280" s="125"/>
      <c r="G280" s="125"/>
      <c r="H280" s="113"/>
      <c r="K280" s="114"/>
    </row>
    <row r="281" spans="1:11" ht="15.75" x14ac:dyDescent="0.25">
      <c r="A281" s="72"/>
      <c r="B281" s="118" t="s">
        <v>9</v>
      </c>
      <c r="C281" s="125"/>
      <c r="D281" s="115"/>
      <c r="E281" s="110"/>
      <c r="F281" s="125"/>
      <c r="G281" s="125"/>
      <c r="H281" s="113"/>
      <c r="K281" s="114"/>
    </row>
    <row r="282" spans="1:11" ht="15.75" x14ac:dyDescent="0.25">
      <c r="A282" s="70"/>
      <c r="B282" s="118" t="s">
        <v>11</v>
      </c>
      <c r="C282" s="125">
        <v>260500</v>
      </c>
      <c r="D282" s="115">
        <v>54924</v>
      </c>
      <c r="E282" s="40">
        <v>54924</v>
      </c>
      <c r="F282" s="125">
        <f t="shared" si="77"/>
        <v>21.084069097888676</v>
      </c>
      <c r="G282" s="125"/>
      <c r="H282" s="113"/>
      <c r="K282" s="114"/>
    </row>
    <row r="283" spans="1:11" ht="79.5" customHeight="1" x14ac:dyDescent="0.25">
      <c r="A283" s="72"/>
      <c r="B283" s="76" t="s">
        <v>60</v>
      </c>
      <c r="C283" s="125">
        <f t="shared" ref="C283:E283" si="79">C285+C286</f>
        <v>421800</v>
      </c>
      <c r="D283" s="125">
        <f t="shared" si="79"/>
        <v>0</v>
      </c>
      <c r="E283" s="125">
        <f t="shared" si="79"/>
        <v>0</v>
      </c>
      <c r="F283" s="125">
        <f t="shared" si="77"/>
        <v>0</v>
      </c>
      <c r="G283" s="85" t="s">
        <v>116</v>
      </c>
      <c r="H283" s="113"/>
      <c r="K283" s="114"/>
    </row>
    <row r="284" spans="1:11" ht="15.75" x14ac:dyDescent="0.25">
      <c r="A284" s="72"/>
      <c r="B284" s="118" t="s">
        <v>8</v>
      </c>
      <c r="C284" s="125"/>
      <c r="D284" s="115"/>
      <c r="E284" s="110"/>
      <c r="F284" s="125"/>
      <c r="G284" s="125"/>
      <c r="H284" s="113"/>
      <c r="K284" s="114"/>
    </row>
    <row r="285" spans="1:11" ht="15.75" x14ac:dyDescent="0.25">
      <c r="A285" s="72"/>
      <c r="B285" s="118" t="s">
        <v>9</v>
      </c>
      <c r="C285" s="125"/>
      <c r="D285" s="115"/>
      <c r="E285" s="110"/>
      <c r="F285" s="125"/>
      <c r="G285" s="125"/>
      <c r="H285" s="113"/>
      <c r="K285" s="114"/>
    </row>
    <row r="286" spans="1:11" ht="15.75" x14ac:dyDescent="0.25">
      <c r="A286" s="72"/>
      <c r="B286" s="118" t="s">
        <v>109</v>
      </c>
      <c r="C286" s="125">
        <v>421800</v>
      </c>
      <c r="D286" s="115"/>
      <c r="E286" s="110"/>
      <c r="F286" s="125">
        <f t="shared" si="77"/>
        <v>0</v>
      </c>
      <c r="G286" s="125"/>
      <c r="H286" s="113"/>
      <c r="K286" s="114"/>
    </row>
    <row r="287" spans="1:11" ht="85.5" customHeight="1" x14ac:dyDescent="0.25">
      <c r="A287" s="72"/>
      <c r="B287" s="76" t="s">
        <v>74</v>
      </c>
      <c r="C287" s="125">
        <f>C289+C290</f>
        <v>25904453.550000001</v>
      </c>
      <c r="D287" s="125">
        <f t="shared" ref="D287:E287" si="80">D289+D290</f>
        <v>6039289.2999999998</v>
      </c>
      <c r="E287" s="125">
        <f t="shared" si="80"/>
        <v>6039289.2999999998</v>
      </c>
      <c r="F287" s="125">
        <f t="shared" si="77"/>
        <v>23.313710471997197</v>
      </c>
      <c r="G287" s="85" t="s">
        <v>114</v>
      </c>
      <c r="H287" s="113"/>
      <c r="K287" s="114"/>
    </row>
    <row r="288" spans="1:11" ht="15.75" x14ac:dyDescent="0.25">
      <c r="A288" s="72"/>
      <c r="B288" s="118" t="s">
        <v>8</v>
      </c>
      <c r="C288" s="125"/>
      <c r="D288" s="115"/>
      <c r="E288" s="40"/>
      <c r="F288" s="125"/>
      <c r="G288" s="125"/>
      <c r="H288" s="113"/>
      <c r="K288" s="114"/>
    </row>
    <row r="289" spans="1:12" ht="15.75" x14ac:dyDescent="0.25">
      <c r="A289" s="72"/>
      <c r="B289" s="118" t="s">
        <v>9</v>
      </c>
      <c r="C289" s="125"/>
      <c r="D289" s="115"/>
      <c r="E289" s="40"/>
      <c r="F289" s="125"/>
      <c r="G289" s="125"/>
      <c r="H289" s="113"/>
      <c r="K289" s="114"/>
    </row>
    <row r="290" spans="1:12" ht="15.75" x14ac:dyDescent="0.25">
      <c r="A290" s="72"/>
      <c r="B290" s="118" t="s">
        <v>109</v>
      </c>
      <c r="C290" s="125">
        <v>25904453.550000001</v>
      </c>
      <c r="D290" s="115">
        <v>6039289.2999999998</v>
      </c>
      <c r="E290" s="40">
        <v>6039289.2999999998</v>
      </c>
      <c r="F290" s="125">
        <f t="shared" si="77"/>
        <v>23.313710471997197</v>
      </c>
      <c r="G290" s="125"/>
      <c r="H290" s="113"/>
      <c r="K290" s="114"/>
    </row>
    <row r="291" spans="1:12" ht="78.75" x14ac:dyDescent="0.25">
      <c r="A291" s="72"/>
      <c r="B291" s="76" t="s">
        <v>74</v>
      </c>
      <c r="C291" s="82">
        <f t="shared" ref="C291:E291" si="81">C293+C294</f>
        <v>156286243.53999999</v>
      </c>
      <c r="D291" s="82">
        <f t="shared" si="81"/>
        <v>14660292.15</v>
      </c>
      <c r="E291" s="82">
        <f t="shared" si="81"/>
        <v>14660292.15</v>
      </c>
      <c r="F291" s="125">
        <f t="shared" si="77"/>
        <v>9.3804111084465589</v>
      </c>
      <c r="G291" s="85" t="s">
        <v>114</v>
      </c>
      <c r="H291" s="113"/>
      <c r="K291" s="114"/>
    </row>
    <row r="292" spans="1:12" ht="15.75" x14ac:dyDescent="0.25">
      <c r="A292" s="72"/>
      <c r="B292" s="118" t="s">
        <v>8</v>
      </c>
      <c r="C292" s="125"/>
      <c r="D292" s="115"/>
      <c r="E292" s="40"/>
      <c r="F292" s="125"/>
      <c r="G292" s="125"/>
      <c r="H292" s="113"/>
      <c r="K292" s="114"/>
    </row>
    <row r="293" spans="1:12" ht="15.75" x14ac:dyDescent="0.25">
      <c r="A293" s="72"/>
      <c r="B293" s="118" t="s">
        <v>9</v>
      </c>
      <c r="C293" s="125"/>
      <c r="D293" s="115"/>
      <c r="E293" s="40"/>
      <c r="F293" s="125"/>
      <c r="G293" s="125"/>
      <c r="H293" s="113"/>
      <c r="K293" s="114"/>
    </row>
    <row r="294" spans="1:12" ht="15.75" x14ac:dyDescent="0.25">
      <c r="A294" s="72"/>
      <c r="B294" s="118" t="s">
        <v>109</v>
      </c>
      <c r="C294" s="125">
        <v>156286243.53999999</v>
      </c>
      <c r="D294" s="115">
        <v>14660292.15</v>
      </c>
      <c r="E294" s="40">
        <v>14660292.15</v>
      </c>
      <c r="F294" s="125">
        <f t="shared" si="77"/>
        <v>9.3804111084465589</v>
      </c>
      <c r="G294" s="125"/>
      <c r="H294" s="113"/>
      <c r="K294" s="114"/>
    </row>
    <row r="295" spans="1:12" ht="21" customHeight="1" x14ac:dyDescent="0.25">
      <c r="A295" s="70" t="s">
        <v>30</v>
      </c>
      <c r="B295" s="68" t="s">
        <v>26</v>
      </c>
      <c r="C295" s="116">
        <f>C296</f>
        <v>2773840</v>
      </c>
      <c r="D295" s="116">
        <f t="shared" ref="D295:E295" si="82">D296</f>
        <v>0</v>
      </c>
      <c r="E295" s="116">
        <f t="shared" si="82"/>
        <v>0</v>
      </c>
      <c r="F295" s="121">
        <f t="shared" si="77"/>
        <v>0</v>
      </c>
      <c r="G295" s="116"/>
      <c r="H295" s="113"/>
      <c r="K295" s="114"/>
    </row>
    <row r="296" spans="1:12" ht="63" x14ac:dyDescent="0.25">
      <c r="A296" s="72"/>
      <c r="B296" s="118" t="s">
        <v>53</v>
      </c>
      <c r="C296" s="125">
        <f t="shared" ref="C296:E296" si="83">C298+C299</f>
        <v>2773840</v>
      </c>
      <c r="D296" s="125">
        <f t="shared" si="83"/>
        <v>0</v>
      </c>
      <c r="E296" s="125">
        <f t="shared" si="83"/>
        <v>0</v>
      </c>
      <c r="F296" s="121">
        <f t="shared" si="77"/>
        <v>0</v>
      </c>
      <c r="G296" s="85" t="s">
        <v>119</v>
      </c>
      <c r="H296" s="113"/>
      <c r="K296" s="114"/>
    </row>
    <row r="297" spans="1:12" ht="15.75" x14ac:dyDescent="0.25">
      <c r="A297" s="72"/>
      <c r="B297" s="118" t="s">
        <v>8</v>
      </c>
      <c r="C297" s="121"/>
      <c r="D297" s="111"/>
      <c r="E297" s="110"/>
      <c r="F297" s="121"/>
      <c r="G297" s="125"/>
      <c r="H297" s="113"/>
      <c r="K297" s="114"/>
    </row>
    <row r="298" spans="1:12" ht="15.75" x14ac:dyDescent="0.25">
      <c r="A298" s="72"/>
      <c r="B298" s="118" t="s">
        <v>9</v>
      </c>
      <c r="C298" s="121"/>
      <c r="D298" s="111"/>
      <c r="E298" s="110"/>
      <c r="F298" s="121"/>
      <c r="G298" s="125"/>
      <c r="H298" s="113"/>
      <c r="K298" s="114"/>
    </row>
    <row r="299" spans="1:12" ht="18" customHeight="1" x14ac:dyDescent="0.25">
      <c r="A299" s="72"/>
      <c r="B299" s="118" t="s">
        <v>11</v>
      </c>
      <c r="C299" s="125">
        <v>2773840</v>
      </c>
      <c r="D299" s="115"/>
      <c r="E299" s="110"/>
      <c r="F299" s="121">
        <f t="shared" si="77"/>
        <v>0</v>
      </c>
      <c r="G299" s="125"/>
      <c r="H299" s="113"/>
      <c r="K299" s="114"/>
    </row>
    <row r="300" spans="1:12" ht="15.75" x14ac:dyDescent="0.25">
      <c r="A300" s="72"/>
      <c r="B300" s="69" t="s">
        <v>23</v>
      </c>
      <c r="C300" s="8">
        <f>C6+C35+C40+C93+C138+C148+C221+C246+C295</f>
        <v>9236555410.5300007</v>
      </c>
      <c r="D300" s="8">
        <f>D6+D35+D40+D93+D138+D148+D221+D246+D295</f>
        <v>2939189363.8300009</v>
      </c>
      <c r="E300" s="8">
        <f>E6+E35+E40+E93+E138+E148+E221+E246+E295</f>
        <v>2939187683.8300009</v>
      </c>
      <c r="F300" s="121">
        <f t="shared" si="77"/>
        <v>31.821253196610748</v>
      </c>
      <c r="G300" s="8"/>
      <c r="H300" s="113"/>
      <c r="I300" s="114"/>
      <c r="J300" s="42">
        <v>8825405539.0300007</v>
      </c>
      <c r="L300" s="114"/>
    </row>
    <row r="301" spans="1:12" ht="15.75" x14ac:dyDescent="0.25">
      <c r="A301" s="72"/>
      <c r="B301" s="69"/>
      <c r="C301" s="8"/>
      <c r="D301" s="128"/>
      <c r="E301" s="8"/>
      <c r="F301" s="121"/>
      <c r="G301" s="121"/>
      <c r="H301" s="113"/>
      <c r="I301" s="114"/>
      <c r="J301" s="49"/>
      <c r="L301" s="114"/>
    </row>
    <row r="302" spans="1:12" ht="15.75" x14ac:dyDescent="0.25">
      <c r="A302" s="72"/>
      <c r="B302" s="69"/>
      <c r="C302" s="8"/>
      <c r="D302" s="128"/>
      <c r="E302" s="8"/>
      <c r="F302" s="121"/>
      <c r="G302" s="121"/>
      <c r="H302" s="113"/>
      <c r="I302" s="114"/>
      <c r="J302" s="49"/>
      <c r="L302" s="114"/>
    </row>
    <row r="303" spans="1:12" ht="15.75" x14ac:dyDescent="0.25">
      <c r="A303" s="72"/>
      <c r="B303" s="119" t="s">
        <v>8</v>
      </c>
      <c r="C303" s="43"/>
      <c r="D303" s="21"/>
      <c r="E303" s="81"/>
      <c r="F303" s="121"/>
      <c r="G303" s="81"/>
      <c r="H303" s="113"/>
      <c r="I303" s="114"/>
    </row>
    <row r="304" spans="1:12" ht="15.75" x14ac:dyDescent="0.25">
      <c r="A304" s="72"/>
      <c r="B304" s="68" t="s">
        <v>9</v>
      </c>
      <c r="C304" s="9">
        <f>C9+C13+C17+C25+C29+C38+C43+C66++C75+C79+C83++C96+C116+C120+C124+C128+C141+C151+C155+C159+C163+C169+C174+C178+C182+C190+C191+C224+C228+C249+C253+C257+C261+C265+C269+C273+C277+C281+C285+C298</f>
        <v>982946889.37999988</v>
      </c>
      <c r="D304" s="9">
        <f>D9+D13+D17+D25+D29+D38+D43+D66++D75+D79+D83++D96+D116+D120+D124+D128+D141+D151+D155+D159+D163+D169+D174+D178+D182+D190+D191+D224+D228+D249+D253+D257+D261+D265+D269+D273+D277+D281+D285+D298</f>
        <v>348232407.78000003</v>
      </c>
      <c r="E304" s="9">
        <f>E9+E13+E17+E25+E29+E38+E43+E66++E75+E79+E83++E96+E116+E120+E124+E128+E141+E151+E155+E159+E163+E169+E174+E178+E182+E190+E191+E224+E228+E249+E253+E257+E261+E265+E269+E273+E277+E281+E285+E298</f>
        <v>348232407.78000003</v>
      </c>
      <c r="F304" s="121">
        <f t="shared" si="77"/>
        <v>35.427387943579525</v>
      </c>
      <c r="G304" s="9"/>
      <c r="H304" s="113"/>
      <c r="J304" s="114">
        <v>928985039.25999999</v>
      </c>
    </row>
    <row r="305" spans="1:13" ht="21.4" customHeight="1" x14ac:dyDescent="0.25">
      <c r="A305" s="70"/>
      <c r="B305" s="68" t="s">
        <v>10</v>
      </c>
      <c r="C305" s="9">
        <f>C10+C14+C18+C21+C22+C26+C30+C34+C39+C44+C47+C67++C76+C80+C84+C88+C92+C97+C117+C121+C125+C129+C132+C133+C134+C147++C152+C156+C160+C164+C170+C175+C179+C183++C188+C192+C196+C200+C204+C208+C212+C216+C220+C225+C229+C233+C237+C241+C245+C250+C254+C258+C262+C266+C270+C274+C278+C282+C286++C290+C294+C299+C301+C302</f>
        <v>8253608521.1500006</v>
      </c>
      <c r="D305" s="9">
        <f t="shared" ref="D305:E305" si="84">D10+D14+D18+D21+D22+D26+D30+D34+D39+D44+D47+D67++D76+D80+D84+D88+D92+D97+D117+D121+D125+D129+D132+D133+D134+D147++D152+D156+D160+D164+D170+D175+D179+D183++D188+D192+D196+D200+D204+D208+D212+D216+D220+D225+D229+D233+D237+D241+D245+D250+D254+D258+D262+D266+D270+D274+D278+D282+D286++D290+D294+D299+D301+D302</f>
        <v>2590956956.0499992</v>
      </c>
      <c r="E305" s="9">
        <f t="shared" si="84"/>
        <v>2590955276.0499992</v>
      </c>
      <c r="F305" s="121">
        <f t="shared" si="77"/>
        <v>31.391787839350943</v>
      </c>
      <c r="G305" s="9"/>
      <c r="H305" s="113"/>
      <c r="J305" s="114">
        <v>7896420499.7700005</v>
      </c>
      <c r="M305" s="114"/>
    </row>
    <row r="306" spans="1:13" x14ac:dyDescent="0.25">
      <c r="A306" s="15"/>
      <c r="C306" s="117"/>
      <c r="D306" s="117"/>
      <c r="E306" s="117"/>
      <c r="F306" s="117"/>
      <c r="G306" s="117"/>
      <c r="H306" s="113"/>
    </row>
    <row r="307" spans="1:13" ht="16.5" customHeight="1" x14ac:dyDescent="0.25">
      <c r="A307" s="15"/>
      <c r="C307" s="117"/>
      <c r="D307" s="117"/>
      <c r="E307" s="117"/>
      <c r="F307" s="117"/>
      <c r="G307" s="117"/>
      <c r="H307" s="7"/>
    </row>
    <row r="308" spans="1:13" ht="19.5" customHeight="1" x14ac:dyDescent="0.25">
      <c r="A308" s="16"/>
      <c r="B308" s="19"/>
      <c r="C308" s="117"/>
      <c r="D308" s="117"/>
      <c r="E308" s="117"/>
      <c r="F308" s="117"/>
      <c r="G308" s="117"/>
      <c r="H308" s="7"/>
    </row>
    <row r="309" spans="1:13" ht="19.5" customHeight="1" x14ac:dyDescent="0.25">
      <c r="A309" s="64"/>
      <c r="B309" s="64"/>
      <c r="C309" s="77"/>
      <c r="D309" s="77"/>
      <c r="E309" s="77"/>
      <c r="F309" s="64"/>
      <c r="G309" s="64"/>
      <c r="H309" s="113"/>
      <c r="I309" s="114"/>
    </row>
    <row r="310" spans="1:13" ht="18.75" customHeight="1" x14ac:dyDescent="0.3">
      <c r="A310" s="88"/>
      <c r="B310" s="88"/>
      <c r="C310" s="87"/>
      <c r="D310" s="86"/>
      <c r="E310" s="86"/>
      <c r="F310" s="86"/>
      <c r="G310" s="86"/>
      <c r="H310" s="113"/>
    </row>
    <row r="311" spans="1:13" ht="25.15" customHeight="1" x14ac:dyDescent="0.25">
      <c r="A311" s="17"/>
      <c r="B311" s="19"/>
      <c r="C311" s="117"/>
      <c r="D311" s="117"/>
      <c r="E311" s="117"/>
      <c r="F311" s="117"/>
      <c r="G311" s="117"/>
      <c r="H311" s="113"/>
    </row>
    <row r="312" spans="1:13" ht="0.75" customHeight="1" x14ac:dyDescent="0.25">
      <c r="A312" s="17"/>
      <c r="C312" s="117"/>
      <c r="D312" s="41"/>
      <c r="E312" s="41"/>
      <c r="F312" s="41"/>
      <c r="G312" s="41"/>
      <c r="H312" s="113"/>
    </row>
    <row r="313" spans="1:13" ht="24" customHeight="1" x14ac:dyDescent="0.25">
      <c r="A313" s="17"/>
      <c r="C313" s="117"/>
      <c r="D313" s="117"/>
      <c r="E313" s="117"/>
      <c r="F313" s="41"/>
      <c r="G313" s="41"/>
      <c r="H313" s="113"/>
    </row>
    <row r="314" spans="1:13" ht="30" customHeight="1" x14ac:dyDescent="0.25">
      <c r="B314" s="114"/>
      <c r="C314" s="51"/>
      <c r="D314" s="41"/>
      <c r="E314" s="117"/>
      <c r="F314" s="117"/>
      <c r="G314" s="117"/>
      <c r="H314" s="113"/>
    </row>
    <row r="315" spans="1:13" x14ac:dyDescent="0.25">
      <c r="C315" s="117"/>
      <c r="D315" s="41"/>
      <c r="E315" s="41"/>
      <c r="F315" s="41"/>
      <c r="G315" s="41"/>
    </row>
    <row r="316" spans="1:13" x14ac:dyDescent="0.25">
      <c r="C316" s="50"/>
      <c r="D316" s="117"/>
      <c r="E316" s="117"/>
      <c r="F316" s="117"/>
      <c r="G316" s="41"/>
      <c r="L316" s="114"/>
    </row>
    <row r="317" spans="1:13" x14ac:dyDescent="0.25">
      <c r="C317" s="114"/>
      <c r="E317" s="114"/>
      <c r="F317" s="114"/>
    </row>
    <row r="318" spans="1:13" x14ac:dyDescent="0.25">
      <c r="C318" s="114"/>
    </row>
    <row r="319" spans="1:13" x14ac:dyDescent="0.25">
      <c r="C319" s="114"/>
      <c r="G319" s="114"/>
    </row>
    <row r="321" spans="3:6" x14ac:dyDescent="0.25">
      <c r="C321" s="46"/>
      <c r="D321" s="114"/>
    </row>
    <row r="323" spans="3:6" x14ac:dyDescent="0.25">
      <c r="C323" s="114"/>
      <c r="E323" s="114"/>
      <c r="F323" s="114"/>
    </row>
    <row r="324" spans="3:6" x14ac:dyDescent="0.25">
      <c r="C324" s="114"/>
    </row>
    <row r="326" spans="3:6" x14ac:dyDescent="0.25">
      <c r="C326" s="114"/>
      <c r="D326" s="114"/>
    </row>
    <row r="327" spans="3:6" x14ac:dyDescent="0.25">
      <c r="C327" s="114"/>
    </row>
    <row r="328" spans="3:6" x14ac:dyDescent="0.25">
      <c r="C328" s="114"/>
    </row>
    <row r="329" spans="3:6" x14ac:dyDescent="0.25">
      <c r="C329" s="114"/>
    </row>
    <row r="330" spans="3:6" x14ac:dyDescent="0.25">
      <c r="C330" s="114"/>
    </row>
    <row r="333" spans="3:6" x14ac:dyDescent="0.25">
      <c r="C333" s="46"/>
    </row>
    <row r="335" spans="3:6" x14ac:dyDescent="0.25">
      <c r="C335" s="48"/>
    </row>
    <row r="336" spans="3:6" x14ac:dyDescent="0.25">
      <c r="C336" s="114"/>
    </row>
    <row r="338" spans="3:3" x14ac:dyDescent="0.25">
      <c r="C338" s="47"/>
    </row>
  </sheetData>
  <autoFilter ref="C1:C346"/>
  <mergeCells count="2">
    <mergeCell ref="A1:D1"/>
    <mergeCell ref="A2:G2"/>
  </mergeCells>
  <pageMargins left="1.1811023622047245" right="0.39370078740157483" top="0.39370078740157483" bottom="0.39370078740157483" header="0.31496062992125984" footer="0.31496062992125984"/>
  <pageSetup paperSize="9" scale="40" fitToHeight="10" orientation="landscape" r:id="rId1"/>
  <colBreaks count="1" manualBreakCount="1">
    <brk id="7" max="3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</vt:lpstr>
      <vt:lpstr>'01.05'!Область_печати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Гончарова Ирина Николаевна</cp:lastModifiedBy>
  <cp:lastPrinted>2023-03-02T07:26:49Z</cp:lastPrinted>
  <dcterms:created xsi:type="dcterms:W3CDTF">2012-11-06T14:01:18Z</dcterms:created>
  <dcterms:modified xsi:type="dcterms:W3CDTF">2023-05-11T05:34:18Z</dcterms:modified>
</cp:coreProperties>
</file>