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240" yWindow="30" windowWidth="8535" windowHeight="7680"/>
  </bookViews>
  <sheets>
    <sheet name="расчет едв" sheetId="3" r:id="rId1"/>
  </sheets>
  <definedNames>
    <definedName name="_xlnm.Print_Area" localSheetId="0">'расчет едв'!$B$5:$K$24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3" l="1"/>
  <c r="K18" i="3" l="1"/>
  <c r="P20" i="3" l="1"/>
  <c r="P21" i="3" l="1"/>
  <c r="P14" i="3"/>
  <c r="P15" i="3" s="1"/>
  <c r="P16" i="3" l="1"/>
  <c r="P25" i="3" l="1"/>
  <c r="P22" i="3"/>
  <c r="P24" i="3" l="1"/>
  <c r="P40" i="3"/>
  <c r="J41" i="3"/>
  <c r="K41" i="3" s="1"/>
  <c r="E41" i="3"/>
  <c r="J40" i="3"/>
  <c r="K40" i="3" s="1"/>
  <c r="E40" i="3"/>
  <c r="F40" i="3" s="1"/>
  <c r="J39" i="3"/>
  <c r="K39" i="3" s="1"/>
  <c r="E39" i="3"/>
  <c r="J38" i="3"/>
  <c r="K38" i="3" s="1"/>
  <c r="E38" i="3"/>
  <c r="F38" i="3" s="1"/>
  <c r="J37" i="3"/>
  <c r="K37" i="3" s="1"/>
  <c r="E37" i="3"/>
  <c r="J36" i="3"/>
  <c r="K36" i="3" s="1"/>
  <c r="E36" i="3"/>
  <c r="F36" i="3" s="1"/>
  <c r="J35" i="3"/>
  <c r="K35" i="3" s="1"/>
  <c r="E35" i="3"/>
  <c r="J34" i="3"/>
  <c r="K34" i="3" s="1"/>
  <c r="E34" i="3"/>
  <c r="J33" i="3"/>
  <c r="K33" i="3" s="1"/>
  <c r="E33" i="3"/>
  <c r="J32" i="3"/>
  <c r="K32" i="3" s="1"/>
  <c r="E32" i="3"/>
  <c r="E30" i="3"/>
  <c r="F30" i="3" s="1"/>
  <c r="I30" i="3"/>
  <c r="J30" i="3" s="1"/>
  <c r="K30" i="3" s="1"/>
  <c r="E29" i="3"/>
  <c r="F29" i="3" s="1"/>
  <c r="I29" i="3"/>
  <c r="J29" i="3" s="1"/>
  <c r="E28" i="3"/>
  <c r="F28" i="3" s="1"/>
  <c r="I28" i="3"/>
  <c r="J28" i="3" s="1"/>
  <c r="K28" i="3" s="1"/>
  <c r="E24" i="3"/>
  <c r="F24" i="3" s="1"/>
  <c r="I24" i="3"/>
  <c r="J24" i="3" s="1"/>
  <c r="K24" i="3" s="1"/>
  <c r="E27" i="3"/>
  <c r="F27" i="3" s="1"/>
  <c r="I27" i="3"/>
  <c r="J27" i="3" s="1"/>
  <c r="K27" i="3" s="1"/>
  <c r="E20" i="3"/>
  <c r="F20" i="3" s="1"/>
  <c r="I20" i="3"/>
  <c r="E21" i="3"/>
  <c r="F21" i="3" s="1"/>
  <c r="I21" i="3"/>
  <c r="J21" i="3" s="1"/>
  <c r="K21" i="3" s="1"/>
  <c r="E22" i="3"/>
  <c r="F22" i="3" s="1"/>
  <c r="I22" i="3"/>
  <c r="E23" i="3"/>
  <c r="F23" i="3" s="1"/>
  <c r="I23" i="3"/>
  <c r="J23" i="3" s="1"/>
  <c r="K23" i="3" s="1"/>
  <c r="J19" i="3"/>
  <c r="K19" i="3" s="1"/>
  <c r="E19" i="3"/>
  <c r="J20" i="3" l="1"/>
  <c r="K20" i="3" s="1"/>
  <c r="J22" i="3"/>
  <c r="K22" i="3" s="1"/>
  <c r="F19" i="3"/>
  <c r="F32" i="3"/>
  <c r="F34" i="3"/>
  <c r="F33" i="3"/>
  <c r="F35" i="3"/>
  <c r="F37" i="3"/>
  <c r="F39" i="3"/>
  <c r="F41" i="3"/>
  <c r="K29" i="3"/>
</calcChain>
</file>

<file path=xl/sharedStrings.xml><?xml version="1.0" encoding="utf-8"?>
<sst xmlns="http://schemas.openxmlformats.org/spreadsheetml/2006/main" count="53" uniqueCount="47">
  <si>
    <t>Таблица примеров расчета размера ЕДВ</t>
  </si>
  <si>
    <t>Калькулятор</t>
  </si>
  <si>
    <t>Состав семьи, чел.</t>
  </si>
  <si>
    <t>приобретенная квартира</t>
  </si>
  <si>
    <t>Расчет единовременной денежной выплаты (ЕДВ)</t>
  </si>
  <si>
    <t>Нормативные параметры, утвержденные Правилами</t>
  </si>
  <si>
    <t>показатель средней рыночной стоимости 1 кв. метра общей площади жилого помещения, утвержденный Минстроем РФ для Чувашской Республики на 2 квартал 2021 г., Ст, руб.</t>
  </si>
  <si>
    <t>норма общей площади жилого помещения на 1 чел., кв. м</t>
  </si>
  <si>
    <t>норма общей площади жилого помещения  на семью, Рж (гр. 1 х гр. 3), кв. м</t>
  </si>
  <si>
    <t>расчетная стоимость жилого помещения  Рс = Ст × Рж (гр. 2 х гр. 4),  руб.</t>
  </si>
  <si>
    <t>максимальный размер ЕДВ, составляет 20% от расчетной стоимости жилого помещения (гр. 5 х 0,2), руб.</t>
  </si>
  <si>
    <t>1.</t>
  </si>
  <si>
    <t>Цена 1 кв.метра по нормативу Минстря России, рублей</t>
  </si>
  <si>
    <t>2.</t>
  </si>
  <si>
    <t>Норма площади</t>
  </si>
  <si>
    <t>а)</t>
  </si>
  <si>
    <t>для одинокого гражданина, кв.м.</t>
  </si>
  <si>
    <t>б)</t>
  </si>
  <si>
    <t>для семьи из 2 человек, кв.м.</t>
  </si>
  <si>
    <t>в)</t>
  </si>
  <si>
    <t>для семьи из 3 и более человек (на каждого члена семьи), кв.м.</t>
  </si>
  <si>
    <t>Вводные параметры о лице, состоящем на учете в качестве нуждающегося</t>
  </si>
  <si>
    <t>3.</t>
  </si>
  <si>
    <r>
      <t xml:space="preserve">Текущая численность семьи (включая несовершеннолетних детей), чел. </t>
    </r>
    <r>
      <rPr>
        <sz val="11"/>
        <color rgb="FFFF0000"/>
        <rFont val="Calibri"/>
        <family val="2"/>
        <charset val="204"/>
        <scheme val="minor"/>
      </rPr>
      <t>*</t>
    </r>
  </si>
  <si>
    <t>4.</t>
  </si>
  <si>
    <t>Полагающаяся норма по площади, кв.м</t>
  </si>
  <si>
    <t>5.</t>
  </si>
  <si>
    <t>Стоимость нормативной площади (в соотв. с п.1), рублей</t>
  </si>
  <si>
    <t>6.</t>
  </si>
  <si>
    <t>Оценка возможного размера ЕДВ, рублей</t>
  </si>
  <si>
    <t>Данные о приобретаемом жилье</t>
  </si>
  <si>
    <t>7.</t>
  </si>
  <si>
    <r>
      <t xml:space="preserve">Площадь жилья, предполагаемая к приобретению, кв.м </t>
    </r>
    <r>
      <rPr>
        <sz val="11"/>
        <color rgb="FFFF0000"/>
        <rFont val="Calibri"/>
        <family val="2"/>
        <charset val="204"/>
        <scheme val="minor"/>
      </rPr>
      <t>*</t>
    </r>
  </si>
  <si>
    <t>8.</t>
  </si>
  <si>
    <r>
      <t xml:space="preserve">Стоимость 1 кв. метра, предложенная застройщиком, рублей </t>
    </r>
    <r>
      <rPr>
        <sz val="11"/>
        <color rgb="FFFF0000"/>
        <rFont val="Calibri"/>
        <family val="2"/>
        <charset val="204"/>
        <scheme val="minor"/>
      </rPr>
      <t>*</t>
    </r>
  </si>
  <si>
    <t>9.</t>
  </si>
  <si>
    <t>Расчет общей (рыночной) стоимости жилья, рублей</t>
  </si>
  <si>
    <t>10.</t>
  </si>
  <si>
    <t>11.</t>
  </si>
  <si>
    <r>
      <rPr>
        <b/>
        <sz val="14"/>
        <color theme="1"/>
        <rFont val="Calibri"/>
        <family val="2"/>
        <charset val="204"/>
        <scheme val="minor"/>
      </rPr>
      <t>Размер полагающейся ЕДВ</t>
    </r>
    <r>
      <rPr>
        <b/>
        <sz val="11"/>
        <color theme="1"/>
        <rFont val="Calibri"/>
        <family val="2"/>
        <charset val="204"/>
        <scheme val="minor"/>
      </rPr>
      <t xml:space="preserve"> (принимается меньшее из значений по строкам</t>
    </r>
    <r>
      <rPr>
        <b/>
        <sz val="11"/>
        <color rgb="FFFF0000"/>
        <rFont val="Calibri"/>
        <family val="2"/>
        <charset val="204"/>
        <scheme val="minor"/>
      </rPr>
      <t xml:space="preserve"> 6</t>
    </r>
    <r>
      <rPr>
        <b/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rgb="FFFF0000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), руб.</t>
    </r>
  </si>
  <si>
    <t>12.</t>
  </si>
  <si>
    <t xml:space="preserve">Справочно: </t>
  </si>
  <si>
    <t>соотношение ЕДВ к стоимости нормативной площади, %</t>
  </si>
  <si>
    <t>соотношение ЕДВ к рыночной стоимости,  %</t>
  </si>
  <si>
    <t>Примечание:</t>
  </si>
  <si>
    <t xml:space="preserve">Размер ЕДВ рассчитывается  на дату выдачи свидетельства и остается неизменным в течение всего срока его действия.
В случае если фактическая стоимость приобретаемого жилого помещения  превышает расчетную стоимость жилого помещения (гр. 5) , выплата производится в соответствии с расчетной стоимостью жилого помещения (равна значению, указанному в гр. 6).
В случае если фактическая стоимость жилого помещения меньше расчетной стоимости жилого помещения (гр. 5), размер выплаты составляет 20 % фактической стоимости жилого помещения.
Жилое помещение может быть приобретено только на первичном рынке по договору участия в долевом строительстве, договору уступки прав требования,  по договору купли-продажи с юридическим лицом (застройщиком).  
Требований к общей площади приобретаемого жилого помещения нет, но граждане после перечисления ЕДВ в счет оплаты жилого помещения будут сняты с учета нуждающихся в жилье в соответствии с пунктом 4 части 1 статьи 56 Жилищного кодекса Российской Федерации (получение  в установленном порядке от органа государственной власти или органа местного самоуправления бюджетных средств на приобретение или строительство жилого помещения). 
ЕДВ не может быть использована на погашение ранее взятого кредита.
</t>
  </si>
  <si>
    <r>
      <rPr>
        <b/>
        <sz val="14"/>
        <color rgb="FFFF0000"/>
        <rFont val="Calibri"/>
        <family val="2"/>
        <charset val="204"/>
        <scheme val="minor"/>
      </rPr>
      <t>*</t>
    </r>
    <r>
      <rPr>
        <b/>
        <sz val="14"/>
        <color theme="1"/>
        <rFont val="Calibri"/>
        <family val="2"/>
        <charset val="204"/>
        <scheme val="minor"/>
      </rPr>
      <t xml:space="preserve"> - заполняется только по строкам 3, 7, 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</si>
</sst>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1" xfId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164" fontId="0" fillId="0" borderId="3" xfId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164" fontId="0" fillId="0" borderId="5" xfId="1" applyFont="1" applyBorder="1" applyAlignment="1">
      <alignment vertical="top" wrapText="1"/>
    </xf>
    <xf numFmtId="164" fontId="0" fillId="0" borderId="6" xfId="1" applyFont="1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164" fontId="0" fillId="0" borderId="11" xfId="1" applyFont="1" applyBorder="1" applyAlignment="1">
      <alignment vertical="top" wrapText="1"/>
    </xf>
    <xf numFmtId="164" fontId="0" fillId="0" borderId="12" xfId="1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5" fillId="0" borderId="0" xfId="0" applyFont="1" applyAlignment="1">
      <alignment vertical="top"/>
    </xf>
    <xf numFmtId="0" fontId="0" fillId="0" borderId="10" xfId="0" applyBorder="1" applyAlignment="1">
      <alignment vertical="top" wrapText="1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165" fontId="3" fillId="2" borderId="1" xfId="2" applyNumberFormat="1" applyFont="1" applyFill="1" applyBorder="1" applyAlignment="1">
      <alignment vertical="top" wrapText="1"/>
    </xf>
    <xf numFmtId="0" fontId="2" fillId="4" borderId="1" xfId="0" applyFont="1" applyFill="1" applyBorder="1"/>
    <xf numFmtId="0" fontId="0" fillId="4" borderId="1" xfId="0" applyFill="1" applyBorder="1"/>
    <xf numFmtId="0" fontId="2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/>
    </xf>
    <xf numFmtId="0" fontId="2" fillId="4" borderId="1" xfId="0" applyFont="1" applyFill="1" applyBorder="1" applyAlignment="1">
      <alignment vertical="top" wrapText="1"/>
    </xf>
    <xf numFmtId="164" fontId="0" fillId="0" borderId="0" xfId="1" applyFont="1" applyAlignment="1">
      <alignment horizontal="center" vertical="top" wrapText="1"/>
    </xf>
    <xf numFmtId="164" fontId="0" fillId="0" borderId="0" xfId="1" applyFont="1" applyAlignment="1">
      <alignment vertical="top" wrapText="1"/>
    </xf>
    <xf numFmtId="0" fontId="7" fillId="0" borderId="0" xfId="0" applyFont="1"/>
    <xf numFmtId="0" fontId="2" fillId="3" borderId="1" xfId="0" applyFont="1" applyFill="1" applyBorder="1" applyAlignment="1" applyProtection="1">
      <alignment vertical="top"/>
      <protection locked="0"/>
    </xf>
    <xf numFmtId="0" fontId="2" fillId="5" borderId="1" xfId="0" applyFont="1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top" wrapText="1"/>
    </xf>
    <xf numFmtId="4" fontId="9" fillId="5" borderId="1" xfId="0" applyNumberFormat="1" applyFont="1" applyFill="1" applyBorder="1" applyProtection="1"/>
    <xf numFmtId="0" fontId="9" fillId="0" borderId="0" xfId="0" applyFont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top" wrapText="1"/>
    </xf>
    <xf numFmtId="4" fontId="3" fillId="6" borderId="1" xfId="0" applyNumberFormat="1" applyFont="1" applyFill="1" applyBorder="1"/>
    <xf numFmtId="165" fontId="3" fillId="6" borderId="1" xfId="2" applyNumberFormat="1" applyFont="1" applyFill="1" applyBorder="1" applyAlignment="1">
      <alignment vertical="top" wrapText="1"/>
    </xf>
    <xf numFmtId="164" fontId="2" fillId="3" borderId="1" xfId="1" applyFont="1" applyFill="1" applyBorder="1" applyAlignment="1" applyProtection="1">
      <alignment vertical="top"/>
      <protection locked="0"/>
    </xf>
    <xf numFmtId="164" fontId="3" fillId="6" borderId="1" xfId="1" applyFont="1" applyFill="1" applyBorder="1" applyProtection="1"/>
    <xf numFmtId="164" fontId="6" fillId="6" borderId="1" xfId="1" applyFont="1" applyFill="1" applyBorder="1" applyProtection="1"/>
    <xf numFmtId="164" fontId="4" fillId="6" borderId="1" xfId="1" applyFont="1" applyFill="1" applyBorder="1"/>
    <xf numFmtId="164" fontId="6" fillId="6" borderId="1" xfId="1" applyFont="1" applyFill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00FF99"/>
      <color rgb="FF66FFFF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X59"/>
  <sheetViews>
    <sheetView tabSelected="1" workbookViewId="0">
      <selection activeCell="P18" sqref="P18"/>
    </sheetView>
  </sheetViews>
  <sheetFormatPr defaultRowHeight="15" x14ac:dyDescent="0.25"/>
  <cols>
    <col min="1" max="2" width="9.140625" style="1"/>
    <col min="3" max="3" width="0" style="1" hidden="1" customWidth="1"/>
    <col min="4" max="4" width="10.7109375" style="1" hidden="1" customWidth="1"/>
    <col min="5" max="5" width="13.28515625" style="1" hidden="1" customWidth="1"/>
    <col min="6" max="6" width="11.7109375" style="1" hidden="1" customWidth="1"/>
    <col min="7" max="7" width="20.42578125" style="1" customWidth="1"/>
    <col min="8" max="8" width="12" style="1" customWidth="1"/>
    <col min="9" max="9" width="12.28515625" style="1" customWidth="1"/>
    <col min="10" max="10" width="16.140625" style="1" customWidth="1"/>
    <col min="11" max="11" width="15.5703125" style="1" customWidth="1"/>
    <col min="12" max="12" width="7.5703125" style="1" customWidth="1"/>
    <col min="13" max="13" width="9.140625" style="1"/>
    <col min="14" max="14" width="4.140625" style="1" customWidth="1"/>
    <col min="15" max="15" width="59.42578125" style="1" customWidth="1"/>
    <col min="16" max="16" width="19.7109375" style="1" customWidth="1"/>
    <col min="17" max="17" width="12" style="1" customWidth="1"/>
    <col min="18" max="18" width="12.140625" style="1" customWidth="1"/>
    <col min="19" max="24" width="9.140625" style="4"/>
  </cols>
  <sheetData>
    <row r="3" spans="2:16" ht="28.5" x14ac:dyDescent="0.25">
      <c r="B3" s="26" t="s">
        <v>0</v>
      </c>
      <c r="N3" s="26" t="s">
        <v>1</v>
      </c>
      <c r="O3" s="26"/>
      <c r="P3" s="26"/>
    </row>
    <row r="5" spans="2:16" ht="28.5" customHeight="1" x14ac:dyDescent="0.25">
      <c r="B5" s="50" t="s">
        <v>2</v>
      </c>
      <c r="C5" s="50" t="s">
        <v>3</v>
      </c>
      <c r="D5" s="50"/>
      <c r="E5" s="50"/>
      <c r="F5" s="50"/>
      <c r="G5" s="50" t="s">
        <v>4</v>
      </c>
      <c r="H5" s="50"/>
      <c r="I5" s="50"/>
      <c r="J5" s="50"/>
      <c r="K5" s="50"/>
      <c r="N5" s="31" t="s">
        <v>5</v>
      </c>
      <c r="O5" s="32"/>
      <c r="P5" s="32"/>
    </row>
    <row r="6" spans="2:16" ht="15" customHeight="1" x14ac:dyDescent="0.25">
      <c r="B6" s="50"/>
      <c r="C6" s="43"/>
      <c r="D6" s="43"/>
      <c r="E6" s="43"/>
      <c r="F6" s="43"/>
      <c r="G6" s="50" t="s">
        <v>6</v>
      </c>
      <c r="H6" s="50" t="s">
        <v>7</v>
      </c>
      <c r="I6" s="50" t="s">
        <v>8</v>
      </c>
      <c r="J6" s="50" t="s">
        <v>9</v>
      </c>
      <c r="K6" s="51" t="s">
        <v>10</v>
      </c>
      <c r="N6" s="20" t="s">
        <v>11</v>
      </c>
      <c r="O6" s="21" t="s">
        <v>12</v>
      </c>
      <c r="P6" s="25">
        <v>103932</v>
      </c>
    </row>
    <row r="7" spans="2:16" ht="15" customHeight="1" x14ac:dyDescent="0.25">
      <c r="B7" s="50"/>
      <c r="C7" s="43"/>
      <c r="D7" s="43"/>
      <c r="E7" s="43"/>
      <c r="F7" s="43"/>
      <c r="G7" s="50"/>
      <c r="H7" s="50"/>
      <c r="I7" s="50"/>
      <c r="J7" s="50"/>
      <c r="K7" s="51"/>
      <c r="N7" s="20" t="s">
        <v>13</v>
      </c>
      <c r="O7" s="19" t="s">
        <v>14</v>
      </c>
      <c r="P7" s="19"/>
    </row>
    <row r="8" spans="2:16" ht="15" customHeight="1" x14ac:dyDescent="0.25">
      <c r="B8" s="50"/>
      <c r="C8" s="43"/>
      <c r="D8" s="43"/>
      <c r="E8" s="43"/>
      <c r="F8" s="43"/>
      <c r="G8" s="50"/>
      <c r="H8" s="50"/>
      <c r="I8" s="50"/>
      <c r="J8" s="50"/>
      <c r="K8" s="51"/>
      <c r="N8" s="20" t="s">
        <v>15</v>
      </c>
      <c r="O8" s="19" t="s">
        <v>16</v>
      </c>
      <c r="P8" s="24">
        <v>33</v>
      </c>
    </row>
    <row r="9" spans="2:16" ht="15" customHeight="1" x14ac:dyDescent="0.25">
      <c r="B9" s="50"/>
      <c r="C9" s="43"/>
      <c r="D9" s="43"/>
      <c r="E9" s="43"/>
      <c r="F9" s="43"/>
      <c r="G9" s="50"/>
      <c r="H9" s="50"/>
      <c r="I9" s="50"/>
      <c r="J9" s="50"/>
      <c r="K9" s="51"/>
      <c r="N9" s="20" t="s">
        <v>17</v>
      </c>
      <c r="O9" s="19" t="s">
        <v>18</v>
      </c>
      <c r="P9" s="24">
        <v>42</v>
      </c>
    </row>
    <row r="10" spans="2:16" ht="15" customHeight="1" x14ac:dyDescent="0.25">
      <c r="B10" s="50"/>
      <c r="C10" s="43"/>
      <c r="D10" s="43"/>
      <c r="E10" s="43"/>
      <c r="F10" s="43"/>
      <c r="G10" s="50"/>
      <c r="H10" s="50"/>
      <c r="I10" s="50"/>
      <c r="J10" s="50"/>
      <c r="K10" s="51"/>
      <c r="N10" s="20" t="s">
        <v>19</v>
      </c>
      <c r="O10" s="2" t="s">
        <v>20</v>
      </c>
      <c r="P10" s="24">
        <v>18</v>
      </c>
    </row>
    <row r="11" spans="2:16" ht="15" customHeight="1" x14ac:dyDescent="0.25">
      <c r="B11" s="50"/>
      <c r="C11" s="43"/>
      <c r="D11" s="43"/>
      <c r="E11" s="43"/>
      <c r="F11" s="43"/>
      <c r="G11" s="50"/>
      <c r="H11" s="50"/>
      <c r="I11" s="50"/>
      <c r="J11" s="50"/>
      <c r="K11" s="51"/>
      <c r="N11" s="31" t="s">
        <v>21</v>
      </c>
      <c r="O11" s="32"/>
      <c r="P11" s="32"/>
    </row>
    <row r="12" spans="2:16" ht="30" customHeight="1" x14ac:dyDescent="0.25">
      <c r="B12" s="50"/>
      <c r="C12" s="43"/>
      <c r="D12" s="43"/>
      <c r="E12" s="43"/>
      <c r="F12" s="43"/>
      <c r="G12" s="50"/>
      <c r="H12" s="50"/>
      <c r="I12" s="50"/>
      <c r="J12" s="50"/>
      <c r="K12" s="51"/>
      <c r="N12" s="22" t="s">
        <v>22</v>
      </c>
      <c r="O12" s="2" t="s">
        <v>23</v>
      </c>
      <c r="P12" s="40">
        <v>2</v>
      </c>
    </row>
    <row r="13" spans="2:16" ht="15" customHeight="1" x14ac:dyDescent="0.25">
      <c r="B13" s="50"/>
      <c r="C13" s="43"/>
      <c r="D13" s="43"/>
      <c r="E13" s="43"/>
      <c r="F13" s="43"/>
      <c r="G13" s="50"/>
      <c r="H13" s="50"/>
      <c r="I13" s="50"/>
      <c r="J13" s="50"/>
      <c r="K13" s="51"/>
      <c r="N13" s="33" t="s">
        <v>4</v>
      </c>
      <c r="O13" s="34"/>
      <c r="P13" s="33"/>
    </row>
    <row r="14" spans="2:16" ht="15" customHeight="1" x14ac:dyDescent="0.25">
      <c r="B14" s="50"/>
      <c r="C14" s="43"/>
      <c r="D14" s="43"/>
      <c r="E14" s="43"/>
      <c r="F14" s="43"/>
      <c r="G14" s="50"/>
      <c r="H14" s="50"/>
      <c r="I14" s="50"/>
      <c r="J14" s="50"/>
      <c r="K14" s="51"/>
      <c r="N14" s="22" t="s">
        <v>24</v>
      </c>
      <c r="O14" s="2" t="s">
        <v>25</v>
      </c>
      <c r="P14" s="52">
        <f>IF(P12=1,33,IF(P12=2,42,P12*18))</f>
        <v>42</v>
      </c>
    </row>
    <row r="15" spans="2:16" ht="15" customHeight="1" x14ac:dyDescent="0.25">
      <c r="B15" s="50"/>
      <c r="C15" s="43"/>
      <c r="D15" s="43"/>
      <c r="E15" s="43"/>
      <c r="F15" s="43"/>
      <c r="G15" s="50"/>
      <c r="H15" s="50"/>
      <c r="I15" s="50"/>
      <c r="J15" s="50"/>
      <c r="K15" s="51"/>
      <c r="N15" s="22" t="s">
        <v>26</v>
      </c>
      <c r="O15" s="2" t="s">
        <v>27</v>
      </c>
      <c r="P15" s="57">
        <f>P14*P6</f>
        <v>4365144</v>
      </c>
    </row>
    <row r="16" spans="2:16" ht="15" customHeight="1" x14ac:dyDescent="0.25">
      <c r="B16" s="50"/>
      <c r="C16" s="43"/>
      <c r="D16" s="43"/>
      <c r="E16" s="43"/>
      <c r="F16" s="43"/>
      <c r="G16" s="50"/>
      <c r="H16" s="50"/>
      <c r="I16" s="50"/>
      <c r="J16" s="50"/>
      <c r="K16" s="51"/>
      <c r="N16" s="28" t="s">
        <v>28</v>
      </c>
      <c r="O16" s="29" t="s">
        <v>29</v>
      </c>
      <c r="P16" s="58">
        <f>ROUND(P15*0.2,2)</f>
        <v>873028.8</v>
      </c>
    </row>
    <row r="17" spans="1:24" s="3" customFormat="1" ht="16.5" customHeight="1" x14ac:dyDescent="0.25">
      <c r="A17" s="42"/>
      <c r="B17" s="43">
        <v>1</v>
      </c>
      <c r="C17" s="43"/>
      <c r="D17" s="43"/>
      <c r="E17" s="43"/>
      <c r="F17" s="44"/>
      <c r="G17" s="43">
        <v>2</v>
      </c>
      <c r="H17" s="43">
        <v>3</v>
      </c>
      <c r="I17" s="43">
        <v>4</v>
      </c>
      <c r="J17" s="43">
        <v>5</v>
      </c>
      <c r="K17" s="43">
        <v>6</v>
      </c>
      <c r="L17" s="42"/>
      <c r="M17" s="42"/>
      <c r="N17" s="33" t="s">
        <v>30</v>
      </c>
      <c r="O17" s="32"/>
      <c r="P17" s="33"/>
      <c r="Q17" s="37"/>
      <c r="R17" s="42"/>
      <c r="S17" s="5"/>
      <c r="T17" s="5"/>
      <c r="U17" s="5"/>
      <c r="V17" s="5"/>
      <c r="W17" s="5"/>
      <c r="X17" s="5"/>
    </row>
    <row r="18" spans="1:24" x14ac:dyDescent="0.25">
      <c r="B18" s="43">
        <v>1</v>
      </c>
      <c r="C18" s="2"/>
      <c r="D18" s="2"/>
      <c r="E18" s="2"/>
      <c r="F18" s="2"/>
      <c r="G18" s="6">
        <v>103932</v>
      </c>
      <c r="H18" s="43">
        <v>33</v>
      </c>
      <c r="I18" s="43">
        <v>33</v>
      </c>
      <c r="J18" s="6">
        <f>G18*I18</f>
        <v>3429756</v>
      </c>
      <c r="K18" s="6">
        <f>J18*0.2</f>
        <v>685951.20000000007</v>
      </c>
      <c r="N18" s="22" t="s">
        <v>31</v>
      </c>
      <c r="O18" s="2" t="s">
        <v>32</v>
      </c>
      <c r="P18" s="40">
        <v>41</v>
      </c>
    </row>
    <row r="19" spans="1:24" ht="17.25" customHeight="1" x14ac:dyDescent="0.25">
      <c r="B19" s="43">
        <v>2</v>
      </c>
      <c r="C19" s="2">
        <v>86</v>
      </c>
      <c r="D19" s="6">
        <v>45000</v>
      </c>
      <c r="E19" s="6">
        <f>C19*D19</f>
        <v>3870000</v>
      </c>
      <c r="F19" s="6">
        <f>E19*0.2</f>
        <v>774000</v>
      </c>
      <c r="G19" s="6">
        <v>103932</v>
      </c>
      <c r="H19" s="43"/>
      <c r="I19" s="43">
        <v>42</v>
      </c>
      <c r="J19" s="6">
        <f>G19*I19</f>
        <v>4365144</v>
      </c>
      <c r="K19" s="6">
        <f>J19*0.2</f>
        <v>873028.8</v>
      </c>
      <c r="N19" s="22" t="s">
        <v>33</v>
      </c>
      <c r="O19" s="2" t="s">
        <v>34</v>
      </c>
      <c r="P19" s="54">
        <v>110000</v>
      </c>
    </row>
    <row r="20" spans="1:24" x14ac:dyDescent="0.25">
      <c r="B20" s="43">
        <v>3</v>
      </c>
      <c r="C20" s="2">
        <v>86</v>
      </c>
      <c r="D20" s="6">
        <v>35000</v>
      </c>
      <c r="E20" s="6">
        <f t="shared" ref="E20:E21" si="0">C20*D20</f>
        <v>3010000</v>
      </c>
      <c r="F20" s="6">
        <f t="shared" ref="F20:F30" si="1">E20*0.2</f>
        <v>602000</v>
      </c>
      <c r="G20" s="6">
        <v>103932</v>
      </c>
      <c r="H20" s="43">
        <v>18</v>
      </c>
      <c r="I20" s="43">
        <f t="shared" ref="I20:I21" si="2">B20*H20</f>
        <v>54</v>
      </c>
      <c r="J20" s="6">
        <f t="shared" ref="J20:J21" si="3">G20*I20</f>
        <v>5612328</v>
      </c>
      <c r="K20" s="6">
        <f>J20*0.2</f>
        <v>1122465.6000000001</v>
      </c>
      <c r="N20" s="22" t="s">
        <v>35</v>
      </c>
      <c r="O20" s="2" t="s">
        <v>36</v>
      </c>
      <c r="P20" s="55">
        <f>P19*P18</f>
        <v>4510000</v>
      </c>
      <c r="Q20" s="38"/>
    </row>
    <row r="21" spans="1:24" x14ac:dyDescent="0.25">
      <c r="B21" s="43">
        <v>4</v>
      </c>
      <c r="C21" s="2">
        <v>86</v>
      </c>
      <c r="D21" s="6">
        <v>30000</v>
      </c>
      <c r="E21" s="6">
        <f t="shared" si="0"/>
        <v>2580000</v>
      </c>
      <c r="F21" s="6">
        <f t="shared" si="1"/>
        <v>516000</v>
      </c>
      <c r="G21" s="6">
        <v>103932</v>
      </c>
      <c r="H21" s="43">
        <v>18</v>
      </c>
      <c r="I21" s="43">
        <f t="shared" si="2"/>
        <v>72</v>
      </c>
      <c r="J21" s="6">
        <f t="shared" si="3"/>
        <v>7483104</v>
      </c>
      <c r="K21" s="6">
        <f t="shared" ref="K21:K30" si="4">J21*0.2</f>
        <v>1496620.8</v>
      </c>
      <c r="N21" s="28" t="s">
        <v>37</v>
      </c>
      <c r="O21" s="29" t="s">
        <v>29</v>
      </c>
      <c r="P21" s="56">
        <f>ROUND(P20*0.2,2)</f>
        <v>902000</v>
      </c>
    </row>
    <row r="22" spans="1:24" ht="33.75" x14ac:dyDescent="0.3">
      <c r="B22" s="43">
        <v>5</v>
      </c>
      <c r="C22" s="2">
        <v>72</v>
      </c>
      <c r="D22" s="6">
        <v>45000</v>
      </c>
      <c r="E22" s="6">
        <f>C22*D22</f>
        <v>3240000</v>
      </c>
      <c r="F22" s="6">
        <f>E22*0.2</f>
        <v>648000</v>
      </c>
      <c r="G22" s="6">
        <v>103932</v>
      </c>
      <c r="H22" s="43">
        <v>18</v>
      </c>
      <c r="I22" s="43">
        <f>B22*H22</f>
        <v>90</v>
      </c>
      <c r="J22" s="6">
        <f>G22*I22</f>
        <v>9353880</v>
      </c>
      <c r="K22" s="6">
        <f>J22*0.2</f>
        <v>1870776</v>
      </c>
      <c r="N22" s="41" t="s">
        <v>38</v>
      </c>
      <c r="O22" s="41" t="s">
        <v>39</v>
      </c>
      <c r="P22" s="45">
        <f>IF(OR(P21&gt;P16),P16,P21)</f>
        <v>873028.8</v>
      </c>
    </row>
    <row r="23" spans="1:24" x14ac:dyDescent="0.25">
      <c r="B23" s="43">
        <v>6</v>
      </c>
      <c r="C23" s="2">
        <v>72</v>
      </c>
      <c r="D23" s="6">
        <v>35000</v>
      </c>
      <c r="E23" s="6">
        <f>C23*D23</f>
        <v>2520000</v>
      </c>
      <c r="F23" s="6">
        <f>E23*0.2</f>
        <v>504000</v>
      </c>
      <c r="G23" s="6">
        <v>103932</v>
      </c>
      <c r="H23" s="43">
        <v>18</v>
      </c>
      <c r="I23" s="43">
        <f>B23*H23</f>
        <v>108</v>
      </c>
      <c r="J23" s="6">
        <f>G23*I23</f>
        <v>11224656</v>
      </c>
      <c r="K23" s="6">
        <f>J23*0.2</f>
        <v>2244931.2000000002</v>
      </c>
      <c r="N23" s="35" t="s">
        <v>40</v>
      </c>
      <c r="O23" s="36" t="s">
        <v>41</v>
      </c>
      <c r="P23" s="31"/>
    </row>
    <row r="24" spans="1:24" x14ac:dyDescent="0.25">
      <c r="B24" s="43">
        <v>7</v>
      </c>
      <c r="C24" s="2">
        <v>60</v>
      </c>
      <c r="D24" s="6">
        <v>50000</v>
      </c>
      <c r="E24" s="6">
        <f>C24*D24</f>
        <v>3000000</v>
      </c>
      <c r="F24" s="6">
        <f>E24*0.2</f>
        <v>600000</v>
      </c>
      <c r="G24" s="6">
        <v>103932</v>
      </c>
      <c r="H24" s="43">
        <v>18</v>
      </c>
      <c r="I24" s="43">
        <f>B24*H24</f>
        <v>126</v>
      </c>
      <c r="J24" s="6">
        <f>G24*I24</f>
        <v>13095432</v>
      </c>
      <c r="K24" s="6">
        <f>J24*0.2</f>
        <v>2619086.4000000004</v>
      </c>
      <c r="N24" s="23" t="s">
        <v>15</v>
      </c>
      <c r="O24" s="2" t="s">
        <v>42</v>
      </c>
      <c r="P24" s="53">
        <f>P22/$P$15</f>
        <v>0.2</v>
      </c>
    </row>
    <row r="25" spans="1:24" x14ac:dyDescent="0.25">
      <c r="N25" s="23" t="s">
        <v>17</v>
      </c>
      <c r="O25" s="2" t="s">
        <v>43</v>
      </c>
      <c r="P25" s="53">
        <f>P16/P20</f>
        <v>0.19357623059866963</v>
      </c>
    </row>
    <row r="27" spans="1:24" hidden="1" x14ac:dyDescent="0.25">
      <c r="B27" s="15">
        <v>4</v>
      </c>
      <c r="C27" s="27">
        <v>60</v>
      </c>
      <c r="D27" s="17">
        <v>45000</v>
      </c>
      <c r="E27" s="17">
        <f t="shared" ref="E27" si="5">C27*D27</f>
        <v>2700000</v>
      </c>
      <c r="F27" s="18">
        <f t="shared" si="1"/>
        <v>540000</v>
      </c>
      <c r="G27" s="6">
        <v>69207</v>
      </c>
      <c r="H27" s="16">
        <v>18</v>
      </c>
      <c r="I27" s="16">
        <f t="shared" ref="I27" si="6">B27*H27</f>
        <v>72</v>
      </c>
      <c r="J27" s="17">
        <f t="shared" ref="J27" si="7">G27*I27</f>
        <v>4982904</v>
      </c>
      <c r="K27" s="18">
        <f t="shared" si="4"/>
        <v>996580.8</v>
      </c>
    </row>
    <row r="28" spans="1:24" hidden="1" x14ac:dyDescent="0.25">
      <c r="B28" s="11">
        <v>4</v>
      </c>
      <c r="C28" s="7">
        <v>60</v>
      </c>
      <c r="D28" s="6">
        <v>35000</v>
      </c>
      <c r="E28" s="6">
        <f t="shared" ref="E28" si="8">C28*D28</f>
        <v>2100000</v>
      </c>
      <c r="F28" s="8">
        <f t="shared" si="1"/>
        <v>420000</v>
      </c>
      <c r="G28" s="6">
        <v>69207</v>
      </c>
      <c r="H28" s="2">
        <v>18</v>
      </c>
      <c r="I28" s="2">
        <f t="shared" ref="I28" si="9">B28*H28</f>
        <v>72</v>
      </c>
      <c r="J28" s="6">
        <f t="shared" ref="J28" si="10">G28*I28</f>
        <v>4982904</v>
      </c>
      <c r="K28" s="8">
        <f t="shared" si="4"/>
        <v>996580.8</v>
      </c>
    </row>
    <row r="29" spans="1:24" hidden="1" x14ac:dyDescent="0.25">
      <c r="B29" s="11">
        <v>4</v>
      </c>
      <c r="C29" s="7">
        <v>50</v>
      </c>
      <c r="D29" s="6">
        <v>35000</v>
      </c>
      <c r="E29" s="6">
        <f t="shared" ref="E29" si="11">C29*D29</f>
        <v>1750000</v>
      </c>
      <c r="F29" s="8">
        <f t="shared" si="1"/>
        <v>350000</v>
      </c>
      <c r="G29" s="6">
        <v>69207</v>
      </c>
      <c r="H29" s="2">
        <v>18</v>
      </c>
      <c r="I29" s="2">
        <f t="shared" ref="I29" si="12">B29*H29</f>
        <v>72</v>
      </c>
      <c r="J29" s="6">
        <f t="shared" ref="J29" si="13">G29*I29</f>
        <v>4982904</v>
      </c>
      <c r="K29" s="8">
        <f t="shared" si="4"/>
        <v>996580.8</v>
      </c>
    </row>
    <row r="30" spans="1:24" ht="15.75" hidden="1" thickBot="1" x14ac:dyDescent="0.3">
      <c r="B30" s="12">
        <v>4</v>
      </c>
      <c r="C30" s="9">
        <v>32</v>
      </c>
      <c r="D30" s="6">
        <v>35000</v>
      </c>
      <c r="E30" s="13">
        <f t="shared" ref="E30" si="14">C30*D30</f>
        <v>1120000</v>
      </c>
      <c r="F30" s="14">
        <f t="shared" si="1"/>
        <v>224000</v>
      </c>
      <c r="G30" s="6">
        <v>69207</v>
      </c>
      <c r="H30" s="10">
        <v>18</v>
      </c>
      <c r="I30" s="10">
        <f t="shared" ref="I30" si="15">B30*H30</f>
        <v>72</v>
      </c>
      <c r="J30" s="13">
        <f t="shared" ref="J30" si="16">G30*I30</f>
        <v>4982904</v>
      </c>
      <c r="K30" s="14">
        <f t="shared" si="4"/>
        <v>996580.8</v>
      </c>
    </row>
    <row r="31" spans="1:24" hidden="1" x14ac:dyDescent="0.25">
      <c r="G31" s="6">
        <v>69207</v>
      </c>
    </row>
    <row r="32" spans="1:24" hidden="1" x14ac:dyDescent="0.25">
      <c r="B32" s="11">
        <v>1</v>
      </c>
      <c r="C32" s="7">
        <v>50</v>
      </c>
      <c r="D32" s="6">
        <v>45000</v>
      </c>
      <c r="E32" s="6">
        <f>C32*D32</f>
        <v>2250000</v>
      </c>
      <c r="F32" s="8">
        <f>E32*0.2</f>
        <v>450000</v>
      </c>
      <c r="G32" s="6">
        <v>69207</v>
      </c>
      <c r="H32" s="2">
        <v>33</v>
      </c>
      <c r="I32" s="2">
        <v>33</v>
      </c>
      <c r="J32" s="6">
        <f>G32*I32</f>
        <v>2283831</v>
      </c>
      <c r="K32" s="8">
        <f>J32*0.2</f>
        <v>456766.2</v>
      </c>
    </row>
    <row r="33" spans="2:16" hidden="1" x14ac:dyDescent="0.25">
      <c r="B33" s="11">
        <v>1</v>
      </c>
      <c r="C33" s="7">
        <v>50</v>
      </c>
      <c r="D33" s="6">
        <v>35000</v>
      </c>
      <c r="E33" s="6">
        <f t="shared" ref="E33:E41" si="17">C33*D33</f>
        <v>1750000</v>
      </c>
      <c r="F33" s="8">
        <f t="shared" ref="F33:F41" si="18">E33*0.2</f>
        <v>350000</v>
      </c>
      <c r="G33" s="6">
        <v>69207</v>
      </c>
      <c r="H33" s="2">
        <v>33</v>
      </c>
      <c r="I33" s="2">
        <v>33</v>
      </c>
      <c r="J33" s="6">
        <f t="shared" ref="J33:J41" si="19">G33*I33</f>
        <v>2283831</v>
      </c>
      <c r="K33" s="8">
        <f t="shared" ref="K33:K41" si="20">J33*0.2</f>
        <v>456766.2</v>
      </c>
    </row>
    <row r="34" spans="2:16" hidden="1" x14ac:dyDescent="0.25">
      <c r="B34" s="11">
        <v>1</v>
      </c>
      <c r="C34" s="7">
        <v>50</v>
      </c>
      <c r="D34" s="6">
        <v>30000</v>
      </c>
      <c r="E34" s="6">
        <f t="shared" si="17"/>
        <v>1500000</v>
      </c>
      <c r="F34" s="8">
        <f t="shared" si="18"/>
        <v>300000</v>
      </c>
      <c r="G34" s="6">
        <v>69207</v>
      </c>
      <c r="H34" s="2">
        <v>33</v>
      </c>
      <c r="I34" s="2">
        <v>33</v>
      </c>
      <c r="J34" s="6">
        <f t="shared" si="19"/>
        <v>2283831</v>
      </c>
      <c r="K34" s="8">
        <f t="shared" si="20"/>
        <v>456766.2</v>
      </c>
    </row>
    <row r="35" spans="2:16" hidden="1" x14ac:dyDescent="0.25">
      <c r="B35" s="11">
        <v>1</v>
      </c>
      <c r="C35" s="7">
        <v>33</v>
      </c>
      <c r="D35" s="6">
        <v>45000</v>
      </c>
      <c r="E35" s="6">
        <f t="shared" si="17"/>
        <v>1485000</v>
      </c>
      <c r="F35" s="8">
        <f t="shared" si="18"/>
        <v>297000</v>
      </c>
      <c r="G35" s="6">
        <v>69207</v>
      </c>
      <c r="H35" s="2">
        <v>33</v>
      </c>
      <c r="I35" s="2">
        <v>33</v>
      </c>
      <c r="J35" s="6">
        <f t="shared" si="19"/>
        <v>2283831</v>
      </c>
      <c r="K35" s="8">
        <f t="shared" si="20"/>
        <v>456766.2</v>
      </c>
    </row>
    <row r="36" spans="2:16" hidden="1" x14ac:dyDescent="0.25">
      <c r="B36" s="11">
        <v>1</v>
      </c>
      <c r="C36" s="7">
        <v>33</v>
      </c>
      <c r="D36" s="6">
        <v>35000</v>
      </c>
      <c r="E36" s="6">
        <f t="shared" si="17"/>
        <v>1155000</v>
      </c>
      <c r="F36" s="8">
        <f t="shared" si="18"/>
        <v>231000</v>
      </c>
      <c r="G36" s="6">
        <v>69207</v>
      </c>
      <c r="H36" s="2">
        <v>33</v>
      </c>
      <c r="I36" s="2">
        <v>33</v>
      </c>
      <c r="J36" s="6">
        <f t="shared" si="19"/>
        <v>2283831</v>
      </c>
      <c r="K36" s="8">
        <f t="shared" si="20"/>
        <v>456766.2</v>
      </c>
    </row>
    <row r="37" spans="2:16" hidden="1" x14ac:dyDescent="0.25">
      <c r="B37" s="11">
        <v>1</v>
      </c>
      <c r="C37" s="7">
        <v>30</v>
      </c>
      <c r="D37" s="6">
        <v>50000</v>
      </c>
      <c r="E37" s="6">
        <f t="shared" si="17"/>
        <v>1500000</v>
      </c>
      <c r="F37" s="8">
        <f t="shared" si="18"/>
        <v>300000</v>
      </c>
      <c r="G37" s="6">
        <v>69207</v>
      </c>
      <c r="H37" s="2">
        <v>33</v>
      </c>
      <c r="I37" s="2">
        <v>33</v>
      </c>
      <c r="J37" s="6">
        <f t="shared" si="19"/>
        <v>2283831</v>
      </c>
      <c r="K37" s="8">
        <f t="shared" si="20"/>
        <v>456766.2</v>
      </c>
    </row>
    <row r="38" spans="2:16" hidden="1" x14ac:dyDescent="0.25">
      <c r="B38" s="11">
        <v>1</v>
      </c>
      <c r="C38" s="7">
        <v>30</v>
      </c>
      <c r="D38" s="6">
        <v>45000</v>
      </c>
      <c r="E38" s="6">
        <f t="shared" si="17"/>
        <v>1350000</v>
      </c>
      <c r="F38" s="8">
        <f t="shared" si="18"/>
        <v>270000</v>
      </c>
      <c r="G38" s="6">
        <v>69207</v>
      </c>
      <c r="H38" s="2">
        <v>33</v>
      </c>
      <c r="I38" s="2">
        <v>33</v>
      </c>
      <c r="J38" s="6">
        <f t="shared" si="19"/>
        <v>2283831</v>
      </c>
      <c r="K38" s="8">
        <f t="shared" si="20"/>
        <v>456766.2</v>
      </c>
    </row>
    <row r="39" spans="2:16" hidden="1" x14ac:dyDescent="0.25">
      <c r="B39" s="11">
        <v>1</v>
      </c>
      <c r="C39" s="7">
        <v>30</v>
      </c>
      <c r="D39" s="6">
        <v>35000</v>
      </c>
      <c r="E39" s="6">
        <f t="shared" si="17"/>
        <v>1050000</v>
      </c>
      <c r="F39" s="8">
        <f t="shared" si="18"/>
        <v>210000</v>
      </c>
      <c r="G39" s="6">
        <v>69207</v>
      </c>
      <c r="H39" s="2">
        <v>33</v>
      </c>
      <c r="I39" s="2">
        <v>33</v>
      </c>
      <c r="J39" s="6">
        <f t="shared" si="19"/>
        <v>2283831</v>
      </c>
      <c r="K39" s="8">
        <f t="shared" si="20"/>
        <v>456766.2</v>
      </c>
    </row>
    <row r="40" spans="2:16" hidden="1" x14ac:dyDescent="0.25">
      <c r="B40" s="11">
        <v>1</v>
      </c>
      <c r="C40" s="7">
        <v>28</v>
      </c>
      <c r="D40" s="6">
        <v>35000</v>
      </c>
      <c r="E40" s="6">
        <f t="shared" si="17"/>
        <v>980000</v>
      </c>
      <c r="F40" s="8">
        <f t="shared" si="18"/>
        <v>196000</v>
      </c>
      <c r="G40" s="6">
        <v>69207</v>
      </c>
      <c r="H40" s="2">
        <v>33</v>
      </c>
      <c r="I40" s="2">
        <v>33</v>
      </c>
      <c r="J40" s="6">
        <f t="shared" si="19"/>
        <v>2283831</v>
      </c>
      <c r="K40" s="8">
        <f t="shared" si="20"/>
        <v>456766.2</v>
      </c>
      <c r="N40" s="23" t="s">
        <v>17</v>
      </c>
      <c r="O40" s="2" t="s">
        <v>43</v>
      </c>
      <c r="P40" s="30">
        <f>P22/$P$20</f>
        <v>0.19357623059866963</v>
      </c>
    </row>
    <row r="41" spans="2:16" ht="15.75" hidden="1" thickBot="1" x14ac:dyDescent="0.3">
      <c r="B41" s="11">
        <v>1</v>
      </c>
      <c r="C41" s="9">
        <v>25</v>
      </c>
      <c r="D41" s="6">
        <v>35000</v>
      </c>
      <c r="E41" s="13">
        <f t="shared" si="17"/>
        <v>875000</v>
      </c>
      <c r="F41" s="14">
        <f t="shared" si="18"/>
        <v>175000</v>
      </c>
      <c r="G41" s="6">
        <v>69207</v>
      </c>
      <c r="H41" s="2">
        <v>33</v>
      </c>
      <c r="I41" s="2">
        <v>33</v>
      </c>
      <c r="J41" s="13">
        <f t="shared" si="19"/>
        <v>2283831</v>
      </c>
      <c r="K41" s="14">
        <f t="shared" si="20"/>
        <v>456766.2</v>
      </c>
    </row>
    <row r="42" spans="2:16" ht="18.75" x14ac:dyDescent="0.25">
      <c r="O42" s="46" t="s">
        <v>44</v>
      </c>
    </row>
    <row r="43" spans="2:16" ht="21" customHeight="1" x14ac:dyDescent="0.25">
      <c r="B43" s="48" t="s">
        <v>45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O43" s="47" t="s">
        <v>46</v>
      </c>
    </row>
    <row r="44" spans="2:16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2:16" x14ac:dyDescent="0.2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2:16" x14ac:dyDescent="0.25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</row>
    <row r="47" spans="2:16" x14ac:dyDescent="0.25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</row>
    <row r="48" spans="2:16" x14ac:dyDescent="0.2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spans="2:15" x14ac:dyDescent="0.2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</row>
    <row r="50" spans="2:15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2:15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</row>
    <row r="52" spans="2:15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</row>
    <row r="53" spans="2:15" x14ac:dyDescent="0.25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2:15" x14ac:dyDescent="0.2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</row>
    <row r="55" spans="2:15" x14ac:dyDescent="0.2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2:15" x14ac:dyDescent="0.25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</row>
    <row r="57" spans="2:15" x14ac:dyDescent="0.25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2:15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O58" s="39"/>
    </row>
    <row r="59" spans="2:15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O59" s="39"/>
    </row>
  </sheetData>
  <sheetProtection password="CF7A" sheet="1" objects="1" scenarios="1" selectLockedCells="1"/>
  <mergeCells count="9">
    <mergeCell ref="B43:M59"/>
    <mergeCell ref="B5:B16"/>
    <mergeCell ref="C5:F5"/>
    <mergeCell ref="G5:K5"/>
    <mergeCell ref="G6:G16"/>
    <mergeCell ref="H6:H16"/>
    <mergeCell ref="I6:I16"/>
    <mergeCell ref="J6:J16"/>
    <mergeCell ref="K6:K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едв</vt:lpstr>
      <vt:lpstr>'расчет едв'!Область_печати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Пастухова Людмила (Минстрой Чувашии)</cp:lastModifiedBy>
  <cp:revision/>
  <cp:lastPrinted>2023-11-30T10:29:03Z</cp:lastPrinted>
  <dcterms:created xsi:type="dcterms:W3CDTF">2020-12-06T08:06:08Z</dcterms:created>
  <dcterms:modified xsi:type="dcterms:W3CDTF">2024-10-03T10:31:17Z</dcterms:modified>
</cp:coreProperties>
</file>