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E121" i="1" l="1"/>
  <c r="E106" i="1"/>
  <c r="L205" i="1" l="1"/>
  <c r="B165" i="1" l="1"/>
  <c r="B164" i="1"/>
  <c r="B166" i="1" s="1"/>
  <c r="B170" i="1"/>
  <c r="E133" i="1" l="1"/>
  <c r="X133" i="1"/>
  <c r="V133" i="1"/>
  <c r="W133" i="1"/>
  <c r="F133" i="1" l="1"/>
  <c r="G133" i="1"/>
  <c r="I133" i="1"/>
  <c r="J133" i="1"/>
  <c r="K133" i="1"/>
  <c r="L133" i="1"/>
  <c r="M133" i="1"/>
  <c r="O133" i="1"/>
  <c r="Q133" i="1"/>
  <c r="R133" i="1"/>
  <c r="S133" i="1"/>
  <c r="T133" i="1"/>
  <c r="Y133" i="1"/>
  <c r="L170" i="1" l="1"/>
  <c r="R205" i="1"/>
  <c r="R170" i="1"/>
  <c r="U205" i="1" l="1"/>
  <c r="I205" i="1" l="1"/>
  <c r="E206" i="1" l="1"/>
  <c r="C119" i="1" l="1"/>
  <c r="T103" i="1" l="1"/>
  <c r="X205" i="1" l="1"/>
  <c r="P200" i="1"/>
  <c r="M205" i="1"/>
  <c r="T205" i="1"/>
  <c r="N205" i="1"/>
  <c r="F145" i="1"/>
  <c r="N173" i="1" l="1"/>
  <c r="O205" i="1"/>
  <c r="X190" i="1" l="1"/>
  <c r="D160" i="1" l="1"/>
  <c r="D161" i="1"/>
  <c r="D162" i="1"/>
  <c r="D163" i="1"/>
  <c r="C102" i="1"/>
  <c r="C111" i="1"/>
  <c r="J126" i="1"/>
  <c r="I126" i="1"/>
  <c r="H126" i="1"/>
  <c r="G126" i="1"/>
  <c r="F126" i="1"/>
  <c r="E126" i="1"/>
  <c r="C126" i="1" l="1"/>
  <c r="P170" i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B155" i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C161" i="1"/>
  <c r="C162" i="1"/>
  <c r="C168" i="1"/>
  <c r="C169" i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C187" i="1"/>
  <c r="D187" i="1" s="1"/>
  <c r="C188" i="1"/>
  <c r="C189" i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C113" i="1"/>
  <c r="D113" i="1" s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H16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R130" i="1" l="1"/>
  <c r="M131" i="1" l="1"/>
  <c r="G131" i="1"/>
  <c r="S131" i="1" l="1"/>
  <c r="X131" i="1"/>
  <c r="X103" i="1" l="1"/>
  <c r="X105" i="1" s="1"/>
  <c r="Y103" i="1"/>
  <c r="Y105" i="1" s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T199" i="1" l="1"/>
  <c r="O199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C179" i="1" l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<sst xmlns="http://schemas.openxmlformats.org/spreadsheetml/2006/main" count="275" uniqueCount="219">
  <si>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</si>
  <si>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</si>
  <si>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</si>
  <si>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</si>
  <si>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</si>
  <si>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</si>
  <si>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</si>
  <si>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</si>
  <si>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</si>
  <si>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</si>
  <si>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</si>
  <si>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</si>
  <si>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</si>
  <si>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</si>
  <si>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</si>
  <si>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</si>
  <si>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</si>
  <si>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</si>
  <si>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</si>
  <si>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</si>
  <si>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</si>
  <si>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</si>
  <si>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</si>
  <si>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</si>
  <si>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</si>
  <si>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</si>
  <si>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</si>
  <si>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</si>
  <si>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</si>
  <si>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</si>
  <si>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</si>
  <si>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</si>
  <si>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</si>
  <si>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</si>
  <si>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</si>
  <si>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</si>
  <si>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</si>
  <si>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</si>
  <si>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</si>
  <si>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</si>
  <si>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</si>
  <si>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</si>
  <si>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</si>
  <si>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</si>
  <si>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</si>
  <si>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</si>
  <si>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</si>
  <si>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</si>
  <si>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</si>
  <si>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</si>
  <si>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</si>
  <si>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</si>
  <si>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</si>
  <si>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</si>
  <si>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</si>
  <si>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</si>
  <si>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</si>
  <si>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</si>
  <si>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</si>
  <si>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</si>
  <si>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</si>
  <si>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</si>
  <si>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</si>
  <si>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</si>
  <si>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</si>
  <si>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</si>
  <si>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</si>
  <si>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</si>
  <si>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</si>
  <si>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</si>
  <si>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</si>
  <si>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</si>
  <si>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</si>
  <si>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</si>
  <si>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</si>
  <si>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</si>
  <si>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</si>
  <si>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</si>
  <si>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</si>
  <si>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</si>
  <si>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</si>
  <si>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</si>
  <si>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</si>
  <si>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</si>
  <si>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</si>
  <si>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</si>
  <si>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</si>
  <si>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</si>
  <si>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</si>
  <si>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</si>
  <si>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</si>
  <si>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</si>
  <si>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</si>
  <si>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</si>
  <si>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</si>
  <si>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</si>
  <si>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</si>
  <si>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</si>
  <si>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</si>
  <si>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</si>
  <si>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</si>
  <si>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</si>
  <si>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</si>
  <si>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</si>
  <si>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</si>
  <si>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</si>
  <si>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</si>
  <si>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</si>
  <si>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</si>
  <si>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</si>
  <si>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</si>
  <si>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</si>
  <si>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</si>
  <si>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</si>
  <si>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</si>
  <si>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</si>
  <si>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</si>
  <si>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</si>
  <si>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</si>
  <si>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</si>
  <si>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</si>
  <si>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</si>
  <si>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</si>
  <si>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</si>
  <si>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</si>
  <si>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</si>
  <si>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</si>
  <si>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</si>
  <si>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</si>
  <si>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</si>
  <si>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</si>
  <si>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</si>
  <si>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</si>
  <si>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</si>
  <si>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</si>
  <si>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</si>
  <si>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</si>
  <si>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</si>
  <si>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</si>
  <si>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</si>
  <si>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</si>
  <si>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</si>
  <si>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</si>
  <si>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</si>
  <si>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</si>
  <si>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</si>
  <si>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</si>
  <si>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</si>
  <si>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</si>
  <si>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</si>
  <si>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</si>
  <si>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</si>
  <si>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</si>
  <si>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</si>
  <si>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</si>
  <si>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</si>
  <si>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</si>
  <si>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</si>
  <si>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</si>
  <si>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</si>
  <si>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</si>
  <si>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</si>
  <si>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</si>
  <si>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</si>
  <si>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</si>
  <si>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</si>
  <si>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</si>
  <si>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</si>
  <si>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</si>
  <si>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</si>
  <si>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</si>
  <si>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</si>
  <si>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</si>
  <si>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</si>
  <si>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</si>
  <si>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</si>
  <si>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</si>
  <si>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</si>
  <si>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</si>
  <si>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</si>
  <si>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</si>
  <si>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</si>
  <si>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</si>
  <si>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</si>
  <si>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</si>
  <si>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</si>
  <si>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</si>
  <si>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</si>
  <si>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</si>
  <si>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</si>
  <si>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</si>
  <si>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</si>
  <si>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</si>
  <si>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</si>
  <si>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</si>
  <si>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</si>
  <si>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</si>
  <si>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</si>
  <si>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</si>
  <si>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</si>
  <si>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</si>
  <si>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</si>
  <si>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</si>
  <si>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</si>
  <si>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</si>
  <si>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</si>
  <si>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</si>
  <si>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</si>
  <si>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</si>
  <si>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</si>
  <si>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</si>
  <si>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</si>
  <si>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</si>
  <si>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</si>
  <si>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</si>
  <si>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</si>
  <si>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</si>
  <si>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</si>
  <si>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23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</si>
</sst>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H114" sqref="H114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6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7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166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458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172590</v>
      </c>
      <c r="C102" s="22">
        <f>SUM(E102:Y102)</f>
        <v>234505.8</v>
      </c>
      <c r="D102" s="14">
        <f t="shared" si="14"/>
        <v>1.3587450026073353</v>
      </c>
      <c r="E102" s="88">
        <v>19713</v>
      </c>
      <c r="F102" s="88">
        <v>6381</v>
      </c>
      <c r="G102" s="88">
        <v>15856</v>
      </c>
      <c r="H102" s="88">
        <v>14613</v>
      </c>
      <c r="I102" s="88">
        <v>6160</v>
      </c>
      <c r="J102" s="88">
        <v>17877</v>
      </c>
      <c r="K102" s="88">
        <v>8158</v>
      </c>
      <c r="L102" s="88">
        <v>12456</v>
      </c>
      <c r="M102" s="88">
        <v>11300</v>
      </c>
      <c r="N102" s="88">
        <v>3493.5</v>
      </c>
      <c r="O102" s="88">
        <v>6622</v>
      </c>
      <c r="P102" s="88">
        <v>10270</v>
      </c>
      <c r="Q102" s="88">
        <v>11767</v>
      </c>
      <c r="R102" s="88">
        <v>15223</v>
      </c>
      <c r="S102" s="88">
        <v>13436</v>
      </c>
      <c r="T102" s="88">
        <v>8272.2999999999993</v>
      </c>
      <c r="U102" s="88">
        <v>10003</v>
      </c>
      <c r="V102" s="88">
        <v>2712</v>
      </c>
      <c r="W102" s="88">
        <v>10412</v>
      </c>
      <c r="X102" s="88">
        <v>22721</v>
      </c>
      <c r="Y102" s="88">
        <v>7060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297134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12668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0.57599999999999996</v>
      </c>
      <c r="C104" s="166">
        <f>C102/C103</f>
        <v>0.78922573653637751</v>
      </c>
      <c r="D104" s="14">
        <f t="shared" si="14"/>
        <v>1.3701835703756555</v>
      </c>
      <c r="E104" s="27">
        <f>E102/E103</f>
        <v>0.72873461239880222</v>
      </c>
      <c r="F104" s="27">
        <f>F102/F103</f>
        <v>0.74266759776536317</v>
      </c>
      <c r="G104" s="27">
        <f t="shared" ref="G104:Y104" si="26">G102/G103</f>
        <v>0.95472061657032758</v>
      </c>
      <c r="H104" s="27">
        <f t="shared" si="26"/>
        <v>0.77276573241671076</v>
      </c>
      <c r="I104" s="27">
        <f t="shared" si="26"/>
        <v>0.66336420417833297</v>
      </c>
      <c r="J104" s="27">
        <f t="shared" si="26"/>
        <v>0.88618450404005356</v>
      </c>
      <c r="K104" s="27">
        <f t="shared" si="26"/>
        <v>0.88789725729212021</v>
      </c>
      <c r="L104" s="27">
        <f t="shared" si="26"/>
        <v>0.88661114670083285</v>
      </c>
      <c r="M104" s="27">
        <f>M102/M103</f>
        <v>0.77914914155691928</v>
      </c>
      <c r="N104" s="27">
        <f t="shared" si="26"/>
        <v>0.70052135552436334</v>
      </c>
      <c r="O104" s="27">
        <f t="shared" si="26"/>
        <v>0.76351896690879739</v>
      </c>
      <c r="P104" s="27">
        <f t="shared" si="26"/>
        <v>0.68398268398268403</v>
      </c>
      <c r="Q104" s="27">
        <f>Q102/Q103</f>
        <v>0.72009056973257446</v>
      </c>
      <c r="R104" s="27">
        <f t="shared" si="26"/>
        <v>0.88629482999534237</v>
      </c>
      <c r="S104" s="27">
        <f t="shared" si="26"/>
        <v>0.74375864932189317</v>
      </c>
      <c r="T104" s="27">
        <f t="shared" si="26"/>
        <v>0.65300757814966837</v>
      </c>
      <c r="U104" s="27">
        <f t="shared" si="26"/>
        <v>1</v>
      </c>
      <c r="V104" s="27">
        <f t="shared" si="26"/>
        <v>0.51383099658961728</v>
      </c>
      <c r="W104" s="27">
        <f t="shared" si="26"/>
        <v>0.67334928539093319</v>
      </c>
      <c r="X104" s="27">
        <f>X102/X103</f>
        <v>0.97069252787627636</v>
      </c>
      <c r="Y104" s="27">
        <f t="shared" si="26"/>
        <v>0.60352196956744741</v>
      </c>
    </row>
    <row r="105" spans="1:26" s="82" customFormat="1" ht="31.9" hidden="1" customHeight="1" x14ac:dyDescent="0.2">
      <c r="A105" s="80" t="s">
        <v>96</v>
      </c>
      <c r="B105" s="83">
        <f>B101-B102</f>
        <v>130637</v>
      </c>
      <c r="C105" s="22">
        <f t="shared" si="23"/>
        <v>62628.2</v>
      </c>
      <c r="D105" s="14">
        <f t="shared" si="14"/>
        <v>0.47940629377588279</v>
      </c>
      <c r="E105" s="117">
        <f>E103-E102</f>
        <v>7338</v>
      </c>
      <c r="F105" s="117">
        <f t="shared" ref="F105:L105" si="27">F103-F102</f>
        <v>2211</v>
      </c>
      <c r="G105" s="117">
        <f t="shared" si="27"/>
        <v>752</v>
      </c>
      <c r="H105" s="117">
        <f>H103-H102</f>
        <v>4297</v>
      </c>
      <c r="I105" s="117">
        <f>I103-I102</f>
        <v>3126</v>
      </c>
      <c r="J105" s="117">
        <f t="shared" si="27"/>
        <v>2296</v>
      </c>
      <c r="K105" s="117">
        <f t="shared" si="27"/>
        <v>1030</v>
      </c>
      <c r="L105" s="117">
        <f t="shared" si="27"/>
        <v>1593</v>
      </c>
      <c r="M105" s="117">
        <f>M103-M102</f>
        <v>3203</v>
      </c>
      <c r="N105" s="117">
        <f>N103-N102</f>
        <v>1493.5</v>
      </c>
      <c r="O105" s="117">
        <f t="shared" ref="O105:Y105" si="28">O103-O102</f>
        <v>2051</v>
      </c>
      <c r="P105" s="117">
        <f t="shared" si="28"/>
        <v>4745</v>
      </c>
      <c r="Q105" s="117">
        <f>Q103-Q102</f>
        <v>4574</v>
      </c>
      <c r="R105" s="117">
        <f t="shared" si="28"/>
        <v>1953</v>
      </c>
      <c r="S105" s="117">
        <f t="shared" si="28"/>
        <v>4629</v>
      </c>
      <c r="T105" s="117">
        <f t="shared" si="28"/>
        <v>4395.7000000000007</v>
      </c>
      <c r="U105" s="117">
        <f t="shared" si="28"/>
        <v>0</v>
      </c>
      <c r="V105" s="117">
        <f t="shared" si="28"/>
        <v>2566</v>
      </c>
      <c r="W105" s="117">
        <f>W103-W102</f>
        <v>5051</v>
      </c>
      <c r="X105" s="117">
        <f t="shared" si="28"/>
        <v>686</v>
      </c>
      <c r="Y105" s="117">
        <f t="shared" si="28"/>
        <v>4638</v>
      </c>
      <c r="Z105" s="120"/>
    </row>
    <row r="106" spans="1:26" s="11" customFormat="1" ht="30" customHeight="1" x14ac:dyDescent="0.2">
      <c r="A106" s="10" t="s">
        <v>92</v>
      </c>
      <c r="B106" s="88">
        <v>91975</v>
      </c>
      <c r="C106" s="88">
        <f t="shared" si="23"/>
        <v>126309.2</v>
      </c>
      <c r="D106" s="14">
        <f t="shared" si="14"/>
        <v>1.3732992661049197</v>
      </c>
      <c r="E106" s="9">
        <f>17688+500</f>
        <v>18188</v>
      </c>
      <c r="F106" s="9">
        <v>2768</v>
      </c>
      <c r="G106" s="9">
        <v>6825</v>
      </c>
      <c r="H106" s="9">
        <v>6355</v>
      </c>
      <c r="I106" s="9">
        <v>2555</v>
      </c>
      <c r="J106" s="9">
        <v>9865</v>
      </c>
      <c r="K106" s="9">
        <v>3500</v>
      </c>
      <c r="L106" s="9">
        <v>5808</v>
      </c>
      <c r="M106" s="9">
        <v>6553</v>
      </c>
      <c r="N106" s="9">
        <v>1496.5</v>
      </c>
      <c r="O106" s="9">
        <v>1791</v>
      </c>
      <c r="P106" s="9">
        <v>5107</v>
      </c>
      <c r="Q106" s="9">
        <v>8246</v>
      </c>
      <c r="R106" s="9">
        <v>9561</v>
      </c>
      <c r="S106" s="9">
        <v>7796</v>
      </c>
      <c r="T106" s="9">
        <v>3521.7</v>
      </c>
      <c r="U106" s="9">
        <v>5231</v>
      </c>
      <c r="V106" s="9">
        <v>1045</v>
      </c>
      <c r="W106" s="9">
        <v>5241</v>
      </c>
      <c r="X106" s="9">
        <v>12451</v>
      </c>
      <c r="Y106" s="9">
        <v>2405</v>
      </c>
    </row>
    <row r="107" spans="1:26" s="11" customFormat="1" ht="30" customHeight="1" x14ac:dyDescent="0.2">
      <c r="A107" s="10" t="s">
        <v>93</v>
      </c>
      <c r="B107" s="88">
        <v>10092</v>
      </c>
      <c r="C107" s="88">
        <f t="shared" si="23"/>
        <v>8578</v>
      </c>
      <c r="D107" s="14">
        <f t="shared" si="14"/>
        <v>0.84998018232263184</v>
      </c>
      <c r="E107" s="9">
        <v>315</v>
      </c>
      <c r="F107" s="9">
        <v>278</v>
      </c>
      <c r="G107" s="9"/>
      <c r="H107" s="9">
        <v>391</v>
      </c>
      <c r="I107" s="9">
        <v>56</v>
      </c>
      <c r="J107" s="9">
        <v>862</v>
      </c>
      <c r="K107" s="9">
        <v>1343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1048</v>
      </c>
    </row>
    <row r="108" spans="1:26" s="11" customFormat="1" ht="30" customHeight="1" x14ac:dyDescent="0.2">
      <c r="A108" s="10" t="s">
        <v>94</v>
      </c>
      <c r="B108" s="88">
        <v>57074</v>
      </c>
      <c r="C108" s="88">
        <f t="shared" si="23"/>
        <v>76699.600000000006</v>
      </c>
      <c r="D108" s="14">
        <f t="shared" si="14"/>
        <v>1.3438623541367349</v>
      </c>
      <c r="E108" s="9">
        <v>780</v>
      </c>
      <c r="F108" s="9">
        <v>2615</v>
      </c>
      <c r="G108" s="9">
        <v>6990</v>
      </c>
      <c r="H108" s="9">
        <v>7072</v>
      </c>
      <c r="I108" s="9">
        <v>2584</v>
      </c>
      <c r="J108" s="9">
        <v>5300</v>
      </c>
      <c r="K108" s="9">
        <v>1991</v>
      </c>
      <c r="L108" s="9">
        <v>4575</v>
      </c>
      <c r="M108" s="9">
        <v>2416</v>
      </c>
      <c r="N108" s="9">
        <v>1522</v>
      </c>
      <c r="O108" s="9">
        <v>3607</v>
      </c>
      <c r="P108" s="9">
        <v>3716</v>
      </c>
      <c r="Q108" s="9">
        <v>2086</v>
      </c>
      <c r="R108" s="9">
        <v>4525</v>
      </c>
      <c r="S108" s="9">
        <v>4301</v>
      </c>
      <c r="T108" s="9">
        <v>3558.6</v>
      </c>
      <c r="U108" s="9">
        <v>3614</v>
      </c>
      <c r="V108" s="9">
        <v>1437</v>
      </c>
      <c r="W108" s="9">
        <v>3396</v>
      </c>
      <c r="X108" s="9">
        <v>7557</v>
      </c>
      <c r="Y108" s="9">
        <v>3057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171521</v>
      </c>
      <c r="C111" s="22">
        <f>SUM(E111:Y111)</f>
        <v>234223.5</v>
      </c>
      <c r="D111" s="14">
        <f t="shared" si="29"/>
        <v>1.3655674815328736</v>
      </c>
      <c r="E111" s="88">
        <v>19713</v>
      </c>
      <c r="F111" s="88">
        <v>6381</v>
      </c>
      <c r="G111" s="88">
        <v>15856</v>
      </c>
      <c r="H111" s="88">
        <v>14613</v>
      </c>
      <c r="I111" s="88">
        <v>6160</v>
      </c>
      <c r="J111" s="88">
        <v>17877</v>
      </c>
      <c r="K111" s="88">
        <v>8158</v>
      </c>
      <c r="L111" s="88">
        <v>12456</v>
      </c>
      <c r="M111" s="88">
        <v>11300</v>
      </c>
      <c r="N111" s="88">
        <v>3493.5</v>
      </c>
      <c r="O111" s="88">
        <v>6622</v>
      </c>
      <c r="P111" s="88">
        <v>10270</v>
      </c>
      <c r="Q111" s="88">
        <v>11767</v>
      </c>
      <c r="R111" s="88">
        <v>15223</v>
      </c>
      <c r="S111" s="88">
        <v>13436</v>
      </c>
      <c r="T111" s="88">
        <v>8272</v>
      </c>
      <c r="U111" s="88">
        <v>10003</v>
      </c>
      <c r="V111" s="88">
        <v>2712</v>
      </c>
      <c r="W111" s="88">
        <v>10412</v>
      </c>
      <c r="X111" s="88">
        <v>22439</v>
      </c>
      <c r="Y111" s="88">
        <v>7060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0.56565213519904234</v>
      </c>
      <c r="C112" s="22">
        <f t="shared" si="23"/>
        <v>16.672422159084881</v>
      </c>
      <c r="D112" s="14">
        <f t="shared" si="29"/>
        <v>29.474691460712279</v>
      </c>
      <c r="E112" s="27">
        <f t="shared" ref="E112" si="30">E111/E101</f>
        <v>0.72873461239880222</v>
      </c>
      <c r="F112" s="27">
        <f>F111/F101</f>
        <v>0.74266759776536317</v>
      </c>
      <c r="G112" s="27">
        <f t="shared" ref="G112:Y112" si="31">G111/G101</f>
        <v>0.95472061657032758</v>
      </c>
      <c r="H112" s="27">
        <f t="shared" si="31"/>
        <v>0.81003325942350335</v>
      </c>
      <c r="I112" s="27">
        <f t="shared" si="31"/>
        <v>0.66336420417833297</v>
      </c>
      <c r="J112" s="27">
        <f t="shared" si="31"/>
        <v>0.88618450404005356</v>
      </c>
      <c r="K112" s="27">
        <f t="shared" si="31"/>
        <v>0.88789725729212021</v>
      </c>
      <c r="L112" s="27">
        <f t="shared" si="31"/>
        <v>0.88661114670083285</v>
      </c>
      <c r="M112" s="27">
        <f>M103/M102</f>
        <v>1.2834513274336283</v>
      </c>
      <c r="N112" s="27">
        <f>N111/N101</f>
        <v>0.70052135552436334</v>
      </c>
      <c r="O112" s="27">
        <f t="shared" si="31"/>
        <v>0.76351896690879739</v>
      </c>
      <c r="P112" s="27">
        <f t="shared" si="31"/>
        <v>0.68398268398268403</v>
      </c>
      <c r="Q112" s="27">
        <f t="shared" si="31"/>
        <v>0.70045836061670341</v>
      </c>
      <c r="R112" s="27">
        <f t="shared" si="31"/>
        <v>0.84263256946750797</v>
      </c>
      <c r="S112" s="27">
        <f t="shared" si="31"/>
        <v>0.74375864932189317</v>
      </c>
      <c r="T112" s="27">
        <f t="shared" si="31"/>
        <v>0.64453794608072312</v>
      </c>
      <c r="U112" s="27">
        <f t="shared" si="31"/>
        <v>1</v>
      </c>
      <c r="V112" s="27">
        <f t="shared" si="31"/>
        <v>0.51383099658961728</v>
      </c>
      <c r="W112" s="27">
        <f t="shared" si="31"/>
        <v>0.67334928539093319</v>
      </c>
      <c r="X112" s="27">
        <f t="shared" si="31"/>
        <v>0.95864484983124709</v>
      </c>
      <c r="Y112" s="27">
        <f t="shared" si="31"/>
        <v>0.60352196956744741</v>
      </c>
    </row>
    <row r="113" spans="1:25" s="11" customFormat="1" ht="30" customHeight="1" x14ac:dyDescent="0.2">
      <c r="A113" s="10" t="s">
        <v>193</v>
      </c>
      <c r="B113" s="88">
        <v>91299</v>
      </c>
      <c r="C113" s="88">
        <f t="shared" si="23"/>
        <v>125968</v>
      </c>
      <c r="D113" s="14">
        <f t="shared" si="29"/>
        <v>1.3797303365863811</v>
      </c>
      <c r="E113" s="9">
        <v>18188</v>
      </c>
      <c r="F113" s="9">
        <v>2768</v>
      </c>
      <c r="G113" s="9">
        <v>6825</v>
      </c>
      <c r="H113" s="9">
        <v>6355</v>
      </c>
      <c r="I113" s="9">
        <v>2555</v>
      </c>
      <c r="J113" s="9">
        <v>9532</v>
      </c>
      <c r="K113" s="9">
        <v>3500</v>
      </c>
      <c r="L113" s="9">
        <v>5808</v>
      </c>
      <c r="M113" s="9">
        <v>6553</v>
      </c>
      <c r="N113" s="9">
        <v>1497</v>
      </c>
      <c r="O113" s="9">
        <v>1791</v>
      </c>
      <c r="P113" s="9">
        <v>5107</v>
      </c>
      <c r="Q113" s="9">
        <v>8246</v>
      </c>
      <c r="R113" s="9">
        <v>9561</v>
      </c>
      <c r="S113" s="9">
        <v>7796</v>
      </c>
      <c r="T113" s="9">
        <v>3522</v>
      </c>
      <c r="U113" s="9">
        <v>5231</v>
      </c>
      <c r="V113" s="9">
        <v>1045</v>
      </c>
      <c r="W113" s="9">
        <v>5241</v>
      </c>
      <c r="X113" s="9">
        <v>12442</v>
      </c>
      <c r="Y113" s="9">
        <v>2405</v>
      </c>
    </row>
    <row r="114" spans="1:25" s="11" customFormat="1" ht="30" customHeight="1" x14ac:dyDescent="0.2">
      <c r="A114" s="10" t="s">
        <v>93</v>
      </c>
      <c r="B114" s="88">
        <v>10092</v>
      </c>
      <c r="C114" s="88">
        <f t="shared" si="23"/>
        <v>8578</v>
      </c>
      <c r="D114" s="14">
        <f t="shared" si="29"/>
        <v>0.84998018232263184</v>
      </c>
      <c r="E114" s="9">
        <v>315</v>
      </c>
      <c r="F114" s="9">
        <v>278</v>
      </c>
      <c r="G114" s="9"/>
      <c r="H114" s="9">
        <v>391</v>
      </c>
      <c r="I114" s="9">
        <v>56</v>
      </c>
      <c r="J114" s="9">
        <v>862</v>
      </c>
      <c r="K114" s="9">
        <v>1343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1048</v>
      </c>
    </row>
    <row r="115" spans="1:25" s="11" customFormat="1" ht="30" customHeight="1" x14ac:dyDescent="0.2">
      <c r="A115" s="10" t="s">
        <v>94</v>
      </c>
      <c r="B115" s="88">
        <v>57074</v>
      </c>
      <c r="C115" s="88">
        <f>SUM(E115:Y115)</f>
        <v>76720</v>
      </c>
      <c r="D115" s="14">
        <f t="shared" si="29"/>
        <v>1.3442197848407331</v>
      </c>
      <c r="E115" s="9">
        <v>780</v>
      </c>
      <c r="F115" s="9">
        <v>2615</v>
      </c>
      <c r="G115" s="9">
        <v>6990</v>
      </c>
      <c r="H115" s="9">
        <v>7072</v>
      </c>
      <c r="I115" s="9">
        <v>2584</v>
      </c>
      <c r="J115" s="9">
        <v>5300</v>
      </c>
      <c r="K115" s="9">
        <v>1991</v>
      </c>
      <c r="L115" s="9">
        <v>4595</v>
      </c>
      <c r="M115" s="9">
        <v>2416</v>
      </c>
      <c r="N115" s="9">
        <v>1522</v>
      </c>
      <c r="O115" s="9">
        <v>3607</v>
      </c>
      <c r="P115" s="9">
        <v>3716</v>
      </c>
      <c r="Q115" s="9">
        <v>2086</v>
      </c>
      <c r="R115" s="9">
        <v>4525</v>
      </c>
      <c r="S115" s="9">
        <v>4301</v>
      </c>
      <c r="T115" s="9">
        <v>3559</v>
      </c>
      <c r="U115" s="9">
        <v>3614</v>
      </c>
      <c r="V115" s="9">
        <v>1437</v>
      </c>
      <c r="W115" s="9">
        <v>3396</v>
      </c>
      <c r="X115" s="9">
        <v>7557</v>
      </c>
      <c r="Y115" s="9">
        <v>3057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591864</v>
      </c>
      <c r="C119" s="22">
        <f t="shared" si="23"/>
        <v>784695.41</v>
      </c>
      <c r="D119" s="14">
        <f t="shared" si="29"/>
        <v>1.3258035798764582</v>
      </c>
      <c r="E119" s="88">
        <v>80524</v>
      </c>
      <c r="F119" s="88">
        <v>16590</v>
      </c>
      <c r="G119" s="88">
        <v>52766</v>
      </c>
      <c r="H119" s="88">
        <v>49462</v>
      </c>
      <c r="I119" s="88">
        <v>18485</v>
      </c>
      <c r="J119" s="88">
        <v>62399</v>
      </c>
      <c r="K119" s="88">
        <v>26235</v>
      </c>
      <c r="L119" s="88">
        <v>35399</v>
      </c>
      <c r="M119" s="88">
        <v>32985</v>
      </c>
      <c r="N119" s="88">
        <v>10809</v>
      </c>
      <c r="O119" s="88">
        <v>20325</v>
      </c>
      <c r="P119" s="88">
        <v>31670</v>
      </c>
      <c r="Q119" s="88">
        <v>37722</v>
      </c>
      <c r="R119" s="88">
        <v>50491</v>
      </c>
      <c r="S119" s="88">
        <v>52544</v>
      </c>
      <c r="T119" s="88">
        <v>26223.9</v>
      </c>
      <c r="U119" s="88">
        <v>34360.01</v>
      </c>
      <c r="V119" s="88">
        <v>8517.5</v>
      </c>
      <c r="W119" s="88">
        <v>36631</v>
      </c>
      <c r="X119" s="88">
        <v>79076</v>
      </c>
      <c r="Y119" s="88">
        <v>21481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320643</v>
      </c>
      <c r="C121" s="88">
        <f t="shared" si="23"/>
        <v>451461.55</v>
      </c>
      <c r="D121" s="14">
        <f t="shared" si="29"/>
        <v>1.4079881675258776</v>
      </c>
      <c r="E121" s="9">
        <f>75846+22</f>
        <v>75868</v>
      </c>
      <c r="F121" s="9">
        <v>9636</v>
      </c>
      <c r="G121" s="9">
        <v>24189</v>
      </c>
      <c r="H121" s="9">
        <v>21650</v>
      </c>
      <c r="I121" s="9">
        <v>7915</v>
      </c>
      <c r="J121" s="9">
        <v>34042</v>
      </c>
      <c r="K121" s="9">
        <v>13044</v>
      </c>
      <c r="L121" s="9">
        <v>16680</v>
      </c>
      <c r="M121" s="9">
        <v>20457</v>
      </c>
      <c r="N121" s="9">
        <v>4874</v>
      </c>
      <c r="O121" s="9">
        <v>6108</v>
      </c>
      <c r="P121" s="9">
        <v>16890</v>
      </c>
      <c r="Q121" s="9">
        <v>28789</v>
      </c>
      <c r="R121" s="9">
        <v>35628</v>
      </c>
      <c r="S121" s="9">
        <v>33680</v>
      </c>
      <c r="T121" s="9">
        <v>10948</v>
      </c>
      <c r="U121" s="9">
        <v>17450.55</v>
      </c>
      <c r="V121" s="9">
        <v>3005</v>
      </c>
      <c r="W121" s="9">
        <v>18194</v>
      </c>
      <c r="X121" s="9">
        <v>44737</v>
      </c>
      <c r="Y121" s="9">
        <v>7677</v>
      </c>
    </row>
    <row r="122" spans="1:25" s="11" customFormat="1" ht="30" customHeight="1" x14ac:dyDescent="0.2">
      <c r="A122" s="10" t="s">
        <v>93</v>
      </c>
      <c r="B122" s="24">
        <v>31130</v>
      </c>
      <c r="C122" s="88">
        <f t="shared" si="23"/>
        <v>27602</v>
      </c>
      <c r="D122" s="14">
        <f t="shared" si="29"/>
        <v>0.88666880822357852</v>
      </c>
      <c r="E122" s="9">
        <v>945</v>
      </c>
      <c r="F122" s="9">
        <v>695</v>
      </c>
      <c r="G122" s="9"/>
      <c r="H122" s="9">
        <v>1258</v>
      </c>
      <c r="I122" s="9">
        <v>146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3071</v>
      </c>
      <c r="Y122" s="9">
        <v>3545</v>
      </c>
    </row>
    <row r="123" spans="1:25" s="11" customFormat="1" ht="30.75" customHeight="1" x14ac:dyDescent="0.2">
      <c r="A123" s="10" t="s">
        <v>94</v>
      </c>
      <c r="B123" s="24">
        <v>193006</v>
      </c>
      <c r="C123" s="88">
        <f t="shared" si="23"/>
        <v>244122.46</v>
      </c>
      <c r="D123" s="14">
        <f t="shared" si="29"/>
        <v>1.2648438908634965</v>
      </c>
      <c r="E123" s="9">
        <v>2574</v>
      </c>
      <c r="F123" s="9">
        <v>6537</v>
      </c>
      <c r="G123" s="9">
        <v>23710</v>
      </c>
      <c r="H123" s="9">
        <v>24577</v>
      </c>
      <c r="I123" s="9">
        <v>7566</v>
      </c>
      <c r="J123" s="9">
        <v>17490</v>
      </c>
      <c r="K123" s="9">
        <v>5723</v>
      </c>
      <c r="L123" s="9">
        <v>13845</v>
      </c>
      <c r="M123" s="9">
        <v>7017</v>
      </c>
      <c r="N123" s="9">
        <v>4632</v>
      </c>
      <c r="O123" s="9">
        <v>11454</v>
      </c>
      <c r="P123" s="9">
        <v>10266</v>
      </c>
      <c r="Q123" s="9">
        <v>5099</v>
      </c>
      <c r="R123" s="9">
        <v>12079</v>
      </c>
      <c r="S123" s="9">
        <v>14705</v>
      </c>
      <c r="T123" s="9">
        <v>11880</v>
      </c>
      <c r="U123" s="9">
        <v>13154.96</v>
      </c>
      <c r="V123" s="9">
        <v>4848.5</v>
      </c>
      <c r="W123" s="9">
        <v>11411</v>
      </c>
      <c r="X123" s="9">
        <v>26689</v>
      </c>
      <c r="Y123" s="9">
        <v>8865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34.5</v>
      </c>
      <c r="C126" s="18">
        <f>C119/C111*10</f>
        <v>33.501993181726</v>
      </c>
      <c r="D126" s="14">
        <f t="shared" ref="D126:D131" si="33">C126/B126</f>
        <v>0.9710722661369855</v>
      </c>
      <c r="E126" s="113">
        <f t="shared" ref="E126:M126" si="34">E119/E111*10</f>
        <v>40.848171257545786</v>
      </c>
      <c r="F126" s="113">
        <f t="shared" si="34"/>
        <v>25.999059708509638</v>
      </c>
      <c r="G126" s="113">
        <f t="shared" si="34"/>
        <v>33.278254288597381</v>
      </c>
      <c r="H126" s="113">
        <f t="shared" si="34"/>
        <v>33.847943611852457</v>
      </c>
      <c r="I126" s="113">
        <f t="shared" si="34"/>
        <v>30.008116883116884</v>
      </c>
      <c r="J126" s="113">
        <f t="shared" si="34"/>
        <v>34.904626055825922</v>
      </c>
      <c r="K126" s="113">
        <f t="shared" si="34"/>
        <v>32.15861730816377</v>
      </c>
      <c r="L126" s="113">
        <f t="shared" si="34"/>
        <v>28.419235709698135</v>
      </c>
      <c r="M126" s="113">
        <f t="shared" si="34"/>
        <v>29.190265486725661</v>
      </c>
      <c r="N126" s="113">
        <f t="shared" ref="N126:O126" si="35">N119/N111*10</f>
        <v>30.940317732932591</v>
      </c>
      <c r="O126" s="113">
        <f t="shared" si="35"/>
        <v>30.693144065237089</v>
      </c>
      <c r="P126" s="113">
        <f>P119/P111*10</f>
        <v>30.837390457643622</v>
      </c>
      <c r="Q126" s="113">
        <f t="shared" ref="Q126" si="36">Q119/Q111*10</f>
        <v>32.05744879748449</v>
      </c>
      <c r="R126" s="113">
        <f>R119/R111*10</f>
        <v>33.16757537936018</v>
      </c>
      <c r="S126" s="113">
        <f>S119/S111*10</f>
        <v>39.106877046740102</v>
      </c>
      <c r="T126" s="113">
        <f t="shared" ref="T126:V126" si="37">T119/T111*10</f>
        <v>31.702006769825921</v>
      </c>
      <c r="U126" s="113">
        <f t="shared" si="37"/>
        <v>34.349705088473456</v>
      </c>
      <c r="V126" s="113">
        <f t="shared" si="37"/>
        <v>31.40671091445428</v>
      </c>
      <c r="W126" s="113">
        <f>W119/W111*10</f>
        <v>35.181521321552054</v>
      </c>
      <c r="X126" s="113">
        <f>X119/X111*10</f>
        <v>35.240429609162618</v>
      </c>
      <c r="Y126" s="113">
        <f>Y119/Y111*10</f>
        <v>30.426345609065155</v>
      </c>
    </row>
    <row r="127" spans="1:25" s="11" customFormat="1" ht="30" customHeight="1" x14ac:dyDescent="0.2">
      <c r="A127" s="10" t="s">
        <v>92</v>
      </c>
      <c r="B127" s="113">
        <v>35.1</v>
      </c>
      <c r="C127" s="113">
        <f>C121/C113*10</f>
        <v>35.839383811761721</v>
      </c>
      <c r="D127" s="14">
        <f t="shared" si="33"/>
        <v>1.0210650658621572</v>
      </c>
      <c r="E127" s="114">
        <f t="shared" ref="E127" si="38">E121/E113*10</f>
        <v>41.71321750604794</v>
      </c>
      <c r="F127" s="114">
        <f t="shared" ref="F127:G127" si="39">F121/F113*10</f>
        <v>34.812138728323696</v>
      </c>
      <c r="G127" s="114">
        <f t="shared" si="39"/>
        <v>35.441758241758244</v>
      </c>
      <c r="H127" s="114">
        <f t="shared" ref="H127:I127" si="40">H121/H113*10</f>
        <v>34.067663257277736</v>
      </c>
      <c r="I127" s="114">
        <f t="shared" si="40"/>
        <v>30.978473581213308</v>
      </c>
      <c r="J127" s="114">
        <f>J121/J113*10</f>
        <v>35.713386487620646</v>
      </c>
      <c r="K127" s="114">
        <f>K121/K113*10</f>
        <v>37.268571428571427</v>
      </c>
      <c r="L127" s="114">
        <f>L121/L113*10</f>
        <v>28.719008264462808</v>
      </c>
      <c r="M127" s="114">
        <f>M121/M113*10</f>
        <v>31.217762856706848</v>
      </c>
      <c r="N127" s="114">
        <f t="shared" ref="N127:R127" si="41">N121/N113*10</f>
        <v>32.55845023380094</v>
      </c>
      <c r="O127" s="114">
        <f t="shared" si="41"/>
        <v>34.103852596314908</v>
      </c>
      <c r="P127" s="114">
        <f t="shared" si="41"/>
        <v>33.072253769336207</v>
      </c>
      <c r="Q127" s="114">
        <f t="shared" si="41"/>
        <v>34.912684938151834</v>
      </c>
      <c r="R127" s="114">
        <f t="shared" si="41"/>
        <v>37.263884530906807</v>
      </c>
      <c r="S127" s="114">
        <f>S121/S113*10</f>
        <v>43.201641867624417</v>
      </c>
      <c r="T127" s="114">
        <f t="shared" ref="T127:U127" si="42">T121/T113*10</f>
        <v>31.084611016467917</v>
      </c>
      <c r="U127" s="114">
        <f t="shared" si="42"/>
        <v>33.359873829095775</v>
      </c>
      <c r="V127" s="114">
        <f>V121/V113*10</f>
        <v>28.755980861244019</v>
      </c>
      <c r="W127" s="114">
        <f t="shared" ref="W127:Y127" si="43">W121/W113*10</f>
        <v>34.714749093684411</v>
      </c>
      <c r="X127" s="114">
        <f>X121/X113*10</f>
        <v>35.956437871724802</v>
      </c>
      <c r="Y127" s="114">
        <f t="shared" si="43"/>
        <v>31.920997920997923</v>
      </c>
    </row>
    <row r="128" spans="1:25" s="11" customFormat="1" ht="30" customHeight="1" x14ac:dyDescent="0.2">
      <c r="A128" s="10" t="s">
        <v>93</v>
      </c>
      <c r="B128" s="48">
        <v>30.8</v>
      </c>
      <c r="C128" s="113">
        <f t="shared" ref="C128:C131" si="44">C121/C113*10</f>
        <v>35.839383811761721</v>
      </c>
      <c r="D128" s="14">
        <f t="shared" si="33"/>
        <v>1.1636163575247311</v>
      </c>
      <c r="E128" s="108">
        <f>E122/E114*10</f>
        <v>30</v>
      </c>
      <c r="F128" s="108">
        <f t="shared" ref="F128:I128" si="45">F122/F114*10</f>
        <v>25</v>
      </c>
      <c r="G128" s="108"/>
      <c r="H128" s="108">
        <f t="shared" si="45"/>
        <v>32.173913043478265</v>
      </c>
      <c r="I128" s="108">
        <f t="shared" si="45"/>
        <v>26.071428571428573</v>
      </c>
      <c r="J128" s="108">
        <f>J122/J114*10</f>
        <v>38.201856148491878</v>
      </c>
      <c r="K128" s="108">
        <f>K122/K114*10</f>
        <v>26.865227103499628</v>
      </c>
      <c r="L128" s="108">
        <f t="shared" ref="L128" si="46">L122/L114*10</f>
        <v>25.212264150943398</v>
      </c>
      <c r="M128" s="108">
        <f t="shared" ref="M128:O128" si="47">M122/M114*10</f>
        <v>20.722891566265062</v>
      </c>
      <c r="N128" s="108"/>
      <c r="O128" s="108">
        <f t="shared" si="47"/>
        <v>24.836795252225521</v>
      </c>
      <c r="P128" s="108">
        <f t="shared" ref="P128:R128" si="48">P122/P114*10</f>
        <v>34.942528735632187</v>
      </c>
      <c r="Q128" s="108">
        <f t="shared" si="48"/>
        <v>26.666666666666664</v>
      </c>
      <c r="R128" s="108">
        <f t="shared" si="48"/>
        <v>26.302325581395351</v>
      </c>
      <c r="S128" s="108">
        <f t="shared" ref="S128:T128" si="49">S122/S114*10</f>
        <v>32.592592592592588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32.670212765957444</v>
      </c>
      <c r="Y128" s="108">
        <f>Y122/Y114*10</f>
        <v>33.826335877862597</v>
      </c>
    </row>
    <row r="129" spans="1:26" s="11" customFormat="1" ht="30" customHeight="1" x14ac:dyDescent="0.2">
      <c r="A129" s="10" t="s">
        <v>94</v>
      </c>
      <c r="B129" s="48">
        <v>33.9</v>
      </c>
      <c r="C129" s="113">
        <f>C123/C115*10</f>
        <v>31.819924400417101</v>
      </c>
      <c r="D129" s="14">
        <f t="shared" si="33"/>
        <v>0.93864083777041596</v>
      </c>
      <c r="E129" s="108">
        <f>E123/E115*10</f>
        <v>33</v>
      </c>
      <c r="F129" s="108">
        <f>F123/F115*10</f>
        <v>24.998087954110897</v>
      </c>
      <c r="G129" s="108">
        <f>G123/G115*10</f>
        <v>33.919885550786837</v>
      </c>
      <c r="H129" s="114">
        <f t="shared" ref="H129" si="50">H123/H115*10</f>
        <v>34.752545248868778</v>
      </c>
      <c r="I129" s="114">
        <f>I123/I115*10</f>
        <v>29.28018575851393</v>
      </c>
      <c r="J129" s="114">
        <f>J123/J115*10</f>
        <v>33</v>
      </c>
      <c r="K129" s="108">
        <f t="shared" ref="K129:L129" si="51">K123/K115*10</f>
        <v>28.744349573078853</v>
      </c>
      <c r="L129" s="108">
        <f t="shared" si="51"/>
        <v>30.130576713819369</v>
      </c>
      <c r="M129" s="108">
        <f t="shared" ref="M129:O129" si="52">M123/M115*10</f>
        <v>29.043874172185433</v>
      </c>
      <c r="N129" s="108">
        <f t="shared" si="52"/>
        <v>30.433639947437584</v>
      </c>
      <c r="O129" s="108">
        <f t="shared" si="52"/>
        <v>31.754920986969779</v>
      </c>
      <c r="P129" s="108">
        <f t="shared" ref="P129:R129" si="53">P123/P115*10</f>
        <v>27.626480086114103</v>
      </c>
      <c r="Q129" s="108">
        <f t="shared" si="53"/>
        <v>24.443911792905084</v>
      </c>
      <c r="R129" s="108">
        <f t="shared" si="53"/>
        <v>26.693922651933701</v>
      </c>
      <c r="S129" s="108">
        <f t="shared" ref="S129:V129" si="54">S123/S115*10</f>
        <v>34.189723320158102</v>
      </c>
      <c r="T129" s="108">
        <f t="shared" si="54"/>
        <v>33.380162967125592</v>
      </c>
      <c r="U129" s="108">
        <f t="shared" si="54"/>
        <v>36.4</v>
      </c>
      <c r="V129" s="108">
        <f t="shared" si="54"/>
        <v>33.740431454418925</v>
      </c>
      <c r="W129" s="108">
        <f>W123/W115*10</f>
        <v>33.601295641931685</v>
      </c>
      <c r="X129" s="108">
        <f>X123/X115*10</f>
        <v>35.316924705570997</v>
      </c>
      <c r="Y129" s="108">
        <f>Y123/Y115*10</f>
        <v>28.999018645731105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31.819924400417101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19213</v>
      </c>
      <c r="F132" s="88">
        <v>6134</v>
      </c>
      <c r="G132" s="88">
        <v>15606</v>
      </c>
      <c r="H132" s="88">
        <v>14613</v>
      </c>
      <c r="I132" s="88">
        <v>5985</v>
      </c>
      <c r="J132" s="88">
        <v>17249</v>
      </c>
      <c r="K132" s="88">
        <v>7823</v>
      </c>
      <c r="L132" s="88">
        <v>11856</v>
      </c>
      <c r="M132" s="88">
        <v>11006</v>
      </c>
      <c r="N132" s="88">
        <v>3216.5</v>
      </c>
      <c r="O132" s="88">
        <v>6391</v>
      </c>
      <c r="P132" s="88">
        <v>10270</v>
      </c>
      <c r="Q132" s="88">
        <v>11602</v>
      </c>
      <c r="R132" s="88">
        <v>14573</v>
      </c>
      <c r="S132" s="88">
        <v>12483</v>
      </c>
      <c r="T132" s="88">
        <v>8039</v>
      </c>
      <c r="U132" s="88">
        <v>10003</v>
      </c>
      <c r="V132" s="88">
        <v>2586</v>
      </c>
      <c r="W132" s="88">
        <v>9773</v>
      </c>
      <c r="X132" s="88">
        <v>22209</v>
      </c>
      <c r="Y132" s="88">
        <v>6764</v>
      </c>
    </row>
    <row r="133" spans="1:26" s="11" customFormat="1" ht="30" customHeight="1" x14ac:dyDescent="0.2">
      <c r="A133" s="49" t="s">
        <v>99</v>
      </c>
      <c r="B133" s="22">
        <v>7924</v>
      </c>
      <c r="C133" s="22">
        <f>SUM(E133:Y133)</f>
        <v>7099</v>
      </c>
      <c r="D133" s="14">
        <f t="shared" ref="D133:D197" si="59">C133/B133</f>
        <v>0.89588591620393743</v>
      </c>
      <c r="E133" s="45">
        <f t="shared" ref="E133:Y133" si="60">(E111-E132)</f>
        <v>500</v>
      </c>
      <c r="F133" s="45">
        <f t="shared" si="60"/>
        <v>247</v>
      </c>
      <c r="G133" s="45">
        <f t="shared" si="60"/>
        <v>250</v>
      </c>
      <c r="H133" s="45">
        <v>156</v>
      </c>
      <c r="I133" s="45">
        <f t="shared" si="60"/>
        <v>175</v>
      </c>
      <c r="J133" s="45">
        <f t="shared" si="60"/>
        <v>628</v>
      </c>
      <c r="K133" s="45">
        <f t="shared" si="60"/>
        <v>335</v>
      </c>
      <c r="L133" s="45">
        <f t="shared" si="60"/>
        <v>600</v>
      </c>
      <c r="M133" s="45">
        <f t="shared" si="60"/>
        <v>294</v>
      </c>
      <c r="N133" s="45">
        <v>145</v>
      </c>
      <c r="O133" s="45">
        <f t="shared" si="60"/>
        <v>231</v>
      </c>
      <c r="P133" s="45">
        <v>246</v>
      </c>
      <c r="Q133" s="45">
        <f t="shared" si="60"/>
        <v>165</v>
      </c>
      <c r="R133" s="45">
        <f t="shared" si="60"/>
        <v>650</v>
      </c>
      <c r="S133" s="45">
        <f t="shared" si="60"/>
        <v>953</v>
      </c>
      <c r="T133" s="45">
        <f t="shared" si="60"/>
        <v>233</v>
      </c>
      <c r="U133" s="45">
        <v>0</v>
      </c>
      <c r="V133" s="45">
        <f t="shared" si="60"/>
        <v>126</v>
      </c>
      <c r="W133" s="45">
        <f t="shared" si="60"/>
        <v>639</v>
      </c>
      <c r="X133" s="45">
        <f>(X111-X132)</f>
        <v>230</v>
      </c>
      <c r="Y133" s="45">
        <f t="shared" si="60"/>
        <v>296</v>
      </c>
    </row>
    <row r="134" spans="1:26" s="11" customFormat="1" ht="30" customHeight="1" x14ac:dyDescent="0.2">
      <c r="A134" s="29" t="s">
        <v>100</v>
      </c>
      <c r="B134" s="22">
        <v>692</v>
      </c>
      <c r="C134" s="22">
        <f>SUM(E134:Y134)</f>
        <v>676</v>
      </c>
      <c r="D134" s="14">
        <f t="shared" si="59"/>
        <v>0.97687861271676302</v>
      </c>
      <c r="E134" s="136">
        <v>52</v>
      </c>
      <c r="F134" s="136">
        <v>25</v>
      </c>
      <c r="G134" s="88">
        <v>60</v>
      </c>
      <c r="H134" s="88">
        <v>51</v>
      </c>
      <c r="I134" s="88">
        <v>20</v>
      </c>
      <c r="J134" s="88">
        <v>36</v>
      </c>
      <c r="K134" s="88">
        <v>17</v>
      </c>
      <c r="L134" s="88">
        <v>54</v>
      </c>
      <c r="M134" s="88">
        <v>22</v>
      </c>
      <c r="N134" s="88">
        <v>19</v>
      </c>
      <c r="O134" s="88">
        <v>12</v>
      </c>
      <c r="P134" s="88">
        <v>38</v>
      </c>
      <c r="Q134" s="88">
        <v>40</v>
      </c>
      <c r="R134" s="88">
        <v>33</v>
      </c>
      <c r="S134" s="88">
        <v>41</v>
      </c>
      <c r="T134" s="88">
        <v>30</v>
      </c>
      <c r="U134" s="88">
        <v>31</v>
      </c>
      <c r="V134" s="88">
        <v>5</v>
      </c>
      <c r="W134" s="88">
        <v>26</v>
      </c>
      <c r="X134" s="88">
        <v>20</v>
      </c>
      <c r="Y134" s="88">
        <v>44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139</v>
      </c>
      <c r="C139" s="22">
        <f t="shared" si="61"/>
        <v>145.19999999999999</v>
      </c>
      <c r="D139" s="14">
        <f t="shared" si="59"/>
        <v>1.0446043165467624</v>
      </c>
      <c r="E139" s="88">
        <v>15</v>
      </c>
      <c r="F139" s="88">
        <v>10</v>
      </c>
      <c r="G139" s="88"/>
      <c r="H139" s="88"/>
      <c r="I139" s="88"/>
      <c r="J139" s="88">
        <v>1</v>
      </c>
      <c r="K139" s="88">
        <v>111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113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2881</v>
      </c>
      <c r="C143" s="22">
        <f>SUM(E143:Y143)</f>
        <v>2996.6</v>
      </c>
      <c r="D143" s="14">
        <f t="shared" si="59"/>
        <v>1.0401249566122874</v>
      </c>
      <c r="E143" s="88">
        <v>301</v>
      </c>
      <c r="F143" s="88">
        <v>200</v>
      </c>
      <c r="G143" s="88"/>
      <c r="H143" s="88"/>
      <c r="I143" s="88"/>
      <c r="J143" s="88">
        <v>18</v>
      </c>
      <c r="K143" s="88">
        <v>2154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67" t="e">
        <f>B143/B142</f>
        <v>#DIV/0!</v>
      </c>
      <c r="C144" s="22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18">
        <f>B143/B139*10</f>
        <v>207.26618705035972</v>
      </c>
      <c r="C145" s="18">
        <f>C143/C139*10</f>
        <v>206.37741046831957</v>
      </c>
      <c r="D145" s="14">
        <f t="shared" si="59"/>
        <v>0.99571190750074345</v>
      </c>
      <c r="E145" s="113">
        <f t="shared" ref="E145" si="64">E143/E139*10</f>
        <v>200.66666666666666</v>
      </c>
      <c r="F145" s="113">
        <f>F143/F139*10</f>
        <v>200</v>
      </c>
      <c r="G145" s="113"/>
      <c r="H145" s="113"/>
      <c r="I145" s="113"/>
      <c r="J145" s="113">
        <f>J143/J139*10</f>
        <v>180</v>
      </c>
      <c r="K145" s="113">
        <f>K143/K139*10</f>
        <v>194.05405405405406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56</v>
      </c>
      <c r="C150" s="22">
        <f t="shared" si="61"/>
        <v>44.7</v>
      </c>
      <c r="D150" s="14">
        <f t="shared" si="59"/>
        <v>0.79821428571428577</v>
      </c>
      <c r="E150" s="88">
        <v>9</v>
      </c>
      <c r="F150" s="88"/>
      <c r="G150" s="88"/>
      <c r="H150" s="88"/>
      <c r="I150" s="88"/>
      <c r="J150" s="88"/>
      <c r="K150" s="88">
        <v>33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0.7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6.5882352941176475E-2</v>
      </c>
      <c r="C151" s="22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1617</v>
      </c>
      <c r="C153" s="22">
        <f t="shared" si="61"/>
        <v>2158</v>
      </c>
      <c r="D153" s="14">
        <f t="shared" si="59"/>
        <v>1.3345701917130488</v>
      </c>
      <c r="E153" s="88">
        <v>162</v>
      </c>
      <c r="F153" s="88"/>
      <c r="G153" s="88"/>
      <c r="H153" s="88"/>
      <c r="I153" s="88"/>
      <c r="J153" s="88"/>
      <c r="K153" s="88">
        <v>1955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37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288.75</v>
      </c>
      <c r="C155" s="18">
        <f>C153/C150*10</f>
        <v>482.77404921700219</v>
      </c>
      <c r="D155" s="14">
        <f t="shared" si="59"/>
        <v>1.6719447591930812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592.42424242424238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528.57142857142867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794</v>
      </c>
      <c r="C156" s="18">
        <f t="shared" si="61"/>
        <v>855.4</v>
      </c>
      <c r="D156" s="14">
        <f t="shared" si="59"/>
        <v>1.0773299748110832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93.7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20.3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295</v>
      </c>
      <c r="C157" s="18">
        <f>SUM(E157:Y157)</f>
        <v>583</v>
      </c>
      <c r="D157" s="14">
        <f t="shared" si="59"/>
        <v>1.9762711864406779</v>
      </c>
      <c r="E157" s="34"/>
      <c r="F157" s="33"/>
      <c r="G157" s="51">
        <v>540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21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8">SUM(E158:Y158)</f>
        <v>6815.5</v>
      </c>
      <c r="D158" s="14">
        <f t="shared" si="59"/>
        <v>1.6305023923444977</v>
      </c>
      <c r="E158" s="34"/>
      <c r="F158" s="33"/>
      <c r="G158" s="33">
        <v>6480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172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141.69491525423729</v>
      </c>
      <c r="C159" s="18">
        <f>C158/C157*10</f>
        <v>116.90394511149228</v>
      </c>
      <c r="D159" s="14">
        <f t="shared" si="59"/>
        <v>0.82503980401651245</v>
      </c>
      <c r="E159" s="34"/>
      <c r="F159" s="52"/>
      <c r="G159" s="52">
        <f>G158/G157*10</f>
        <v>120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81.904761904761898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107">
        <f>B168+B171</f>
        <v>2035</v>
      </c>
      <c r="C164" s="18">
        <f>SUM(E164:Y164)</f>
        <v>8207.7000000000007</v>
      </c>
      <c r="D164" s="14">
        <f t="shared" si="59"/>
        <v>4.0332678132678135</v>
      </c>
      <c r="E164" s="115"/>
      <c r="F164" s="115"/>
      <c r="G164" s="115">
        <f>G168+G171+G188+G174+G183</f>
        <v>150</v>
      </c>
      <c r="H164" s="149">
        <f>H168+H171+H188+H174</f>
        <v>739</v>
      </c>
      <c r="I164" s="149">
        <f>I168+I171+I188+I174</f>
        <v>840</v>
      </c>
      <c r="J164" s="149">
        <f>J168+J188+J183+J171</f>
        <v>2467</v>
      </c>
      <c r="K164" s="149">
        <f>K168+K171+K188+K174</f>
        <v>336</v>
      </c>
      <c r="L164" s="149"/>
      <c r="M164" s="149">
        <f>M168+M171+M188+M174</f>
        <v>1545</v>
      </c>
      <c r="N164" s="149"/>
      <c r="O164" s="149"/>
      <c r="P164" s="149">
        <f t="shared" ref="P164:Y164" si="70">P168+P171+P188+P174+P177+P183</f>
        <v>110</v>
      </c>
      <c r="Q164" s="149"/>
      <c r="R164" s="149"/>
      <c r="S164" s="149"/>
      <c r="T164" s="149">
        <v>590</v>
      </c>
      <c r="U164" s="149"/>
      <c r="V164" s="149"/>
      <c r="W164" s="149">
        <f t="shared" si="70"/>
        <v>369</v>
      </c>
      <c r="X164" s="149">
        <f t="shared" si="70"/>
        <v>961.7</v>
      </c>
      <c r="Y164" s="149">
        <f t="shared" si="70"/>
        <v>100</v>
      </c>
    </row>
    <row r="165" spans="1:26" s="11" customFormat="1" ht="31.5" customHeight="1" x14ac:dyDescent="0.2">
      <c r="A165" s="104" t="s">
        <v>203</v>
      </c>
      <c r="B165" s="107">
        <f>B169+B172</f>
        <v>1926</v>
      </c>
      <c r="C165" s="18">
        <f>SUM(E165:Y165)</f>
        <v>9288</v>
      </c>
      <c r="D165" s="14">
        <f t="shared" si="59"/>
        <v>4.8224299065420562</v>
      </c>
      <c r="E165" s="51"/>
      <c r="F165" s="51"/>
      <c r="G165" s="51">
        <f t="shared" ref="G165:Y165" si="71">G169+G172+G175+G189+G178+G184</f>
        <v>225</v>
      </c>
      <c r="H165" s="51">
        <f t="shared" si="71"/>
        <v>809</v>
      </c>
      <c r="I165" s="51">
        <f t="shared" si="71"/>
        <v>855</v>
      </c>
      <c r="J165" s="51">
        <f>J169+J172+J175+J189+J178+J184</f>
        <v>2960</v>
      </c>
      <c r="K165" s="51">
        <f t="shared" si="71"/>
        <v>247</v>
      </c>
      <c r="L165" s="51"/>
      <c r="M165" s="51">
        <f t="shared" si="71"/>
        <v>852</v>
      </c>
      <c r="N165" s="51"/>
      <c r="O165" s="51"/>
      <c r="P165" s="51">
        <f t="shared" si="71"/>
        <v>110</v>
      </c>
      <c r="Q165" s="51"/>
      <c r="R165" s="51"/>
      <c r="S165" s="51"/>
      <c r="T165" s="51">
        <v>393</v>
      </c>
      <c r="U165" s="51"/>
      <c r="V165" s="51"/>
      <c r="W165" s="51">
        <f t="shared" si="71"/>
        <v>691</v>
      </c>
      <c r="X165" s="51">
        <f t="shared" si="71"/>
        <v>2046</v>
      </c>
      <c r="Y165" s="51">
        <f t="shared" si="71"/>
        <v>100</v>
      </c>
    </row>
    <row r="166" spans="1:26" s="11" customFormat="1" ht="30" customHeight="1" x14ac:dyDescent="0.2">
      <c r="A166" s="29" t="s">
        <v>98</v>
      </c>
      <c r="B166" s="53">
        <f>B165/B164*10</f>
        <v>9.4643734643734643</v>
      </c>
      <c r="C166" s="18">
        <f>C165/C164*10</f>
        <v>11.316203077597864</v>
      </c>
      <c r="D166" s="14">
        <f t="shared" si="59"/>
        <v>1.1956632016049664</v>
      </c>
      <c r="E166" s="52"/>
      <c r="F166" s="52"/>
      <c r="G166" s="52">
        <f t="shared" ref="G166:X166" si="72">G165/G164*10</f>
        <v>15</v>
      </c>
      <c r="H166" s="52">
        <f t="shared" si="72"/>
        <v>10.94722598105548</v>
      </c>
      <c r="I166" s="52">
        <f t="shared" si="72"/>
        <v>10.178571428571427</v>
      </c>
      <c r="J166" s="52">
        <f t="shared" si="72"/>
        <v>11.998378597486825</v>
      </c>
      <c r="K166" s="52">
        <f t="shared" si="72"/>
        <v>7.3511904761904763</v>
      </c>
      <c r="L166" s="52"/>
      <c r="M166" s="52">
        <f t="shared" si="72"/>
        <v>5.5145631067961167</v>
      </c>
      <c r="N166" s="52"/>
      <c r="O166" s="52"/>
      <c r="P166" s="52">
        <f t="shared" si="72"/>
        <v>10</v>
      </c>
      <c r="Q166" s="52"/>
      <c r="R166" s="52"/>
      <c r="S166" s="52"/>
      <c r="T166" s="52">
        <f t="shared" si="72"/>
        <v>6.6610169491525433</v>
      </c>
      <c r="U166" s="52"/>
      <c r="V166" s="52"/>
      <c r="W166" s="52">
        <f t="shared" si="72"/>
        <v>18.726287262872631</v>
      </c>
      <c r="X166" s="52">
        <f t="shared" si="72"/>
        <v>21.274825829260685</v>
      </c>
      <c r="Y166" s="52">
        <f t="shared" ref="Y166" si="73">Y165/Y164*10</f>
        <v>10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26390.799999999999</v>
      </c>
      <c r="D167" s="14" t="e">
        <f t="shared" si="59"/>
        <v>#DIV/0!</v>
      </c>
      <c r="E167" s="116">
        <f t="shared" ref="E167:U167" si="74">E163-E164</f>
        <v>6450</v>
      </c>
      <c r="F167" s="116">
        <f t="shared" si="74"/>
        <v>579</v>
      </c>
      <c r="G167" s="116">
        <f>G163-G164</f>
        <v>1012.5999999999999</v>
      </c>
      <c r="H167" s="116">
        <f>H163-H164</f>
        <v>305</v>
      </c>
      <c r="I167" s="116">
        <f t="shared" si="74"/>
        <v>149</v>
      </c>
      <c r="J167" s="116">
        <f t="shared" si="74"/>
        <v>3086</v>
      </c>
      <c r="K167" s="116">
        <f t="shared" si="74"/>
        <v>58</v>
      </c>
      <c r="L167" s="116">
        <f t="shared" si="74"/>
        <v>1480.3</v>
      </c>
      <c r="M167" s="116">
        <f t="shared" si="74"/>
        <v>-476</v>
      </c>
      <c r="N167" s="116">
        <f t="shared" si="74"/>
        <v>218</v>
      </c>
      <c r="O167" s="116">
        <f t="shared" si="74"/>
        <v>650</v>
      </c>
      <c r="P167" s="116">
        <f t="shared" si="74"/>
        <v>1079</v>
      </c>
      <c r="Q167" s="116">
        <f t="shared" si="74"/>
        <v>5278</v>
      </c>
      <c r="R167" s="116">
        <f>R163-R164</f>
        <v>525.5</v>
      </c>
      <c r="S167" s="116">
        <f t="shared" si="74"/>
        <v>1005.6</v>
      </c>
      <c r="T167" s="116">
        <f t="shared" si="74"/>
        <v>584.5</v>
      </c>
      <c r="U167" s="116">
        <f t="shared" si="74"/>
        <v>2255</v>
      </c>
      <c r="V167" s="116">
        <f>V160-V164</f>
        <v>522</v>
      </c>
      <c r="W167" s="116">
        <f>W163-W164</f>
        <v>1084</v>
      </c>
      <c r="X167" s="116">
        <f>X163-X164</f>
        <v>415.29999999999995</v>
      </c>
      <c r="Y167" s="116">
        <f>Y163-Y164</f>
        <v>130</v>
      </c>
      <c r="Z167" s="121"/>
    </row>
    <row r="168" spans="1:26" s="106" customFormat="1" ht="30" customHeight="1" x14ac:dyDescent="0.2">
      <c r="A168" s="49" t="s">
        <v>111</v>
      </c>
      <c r="B168" s="25">
        <v>80</v>
      </c>
      <c r="C168" s="22">
        <f t="shared" si="68"/>
        <v>3503.7</v>
      </c>
      <c r="D168" s="14"/>
      <c r="E168" s="33"/>
      <c r="F168" s="33"/>
      <c r="G168" s="33">
        <v>150</v>
      </c>
      <c r="H168" s="33">
        <v>30</v>
      </c>
      <c r="I168" s="33"/>
      <c r="J168" s="33">
        <v>1300</v>
      </c>
      <c r="K168" s="33"/>
      <c r="L168" s="33">
        <v>230</v>
      </c>
      <c r="M168" s="33"/>
      <c r="N168" s="33"/>
      <c r="O168" s="33"/>
      <c r="P168" s="33">
        <v>110</v>
      </c>
      <c r="Q168" s="33"/>
      <c r="R168" s="33">
        <v>363</v>
      </c>
      <c r="S168" s="33"/>
      <c r="T168" s="33"/>
      <c r="U168" s="33"/>
      <c r="V168" s="33"/>
      <c r="W168" s="33">
        <v>369</v>
      </c>
      <c r="X168" s="3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35</v>
      </c>
      <c r="C169" s="22">
        <f t="shared" si="68"/>
        <v>5476</v>
      </c>
      <c r="D169" s="14"/>
      <c r="E169" s="152"/>
      <c r="F169" s="88"/>
      <c r="G169" s="88">
        <v>225</v>
      </c>
      <c r="H169" s="88">
        <v>30</v>
      </c>
      <c r="I169" s="88"/>
      <c r="J169" s="88">
        <v>1560</v>
      </c>
      <c r="K169" s="88"/>
      <c r="L169" s="105">
        <v>345</v>
      </c>
      <c r="M169" s="105"/>
      <c r="N169" s="147"/>
      <c r="O169" s="152"/>
      <c r="P169" s="152">
        <v>110</v>
      </c>
      <c r="Q169" s="105"/>
      <c r="R169" s="105">
        <v>534</v>
      </c>
      <c r="S169" s="105"/>
      <c r="T169" s="105"/>
      <c r="U169" s="105"/>
      <c r="V169" s="105"/>
      <c r="W169" s="105">
        <v>691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4.375</v>
      </c>
      <c r="C170" s="18">
        <f>C169/C168*10</f>
        <v>15.629191997031711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</v>
      </c>
      <c r="K170" s="52"/>
      <c r="L170" s="52">
        <f>L169/L168*10</f>
        <v>15</v>
      </c>
      <c r="M170" s="52"/>
      <c r="N170" s="52"/>
      <c r="O170" s="52"/>
      <c r="P170" s="52">
        <f>P169/P168*10</f>
        <v>10</v>
      </c>
      <c r="Q170" s="52"/>
      <c r="R170" s="52">
        <f>R169/R168*10</f>
        <v>14.710743801652892</v>
      </c>
      <c r="S170" s="52"/>
      <c r="T170" s="52"/>
      <c r="U170" s="52"/>
      <c r="V170" s="52"/>
      <c r="W170" s="52">
        <f>W169/W168*10</f>
        <v>18.726287262872631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1955</v>
      </c>
      <c r="C171" s="22">
        <f t="shared" si="68"/>
        <v>5247</v>
      </c>
      <c r="D171" s="14">
        <f t="shared" si="59"/>
        <v>2.6838874680306906</v>
      </c>
      <c r="E171" s="33"/>
      <c r="F171" s="33"/>
      <c r="G171" s="33"/>
      <c r="H171" s="33">
        <v>709</v>
      </c>
      <c r="I171" s="33">
        <v>840</v>
      </c>
      <c r="J171" s="33">
        <v>1167</v>
      </c>
      <c r="K171" s="33">
        <v>336</v>
      </c>
      <c r="L171" s="33"/>
      <c r="M171" s="33">
        <v>1545</v>
      </c>
      <c r="N171" s="33">
        <v>60</v>
      </c>
      <c r="O171" s="33"/>
      <c r="P171" s="33"/>
      <c r="Q171" s="33"/>
      <c r="R171" s="33"/>
      <c r="S171" s="33"/>
      <c r="T171" s="24">
        <v>590</v>
      </c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>
        <v>1891</v>
      </c>
      <c r="C172" s="22">
        <f t="shared" si="68"/>
        <v>4586</v>
      </c>
      <c r="D172" s="14">
        <f t="shared" si="59"/>
        <v>2.425171866737176</v>
      </c>
      <c r="E172" s="33"/>
      <c r="F172" s="24"/>
      <c r="G172" s="24"/>
      <c r="H172" s="24">
        <v>779</v>
      </c>
      <c r="I172" s="24">
        <v>855</v>
      </c>
      <c r="J172" s="24">
        <v>1400</v>
      </c>
      <c r="K172" s="24">
        <v>247</v>
      </c>
      <c r="L172" s="34"/>
      <c r="M172" s="34">
        <v>852</v>
      </c>
      <c r="N172" s="24">
        <v>60</v>
      </c>
      <c r="O172" s="32"/>
      <c r="P172" s="34"/>
      <c r="Q172" s="34"/>
      <c r="R172" s="34"/>
      <c r="S172" s="34"/>
      <c r="T172" s="24">
        <v>393</v>
      </c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>
        <f>B172/B171*10</f>
        <v>9.6726342710997439</v>
      </c>
      <c r="C173" s="18">
        <f>C172/C171*10</f>
        <v>8.7402325138174195</v>
      </c>
      <c r="D173" s="14">
        <f t="shared" si="59"/>
        <v>0.90360415465431287</v>
      </c>
      <c r="E173" s="48"/>
      <c r="F173" s="48"/>
      <c r="G173" s="48"/>
      <c r="H173" s="48">
        <f>H172/H171*10</f>
        <v>10.987306064880114</v>
      </c>
      <c r="I173" s="48">
        <f>I172/I171*10</f>
        <v>10.178571428571427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10</v>
      </c>
      <c r="O173" s="48"/>
      <c r="P173" s="48"/>
      <c r="Q173" s="48"/>
      <c r="R173" s="48"/>
      <c r="S173" s="48"/>
      <c r="T173" s="48">
        <f>T172/T171*10</f>
        <v>6.6610169491525433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9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9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9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9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9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9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0</v>
      </c>
      <c r="D180" s="14">
        <f t="shared" si="59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9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9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9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9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9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9" customFormat="1" ht="30" customHeight="1" x14ac:dyDescent="0.2">
      <c r="A186" s="49" t="s">
        <v>116</v>
      </c>
      <c r="B186" s="22"/>
      <c r="C186" s="18">
        <f t="shared" si="68"/>
        <v>10</v>
      </c>
      <c r="D186" s="14"/>
      <c r="E186" s="33"/>
      <c r="F186" s="33"/>
      <c r="G186" s="33">
        <v>10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/>
      <c r="C188" s="22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22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5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5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5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7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2"/>
      <c r="F199" s="152"/>
      <c r="G199" s="102"/>
      <c r="H199" s="102">
        <f t="shared" ref="H199" si="7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78">O198/O197*10</f>
        <v>5.2</v>
      </c>
      <c r="P199" s="102"/>
      <c r="Q199" s="102"/>
      <c r="R199" s="102">
        <f t="shared" ref="R199:T199" si="79">R198/R197*10</f>
        <v>16.700000000000003</v>
      </c>
      <c r="S199" s="102">
        <f t="shared" si="79"/>
        <v>11.210191082802549</v>
      </c>
      <c r="T199" s="102">
        <f t="shared" si="7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79463</v>
      </c>
      <c r="C200" s="25">
        <f>SUM(E200:Y200)</f>
        <v>85178.1</v>
      </c>
      <c r="D200" s="14">
        <f t="shared" ref="D200:D205" si="80">C200/B200</f>
        <v>1.0719215232246455</v>
      </c>
      <c r="E200" s="88">
        <v>7500</v>
      </c>
      <c r="F200" s="88">
        <v>2113</v>
      </c>
      <c r="G200" s="88">
        <v>5500</v>
      </c>
      <c r="H200" s="88">
        <v>4024</v>
      </c>
      <c r="I200" s="88">
        <v>2510</v>
      </c>
      <c r="J200" s="88">
        <v>5900</v>
      </c>
      <c r="K200" s="88">
        <v>4030</v>
      </c>
      <c r="L200" s="88">
        <v>3200</v>
      </c>
      <c r="M200" s="88">
        <v>3260</v>
      </c>
      <c r="N200" s="88">
        <v>1435</v>
      </c>
      <c r="O200" s="88">
        <v>2223</v>
      </c>
      <c r="P200" s="88">
        <f>6250+300</f>
        <v>6550</v>
      </c>
      <c r="Q200" s="88">
        <v>5229</v>
      </c>
      <c r="R200" s="88">
        <v>3234</v>
      </c>
      <c r="S200" s="88">
        <v>7277</v>
      </c>
      <c r="T200" s="88">
        <v>2426.1</v>
      </c>
      <c r="U200" s="88">
        <v>3200</v>
      </c>
      <c r="V200" s="88">
        <v>1210</v>
      </c>
      <c r="W200" s="88">
        <v>6100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0.75679047619047624</v>
      </c>
      <c r="C201" s="165">
        <f>C200/C203</f>
        <v>0.81122000000000005</v>
      </c>
      <c r="D201" s="14">
        <f t="shared" si="80"/>
        <v>1.0719215232246455</v>
      </c>
      <c r="E201" s="160">
        <f>E200/E203</f>
        <v>1.0071169598496039</v>
      </c>
      <c r="F201" s="160">
        <f t="shared" ref="F201:Y201" si="81">F200/F203</f>
        <v>0.51713166911404795</v>
      </c>
      <c r="G201" s="160">
        <f t="shared" si="81"/>
        <v>1.0009099181073704</v>
      </c>
      <c r="H201" s="160">
        <f t="shared" si="81"/>
        <v>0.59176470588235297</v>
      </c>
      <c r="I201" s="160">
        <f t="shared" si="81"/>
        <v>0.74458617620884016</v>
      </c>
      <c r="J201" s="160">
        <f t="shared" si="81"/>
        <v>1</v>
      </c>
      <c r="K201" s="160">
        <f t="shared" si="81"/>
        <v>0.93742730867643642</v>
      </c>
      <c r="L201" s="160">
        <f t="shared" si="81"/>
        <v>0.63353791328449816</v>
      </c>
      <c r="M201" s="160">
        <f t="shared" si="81"/>
        <v>0.72107940721079411</v>
      </c>
      <c r="N201" s="160">
        <f t="shared" si="81"/>
        <v>0.64378645132346346</v>
      </c>
      <c r="O201" s="160">
        <f t="shared" si="81"/>
        <v>0.65382352941176469</v>
      </c>
      <c r="P201" s="160">
        <f t="shared" si="81"/>
        <v>0.92868283000141783</v>
      </c>
      <c r="Q201" s="160">
        <f t="shared" si="81"/>
        <v>0.7313286713286713</v>
      </c>
      <c r="R201" s="160">
        <f t="shared" si="81"/>
        <v>0.63300058719906049</v>
      </c>
      <c r="S201" s="160">
        <f t="shared" si="81"/>
        <v>0.94962808299621559</v>
      </c>
      <c r="T201" s="160">
        <f t="shared" si="81"/>
        <v>0.59390452876376987</v>
      </c>
      <c r="U201" s="160">
        <f t="shared" si="81"/>
        <v>0.97175827512906165</v>
      </c>
      <c r="V201" s="160">
        <f t="shared" si="81"/>
        <v>0.55000000000000004</v>
      </c>
      <c r="W201" s="160">
        <f t="shared" si="81"/>
        <v>1</v>
      </c>
      <c r="X201" s="160">
        <f t="shared" si="81"/>
        <v>0.83277785828140849</v>
      </c>
      <c r="Y201" s="160">
        <f t="shared" si="81"/>
        <v>0.88162978573937478</v>
      </c>
    </row>
    <row r="202" spans="1:25" s="109" customFormat="1" ht="30" customHeight="1" x14ac:dyDescent="0.2">
      <c r="A202" s="29" t="s">
        <v>120</v>
      </c>
      <c r="B202" s="22">
        <v>12798</v>
      </c>
      <c r="C202" s="25">
        <f>SUM(E202:Y202)</f>
        <v>45457</v>
      </c>
      <c r="D202" s="14">
        <f t="shared" si="80"/>
        <v>3.5518831067354273</v>
      </c>
      <c r="E202" s="9"/>
      <c r="F202" s="9">
        <v>200</v>
      </c>
      <c r="G202" s="9">
        <v>11210</v>
      </c>
      <c r="H202" s="9">
        <v>3480</v>
      </c>
      <c r="I202" s="9">
        <v>1500</v>
      </c>
      <c r="J202" s="9">
        <v>9860</v>
      </c>
      <c r="K202" s="9">
        <v>1415</v>
      </c>
      <c r="L202" s="9">
        <v>2104</v>
      </c>
      <c r="M202" s="9">
        <v>416</v>
      </c>
      <c r="N202" s="9">
        <v>615</v>
      </c>
      <c r="O202" s="9">
        <v>573</v>
      </c>
      <c r="P202" s="9">
        <v>1040</v>
      </c>
      <c r="Q202" s="9"/>
      <c r="R202" s="9">
        <v>2710</v>
      </c>
      <c r="S202" s="9"/>
      <c r="T202" s="9"/>
      <c r="U202" s="9">
        <v>580</v>
      </c>
      <c r="V202" s="9"/>
      <c r="W202" s="9"/>
      <c r="X202" s="9">
        <v>9074</v>
      </c>
      <c r="Y202" s="9">
        <v>680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11486</v>
      </c>
      <c r="C204" s="25">
        <f>SUM(E204:Y204)</f>
        <v>17504</v>
      </c>
      <c r="D204" s="14">
        <f t="shared" si="80"/>
        <v>1.5239421904927739</v>
      </c>
      <c r="E204" s="88">
        <v>1700</v>
      </c>
      <c r="F204" s="88">
        <v>770</v>
      </c>
      <c r="G204" s="88">
        <v>610</v>
      </c>
      <c r="H204" s="88">
        <v>865</v>
      </c>
      <c r="I204" s="88">
        <v>190</v>
      </c>
      <c r="J204" s="88">
        <v>1350</v>
      </c>
      <c r="K204" s="88">
        <v>1013</v>
      </c>
      <c r="L204" s="88">
        <v>300</v>
      </c>
      <c r="M204" s="88">
        <v>1200</v>
      </c>
      <c r="N204" s="88">
        <v>480</v>
      </c>
      <c r="O204" s="88">
        <v>90</v>
      </c>
      <c r="P204" s="88">
        <v>2788</v>
      </c>
      <c r="Q204" s="88">
        <v>1312</v>
      </c>
      <c r="R204" s="88">
        <v>227</v>
      </c>
      <c r="S204" s="88">
        <v>1375</v>
      </c>
      <c r="T204" s="88">
        <v>370</v>
      </c>
      <c r="U204" s="88">
        <v>18</v>
      </c>
      <c r="V204" s="88"/>
      <c r="W204" s="88">
        <v>1714</v>
      </c>
      <c r="X204" s="88">
        <v>552</v>
      </c>
      <c r="Y204" s="88">
        <v>580</v>
      </c>
    </row>
    <row r="205" spans="1:25" s="11" customFormat="1" ht="30" customHeight="1" x14ac:dyDescent="0.2">
      <c r="A205" s="12" t="s">
        <v>52</v>
      </c>
      <c r="B205" s="79">
        <f>B204/B203</f>
        <v>0.10939047619047619</v>
      </c>
      <c r="C205" s="79">
        <f>C204/C203</f>
        <v>0.16670476190476191</v>
      </c>
      <c r="D205" s="14">
        <f t="shared" si="80"/>
        <v>1.5239421904927739</v>
      </c>
      <c r="E205" s="15">
        <f t="shared" ref="E205:J205" si="82">E204/E203</f>
        <v>0.22827984423257688</v>
      </c>
      <c r="F205" s="15">
        <f t="shared" si="82"/>
        <v>0.18844836025452766</v>
      </c>
      <c r="G205" s="15">
        <f t="shared" si="82"/>
        <v>0.11101000909918107</v>
      </c>
      <c r="H205" s="15">
        <f t="shared" si="82"/>
        <v>0.12720588235294117</v>
      </c>
      <c r="I205" s="15">
        <f t="shared" si="82"/>
        <v>5.6363097003856423E-2</v>
      </c>
      <c r="J205" s="15">
        <f t="shared" si="82"/>
        <v>0.2288135593220339</v>
      </c>
      <c r="K205" s="15">
        <f t="shared" ref="K205:Y205" si="83">K204/K203</f>
        <v>0.2356361944638288</v>
      </c>
      <c r="L205" s="15">
        <f t="shared" si="83"/>
        <v>5.9394179370421699E-2</v>
      </c>
      <c r="M205" s="15">
        <f t="shared" si="83"/>
        <v>0.26542800265428002</v>
      </c>
      <c r="N205" s="15">
        <f t="shared" si="83"/>
        <v>0.21534320323014805</v>
      </c>
      <c r="O205" s="15">
        <f t="shared" si="83"/>
        <v>2.6470588235294117E-2</v>
      </c>
      <c r="P205" s="15">
        <f t="shared" si="83"/>
        <v>0.39529278321281724</v>
      </c>
      <c r="Q205" s="15">
        <f t="shared" si="83"/>
        <v>0.18349650349650351</v>
      </c>
      <c r="R205" s="15">
        <f t="shared" si="83"/>
        <v>4.4431395576433746E-2</v>
      </c>
      <c r="S205" s="15">
        <f t="shared" si="83"/>
        <v>0.17943364217669319</v>
      </c>
      <c r="T205" s="15">
        <f t="shared" si="83"/>
        <v>9.057527539779682E-2</v>
      </c>
      <c r="U205" s="15">
        <f t="shared" si="83"/>
        <v>5.4661402976009721E-3</v>
      </c>
      <c r="V205" s="15"/>
      <c r="W205" s="15">
        <f t="shared" si="83"/>
        <v>0.28098360655737703</v>
      </c>
      <c r="X205" s="15">
        <f t="shared" si="83"/>
        <v>7.9988407477177226E-2</v>
      </c>
      <c r="Y205" s="15">
        <f t="shared" si="83"/>
        <v>0.20372321742184757</v>
      </c>
    </row>
    <row r="206" spans="1:25" s="11" customFormat="1" ht="30" customHeight="1" x14ac:dyDescent="0.2">
      <c r="A206" s="10" t="s">
        <v>123</v>
      </c>
      <c r="B206" s="24">
        <v>8667</v>
      </c>
      <c r="C206" s="24">
        <f>SUM(E206:Y206)</f>
        <v>15178</v>
      </c>
      <c r="D206" s="14">
        <f t="shared" ref="D206:D209" si="84">C206/B206</f>
        <v>1.7512403369101188</v>
      </c>
      <c r="E206" s="9">
        <f>E204-E207</f>
        <v>1400</v>
      </c>
      <c r="F206" s="9">
        <v>565</v>
      </c>
      <c r="G206" s="9">
        <v>610</v>
      </c>
      <c r="H206" s="9">
        <v>815</v>
      </c>
      <c r="I206" s="9">
        <v>190</v>
      </c>
      <c r="J206" s="9">
        <v>1310</v>
      </c>
      <c r="K206" s="9">
        <v>661</v>
      </c>
      <c r="L206" s="9">
        <v>300</v>
      </c>
      <c r="M206" s="9">
        <v>1200</v>
      </c>
      <c r="N206" s="9">
        <v>65</v>
      </c>
      <c r="O206" s="9">
        <v>90</v>
      </c>
      <c r="P206" s="9">
        <v>2758</v>
      </c>
      <c r="Q206" s="9">
        <v>1312</v>
      </c>
      <c r="R206" s="9">
        <v>227</v>
      </c>
      <c r="S206" s="9">
        <v>1375</v>
      </c>
      <c r="T206" s="9">
        <v>238</v>
      </c>
      <c r="U206" s="9">
        <v>18</v>
      </c>
      <c r="V206" s="9"/>
      <c r="W206" s="9">
        <v>1714</v>
      </c>
      <c r="X206" s="9">
        <v>50</v>
      </c>
      <c r="Y206" s="9">
        <v>280</v>
      </c>
    </row>
    <row r="207" spans="1:25" s="11" customFormat="1" ht="30" customHeight="1" x14ac:dyDescent="0.2">
      <c r="A207" s="10" t="s">
        <v>124</v>
      </c>
      <c r="B207" s="24">
        <v>2666</v>
      </c>
      <c r="C207" s="24">
        <f>SUM(E207:Y207)</f>
        <v>1891</v>
      </c>
      <c r="D207" s="14">
        <f t="shared" si="84"/>
        <v>0.70930232558139539</v>
      </c>
      <c r="E207" s="9">
        <v>300</v>
      </c>
      <c r="F207" s="9">
        <v>175</v>
      </c>
      <c r="G207" s="9"/>
      <c r="H207" s="9">
        <v>50</v>
      </c>
      <c r="I207" s="9"/>
      <c r="J207" s="9">
        <v>40</v>
      </c>
      <c r="K207" s="9">
        <v>352</v>
      </c>
      <c r="L207" s="9"/>
      <c r="M207" s="9"/>
      <c r="N207" s="9"/>
      <c r="O207" s="9"/>
      <c r="P207" s="9">
        <v>30</v>
      </c>
      <c r="Q207" s="9"/>
      <c r="R207" s="9"/>
      <c r="S207" s="9"/>
      <c r="T207" s="9">
        <v>132</v>
      </c>
      <c r="U207" s="9"/>
      <c r="V207" s="9"/>
      <c r="W207" s="9"/>
      <c r="X207" s="9">
        <v>502</v>
      </c>
      <c r="Y207" s="9">
        <v>310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8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5"/>
        <v>1.0382582606539861</v>
      </c>
      <c r="E211" s="66">
        <f t="shared" ref="E211:Y211" si="86">E210/E209</f>
        <v>1.0038071221339471</v>
      </c>
      <c r="F211" s="66">
        <f t="shared" si="86"/>
        <v>1.205217632440619</v>
      </c>
      <c r="G211" s="66">
        <f t="shared" si="86"/>
        <v>1.0006675089994517</v>
      </c>
      <c r="H211" s="66">
        <f t="shared" si="86"/>
        <v>0.77369224365200495</v>
      </c>
      <c r="I211" s="66">
        <f t="shared" si="86"/>
        <v>0.90046507441709933</v>
      </c>
      <c r="J211" s="66">
        <f t="shared" si="86"/>
        <v>1</v>
      </c>
      <c r="K211" s="66">
        <f t="shared" si="86"/>
        <v>1.1207714195384129</v>
      </c>
      <c r="L211" s="66">
        <f t="shared" si="86"/>
        <v>1.3202894666309299</v>
      </c>
      <c r="M211" s="66">
        <f t="shared" si="86"/>
        <v>0.95905397795833014</v>
      </c>
      <c r="N211" s="66">
        <f t="shared" si="86"/>
        <v>0.99985477781004939</v>
      </c>
      <c r="O211" s="66">
        <f t="shared" si="86"/>
        <v>1.0470753831717234</v>
      </c>
      <c r="P211" s="66">
        <f t="shared" si="86"/>
        <v>1.0189191264944575</v>
      </c>
      <c r="Q211" s="66">
        <f t="shared" si="86"/>
        <v>0.97840886986967512</v>
      </c>
      <c r="R211" s="66">
        <f t="shared" si="86"/>
        <v>0.82616892911010553</v>
      </c>
      <c r="S211" s="66">
        <f t="shared" si="86"/>
        <v>1.2597204221440474</v>
      </c>
      <c r="T211" s="66">
        <f t="shared" si="86"/>
        <v>1</v>
      </c>
      <c r="U211" s="66">
        <f t="shared" si="86"/>
        <v>1.2243159799850953</v>
      </c>
      <c r="V211" s="66">
        <f t="shared" si="86"/>
        <v>0.99980732177263976</v>
      </c>
      <c r="W211" s="66">
        <f t="shared" si="86"/>
        <v>0.97430145803871859</v>
      </c>
      <c r="X211" s="66">
        <f t="shared" si="86"/>
        <v>0.99994816534104314</v>
      </c>
      <c r="Y211" s="66">
        <f t="shared" si="8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106126</v>
      </c>
      <c r="C216" s="25">
        <f>SUM(E216:Y216)</f>
        <v>95021</v>
      </c>
      <c r="D216" s="14">
        <f t="shared" si="85"/>
        <v>0.89536023217684635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47756.700000000004</v>
      </c>
      <c r="C218" s="25">
        <f>C216*0.45</f>
        <v>42759.450000000004</v>
      </c>
      <c r="D218" s="14">
        <f t="shared" si="85"/>
        <v>0.89536023217684635</v>
      </c>
      <c r="E218" s="24">
        <f>E216*0.45</f>
        <v>1125</v>
      </c>
      <c r="F218" s="24">
        <f t="shared" ref="F218:X218" si="87">F216*0.45</f>
        <v>1206</v>
      </c>
      <c r="G218" s="24">
        <f t="shared" si="87"/>
        <v>5854.5</v>
      </c>
      <c r="H218" s="24">
        <f t="shared" si="87"/>
        <v>2809.35</v>
      </c>
      <c r="I218" s="24">
        <f t="shared" si="87"/>
        <v>1665.45</v>
      </c>
      <c r="J218" s="24">
        <f t="shared" si="87"/>
        <v>2398.5</v>
      </c>
      <c r="K218" s="24">
        <f t="shared" si="87"/>
        <v>1694.25</v>
      </c>
      <c r="L218" s="24">
        <f t="shared" si="87"/>
        <v>2684.7000000000003</v>
      </c>
      <c r="M218" s="24">
        <f t="shared" si="87"/>
        <v>1153.8</v>
      </c>
      <c r="N218" s="24">
        <f t="shared" si="87"/>
        <v>1962</v>
      </c>
      <c r="O218" s="24">
        <f t="shared" si="87"/>
        <v>1019.25</v>
      </c>
      <c r="P218" s="24">
        <f t="shared" si="87"/>
        <v>2179.35</v>
      </c>
      <c r="Q218" s="24">
        <f t="shared" si="87"/>
        <v>3646.8</v>
      </c>
      <c r="R218" s="24">
        <f t="shared" si="87"/>
        <v>722.7</v>
      </c>
      <c r="S218" s="24">
        <f t="shared" si="87"/>
        <v>1160.55</v>
      </c>
      <c r="T218" s="24">
        <f t="shared" si="87"/>
        <v>1174.5</v>
      </c>
      <c r="U218" s="24">
        <f t="shared" si="87"/>
        <v>1080</v>
      </c>
      <c r="V218" s="24">
        <f t="shared" si="87"/>
        <v>354.15000000000003</v>
      </c>
      <c r="W218" s="24">
        <f t="shared" si="87"/>
        <v>2643.3</v>
      </c>
      <c r="X218" s="24">
        <f t="shared" si="87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0.92100000000000004</v>
      </c>
      <c r="C219" s="46">
        <f>C216/C217</f>
        <v>0.89962289250454341</v>
      </c>
      <c r="D219" s="14">
        <f t="shared" si="85"/>
        <v>0.97678924267594291</v>
      </c>
      <c r="E219" s="66">
        <f t="shared" ref="E219:Y219" si="88">E216/E217</f>
        <v>0.9840453448094888</v>
      </c>
      <c r="F219" s="66">
        <f t="shared" si="88"/>
        <v>0.8757597542644272</v>
      </c>
      <c r="G219" s="66">
        <f t="shared" si="88"/>
        <v>1.0086637575043109</v>
      </c>
      <c r="H219" s="66">
        <f t="shared" si="88"/>
        <v>0.69366666666666665</v>
      </c>
      <c r="I219" s="66">
        <f t="shared" si="88"/>
        <v>0.55355458924723866</v>
      </c>
      <c r="J219" s="66">
        <f t="shared" si="88"/>
        <v>1.1610564669901264</v>
      </c>
      <c r="K219" s="66">
        <f t="shared" si="88"/>
        <v>0.6618408116299288</v>
      </c>
      <c r="L219" s="66">
        <f t="shared" si="88"/>
        <v>0.7824686452948707</v>
      </c>
      <c r="M219" s="66">
        <f t="shared" si="88"/>
        <v>0.51130979782044839</v>
      </c>
      <c r="N219" s="66">
        <f t="shared" si="88"/>
        <v>1.0487061467649821</v>
      </c>
      <c r="O219" s="66">
        <f t="shared" si="88"/>
        <v>0.72538123347475858</v>
      </c>
      <c r="P219" s="66">
        <f t="shared" si="88"/>
        <v>0.9393115154975733</v>
      </c>
      <c r="Q219" s="66">
        <f t="shared" si="88"/>
        <v>2.8942857142857141</v>
      </c>
      <c r="R219" s="66">
        <f t="shared" si="88"/>
        <v>0.50173562899194668</v>
      </c>
      <c r="S219" s="66">
        <f t="shared" si="88"/>
        <v>0.53270008785385969</v>
      </c>
      <c r="T219" s="66">
        <f t="shared" si="88"/>
        <v>0.7851607624181749</v>
      </c>
      <c r="U219" s="66">
        <f t="shared" si="88"/>
        <v>0.99585429545152759</v>
      </c>
      <c r="V219" s="66">
        <f t="shared" si="88"/>
        <v>0.69500456271525723</v>
      </c>
      <c r="W219" s="66">
        <f t="shared" si="88"/>
        <v>1.0083081570996979</v>
      </c>
      <c r="X219" s="66">
        <f t="shared" si="88"/>
        <v>1.1204471691309053</v>
      </c>
      <c r="Y219" s="66">
        <f t="shared" si="88"/>
        <v>1.0880258267949192</v>
      </c>
    </row>
    <row r="220" spans="1:35" s="111" customFormat="1" ht="30" customHeight="1" outlineLevel="1" x14ac:dyDescent="0.2">
      <c r="A220" s="49" t="s">
        <v>134</v>
      </c>
      <c r="B220" s="22">
        <v>280742</v>
      </c>
      <c r="C220" s="25">
        <f>SUM(E220:Y220)</f>
        <v>291713.5</v>
      </c>
      <c r="D220" s="14">
        <f t="shared" si="85"/>
        <v>1.0390803656025818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12770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38569.5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84222.599999999991</v>
      </c>
      <c r="C222" s="25">
        <f>C220*0.3</f>
        <v>87514.05</v>
      </c>
      <c r="D222" s="14">
        <f t="shared" si="85"/>
        <v>1.0390803656025818</v>
      </c>
      <c r="E222" s="24">
        <f>E220*0.3</f>
        <v>171</v>
      </c>
      <c r="F222" s="24">
        <f t="shared" ref="F222:Y222" si="89">F220*0.3</f>
        <v>2580</v>
      </c>
      <c r="G222" s="24">
        <f t="shared" si="89"/>
        <v>8163</v>
      </c>
      <c r="H222" s="24">
        <f t="shared" si="89"/>
        <v>6135</v>
      </c>
      <c r="I222" s="24">
        <f t="shared" si="89"/>
        <v>3067.7999999999997</v>
      </c>
      <c r="J222" s="24">
        <f t="shared" si="89"/>
        <v>3045</v>
      </c>
      <c r="K222" s="24">
        <f t="shared" si="89"/>
        <v>1426.2</v>
      </c>
      <c r="L222" s="24">
        <f t="shared" si="89"/>
        <v>5366.4</v>
      </c>
      <c r="M222" s="24">
        <f t="shared" si="89"/>
        <v>3831</v>
      </c>
      <c r="N222" s="24">
        <f t="shared" si="89"/>
        <v>3990</v>
      </c>
      <c r="O222" s="24">
        <f t="shared" si="89"/>
        <v>2922</v>
      </c>
      <c r="P222" s="24">
        <f t="shared" si="89"/>
        <v>6495</v>
      </c>
      <c r="Q222" s="24">
        <f t="shared" si="89"/>
        <v>572.4</v>
      </c>
      <c r="R222" s="24">
        <f t="shared" si="89"/>
        <v>1155</v>
      </c>
      <c r="S222" s="24">
        <f t="shared" si="89"/>
        <v>3390</v>
      </c>
      <c r="T222" s="24">
        <f t="shared" si="89"/>
        <v>11570.85</v>
      </c>
      <c r="U222" s="24">
        <f t="shared" si="89"/>
        <v>1530</v>
      </c>
      <c r="V222" s="24">
        <f t="shared" si="89"/>
        <v>330</v>
      </c>
      <c r="W222" s="24">
        <f t="shared" si="89"/>
        <v>2967.2999999999997</v>
      </c>
      <c r="X222" s="24">
        <f t="shared" si="89"/>
        <v>13010.1</v>
      </c>
      <c r="Y222" s="24">
        <f t="shared" si="89"/>
        <v>5796</v>
      </c>
    </row>
    <row r="223" spans="1:35" s="56" customFormat="1" ht="30" customHeight="1" collapsed="1" x14ac:dyDescent="0.2">
      <c r="A223" s="12" t="s">
        <v>133</v>
      </c>
      <c r="B223" s="8">
        <v>0.98099999999999998</v>
      </c>
      <c r="C223" s="8">
        <f>C220/C221</f>
        <v>0.96745720103738986</v>
      </c>
      <c r="D223" s="14">
        <f t="shared" si="85"/>
        <v>0.98619490421752276</v>
      </c>
      <c r="E223" s="160">
        <f t="shared" ref="E223:Y223" si="90">E220/E221</f>
        <v>0.78512396694214881</v>
      </c>
      <c r="F223" s="160">
        <f t="shared" si="90"/>
        <v>1.0407842188067289</v>
      </c>
      <c r="G223" s="160">
        <f t="shared" si="90"/>
        <v>1.0196357640710485</v>
      </c>
      <c r="H223" s="87">
        <f t="shared" si="90"/>
        <v>1.0635531516538381</v>
      </c>
      <c r="I223" s="87">
        <f t="shared" si="90"/>
        <v>1.124230430958663</v>
      </c>
      <c r="J223" s="87">
        <f t="shared" si="90"/>
        <v>0.84576285309557542</v>
      </c>
      <c r="K223" s="87">
        <f t="shared" si="90"/>
        <v>1.3582857142857143</v>
      </c>
      <c r="L223" s="87">
        <f t="shared" si="90"/>
        <v>0.94570446735395186</v>
      </c>
      <c r="M223" s="87">
        <f t="shared" si="90"/>
        <v>0.92328826549056464</v>
      </c>
      <c r="N223" s="87">
        <f t="shared" si="90"/>
        <v>0.93065565740675948</v>
      </c>
      <c r="O223" s="87">
        <f t="shared" si="90"/>
        <v>1.2873380914618029</v>
      </c>
      <c r="P223" s="87">
        <f t="shared" si="90"/>
        <v>1.4295146913172665</v>
      </c>
      <c r="Q223" s="87">
        <f t="shared" si="90"/>
        <v>0.57993920972644375</v>
      </c>
      <c r="R223" s="87">
        <f t="shared" si="90"/>
        <v>1.02803738317757</v>
      </c>
      <c r="S223" s="87">
        <f t="shared" si="90"/>
        <v>1.0796866042423083</v>
      </c>
      <c r="T223" s="87">
        <f t="shared" si="90"/>
        <v>0.64459764351967908</v>
      </c>
      <c r="U223" s="87">
        <f t="shared" si="90"/>
        <v>1.2345679012345678</v>
      </c>
      <c r="V223" s="87">
        <f t="shared" si="90"/>
        <v>1.9434628975265018</v>
      </c>
      <c r="W223" s="87">
        <f t="shared" si="90"/>
        <v>1.3315831987075928</v>
      </c>
      <c r="X223" s="87">
        <f t="shared" si="90"/>
        <v>1.0176463686495365</v>
      </c>
      <c r="Y223" s="87">
        <f t="shared" si="9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16242</v>
      </c>
      <c r="C224" s="25">
        <f>SUM(E224:Y224)</f>
        <v>13110</v>
      </c>
      <c r="D224" s="8">
        <f t="shared" si="85"/>
        <v>0.8071666050978944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2490.9</v>
      </c>
      <c r="D226" s="8">
        <f t="shared" si="85"/>
        <v>2.9339222614840992</v>
      </c>
      <c r="E226" s="159"/>
      <c r="F226" s="159">
        <f t="shared" ref="F226:Y226" si="91">F224*0.19</f>
        <v>0</v>
      </c>
      <c r="G226" s="159">
        <f t="shared" si="91"/>
        <v>0</v>
      </c>
      <c r="H226" s="159">
        <f t="shared" si="91"/>
        <v>190</v>
      </c>
      <c r="I226" s="159">
        <f t="shared" si="91"/>
        <v>731.5</v>
      </c>
      <c r="J226" s="159">
        <f t="shared" si="91"/>
        <v>106.4</v>
      </c>
      <c r="K226" s="159">
        <f t="shared" si="91"/>
        <v>570</v>
      </c>
      <c r="L226" s="159">
        <f t="shared" si="91"/>
        <v>0</v>
      </c>
      <c r="M226" s="159">
        <f t="shared" si="91"/>
        <v>0</v>
      </c>
      <c r="N226" s="159">
        <f t="shared" si="91"/>
        <v>0</v>
      </c>
      <c r="O226" s="159">
        <f t="shared" si="91"/>
        <v>190</v>
      </c>
      <c r="P226" s="159">
        <f t="shared" si="91"/>
        <v>608</v>
      </c>
      <c r="Q226" s="159">
        <f t="shared" si="91"/>
        <v>0</v>
      </c>
      <c r="R226" s="159">
        <f t="shared" si="91"/>
        <v>0</v>
      </c>
      <c r="S226" s="159">
        <f t="shared" si="91"/>
        <v>95</v>
      </c>
      <c r="T226" s="159">
        <f t="shared" si="91"/>
        <v>0</v>
      </c>
      <c r="U226" s="159">
        <f t="shared" si="91"/>
        <v>0</v>
      </c>
      <c r="V226" s="159"/>
      <c r="W226" s="159">
        <f t="shared" si="91"/>
        <v>0</v>
      </c>
      <c r="X226" s="159">
        <f t="shared" si="91"/>
        <v>0</v>
      </c>
      <c r="Y226" s="159">
        <f t="shared" si="91"/>
        <v>0</v>
      </c>
    </row>
    <row r="227" spans="1:25" s="56" customFormat="1" ht="30" customHeight="1" collapsed="1" x14ac:dyDescent="0.2">
      <c r="A227" s="12" t="s">
        <v>137</v>
      </c>
      <c r="B227" s="8">
        <v>6.0999999999999999E-2</v>
      </c>
      <c r="C227" s="8">
        <f>C224/C225</f>
        <v>4.8943295216548881E-2</v>
      </c>
      <c r="D227" s="8">
        <f>C227/B227</f>
        <v>0.80234910191063735</v>
      </c>
      <c r="E227" s="160"/>
      <c r="F227" s="160"/>
      <c r="G227" s="160"/>
      <c r="H227" s="160">
        <f>H224/H225</f>
        <v>3.9840637450199202E-2</v>
      </c>
      <c r="I227" s="160">
        <f t="shared" ref="I227:S227" si="92">I224/I225</f>
        <v>0.55023581534943544</v>
      </c>
      <c r="J227" s="160">
        <f t="shared" si="92"/>
        <v>0.42682926829268292</v>
      </c>
      <c r="K227" s="160">
        <f t="shared" si="92"/>
        <v>0.81037277147487841</v>
      </c>
      <c r="L227" s="160"/>
      <c r="M227" s="160"/>
      <c r="N227" s="160"/>
      <c r="O227" s="160">
        <f t="shared" si="92"/>
        <v>0.10407993338884262</v>
      </c>
      <c r="P227" s="160">
        <f t="shared" si="92"/>
        <v>0.20545746388443017</v>
      </c>
      <c r="Q227" s="160"/>
      <c r="R227" s="160"/>
      <c r="S227" s="160">
        <f t="shared" si="9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132772.80000000002</v>
      </c>
      <c r="D233" s="8">
        <f t="shared" si="93"/>
        <v>0.99774312064351389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94">G231+G229+G226+G222+G218</f>
        <v>14017.5</v>
      </c>
      <c r="H233" s="159">
        <f>H231+H229+H226+H222+H218</f>
        <v>9134.35</v>
      </c>
      <c r="I233" s="159">
        <f t="shared" si="94"/>
        <v>5464.75</v>
      </c>
      <c r="J233" s="159">
        <f t="shared" si="94"/>
        <v>5549.9</v>
      </c>
      <c r="K233" s="159">
        <f t="shared" si="94"/>
        <v>3690.45</v>
      </c>
      <c r="L233" s="159">
        <f t="shared" si="94"/>
        <v>8051.1</v>
      </c>
      <c r="M233" s="159">
        <f t="shared" si="94"/>
        <v>4984.8</v>
      </c>
      <c r="N233" s="159">
        <f t="shared" si="94"/>
        <v>5952</v>
      </c>
      <c r="O233" s="159">
        <f>O231+O229+O226+O222+O218</f>
        <v>4131.25</v>
      </c>
      <c r="P233" s="156">
        <f t="shared" si="94"/>
        <v>9290.75</v>
      </c>
      <c r="Q233" s="159">
        <f t="shared" si="94"/>
        <v>4219.2</v>
      </c>
      <c r="R233" s="159">
        <f t="shared" si="94"/>
        <v>1877.7</v>
      </c>
      <c r="S233" s="159">
        <f t="shared" si="94"/>
        <v>4645.55</v>
      </c>
      <c r="T233" s="159">
        <f t="shared" si="94"/>
        <v>12745.35</v>
      </c>
      <c r="U233" s="159">
        <f t="shared" si="94"/>
        <v>2610</v>
      </c>
      <c r="V233" s="159">
        <f t="shared" si="94"/>
        <v>684.15000000000009</v>
      </c>
      <c r="W233" s="159">
        <f t="shared" si="94"/>
        <v>5610.6</v>
      </c>
      <c r="X233" s="159">
        <f t="shared" si="94"/>
        <v>15806.400000000001</v>
      </c>
      <c r="Y233" s="159">
        <f t="shared" si="94"/>
        <v>9225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19.100000000000001</v>
      </c>
      <c r="C235" s="47">
        <f>C233/C234*10</f>
        <v>18.024109470026069</v>
      </c>
      <c r="D235" s="8">
        <f>C235/B235</f>
        <v>0.94367065288094598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95">G233/G234*10</f>
        <v>21.711351702987777</v>
      </c>
      <c r="H235" s="155">
        <f>H233/H234*10</f>
        <v>12.414849951071002</v>
      </c>
      <c r="I235" s="155">
        <f t="shared" si="95"/>
        <v>20.541084047511653</v>
      </c>
      <c r="J235" s="155">
        <f t="shared" si="95"/>
        <v>19.746317512274956</v>
      </c>
      <c r="K235" s="155">
        <f>K233/K234*10</f>
        <v>29.467023315234748</v>
      </c>
      <c r="L235" s="155">
        <f>L233/L234*10</f>
        <v>12.812062380649269</v>
      </c>
      <c r="M235" s="155">
        <f>M233/M234*10</f>
        <v>16.22973236960344</v>
      </c>
      <c r="N235" s="155">
        <f t="shared" si="95"/>
        <v>19.851911146688014</v>
      </c>
      <c r="O235" s="155">
        <f>O233/O234*10</f>
        <v>20.639738209432458</v>
      </c>
      <c r="P235" s="155">
        <f t="shared" si="95"/>
        <v>24.987225001344736</v>
      </c>
      <c r="Q235" s="155">
        <f t="shared" si="95"/>
        <v>19.935739935739932</v>
      </c>
      <c r="R235" s="155">
        <f t="shared" si="95"/>
        <v>13.035962232713134</v>
      </c>
      <c r="S235" s="155">
        <f t="shared" si="95"/>
        <v>21.749847839318321</v>
      </c>
      <c r="T235" s="155">
        <f t="shared" si="95"/>
        <v>13.419548096361186</v>
      </c>
      <c r="U235" s="155">
        <f t="shared" si="95"/>
        <v>19.37351543942993</v>
      </c>
      <c r="V235" s="155">
        <f t="shared" si="95"/>
        <v>23.160121868652681</v>
      </c>
      <c r="W235" s="155">
        <f t="shared" si="95"/>
        <v>25.682504806371877</v>
      </c>
      <c r="X235" s="155">
        <f t="shared" si="95"/>
        <v>19.841084541517606</v>
      </c>
      <c r="Y235" s="155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2023-08-22T13:14:13Z</cp:lastPrinted>
  <dcterms:created xsi:type="dcterms:W3CDTF">2017-06-08T05:54:08Z</dcterms:created>
  <dcterms:modified xsi:type="dcterms:W3CDTF">2023-08-23T10:46:06Z</dcterms:modified>
</cp:coreProperties>
</file>