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B92" i="1" l="1"/>
  <c r="D50" i="1" l="1"/>
  <c r="L49" i="1" l="1"/>
  <c r="L42" i="1"/>
  <c r="J49" i="1" l="1"/>
  <c r="G49" i="1" l="1"/>
  <c r="S49" i="1"/>
  <c r="T49" i="1"/>
  <c r="D76" i="1" l="1"/>
  <c r="D77" i="1"/>
  <c r="D78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N62" i="1"/>
  <c r="W62" i="1"/>
  <c r="X62" i="1"/>
  <c r="Y62" i="1"/>
  <c r="C62" i="1" l="1"/>
  <c r="E86" i="1"/>
  <c r="D61" i="1"/>
  <c r="D65" i="1"/>
  <c r="D66" i="1"/>
  <c r="D82" i="1"/>
  <c r="D84" i="1"/>
  <c r="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B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B44" i="1" l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2" i="1" l="1"/>
  <c r="D42" i="1" l="1"/>
  <c r="C44" i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D83" i="1" s="1"/>
  <c r="C81" i="1"/>
  <c r="D81" i="1" s="1"/>
  <c r="C80" i="1"/>
  <c r="D80" i="1" s="1"/>
  <c r="C79" i="1"/>
  <c r="D79" i="1" s="1"/>
  <c r="C78" i="1"/>
  <c r="C77" i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C66" i="1"/>
  <c r="C65" i="1"/>
  <c r="C64" i="1"/>
  <c r="D64" i="1" s="1"/>
  <c r="C61" i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D53" i="1" s="1"/>
  <c r="C52" i="1"/>
  <c r="C51" i="1"/>
  <c r="C50" i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D43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54" i="1" l="1"/>
  <c r="C92" i="1"/>
  <c r="C164" i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59" i="1" s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<sst xmlns="http://schemas.openxmlformats.org/spreadsheetml/2006/main" count="275" uniqueCount="219">
  <si>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</si>
  <si>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</si>
  <si>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</si>
  <si>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</si>
  <si>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</si>
  <si>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</si>
  <si>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</si>
  <si>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</si>
  <si>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</si>
  <si>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</si>
  <si>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</si>
  <si>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</si>
  <si>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</si>
  <si>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</si>
  <si>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</si>
  <si>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</si>
  <si>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</si>
  <si>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</si>
  <si>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</si>
  <si>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</si>
  <si>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</si>
  <si>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</si>
  <si>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</si>
  <si>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</si>
  <si>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</si>
  <si>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</si>
  <si>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</si>
  <si>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</si>
  <si>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</si>
  <si>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</si>
  <si>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</si>
  <si>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</si>
  <si>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</si>
  <si>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</si>
  <si>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</si>
  <si>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</si>
  <si>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</si>
  <si>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</si>
  <si>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</si>
  <si>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</si>
  <si>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</si>
  <si>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</si>
  <si>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</si>
  <si>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</si>
  <si>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</si>
  <si>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</si>
  <si>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</si>
  <si>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</si>
  <si>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</si>
  <si>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</si>
  <si>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</si>
  <si>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</si>
  <si>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</si>
  <si>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</si>
  <si>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</si>
  <si>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</si>
  <si>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</si>
  <si>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</si>
  <si>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</si>
  <si>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</si>
  <si>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</si>
  <si>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</si>
  <si>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</si>
  <si>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</si>
  <si>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</si>
  <si>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</si>
  <si>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</si>
  <si>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</si>
  <si>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</si>
  <si>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</si>
  <si>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</si>
  <si>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</si>
  <si>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</si>
  <si>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</si>
  <si>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</si>
  <si>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</si>
  <si>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</si>
  <si>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</si>
  <si>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</si>
  <si>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</si>
  <si>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</si>
  <si>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</si>
  <si>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</si>
  <si>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</si>
  <si>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</si>
  <si>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</si>
  <si>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</si>
  <si>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</si>
  <si>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</si>
  <si>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</si>
  <si>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</si>
  <si>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</si>
  <si>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</si>
  <si>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</si>
  <si>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</si>
  <si>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</si>
  <si>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</si>
  <si>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</si>
  <si>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</si>
  <si>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</si>
  <si>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</si>
  <si>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</si>
  <si>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</si>
  <si>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</si>
  <si>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</si>
  <si>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</si>
  <si>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</si>
  <si>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</si>
  <si>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</si>
  <si>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</si>
  <si>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</si>
  <si>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</si>
  <si>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</si>
  <si>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</si>
  <si>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</si>
  <si>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</si>
  <si>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</si>
  <si>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</si>
  <si>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</si>
  <si>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</si>
  <si>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</si>
  <si>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</si>
  <si>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</si>
  <si>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</si>
  <si>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</si>
  <si>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</si>
  <si>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</si>
  <si>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</si>
  <si>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</si>
  <si>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</si>
  <si>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</si>
  <si>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</si>
  <si>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</si>
  <si>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</si>
  <si>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</si>
  <si>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</si>
  <si>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</si>
  <si>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</si>
  <si>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</si>
  <si>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</si>
  <si>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</si>
  <si>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</si>
  <si>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</si>
  <si>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</si>
  <si>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</si>
  <si>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</si>
  <si>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</si>
  <si>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</si>
  <si>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</si>
  <si>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</si>
  <si>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</si>
  <si>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</si>
  <si>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</si>
  <si>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</si>
  <si>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</si>
  <si>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</si>
  <si>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</si>
  <si>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</si>
  <si>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</si>
  <si>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</si>
  <si>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</si>
  <si>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</si>
  <si>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</si>
  <si>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</si>
  <si>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</si>
  <si>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</si>
  <si>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</si>
  <si>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</si>
  <si>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</si>
  <si>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</si>
  <si>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</si>
  <si>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</si>
  <si>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</si>
  <si>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</si>
  <si>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</si>
  <si>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</si>
  <si>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</si>
  <si>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</si>
  <si>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</si>
  <si>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</si>
  <si>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</si>
  <si>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</si>
  <si>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</si>
  <si>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</si>
  <si>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</si>
  <si>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</si>
  <si>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</si>
  <si>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</si>
  <si>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</si>
  <si>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</si>
  <si>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</si>
  <si>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</si>
  <si>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</si>
  <si>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</si>
  <si>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</si>
  <si>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</si>
  <si>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</si>
  <si>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</si>
  <si>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</si>
  <si>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</si>
  <si>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</si>
  <si>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</si>
  <si>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</si>
  <si>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</si>
  <si>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</si>
  <si>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</si>
  <si>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</si>
  <si>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</si>
  <si>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</si>
  <si>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</si>
  <si>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</si>
  <si>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</si>
  <si>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</si>
  <si>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</si>
  <si>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</si>
  <si>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</si>
  <si>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</si>
  <si>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</si>
  <si>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17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</si>
</sst>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41" sqref="A41:XFD41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7" t="s">
        <v>218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198" t="s">
        <v>3</v>
      </c>
      <c r="B4" s="201" t="s">
        <v>214</v>
      </c>
      <c r="C4" s="204" t="s">
        <v>215</v>
      </c>
      <c r="D4" s="204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2" t="s">
        <v>0</v>
      </c>
    </row>
    <row r="5" spans="1:26" s="2" customFormat="1" ht="87" customHeight="1" x14ac:dyDescent="0.25">
      <c r="A5" s="199"/>
      <c r="B5" s="202"/>
      <c r="C5" s="205"/>
      <c r="D5" s="205"/>
      <c r="E5" s="210" t="s">
        <v>5</v>
      </c>
      <c r="F5" s="210" t="s">
        <v>6</v>
      </c>
      <c r="G5" s="210" t="s">
        <v>7</v>
      </c>
      <c r="H5" s="210" t="s">
        <v>8</v>
      </c>
      <c r="I5" s="210" t="s">
        <v>9</v>
      </c>
      <c r="J5" s="210" t="s">
        <v>10</v>
      </c>
      <c r="K5" s="210" t="s">
        <v>11</v>
      </c>
      <c r="L5" s="210" t="s">
        <v>12</v>
      </c>
      <c r="M5" s="210" t="s">
        <v>13</v>
      </c>
      <c r="N5" s="210" t="s">
        <v>14</v>
      </c>
      <c r="O5" s="210" t="s">
        <v>15</v>
      </c>
      <c r="P5" s="210" t="s">
        <v>16</v>
      </c>
      <c r="Q5" s="210" t="s">
        <v>17</v>
      </c>
      <c r="R5" s="210" t="s">
        <v>18</v>
      </c>
      <c r="S5" s="210" t="s">
        <v>19</v>
      </c>
      <c r="T5" s="210" t="s">
        <v>20</v>
      </c>
      <c r="U5" s="210" t="s">
        <v>21</v>
      </c>
      <c r="V5" s="210" t="s">
        <v>22</v>
      </c>
      <c r="W5" s="210" t="s">
        <v>23</v>
      </c>
      <c r="X5" s="210" t="s">
        <v>24</v>
      </c>
      <c r="Y5" s="210" t="s">
        <v>25</v>
      </c>
    </row>
    <row r="6" spans="1:26" s="2" customFormat="1" ht="69.75" customHeight="1" thickBot="1" x14ac:dyDescent="0.3">
      <c r="A6" s="200"/>
      <c r="B6" s="203"/>
      <c r="C6" s="206"/>
      <c r="D6" s="206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199431</v>
      </c>
      <c r="C41" s="191">
        <f>SUM(E41:Y41)</f>
        <v>225755</v>
      </c>
      <c r="D41" s="15">
        <f t="shared" si="0"/>
        <v>1.1319955272750977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15912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3324</v>
      </c>
      <c r="W41" s="194">
        <v>9090</v>
      </c>
      <c r="X41" s="194">
        <v>18155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118413</v>
      </c>
      <c r="C42" s="23">
        <f>SUM(E42:Y42)</f>
        <v>211306</v>
      </c>
      <c r="D42" s="15">
        <f>C42/B42</f>
        <v>1.7844831226301165</v>
      </c>
      <c r="E42" s="134">
        <v>15077</v>
      </c>
      <c r="F42" s="112">
        <v>6885</v>
      </c>
      <c r="G42" s="112">
        <v>15592</v>
      </c>
      <c r="H42" s="112">
        <v>12580</v>
      </c>
      <c r="I42" s="112">
        <v>6110</v>
      </c>
      <c r="J42" s="112">
        <v>15912</v>
      </c>
      <c r="K42" s="112">
        <v>7324</v>
      </c>
      <c r="L42" s="112">
        <f>5152+4189+1456+131+222</f>
        <v>11150</v>
      </c>
      <c r="M42" s="112">
        <v>9610</v>
      </c>
      <c r="N42" s="112">
        <v>3110</v>
      </c>
      <c r="O42" s="112">
        <v>6253</v>
      </c>
      <c r="P42" s="112">
        <v>9125</v>
      </c>
      <c r="Q42" s="112">
        <v>12679</v>
      </c>
      <c r="R42" s="112">
        <v>12739</v>
      </c>
      <c r="S42" s="112">
        <v>10221</v>
      </c>
      <c r="T42" s="112">
        <v>8072</v>
      </c>
      <c r="U42" s="112">
        <v>9102</v>
      </c>
      <c r="V42" s="112">
        <v>4000</v>
      </c>
      <c r="W42" s="112">
        <v>7280</v>
      </c>
      <c r="X42" s="112">
        <v>18315</v>
      </c>
      <c r="Y42" s="112">
        <v>10170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0.59375423078658784</v>
      </c>
      <c r="C44" s="32">
        <f>C42/C41</f>
        <v>0.93599698788509667</v>
      </c>
      <c r="D44" s="15">
        <f t="shared" si="14"/>
        <v>1.5764047468682723</v>
      </c>
      <c r="E44" s="117">
        <f t="shared" ref="E44:Y44" si="15">E42/E41</f>
        <v>0.93645962732919252</v>
      </c>
      <c r="F44" s="117">
        <f t="shared" si="15"/>
        <v>0.94834710743801653</v>
      </c>
      <c r="G44" s="117">
        <f t="shared" si="15"/>
        <v>0.99942311390295491</v>
      </c>
      <c r="H44" s="117">
        <f t="shared" si="15"/>
        <v>0.93171382017478888</v>
      </c>
      <c r="I44" s="117">
        <f t="shared" si="15"/>
        <v>0.96984126984126984</v>
      </c>
      <c r="J44" s="117">
        <f t="shared" si="15"/>
        <v>1</v>
      </c>
      <c r="K44" s="117">
        <f t="shared" si="15"/>
        <v>0.67471211423307231</v>
      </c>
      <c r="L44" s="117">
        <f t="shared" si="15"/>
        <v>0.97499125568380551</v>
      </c>
      <c r="M44" s="117">
        <f t="shared" si="15"/>
        <v>0.94040512770329776</v>
      </c>
      <c r="N44" s="117">
        <f t="shared" si="15"/>
        <v>0.82427776305327327</v>
      </c>
      <c r="O44" s="117">
        <f>O42/O41</f>
        <v>0.89469165832021746</v>
      </c>
      <c r="P44" s="117">
        <f t="shared" si="15"/>
        <v>0.92171717171717171</v>
      </c>
      <c r="Q44" s="117">
        <f t="shared" si="15"/>
        <v>0.94372906587272054</v>
      </c>
      <c r="R44" s="117">
        <f t="shared" si="15"/>
        <v>0.98767250736548307</v>
      </c>
      <c r="S44" s="117">
        <f t="shared" si="15"/>
        <v>0.8872395833333333</v>
      </c>
      <c r="T44" s="117">
        <f>T42/T41</f>
        <v>0.79849638935601941</v>
      </c>
      <c r="U44" s="117">
        <f t="shared" si="15"/>
        <v>1</v>
      </c>
      <c r="V44" s="117">
        <f t="shared" si="15"/>
        <v>1.2033694344163659</v>
      </c>
      <c r="W44" s="117">
        <f t="shared" si="15"/>
        <v>0.80088008800880084</v>
      </c>
      <c r="X44" s="117">
        <f t="shared" si="15"/>
        <v>1.0088129991737813</v>
      </c>
      <c r="Y44" s="117">
        <f t="shared" si="15"/>
        <v>0.98978102189781025</v>
      </c>
      <c r="Z44" s="21"/>
    </row>
    <row r="45" spans="1:29" s="2" customFormat="1" ht="30" customHeight="1" x14ac:dyDescent="0.25">
      <c r="A45" s="18" t="s">
        <v>159</v>
      </c>
      <c r="B45" s="23">
        <v>49183</v>
      </c>
      <c r="C45" s="23">
        <f>SUM(E45:Y45)</f>
        <v>92796.5</v>
      </c>
      <c r="D45" s="15">
        <f>C45/B45</f>
        <v>1.8867596527255353</v>
      </c>
      <c r="E45" s="118">
        <v>13800</v>
      </c>
      <c r="F45" s="118">
        <v>3270</v>
      </c>
      <c r="G45" s="118">
        <v>6670</v>
      </c>
      <c r="H45" s="118">
        <v>3759</v>
      </c>
      <c r="I45" s="118">
        <v>1536</v>
      </c>
      <c r="J45" s="118">
        <v>7180</v>
      </c>
      <c r="K45" s="118">
        <v>3840</v>
      </c>
      <c r="L45" s="118">
        <v>4189</v>
      </c>
      <c r="M45" s="118">
        <v>4020</v>
      </c>
      <c r="N45" s="118">
        <v>713</v>
      </c>
      <c r="O45" s="118">
        <v>1442</v>
      </c>
      <c r="P45" s="118">
        <v>2340</v>
      </c>
      <c r="Q45" s="118">
        <v>7337</v>
      </c>
      <c r="R45" s="118">
        <v>6605.5</v>
      </c>
      <c r="S45" s="118">
        <v>4274</v>
      </c>
      <c r="T45" s="118">
        <v>2146</v>
      </c>
      <c r="U45" s="118">
        <v>3927</v>
      </c>
      <c r="V45" s="118">
        <v>1570</v>
      </c>
      <c r="W45" s="118">
        <v>1490</v>
      </c>
      <c r="X45" s="118">
        <v>8378</v>
      </c>
      <c r="Y45" s="118">
        <v>4310</v>
      </c>
      <c r="Z45" s="21"/>
    </row>
    <row r="46" spans="1:29" s="2" customFormat="1" ht="30" customHeight="1" x14ac:dyDescent="0.25">
      <c r="A46" s="18" t="s">
        <v>54</v>
      </c>
      <c r="B46" s="23">
        <v>52081</v>
      </c>
      <c r="C46" s="23">
        <f>SUM(E46:Y46)</f>
        <v>93848.2</v>
      </c>
      <c r="D46" s="15">
        <f t="shared" si="14"/>
        <v>1.8019661680843302</v>
      </c>
      <c r="E46" s="93">
        <v>727</v>
      </c>
      <c r="F46" s="93">
        <v>2765</v>
      </c>
      <c r="G46" s="93">
        <v>6991</v>
      </c>
      <c r="H46" s="93">
        <v>7871</v>
      </c>
      <c r="I46" s="93">
        <v>3016</v>
      </c>
      <c r="J46" s="93">
        <v>7300</v>
      </c>
      <c r="K46" s="93">
        <v>2058</v>
      </c>
      <c r="L46" s="93">
        <v>5152</v>
      </c>
      <c r="M46" s="93">
        <v>3297</v>
      </c>
      <c r="N46" s="93">
        <v>1935</v>
      </c>
      <c r="O46" s="93">
        <v>3998</v>
      </c>
      <c r="P46" s="93">
        <v>5400</v>
      </c>
      <c r="Q46" s="93">
        <v>3837</v>
      </c>
      <c r="R46" s="93">
        <v>5712.5</v>
      </c>
      <c r="S46" s="93">
        <v>4805</v>
      </c>
      <c r="T46" s="93">
        <v>4612.7</v>
      </c>
      <c r="U46" s="93">
        <v>3782</v>
      </c>
      <c r="V46" s="93">
        <v>2238</v>
      </c>
      <c r="W46" s="93">
        <v>4784</v>
      </c>
      <c r="X46" s="93">
        <v>8067</v>
      </c>
      <c r="Y46" s="93">
        <v>5500</v>
      </c>
      <c r="Z46" s="21"/>
    </row>
    <row r="47" spans="1:29" s="2" customFormat="1" ht="30" customHeight="1" x14ac:dyDescent="0.25">
      <c r="A47" s="18" t="s">
        <v>55</v>
      </c>
      <c r="B47" s="23">
        <v>259</v>
      </c>
      <c r="C47" s="23">
        <f>SUM(E47:Y47)</f>
        <v>600</v>
      </c>
      <c r="D47" s="15">
        <f t="shared" si="14"/>
        <v>2.3166023166023164</v>
      </c>
      <c r="E47" s="118"/>
      <c r="F47" s="118"/>
      <c r="G47" s="118">
        <v>50</v>
      </c>
      <c r="H47" s="118">
        <v>200</v>
      </c>
      <c r="I47" s="118"/>
      <c r="J47" s="118"/>
      <c r="K47" s="118"/>
      <c r="L47" s="118"/>
      <c r="M47" s="118">
        <v>100</v>
      </c>
      <c r="N47" s="118"/>
      <c r="O47" s="118"/>
      <c r="P47" s="118"/>
      <c r="Q47" s="118"/>
      <c r="R47" s="118"/>
      <c r="S47" s="118"/>
      <c r="T47" s="118"/>
      <c r="U47" s="118">
        <v>250</v>
      </c>
      <c r="V47" s="118"/>
      <c r="W47" s="118"/>
      <c r="X47" s="118"/>
      <c r="Y47" s="118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625</v>
      </c>
      <c r="D48" s="15">
        <f t="shared" si="14"/>
        <v>8.3333333333333339</v>
      </c>
      <c r="E48" s="118"/>
      <c r="F48" s="118"/>
      <c r="G48" s="118">
        <v>60</v>
      </c>
      <c r="H48" s="118">
        <v>20</v>
      </c>
      <c r="I48" s="118"/>
      <c r="J48" s="118"/>
      <c r="K48" s="118"/>
      <c r="L48" s="118"/>
      <c r="M48" s="118"/>
      <c r="N48" s="118"/>
      <c r="O48" s="118"/>
      <c r="P48" s="118"/>
      <c r="Q48" s="118">
        <v>20</v>
      </c>
      <c r="R48" s="118"/>
      <c r="S48" s="118"/>
      <c r="T48" s="118"/>
      <c r="U48" s="118">
        <v>150</v>
      </c>
      <c r="V48" s="118"/>
      <c r="W48" s="118"/>
      <c r="X48" s="118">
        <v>375</v>
      </c>
      <c r="Y48" s="118"/>
      <c r="Z48" s="21"/>
    </row>
    <row r="49" spans="1:26" s="2" customFormat="1" ht="30" customHeight="1" x14ac:dyDescent="0.25">
      <c r="A49" s="18" t="s">
        <v>57</v>
      </c>
      <c r="B49" s="23">
        <v>6814</v>
      </c>
      <c r="C49" s="23">
        <f>SUM(E49:Y49)</f>
        <v>11856</v>
      </c>
      <c r="D49" s="15">
        <f t="shared" si="14"/>
        <v>1.7399471675961256</v>
      </c>
      <c r="E49" s="93">
        <v>550</v>
      </c>
      <c r="F49" s="93">
        <v>130</v>
      </c>
      <c r="G49" s="93">
        <f>115+470</f>
        <v>585</v>
      </c>
      <c r="H49" s="93">
        <v>563</v>
      </c>
      <c r="I49" s="93">
        <v>517</v>
      </c>
      <c r="J49" s="93">
        <f>190+450</f>
        <v>640</v>
      </c>
      <c r="K49" s="93">
        <v>50</v>
      </c>
      <c r="L49" s="93">
        <f>222+131</f>
        <v>353</v>
      </c>
      <c r="M49" s="93">
        <v>1983</v>
      </c>
      <c r="N49" s="93">
        <v>220</v>
      </c>
      <c r="O49" s="93">
        <v>170</v>
      </c>
      <c r="P49" s="93">
        <v>515</v>
      </c>
      <c r="Q49" s="93">
        <v>592</v>
      </c>
      <c r="R49" s="93">
        <v>350</v>
      </c>
      <c r="S49" s="93">
        <f>63+950</f>
        <v>1013</v>
      </c>
      <c r="T49" s="93">
        <f>881+64</f>
        <v>945</v>
      </c>
      <c r="U49" s="93">
        <v>447</v>
      </c>
      <c r="V49" s="93">
        <v>40</v>
      </c>
      <c r="W49" s="93">
        <v>598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>
        <v>1963</v>
      </c>
      <c r="C51" s="23">
        <f t="shared" si="16"/>
        <v>50518</v>
      </c>
      <c r="D51" s="15"/>
      <c r="E51" s="118">
        <v>6800</v>
      </c>
      <c r="F51" s="118">
        <v>1580</v>
      </c>
      <c r="G51" s="118">
        <v>4120</v>
      </c>
      <c r="H51" s="118">
        <v>2453</v>
      </c>
      <c r="I51" s="118">
        <v>3215</v>
      </c>
      <c r="J51" s="118">
        <v>5380</v>
      </c>
      <c r="K51" s="118">
        <v>1396</v>
      </c>
      <c r="L51" s="118">
        <v>588</v>
      </c>
      <c r="M51" s="118">
        <v>3180</v>
      </c>
      <c r="N51" s="118">
        <v>790</v>
      </c>
      <c r="O51" s="118">
        <v>725</v>
      </c>
      <c r="P51" s="118">
        <v>250</v>
      </c>
      <c r="Q51" s="118">
        <v>4355</v>
      </c>
      <c r="R51" s="118">
        <v>2163</v>
      </c>
      <c r="S51" s="118"/>
      <c r="T51" s="118">
        <v>1091</v>
      </c>
      <c r="U51" s="118">
        <v>1780</v>
      </c>
      <c r="V51" s="118">
        <v>300</v>
      </c>
      <c r="W51" s="118">
        <v>2249</v>
      </c>
      <c r="X51" s="118">
        <v>5843</v>
      </c>
      <c r="Y51" s="118">
        <v>2260</v>
      </c>
      <c r="Z51" s="21"/>
    </row>
    <row r="52" spans="1:26" s="2" customFormat="1" ht="28.5" customHeight="1" outlineLevel="1" x14ac:dyDescent="0.25">
      <c r="A52" s="17" t="s">
        <v>162</v>
      </c>
      <c r="B52" s="23">
        <v>30</v>
      </c>
      <c r="C52" s="23">
        <f t="shared" si="16"/>
        <v>39253</v>
      </c>
      <c r="D52" s="15"/>
      <c r="E52" s="118"/>
      <c r="F52" s="118">
        <v>1580</v>
      </c>
      <c r="G52" s="118">
        <v>3590</v>
      </c>
      <c r="H52" s="118">
        <v>637</v>
      </c>
      <c r="I52" s="118">
        <v>3215</v>
      </c>
      <c r="J52" s="118">
        <v>4150</v>
      </c>
      <c r="K52" s="118">
        <v>1396</v>
      </c>
      <c r="L52" s="118"/>
      <c r="M52" s="118">
        <v>2000</v>
      </c>
      <c r="N52" s="118"/>
      <c r="O52" s="118">
        <v>175</v>
      </c>
      <c r="P52" s="118"/>
      <c r="Q52" s="118">
        <v>4355</v>
      </c>
      <c r="R52" s="118">
        <v>2163</v>
      </c>
      <c r="S52" s="118">
        <v>5073</v>
      </c>
      <c r="T52" s="118"/>
      <c r="U52" s="118">
        <v>1519</v>
      </c>
      <c r="V52" s="118"/>
      <c r="W52" s="118">
        <v>2249</v>
      </c>
      <c r="X52" s="118">
        <v>5531</v>
      </c>
      <c r="Y52" s="118">
        <v>1620</v>
      </c>
      <c r="Z52" s="21"/>
    </row>
    <row r="53" spans="1:26" s="2" customFormat="1" ht="28.5" hidden="1" customHeight="1" x14ac:dyDescent="0.25">
      <c r="A53" s="190" t="s">
        <v>59</v>
      </c>
      <c r="B53" s="191">
        <v>5500</v>
      </c>
      <c r="C53" s="191">
        <f>SUM(E53:Y53)</f>
        <v>5359.5</v>
      </c>
      <c r="D53" s="165">
        <f t="shared" si="14"/>
        <v>0.97445454545454546</v>
      </c>
      <c r="E53" s="195">
        <v>98</v>
      </c>
      <c r="F53" s="195">
        <v>178</v>
      </c>
      <c r="G53" s="195">
        <v>674</v>
      </c>
      <c r="H53" s="195">
        <v>367</v>
      </c>
      <c r="I53" s="196">
        <v>15</v>
      </c>
      <c r="J53" s="195">
        <v>157</v>
      </c>
      <c r="K53" s="195">
        <v>925</v>
      </c>
      <c r="L53" s="195">
        <v>772</v>
      </c>
      <c r="M53" s="195">
        <v>210</v>
      </c>
      <c r="N53" s="195">
        <v>37</v>
      </c>
      <c r="O53" s="196">
        <v>198.5</v>
      </c>
      <c r="P53" s="195">
        <v>251</v>
      </c>
      <c r="Q53" s="196">
        <v>12</v>
      </c>
      <c r="R53" s="195">
        <v>453</v>
      </c>
      <c r="S53" s="196">
        <v>135</v>
      </c>
      <c r="T53" s="195">
        <v>45</v>
      </c>
      <c r="U53" s="195">
        <v>115</v>
      </c>
      <c r="V53" s="195">
        <v>5</v>
      </c>
      <c r="W53" s="195">
        <v>351</v>
      </c>
      <c r="X53" s="196">
        <v>361</v>
      </c>
      <c r="Y53" s="195"/>
      <c r="Z53" s="20"/>
    </row>
    <row r="54" spans="1:26" s="2" customFormat="1" ht="28.5" customHeight="1" x14ac:dyDescent="0.25">
      <c r="A54" s="31" t="s">
        <v>60</v>
      </c>
      <c r="B54" s="23">
        <v>397</v>
      </c>
      <c r="C54" s="23">
        <f t="shared" si="16"/>
        <v>3003</v>
      </c>
      <c r="D54" s="15">
        <f t="shared" si="14"/>
        <v>7.5642317380352644</v>
      </c>
      <c r="E54" s="118">
        <v>170</v>
      </c>
      <c r="F54" s="118">
        <v>78</v>
      </c>
      <c r="G54" s="118">
        <v>597</v>
      </c>
      <c r="H54" s="118">
        <v>223</v>
      </c>
      <c r="I54" s="118">
        <v>5</v>
      </c>
      <c r="J54" s="118">
        <v>41</v>
      </c>
      <c r="K54" s="118">
        <v>258</v>
      </c>
      <c r="L54" s="118">
        <v>583</v>
      </c>
      <c r="M54" s="118">
        <v>182</v>
      </c>
      <c r="N54" s="118">
        <v>26</v>
      </c>
      <c r="O54" s="118">
        <v>50</v>
      </c>
      <c r="P54" s="118">
        <v>52</v>
      </c>
      <c r="Q54" s="118">
        <v>12</v>
      </c>
      <c r="R54" s="118">
        <v>298</v>
      </c>
      <c r="S54" s="118">
        <v>75</v>
      </c>
      <c r="T54" s="118">
        <v>23</v>
      </c>
      <c r="U54" s="118">
        <v>65</v>
      </c>
      <c r="V54" s="118">
        <v>2</v>
      </c>
      <c r="W54" s="118">
        <v>95</v>
      </c>
      <c r="X54" s="118">
        <v>168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7.218181818181818E-2</v>
      </c>
      <c r="C55" s="15">
        <f>C54/C53</f>
        <v>0.56031346207668631</v>
      </c>
      <c r="D55" s="15">
        <f t="shared" si="14"/>
        <v>7.7625290715913726</v>
      </c>
      <c r="E55" s="117">
        <f t="shared" ref="E55:X55" si="17">E54/E53</f>
        <v>1.7346938775510203</v>
      </c>
      <c r="F55" s="117">
        <f t="shared" si="17"/>
        <v>0.43820224719101125</v>
      </c>
      <c r="G55" s="117">
        <f t="shared" si="17"/>
        <v>0.8857566765578635</v>
      </c>
      <c r="H55" s="117">
        <f t="shared" si="17"/>
        <v>0.60762942779291551</v>
      </c>
      <c r="I55" s="117">
        <f t="shared" si="17"/>
        <v>0.33333333333333331</v>
      </c>
      <c r="J55" s="117">
        <f t="shared" si="17"/>
        <v>0.26114649681528662</v>
      </c>
      <c r="K55" s="117">
        <f t="shared" si="17"/>
        <v>0.2789189189189189</v>
      </c>
      <c r="L55" s="117">
        <f t="shared" si="17"/>
        <v>0.75518134715025909</v>
      </c>
      <c r="M55" s="117">
        <f t="shared" si="17"/>
        <v>0.8666666666666667</v>
      </c>
      <c r="N55" s="117">
        <f t="shared" si="17"/>
        <v>0.70270270270270274</v>
      </c>
      <c r="O55" s="117">
        <f t="shared" si="17"/>
        <v>0.25188916876574308</v>
      </c>
      <c r="P55" s="117">
        <f t="shared" si="17"/>
        <v>0.20717131474103587</v>
      </c>
      <c r="Q55" s="117">
        <f t="shared" si="17"/>
        <v>1</v>
      </c>
      <c r="R55" s="117">
        <f t="shared" si="17"/>
        <v>0.65783664459161151</v>
      </c>
      <c r="S55" s="117">
        <f t="shared" si="17"/>
        <v>0.55555555555555558</v>
      </c>
      <c r="T55" s="117">
        <f t="shared" si="17"/>
        <v>0.51111111111111107</v>
      </c>
      <c r="U55" s="117">
        <f t="shared" si="17"/>
        <v>0.56521739130434778</v>
      </c>
      <c r="V55" s="117">
        <f t="shared" si="17"/>
        <v>0.4</v>
      </c>
      <c r="W55" s="117">
        <f t="shared" si="17"/>
        <v>0.27065527065527067</v>
      </c>
      <c r="X55" s="117">
        <f t="shared" si="17"/>
        <v>0.46537396121883656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collapsed="1" x14ac:dyDescent="0.25">
      <c r="A57" s="190" t="s">
        <v>153</v>
      </c>
      <c r="B57" s="191">
        <v>900</v>
      </c>
      <c r="C57" s="191">
        <f t="shared" si="16"/>
        <v>857</v>
      </c>
      <c r="D57" s="165">
        <f t="shared" si="14"/>
        <v>0.95222222222222219</v>
      </c>
      <c r="E57" s="195">
        <v>12</v>
      </c>
      <c r="F57" s="195">
        <v>105</v>
      </c>
      <c r="G57" s="195">
        <v>72</v>
      </c>
      <c r="H57" s="195"/>
      <c r="I57" s="195">
        <v>7</v>
      </c>
      <c r="J57" s="195">
        <v>9</v>
      </c>
      <c r="K57" s="195">
        <v>119</v>
      </c>
      <c r="L57" s="195">
        <v>70</v>
      </c>
      <c r="M57" s="195">
        <v>33</v>
      </c>
      <c r="N57" s="195">
        <v>5</v>
      </c>
      <c r="O57" s="196">
        <v>45</v>
      </c>
      <c r="P57" s="195">
        <v>109</v>
      </c>
      <c r="Q57" s="195"/>
      <c r="R57" s="195">
        <v>3</v>
      </c>
      <c r="S57" s="196">
        <v>20</v>
      </c>
      <c r="T57" s="195">
        <v>36</v>
      </c>
      <c r="U57" s="195"/>
      <c r="V57" s="195">
        <v>17</v>
      </c>
      <c r="W57" s="195">
        <v>95</v>
      </c>
      <c r="X57" s="196">
        <v>94</v>
      </c>
      <c r="Y57" s="196">
        <v>6</v>
      </c>
      <c r="Z57" s="20"/>
    </row>
    <row r="58" spans="1:26" s="2" customFormat="1" ht="28.5" customHeight="1" x14ac:dyDescent="0.25">
      <c r="A58" s="31" t="s">
        <v>154</v>
      </c>
      <c r="B58" s="27">
        <v>175</v>
      </c>
      <c r="C58" s="27">
        <f t="shared" si="16"/>
        <v>307.5</v>
      </c>
      <c r="D58" s="15">
        <f t="shared" si="14"/>
        <v>1.7571428571428571</v>
      </c>
      <c r="E58" s="93">
        <v>23</v>
      </c>
      <c r="F58" s="93"/>
      <c r="G58" s="93">
        <v>60</v>
      </c>
      <c r="H58" s="93"/>
      <c r="I58" s="93"/>
      <c r="J58" s="93">
        <v>6</v>
      </c>
      <c r="K58" s="93">
        <v>38</v>
      </c>
      <c r="L58" s="93">
        <v>30</v>
      </c>
      <c r="M58" s="93">
        <v>20</v>
      </c>
      <c r="N58" s="122"/>
      <c r="O58" s="93">
        <v>5</v>
      </c>
      <c r="P58" s="93">
        <v>18</v>
      </c>
      <c r="Q58" s="93"/>
      <c r="R58" s="93"/>
      <c r="S58" s="93">
        <v>10</v>
      </c>
      <c r="T58" s="93">
        <v>2.5</v>
      </c>
      <c r="U58" s="93"/>
      <c r="V58" s="93"/>
      <c r="W58" s="93"/>
      <c r="X58" s="93">
        <v>94</v>
      </c>
      <c r="Y58" s="93">
        <v>1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0.19444444444444445</v>
      </c>
      <c r="C59" s="9">
        <f>C58/C57</f>
        <v>0.3588098016336056</v>
      </c>
      <c r="D59" s="15">
        <f t="shared" si="14"/>
        <v>1.8453075512585431</v>
      </c>
      <c r="E59" s="115">
        <f>E58/E57</f>
        <v>1.9166666666666667</v>
      </c>
      <c r="F59" s="115">
        <f t="shared" ref="F59:Y59" si="18">F58/F57</f>
        <v>0</v>
      </c>
      <c r="G59" s="115">
        <f t="shared" si="18"/>
        <v>0.83333333333333337</v>
      </c>
      <c r="H59" s="115"/>
      <c r="I59" s="115">
        <f t="shared" si="18"/>
        <v>0</v>
      </c>
      <c r="J59" s="115">
        <f t="shared" si="18"/>
        <v>0.66666666666666663</v>
      </c>
      <c r="K59" s="115">
        <f t="shared" si="18"/>
        <v>0.31932773109243695</v>
      </c>
      <c r="L59" s="115">
        <f t="shared" si="18"/>
        <v>0.42857142857142855</v>
      </c>
      <c r="M59" s="115">
        <f t="shared" si="18"/>
        <v>0.60606060606060608</v>
      </c>
      <c r="N59" s="115">
        <f t="shared" si="18"/>
        <v>0</v>
      </c>
      <c r="O59" s="115">
        <f t="shared" si="18"/>
        <v>0.1111111111111111</v>
      </c>
      <c r="P59" s="115">
        <f t="shared" si="18"/>
        <v>0.16513761467889909</v>
      </c>
      <c r="Q59" s="115"/>
      <c r="R59" s="115">
        <f t="shared" si="18"/>
        <v>0</v>
      </c>
      <c r="S59" s="115">
        <f t="shared" si="18"/>
        <v>0.5</v>
      </c>
      <c r="T59" s="115">
        <f t="shared" si="18"/>
        <v>6.9444444444444448E-2</v>
      </c>
      <c r="U59" s="115"/>
      <c r="V59" s="115"/>
      <c r="W59" s="115">
        <f t="shared" si="18"/>
        <v>0</v>
      </c>
      <c r="X59" s="115">
        <f t="shared" si="18"/>
        <v>1</v>
      </c>
      <c r="Y59" s="115">
        <f t="shared" si="18"/>
        <v>0.16666666666666666</v>
      </c>
      <c r="Z59" s="20"/>
    </row>
    <row r="60" spans="1:26" s="2" customFormat="1" ht="30" customHeight="1" x14ac:dyDescent="0.25">
      <c r="A60" s="13" t="s">
        <v>188</v>
      </c>
      <c r="B60" s="27">
        <v>218</v>
      </c>
      <c r="C60" s="27">
        <f t="shared" si="16"/>
        <v>621.48</v>
      </c>
      <c r="D60" s="15">
        <f t="shared" si="14"/>
        <v>2.8508256880733946</v>
      </c>
      <c r="E60" s="93"/>
      <c r="F60" s="93"/>
      <c r="G60" s="93">
        <v>520</v>
      </c>
      <c r="H60" s="122"/>
      <c r="I60" s="93"/>
      <c r="J60" s="93">
        <v>10</v>
      </c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v>7630</v>
      </c>
      <c r="C62" s="27">
        <f>SUM(E62:Y62)</f>
        <v>24483</v>
      </c>
      <c r="D62" s="15">
        <f>C62/B62</f>
        <v>3.2087811271297508</v>
      </c>
      <c r="E62" s="118">
        <f>E64+E67+E68+E70+E74+E73+E75</f>
        <v>1750</v>
      </c>
      <c r="F62" s="118">
        <f>F64+F67+F68+F70+F74+F73+F75</f>
        <v>906</v>
      </c>
      <c r="G62" s="118">
        <f>G64+G67+G68+G70+G74+G73+G75</f>
        <v>1240</v>
      </c>
      <c r="H62" s="118">
        <f>H64+H67+H68+H70+H74+H73+H75</f>
        <v>1142</v>
      </c>
      <c r="I62" s="118">
        <f t="shared" ref="I62:Y62" si="19">I64+I67+I68+I70+I74+I73+I75</f>
        <v>1060</v>
      </c>
      <c r="J62" s="118">
        <f t="shared" si="19"/>
        <v>5200</v>
      </c>
      <c r="K62" s="118">
        <f t="shared" si="19"/>
        <v>262</v>
      </c>
      <c r="L62" s="118">
        <f t="shared" si="19"/>
        <v>1107</v>
      </c>
      <c r="M62" s="118">
        <f t="shared" si="19"/>
        <v>1115</v>
      </c>
      <c r="N62" s="118">
        <f t="shared" si="19"/>
        <v>297</v>
      </c>
      <c r="O62" s="118"/>
      <c r="P62" s="118">
        <f t="shared" si="19"/>
        <v>297</v>
      </c>
      <c r="Q62" s="118">
        <f t="shared" si="19"/>
        <v>1986</v>
      </c>
      <c r="R62" s="118">
        <f t="shared" si="19"/>
        <v>624</v>
      </c>
      <c r="S62" s="118">
        <f t="shared" si="19"/>
        <v>1906</v>
      </c>
      <c r="T62" s="118">
        <f t="shared" si="19"/>
        <v>1050</v>
      </c>
      <c r="U62" s="118">
        <f t="shared" si="19"/>
        <v>1872</v>
      </c>
      <c r="V62" s="118"/>
      <c r="W62" s="118">
        <f t="shared" si="19"/>
        <v>957</v>
      </c>
      <c r="X62" s="118">
        <f t="shared" si="19"/>
        <v>1362</v>
      </c>
      <c r="Y62" s="118">
        <f t="shared" si="19"/>
        <v>350</v>
      </c>
      <c r="Z62" s="21"/>
    </row>
    <row r="63" spans="1:26" s="2" customFormat="1" ht="30" customHeight="1" x14ac:dyDescent="0.25">
      <c r="A63" s="18" t="s">
        <v>190</v>
      </c>
      <c r="B63" s="27">
        <f>B69+B71+B72</f>
        <v>8373</v>
      </c>
      <c r="C63" s="27">
        <f>SUM(E63:Y63)</f>
        <v>25593.25</v>
      </c>
      <c r="D63" s="15">
        <f t="shared" si="14"/>
        <v>3.05664039173534</v>
      </c>
      <c r="E63" s="118">
        <f>E69+E71+E72</f>
        <v>110</v>
      </c>
      <c r="F63" s="118">
        <f t="shared" ref="F63:Y63" si="20">F69+F71+F72</f>
        <v>430</v>
      </c>
      <c r="G63" s="118">
        <f t="shared" si="20"/>
        <v>2490</v>
      </c>
      <c r="H63" s="118">
        <f t="shared" si="20"/>
        <v>1401</v>
      </c>
      <c r="I63" s="118">
        <f t="shared" si="20"/>
        <v>868</v>
      </c>
      <c r="J63" s="118">
        <f t="shared" si="20"/>
        <v>1650</v>
      </c>
      <c r="K63" s="118">
        <f t="shared" si="20"/>
        <v>463</v>
      </c>
      <c r="L63" s="118">
        <f t="shared" si="20"/>
        <v>1911.65</v>
      </c>
      <c r="M63" s="118">
        <f t="shared" si="20"/>
        <v>626</v>
      </c>
      <c r="N63" s="118">
        <f t="shared" si="20"/>
        <v>748</v>
      </c>
      <c r="O63" s="118">
        <f t="shared" si="20"/>
        <v>910</v>
      </c>
      <c r="P63" s="118">
        <f t="shared" si="20"/>
        <v>935</v>
      </c>
      <c r="Q63" s="118">
        <f t="shared" si="20"/>
        <v>2134</v>
      </c>
      <c r="R63" s="118">
        <f t="shared" si="20"/>
        <v>167.6</v>
      </c>
      <c r="S63" s="118">
        <f t="shared" si="20"/>
        <v>380</v>
      </c>
      <c r="T63" s="118">
        <f t="shared" si="20"/>
        <v>1920</v>
      </c>
      <c r="U63" s="118">
        <f t="shared" si="20"/>
        <v>701</v>
      </c>
      <c r="V63" s="118">
        <f t="shared" si="20"/>
        <v>652</v>
      </c>
      <c r="W63" s="118">
        <f t="shared" si="20"/>
        <v>578</v>
      </c>
      <c r="X63" s="118">
        <f t="shared" si="20"/>
        <v>4357</v>
      </c>
      <c r="Y63" s="118">
        <f t="shared" si="20"/>
        <v>2161</v>
      </c>
      <c r="Z63" s="21"/>
    </row>
    <row r="64" spans="1:26" s="2" customFormat="1" ht="30" customHeight="1" x14ac:dyDescent="0.25">
      <c r="A64" s="18" t="s">
        <v>62</v>
      </c>
      <c r="B64" s="23">
        <v>301</v>
      </c>
      <c r="C64" s="27">
        <f t="shared" si="16"/>
        <v>940</v>
      </c>
      <c r="D64" s="15">
        <f t="shared" si="14"/>
        <v>3.1229235880398671</v>
      </c>
      <c r="E64" s="118"/>
      <c r="F64" s="118"/>
      <c r="G64" s="118">
        <v>490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2039</v>
      </c>
      <c r="C67" s="23">
        <f>SUM(E67:Y67)</f>
        <v>11273</v>
      </c>
      <c r="D67" s="15">
        <f t="shared" si="14"/>
        <v>5.5286905345757722</v>
      </c>
      <c r="E67" s="109">
        <v>1750</v>
      </c>
      <c r="F67" s="109">
        <v>300</v>
      </c>
      <c r="G67" s="109">
        <v>150</v>
      </c>
      <c r="H67" s="109">
        <v>90</v>
      </c>
      <c r="I67" s="109">
        <v>130</v>
      </c>
      <c r="J67" s="109">
        <v>2300</v>
      </c>
      <c r="K67" s="109"/>
      <c r="L67" s="109">
        <v>650</v>
      </c>
      <c r="M67" s="109"/>
      <c r="N67" s="109"/>
      <c r="O67" s="109"/>
      <c r="P67" s="109">
        <v>297</v>
      </c>
      <c r="Q67" s="109">
        <v>1366</v>
      </c>
      <c r="R67" s="109">
        <v>505</v>
      </c>
      <c r="S67" s="109">
        <v>1806</v>
      </c>
      <c r="T67" s="109"/>
      <c r="U67" s="109"/>
      <c r="V67" s="109"/>
      <c r="W67" s="109">
        <v>957</v>
      </c>
      <c r="X67" s="109">
        <v>822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2662</v>
      </c>
      <c r="C68" s="23">
        <f>SUM(E68:Y68)</f>
        <v>5815</v>
      </c>
      <c r="D68" s="15">
        <f t="shared" si="14"/>
        <v>2.1844477836213372</v>
      </c>
      <c r="E68" s="109"/>
      <c r="F68" s="109">
        <v>506</v>
      </c>
      <c r="G68" s="109"/>
      <c r="H68" s="109">
        <v>775</v>
      </c>
      <c r="I68" s="109">
        <v>930</v>
      </c>
      <c r="J68" s="109">
        <v>650</v>
      </c>
      <c r="K68" s="109">
        <v>262</v>
      </c>
      <c r="L68" s="109">
        <v>70</v>
      </c>
      <c r="M68" s="109">
        <v>1115</v>
      </c>
      <c r="N68" s="109">
        <v>247</v>
      </c>
      <c r="O68" s="109"/>
      <c r="P68" s="109"/>
      <c r="Q68" s="109">
        <v>200</v>
      </c>
      <c r="R68" s="109">
        <v>70</v>
      </c>
      <c r="S68" s="109"/>
      <c r="T68" s="109">
        <v>990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>
        <v>341</v>
      </c>
      <c r="C69" s="23">
        <f t="shared" si="21"/>
        <v>8330</v>
      </c>
      <c r="D69" s="15"/>
      <c r="E69" s="109"/>
      <c r="F69" s="109">
        <v>150</v>
      </c>
      <c r="G69" s="109">
        <v>650</v>
      </c>
      <c r="H69" s="109">
        <v>430</v>
      </c>
      <c r="I69" s="109">
        <v>438</v>
      </c>
      <c r="J69" s="109">
        <v>190</v>
      </c>
      <c r="K69" s="109"/>
      <c r="L69" s="109">
        <v>401</v>
      </c>
      <c r="M69" s="109">
        <v>345</v>
      </c>
      <c r="N69" s="109">
        <v>402</v>
      </c>
      <c r="O69" s="109">
        <v>360</v>
      </c>
      <c r="P69" s="109">
        <v>350</v>
      </c>
      <c r="Q69" s="109">
        <v>195</v>
      </c>
      <c r="R69" s="109">
        <v>150</v>
      </c>
      <c r="S69" s="109">
        <v>40</v>
      </c>
      <c r="T69" s="109">
        <v>1444</v>
      </c>
      <c r="U69" s="109">
        <v>340</v>
      </c>
      <c r="V69" s="109">
        <v>600</v>
      </c>
      <c r="W69" s="109">
        <v>60</v>
      </c>
      <c r="X69" s="109">
        <v>1075</v>
      </c>
      <c r="Y69" s="109">
        <v>710</v>
      </c>
      <c r="Z69" s="21"/>
    </row>
    <row r="70" spans="1:26" s="2" customFormat="1" ht="30" customHeight="1" x14ac:dyDescent="0.25">
      <c r="A70" s="18" t="s">
        <v>68</v>
      </c>
      <c r="B70" s="23">
        <v>1606</v>
      </c>
      <c r="C70" s="23">
        <f t="shared" si="21"/>
        <v>4867</v>
      </c>
      <c r="D70" s="15">
        <f t="shared" si="14"/>
        <v>3.0305105853051058</v>
      </c>
      <c r="E70" s="109"/>
      <c r="F70" s="109"/>
      <c r="G70" s="109">
        <v>200</v>
      </c>
      <c r="H70" s="109"/>
      <c r="I70" s="109"/>
      <c r="J70" s="109">
        <v>2250</v>
      </c>
      <c r="K70" s="109"/>
      <c r="L70" s="109">
        <v>387</v>
      </c>
      <c r="M70" s="109"/>
      <c r="N70" s="109">
        <v>50</v>
      </c>
      <c r="O70" s="109"/>
      <c r="P70" s="109"/>
      <c r="Q70" s="109">
        <v>230</v>
      </c>
      <c r="R70" s="109"/>
      <c r="S70" s="109"/>
      <c r="T70" s="109"/>
      <c r="U70" s="109">
        <v>1240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5179</v>
      </c>
      <c r="C71" s="23">
        <f t="shared" si="21"/>
        <v>13376.65</v>
      </c>
      <c r="D71" s="15">
        <f t="shared" si="14"/>
        <v>2.5828634871596834</v>
      </c>
      <c r="E71" s="109">
        <v>110</v>
      </c>
      <c r="F71" s="109">
        <v>113</v>
      </c>
      <c r="G71" s="109">
        <v>1840</v>
      </c>
      <c r="H71" s="109">
        <v>299</v>
      </c>
      <c r="I71" s="109">
        <v>371</v>
      </c>
      <c r="J71" s="109">
        <v>1100</v>
      </c>
      <c r="K71" s="109">
        <v>163</v>
      </c>
      <c r="L71" s="123">
        <v>1444.65</v>
      </c>
      <c r="M71" s="109">
        <v>30</v>
      </c>
      <c r="N71" s="109">
        <v>346</v>
      </c>
      <c r="O71" s="109">
        <v>359</v>
      </c>
      <c r="P71" s="109">
        <v>376</v>
      </c>
      <c r="Q71" s="109">
        <v>1698</v>
      </c>
      <c r="R71" s="109"/>
      <c r="S71" s="109">
        <v>214</v>
      </c>
      <c r="T71" s="109">
        <v>405</v>
      </c>
      <c r="U71" s="109">
        <v>361</v>
      </c>
      <c r="V71" s="109">
        <v>35</v>
      </c>
      <c r="W71" s="109">
        <v>180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2853</v>
      </c>
      <c r="C72" s="23">
        <f t="shared" si="21"/>
        <v>3886.6</v>
      </c>
      <c r="D72" s="15">
        <f t="shared" si="14"/>
        <v>1.362285313704872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>
        <v>300</v>
      </c>
      <c r="L72" s="109">
        <v>66</v>
      </c>
      <c r="M72" s="109">
        <v>251</v>
      </c>
      <c r="N72" s="109"/>
      <c r="O72" s="109">
        <v>191</v>
      </c>
      <c r="P72" s="174">
        <v>209</v>
      </c>
      <c r="Q72" s="109">
        <v>241</v>
      </c>
      <c r="R72" s="109">
        <v>17.600000000000001</v>
      </c>
      <c r="S72" s="109">
        <v>126</v>
      </c>
      <c r="T72" s="109">
        <v>71</v>
      </c>
      <c r="U72" s="109"/>
      <c r="V72" s="109">
        <v>17</v>
      </c>
      <c r="W72" s="109">
        <v>338</v>
      </c>
      <c r="X72" s="109">
        <v>40</v>
      </c>
      <c r="Y72" s="109">
        <v>761</v>
      </c>
      <c r="Z72" s="21"/>
    </row>
    <row r="73" spans="1:26" s="2" customFormat="1" ht="30" customHeight="1" x14ac:dyDescent="0.25">
      <c r="A73" s="18" t="s">
        <v>71</v>
      </c>
      <c r="B73" s="23">
        <v>37</v>
      </c>
      <c r="C73" s="23">
        <f t="shared" si="21"/>
        <v>946</v>
      </c>
      <c r="D73" s="15"/>
      <c r="E73" s="109"/>
      <c r="F73" s="109">
        <v>100</v>
      </c>
      <c r="G73" s="109">
        <v>400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>
        <v>100</v>
      </c>
      <c r="T73" s="109"/>
      <c r="U73" s="109">
        <v>332</v>
      </c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965</v>
      </c>
      <c r="C74" s="23">
        <f t="shared" si="21"/>
        <v>365</v>
      </c>
      <c r="D74" s="15">
        <f t="shared" si="14"/>
        <v>0.37823834196891193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190</v>
      </c>
      <c r="R74" s="109">
        <v>35</v>
      </c>
      <c r="S74" s="109"/>
      <c r="T74" s="109">
        <v>60</v>
      </c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1"/>
        <v>277</v>
      </c>
      <c r="D75" s="15">
        <f t="shared" si="14"/>
        <v>1.6294117647058823</v>
      </c>
      <c r="E75" s="109"/>
      <c r="F75" s="109"/>
      <c r="G75" s="109"/>
      <c r="H75" s="109">
        <v>277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75</v>
      </c>
      <c r="C77" s="19">
        <f t="shared" si="21"/>
        <v>122.2</v>
      </c>
      <c r="D77" s="15">
        <f t="shared" si="14"/>
        <v>1.6293333333333333</v>
      </c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14"/>
        <v>#DIV/0!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>
        <v>27</v>
      </c>
      <c r="C79" s="23">
        <f>SUM(E79:Y79)</f>
        <v>107.7</v>
      </c>
      <c r="D79" s="15">
        <f t="shared" si="14"/>
        <v>3.9888888888888889</v>
      </c>
      <c r="E79" s="109"/>
      <c r="F79" s="109"/>
      <c r="G79" s="109"/>
      <c r="H79" s="109">
        <v>22</v>
      </c>
      <c r="I79" s="109"/>
      <c r="J79" s="109"/>
      <c r="K79" s="109"/>
      <c r="L79" s="109"/>
      <c r="M79" s="109"/>
      <c r="N79" s="109"/>
      <c r="O79" s="109">
        <v>1.5</v>
      </c>
      <c r="P79" s="175"/>
      <c r="Q79" s="175"/>
      <c r="R79" s="109">
        <v>36</v>
      </c>
      <c r="S79" s="109">
        <v>12</v>
      </c>
      <c r="T79" s="109">
        <v>3.2</v>
      </c>
      <c r="U79" s="109"/>
      <c r="V79" s="109"/>
      <c r="W79" s="109">
        <v>33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10379.299999999999</v>
      </c>
      <c r="D86" s="15">
        <f t="shared" si="14"/>
        <v>3.640582251841459</v>
      </c>
      <c r="E86" s="152">
        <f>(E42-E87)</f>
        <v>367</v>
      </c>
      <c r="F86" s="152">
        <f t="shared" ref="F86:Y86" si="22">(F42-F87)</f>
        <v>625</v>
      </c>
      <c r="G86" s="152">
        <f t="shared" si="22"/>
        <v>91</v>
      </c>
      <c r="H86" s="152">
        <f t="shared" si="22"/>
        <v>1292</v>
      </c>
      <c r="I86" s="152">
        <f t="shared" si="22"/>
        <v>115</v>
      </c>
      <c r="J86" s="152">
        <f t="shared" si="22"/>
        <v>212</v>
      </c>
      <c r="K86" s="152">
        <f t="shared" si="22"/>
        <v>147</v>
      </c>
      <c r="L86" s="152">
        <f t="shared" si="22"/>
        <v>85</v>
      </c>
      <c r="M86" s="152">
        <f t="shared" si="22"/>
        <v>920</v>
      </c>
      <c r="N86" s="152">
        <f t="shared" si="22"/>
        <v>400</v>
      </c>
      <c r="O86" s="152">
        <f t="shared" si="22"/>
        <v>729</v>
      </c>
      <c r="P86" s="152">
        <f t="shared" si="22"/>
        <v>814</v>
      </c>
      <c r="Q86" s="152">
        <f t="shared" si="22"/>
        <v>808</v>
      </c>
      <c r="R86" s="152">
        <f t="shared" si="22"/>
        <v>307</v>
      </c>
      <c r="S86" s="152">
        <f t="shared" si="22"/>
        <v>419</v>
      </c>
      <c r="T86" s="152">
        <f t="shared" si="22"/>
        <v>862.30000000000018</v>
      </c>
      <c r="U86" s="152">
        <f t="shared" si="22"/>
        <v>0</v>
      </c>
      <c r="V86" s="152">
        <f t="shared" si="22"/>
        <v>293</v>
      </c>
      <c r="W86" s="152">
        <f t="shared" si="22"/>
        <v>1383</v>
      </c>
      <c r="X86" s="152">
        <f t="shared" si="22"/>
        <v>160</v>
      </c>
      <c r="Y86" s="152">
        <f t="shared" si="22"/>
        <v>350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/>
      <c r="E87" s="112">
        <v>14710</v>
      </c>
      <c r="F87" s="112">
        <v>6260</v>
      </c>
      <c r="G87" s="112">
        <v>15501</v>
      </c>
      <c r="H87" s="112">
        <v>11288</v>
      </c>
      <c r="I87" s="112">
        <v>5995</v>
      </c>
      <c r="J87" s="112">
        <v>15700</v>
      </c>
      <c r="K87" s="112">
        <v>7177</v>
      </c>
      <c r="L87" s="112">
        <v>11065</v>
      </c>
      <c r="M87" s="112">
        <v>8690</v>
      </c>
      <c r="N87" s="112">
        <v>2710</v>
      </c>
      <c r="O87" s="112">
        <v>5524</v>
      </c>
      <c r="P87" s="112">
        <v>8311</v>
      </c>
      <c r="Q87" s="112">
        <v>11871</v>
      </c>
      <c r="R87" s="112">
        <v>12432</v>
      </c>
      <c r="S87" s="112">
        <v>9802</v>
      </c>
      <c r="T87" s="112">
        <v>7209.7</v>
      </c>
      <c r="U87" s="112">
        <v>9102</v>
      </c>
      <c r="V87" s="112">
        <v>3707</v>
      </c>
      <c r="W87" s="112">
        <v>5897</v>
      </c>
      <c r="X87" s="112">
        <v>18155</v>
      </c>
      <c r="Y87" s="112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3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>
        <f>B42+B54+B58+B62+B63</f>
        <v>134988</v>
      </c>
      <c r="C92" s="39">
        <f>C42+C54+C58+C62+C63</f>
        <v>264692.75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4">G101-G100</f>
        <v>17818</v>
      </c>
      <c r="H103" s="92">
        <v>18910</v>
      </c>
      <c r="I103" s="92">
        <f t="shared" si="24"/>
        <v>9522</v>
      </c>
      <c r="J103" s="92">
        <f t="shared" si="24"/>
        <v>22534</v>
      </c>
      <c r="K103" s="92">
        <f t="shared" si="24"/>
        <v>13480</v>
      </c>
      <c r="L103" s="92">
        <f t="shared" si="24"/>
        <v>13503</v>
      </c>
      <c r="M103" s="92">
        <f>M101-M100</f>
        <v>15249</v>
      </c>
      <c r="N103" s="92">
        <f t="shared" si="24"/>
        <v>5835</v>
      </c>
      <c r="O103" s="92">
        <f>O101-O100-O99</f>
        <v>8520</v>
      </c>
      <c r="P103" s="92">
        <f t="shared" si="24"/>
        <v>14945</v>
      </c>
      <c r="Q103" s="92">
        <f>Q101-Q99-Q100</f>
        <v>16470</v>
      </c>
      <c r="R103" s="92">
        <v>17176</v>
      </c>
      <c r="S103" s="92">
        <f t="shared" si="24"/>
        <v>18511</v>
      </c>
      <c r="T103" s="92">
        <f>T101-T100</f>
        <v>13696</v>
      </c>
      <c r="U103" s="92">
        <f t="shared" si="24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6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5"/>
        <v>6.0351413292589765E-2</v>
      </c>
      <c r="E105" s="162">
        <f>E103-E102</f>
        <v>0</v>
      </c>
      <c r="F105" s="162">
        <f t="shared" ref="F105:L105" si="27">F103-F102</f>
        <v>0</v>
      </c>
      <c r="G105" s="162">
        <f t="shared" si="27"/>
        <v>0</v>
      </c>
      <c r="H105" s="162">
        <f>H103-H102</f>
        <v>0</v>
      </c>
      <c r="I105" s="162">
        <f>I103-I102</f>
        <v>0</v>
      </c>
      <c r="J105" s="162">
        <f t="shared" si="27"/>
        <v>0</v>
      </c>
      <c r="K105" s="162">
        <f t="shared" si="27"/>
        <v>0</v>
      </c>
      <c r="L105" s="162">
        <f t="shared" si="27"/>
        <v>26</v>
      </c>
      <c r="M105" s="162">
        <f>M103-M102</f>
        <v>0</v>
      </c>
      <c r="N105" s="162">
        <f>N103-N102</f>
        <v>0</v>
      </c>
      <c r="O105" s="162">
        <f t="shared" ref="O105:Y105" si="28">O103-O102</f>
        <v>102</v>
      </c>
      <c r="P105" s="162">
        <f t="shared" si="28"/>
        <v>0</v>
      </c>
      <c r="Q105" s="162">
        <f>Q103-Q102</f>
        <v>0</v>
      </c>
      <c r="R105" s="162">
        <f t="shared" si="28"/>
        <v>0</v>
      </c>
      <c r="S105" s="162">
        <f t="shared" si="28"/>
        <v>60</v>
      </c>
      <c r="T105" s="162">
        <f t="shared" si="28"/>
        <v>90</v>
      </c>
      <c r="U105" s="162">
        <f t="shared" si="28"/>
        <v>38</v>
      </c>
      <c r="V105" s="162">
        <f t="shared" si="28"/>
        <v>0</v>
      </c>
      <c r="W105" s="177">
        <f>W103-W102</f>
        <v>0</v>
      </c>
      <c r="X105" s="162">
        <f t="shared" si="28"/>
        <v>0</v>
      </c>
      <c r="Y105" s="162">
        <f t="shared" si="28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9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9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5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6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5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5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5"/>
        <v>#DIV/0!</v>
      </c>
      <c r="E120" s="91" t="e">
        <f t="shared" ref="E120:Y120" si="33">E119/E117</f>
        <v>#DIV/0!</v>
      </c>
      <c r="F120" s="91" t="e">
        <f t="shared" si="33"/>
        <v>#DIV/0!</v>
      </c>
      <c r="G120" s="92" t="e">
        <f t="shared" si="33"/>
        <v>#DIV/0!</v>
      </c>
      <c r="H120" s="92" t="e">
        <f t="shared" si="33"/>
        <v>#DIV/0!</v>
      </c>
      <c r="I120" s="92" t="e">
        <f t="shared" si="33"/>
        <v>#DIV/0!</v>
      </c>
      <c r="J120" s="92" t="e">
        <f t="shared" si="33"/>
        <v>#DIV/0!</v>
      </c>
      <c r="K120" s="92" t="e">
        <f t="shared" si="33"/>
        <v>#DIV/0!</v>
      </c>
      <c r="L120" s="92" t="e">
        <f t="shared" si="33"/>
        <v>#DIV/0!</v>
      </c>
      <c r="M120" s="92" t="e">
        <f t="shared" si="33"/>
        <v>#DIV/0!</v>
      </c>
      <c r="N120" s="92" t="e">
        <f t="shared" si="33"/>
        <v>#DIV/0!</v>
      </c>
      <c r="O120" s="92" t="e">
        <f t="shared" si="33"/>
        <v>#DIV/0!</v>
      </c>
      <c r="P120" s="92" t="e">
        <f t="shared" si="33"/>
        <v>#DIV/0!</v>
      </c>
      <c r="Q120" s="92" t="e">
        <f t="shared" si="33"/>
        <v>#DIV/0!</v>
      </c>
      <c r="R120" s="92" t="e">
        <f t="shared" si="33"/>
        <v>#DIV/0!</v>
      </c>
      <c r="S120" s="92" t="e">
        <f t="shared" si="33"/>
        <v>#DIV/0!</v>
      </c>
      <c r="T120" s="92" t="e">
        <f t="shared" si="33"/>
        <v>#DIV/0!</v>
      </c>
      <c r="U120" s="92" t="e">
        <f t="shared" si="33"/>
        <v>#DIV/0!</v>
      </c>
      <c r="V120" s="92" t="e">
        <f t="shared" si="33"/>
        <v>#DIV/0!</v>
      </c>
      <c r="W120" s="114" t="e">
        <f t="shared" si="33"/>
        <v>#DIV/0!</v>
      </c>
      <c r="X120" s="92" t="e">
        <f t="shared" si="33"/>
        <v>#DIV/0!</v>
      </c>
      <c r="Y120" s="92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5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8">
        <f t="shared" ref="E126:G126" si="34">E119/E111*10</f>
        <v>48.629786144192593</v>
      </c>
      <c r="F126" s="158">
        <f t="shared" si="34"/>
        <v>30</v>
      </c>
      <c r="G126" s="158">
        <f t="shared" si="34"/>
        <v>35.006734762599621</v>
      </c>
      <c r="H126" s="158">
        <f t="shared" ref="H126:J126" si="35">H119/H111*10</f>
        <v>33.80750925436277</v>
      </c>
      <c r="I126" s="158">
        <f t="shared" si="35"/>
        <v>30.394875026254986</v>
      </c>
      <c r="J126" s="158">
        <f t="shared" si="35"/>
        <v>35.919943196946839</v>
      </c>
      <c r="K126" s="158">
        <f t="shared" ref="K126" si="36">K119/K111*10</f>
        <v>35.371513353115731</v>
      </c>
      <c r="L126" s="158">
        <f>L119/L111*10</f>
        <v>30.673740446686949</v>
      </c>
      <c r="M126" s="158">
        <f t="shared" ref="M126:S126" si="37">M119/M111*10</f>
        <v>34.044855400354123</v>
      </c>
      <c r="N126" s="158">
        <f t="shared" si="37"/>
        <v>29.295629820051413</v>
      </c>
      <c r="O126" s="158">
        <f t="shared" si="37"/>
        <v>30.736516987407935</v>
      </c>
      <c r="P126" s="158">
        <f t="shared" si="37"/>
        <v>29.472064235530276</v>
      </c>
      <c r="Q126" s="158">
        <f t="shared" si="37"/>
        <v>30.483910139647847</v>
      </c>
      <c r="R126" s="158">
        <f t="shared" si="37"/>
        <v>33.568933395435494</v>
      </c>
      <c r="S126" s="158">
        <f t="shared" si="37"/>
        <v>39.222426968727987</v>
      </c>
      <c r="T126" s="158">
        <f t="shared" ref="T126" si="38">T119/T111*10</f>
        <v>31.45965015434367</v>
      </c>
      <c r="U126" s="158">
        <f t="shared" ref="U126:Y126" si="39">U119/U111*10</f>
        <v>32.657032755298651</v>
      </c>
      <c r="V126" s="158">
        <f t="shared" si="39"/>
        <v>29.708262751741014</v>
      </c>
      <c r="W126" s="178">
        <f t="shared" si="39"/>
        <v>30.078979737165792</v>
      </c>
      <c r="X126" s="158">
        <f>X119/X111*10</f>
        <v>38.391209168562476</v>
      </c>
      <c r="Y126" s="158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1">G121/G113*10</f>
        <v>21.182547399124939</v>
      </c>
      <c r="H127" s="159">
        <f t="shared" ref="H127:J127" si="42">H121/H113*10</f>
        <v>34.243744301489215</v>
      </c>
      <c r="I127" s="159">
        <f t="shared" si="42"/>
        <v>31.350388651379713</v>
      </c>
      <c r="J127" s="159">
        <f t="shared" si="42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3">M121/M113*10</f>
        <v>34.36738619363112</v>
      </c>
      <c r="N127" s="159">
        <f t="shared" si="43"/>
        <v>28.955983994179704</v>
      </c>
      <c r="O127" s="159">
        <f t="shared" ref="O127:Y127" si="44">O121/O113*10</f>
        <v>34.034102511741878</v>
      </c>
      <c r="P127" s="159">
        <f t="shared" si="44"/>
        <v>31.070482915143106</v>
      </c>
      <c r="Q127" s="159">
        <f t="shared" si="44"/>
        <v>34.067059356592665</v>
      </c>
      <c r="R127" s="159">
        <f t="shared" si="44"/>
        <v>35.687318489835434</v>
      </c>
      <c r="S127" s="159">
        <f t="shared" si="44"/>
        <v>40.415645176382512</v>
      </c>
      <c r="T127" s="159">
        <f t="shared" si="44"/>
        <v>32.172877556738584</v>
      </c>
      <c r="U127" s="159">
        <f t="shared" si="44"/>
        <v>33.585025380710661</v>
      </c>
      <c r="V127" s="159">
        <f t="shared" si="44"/>
        <v>27.143280925541383</v>
      </c>
      <c r="W127" s="141">
        <f t="shared" si="44"/>
        <v>33.555192766545268</v>
      </c>
      <c r="X127" s="151">
        <f t="shared" si="44"/>
        <v>39.161906461977864</v>
      </c>
      <c r="Y127" s="159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1">
        <f>E122/E114*10</f>
        <v>30.416666666666664</v>
      </c>
      <c r="F128" s="151">
        <f t="shared" ref="F128" si="45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6">M122/M114*10</f>
        <v>15</v>
      </c>
      <c r="N128" s="151">
        <f t="shared" si="46"/>
        <v>27.906976744186046</v>
      </c>
      <c r="O128" s="151">
        <f t="shared" si="46"/>
        <v>28.751219512195121</v>
      </c>
      <c r="P128" s="151">
        <f t="shared" si="46"/>
        <v>30</v>
      </c>
      <c r="Q128" s="151">
        <f t="shared" si="46"/>
        <v>23.888888888888889</v>
      </c>
      <c r="R128" s="151">
        <f t="shared" si="46"/>
        <v>22.027027027027025</v>
      </c>
      <c r="S128" s="151">
        <f t="shared" si="46"/>
        <v>23.313373253493012</v>
      </c>
      <c r="T128" s="151">
        <f t="shared" si="46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1">
        <f t="shared" ref="E129:Y129" si="47">E123/E115*10</f>
        <v>43.006060606060608</v>
      </c>
      <c r="F129" s="151">
        <f t="shared" ref="F129" si="48">F123/F115*10</f>
        <v>31</v>
      </c>
      <c r="G129" s="151">
        <f t="shared" si="47"/>
        <v>28.930587337909994</v>
      </c>
      <c r="H129" s="151">
        <f t="shared" si="47"/>
        <v>33.764175433802428</v>
      </c>
      <c r="I129" s="151">
        <f t="shared" si="47"/>
        <v>29.222437137330751</v>
      </c>
      <c r="J129" s="151">
        <f t="shared" si="47"/>
        <v>37.399770904925546</v>
      </c>
      <c r="K129" s="151">
        <f t="shared" si="47"/>
        <v>36.15174506828528</v>
      </c>
      <c r="L129" s="151">
        <f t="shared" si="47"/>
        <v>30.825026511134674</v>
      </c>
      <c r="M129" s="151">
        <f t="shared" si="47"/>
        <v>32.962962962962962</v>
      </c>
      <c r="N129" s="151">
        <f t="shared" si="47"/>
        <v>28.515557847687809</v>
      </c>
      <c r="O129" s="151">
        <f t="shared" si="47"/>
        <v>34.423428920073214</v>
      </c>
      <c r="P129" s="151">
        <f t="shared" si="47"/>
        <v>27.746187158727167</v>
      </c>
      <c r="Q129" s="151">
        <f t="shared" si="47"/>
        <v>25.435793143521209</v>
      </c>
      <c r="R129" s="151">
        <f t="shared" si="47"/>
        <v>31.100455136540962</v>
      </c>
      <c r="S129" s="151">
        <f t="shared" si="47"/>
        <v>39.314484769928711</v>
      </c>
      <c r="T129" s="151">
        <f t="shared" si="47"/>
        <v>31.755359877488516</v>
      </c>
      <c r="U129" s="151">
        <f t="shared" si="47"/>
        <v>29.49984370115661</v>
      </c>
      <c r="V129" s="151">
        <f t="shared" si="47"/>
        <v>30.271800679501698</v>
      </c>
      <c r="W129" s="179">
        <f t="shared" si="47"/>
        <v>25.997719498289623</v>
      </c>
      <c r="X129" s="151">
        <f t="shared" si="47"/>
        <v>40.033281825745874</v>
      </c>
      <c r="Y129" s="151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1">
        <f>E124/E116*10</f>
        <v>99.3993993993994</v>
      </c>
      <c r="F130" s="51"/>
      <c r="G130" s="92">
        <f t="shared" ref="G130" si="49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0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2">
        <f>G125/G118*10</f>
        <v>46.923076923076927</v>
      </c>
      <c r="H131" s="92">
        <f t="shared" ref="H131" si="51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2">S125/S118*10</f>
        <v>45.588235294117645</v>
      </c>
      <c r="T131" s="92">
        <f t="shared" si="52"/>
        <v>79.285714285714292</v>
      </c>
      <c r="U131" s="92"/>
      <c r="V131" s="92"/>
      <c r="W131" s="114"/>
      <c r="X131" s="92">
        <f t="shared" si="52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0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0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7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1">
        <f t="shared" si="59"/>
        <v>0</v>
      </c>
      <c r="X141" s="85">
        <f t="shared" si="59"/>
        <v>0</v>
      </c>
      <c r="Y141" s="85">
        <f t="shared" si="59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7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2" t="e">
        <f t="shared" si="60"/>
        <v>#DIV/0!</v>
      </c>
      <c r="H144" s="92" t="e">
        <f t="shared" si="60"/>
        <v>#DIV/0!</v>
      </c>
      <c r="I144" s="92" t="e">
        <f t="shared" si="60"/>
        <v>#DIV/0!</v>
      </c>
      <c r="J144" s="92" t="e">
        <f t="shared" si="60"/>
        <v>#DIV/0!</v>
      </c>
      <c r="K144" s="92" t="e">
        <f t="shared" si="60"/>
        <v>#DIV/0!</v>
      </c>
      <c r="L144" s="92" t="e">
        <f t="shared" si="60"/>
        <v>#DIV/0!</v>
      </c>
      <c r="M144" s="92" t="e">
        <f t="shared" si="60"/>
        <v>#DIV/0!</v>
      </c>
      <c r="N144" s="92" t="e">
        <f t="shared" si="60"/>
        <v>#DIV/0!</v>
      </c>
      <c r="O144" s="92" t="e">
        <f t="shared" si="60"/>
        <v>#DIV/0!</v>
      </c>
      <c r="P144" s="92" t="e">
        <f t="shared" si="60"/>
        <v>#DIV/0!</v>
      </c>
      <c r="Q144" s="92" t="e">
        <f t="shared" si="60"/>
        <v>#DIV/0!</v>
      </c>
      <c r="R144" s="92" t="e">
        <f t="shared" si="60"/>
        <v>#DIV/0!</v>
      </c>
      <c r="S144" s="92" t="e">
        <f t="shared" si="60"/>
        <v>#DIV/0!</v>
      </c>
      <c r="T144" s="92" t="e">
        <f t="shared" si="60"/>
        <v>#DIV/0!</v>
      </c>
      <c r="U144" s="92" t="e">
        <f t="shared" si="60"/>
        <v>#DIV/0!</v>
      </c>
      <c r="V144" s="92" t="e">
        <f t="shared" si="60"/>
        <v>#DIV/0!</v>
      </c>
      <c r="W144" s="114" t="e">
        <f t="shared" si="60"/>
        <v>#DIV/0!</v>
      </c>
      <c r="X144" s="92" t="e">
        <f t="shared" si="60"/>
        <v>#DIV/0!</v>
      </c>
      <c r="Y144" s="92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8">
        <f t="shared" ref="E145" si="61">E143/E139*10</f>
        <v>179.62025316455697</v>
      </c>
      <c r="F145" s="158">
        <f t="shared" ref="F145:G145" si="62">F143/F139*10</f>
        <v>180.92592592592592</v>
      </c>
      <c r="G145" s="158">
        <f t="shared" si="62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3">M143/M139*10</f>
        <v>202.25806451612902</v>
      </c>
      <c r="N145" s="158">
        <f t="shared" si="63"/>
        <v>198</v>
      </c>
      <c r="O145" s="158">
        <f t="shared" si="63"/>
        <v>169.63917525773195</v>
      </c>
      <c r="P145" s="158">
        <f t="shared" si="63"/>
        <v>229.78448275862067</v>
      </c>
      <c r="Q145" s="158">
        <f t="shared" si="63"/>
        <v>231.42857142857142</v>
      </c>
      <c r="R145" s="158">
        <f t="shared" si="63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4">U143/U139*10</f>
        <v>200.95652173913044</v>
      </c>
      <c r="V145" s="158">
        <f t="shared" si="64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5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6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5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5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7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2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2">F149-F150</f>
        <v>0</v>
      </c>
      <c r="G156" s="161">
        <f>G149-G150</f>
        <v>0</v>
      </c>
      <c r="H156" s="161">
        <f>H149-H150</f>
        <v>0</v>
      </c>
      <c r="I156" s="161">
        <f t="shared" si="72"/>
        <v>0</v>
      </c>
      <c r="J156" s="161">
        <f t="shared" si="72"/>
        <v>0</v>
      </c>
      <c r="K156" s="161">
        <f t="shared" si="72"/>
        <v>1.9500000000000028</v>
      </c>
      <c r="L156" s="161">
        <f t="shared" si="72"/>
        <v>0</v>
      </c>
      <c r="M156" s="161">
        <f t="shared" si="72"/>
        <v>0</v>
      </c>
      <c r="N156" s="161">
        <f t="shared" si="72"/>
        <v>0</v>
      </c>
      <c r="O156" s="161">
        <f t="shared" si="72"/>
        <v>0</v>
      </c>
      <c r="P156" s="161">
        <f t="shared" si="72"/>
        <v>19</v>
      </c>
      <c r="Q156" s="161">
        <f t="shared" si="72"/>
        <v>0</v>
      </c>
      <c r="R156" s="161">
        <f t="shared" si="72"/>
        <v>0</v>
      </c>
      <c r="S156" s="161">
        <f t="shared" si="72"/>
        <v>7</v>
      </c>
      <c r="T156" s="161">
        <f t="shared" si="72"/>
        <v>0</v>
      </c>
      <c r="U156" s="161">
        <f t="shared" si="72"/>
        <v>0</v>
      </c>
      <c r="V156" s="161">
        <f t="shared" si="72"/>
        <v>0</v>
      </c>
      <c r="W156" s="183">
        <f t="shared" si="72"/>
        <v>0</v>
      </c>
      <c r="X156" s="161">
        <f t="shared" si="72"/>
        <v>0</v>
      </c>
      <c r="Y156" s="161">
        <f t="shared" si="72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2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6">P168+P171+P188+P174+P177+P183</f>
        <v>1189</v>
      </c>
      <c r="Q164" s="160">
        <f t="shared" si="76"/>
        <v>4479</v>
      </c>
      <c r="R164" s="160">
        <f t="shared" si="76"/>
        <v>525.5</v>
      </c>
      <c r="S164" s="160">
        <f t="shared" si="76"/>
        <v>1005.6</v>
      </c>
      <c r="T164" s="160">
        <f t="shared" si="76"/>
        <v>913</v>
      </c>
      <c r="U164" s="160">
        <f t="shared" si="76"/>
        <v>1353</v>
      </c>
      <c r="V164" s="160">
        <f t="shared" si="76"/>
        <v>522</v>
      </c>
      <c r="W164" s="145">
        <f t="shared" si="76"/>
        <v>1453</v>
      </c>
      <c r="X164" s="160">
        <f t="shared" si="76"/>
        <v>1377</v>
      </c>
      <c r="Y164" s="160">
        <f t="shared" si="76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4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2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1">E163-E164</f>
        <v>500</v>
      </c>
      <c r="F167" s="161">
        <f t="shared" si="81"/>
        <v>275</v>
      </c>
      <c r="G167" s="161">
        <f>G163-G164</f>
        <v>259.59999999999991</v>
      </c>
      <c r="H167" s="161">
        <f>H163-H164</f>
        <v>0</v>
      </c>
      <c r="I167" s="161">
        <f t="shared" si="81"/>
        <v>50</v>
      </c>
      <c r="J167" s="161">
        <f t="shared" si="81"/>
        <v>24</v>
      </c>
      <c r="K167" s="161">
        <f t="shared" si="81"/>
        <v>160</v>
      </c>
      <c r="L167" s="161">
        <f t="shared" si="81"/>
        <v>415</v>
      </c>
      <c r="M167" s="161">
        <f t="shared" si="81"/>
        <v>0</v>
      </c>
      <c r="N167" s="161">
        <f t="shared" si="81"/>
        <v>87</v>
      </c>
      <c r="O167" s="161">
        <f t="shared" si="81"/>
        <v>0</v>
      </c>
      <c r="P167" s="161">
        <f t="shared" si="81"/>
        <v>0</v>
      </c>
      <c r="Q167" s="161">
        <f t="shared" si="81"/>
        <v>799</v>
      </c>
      <c r="R167" s="161">
        <f>R163-R164</f>
        <v>0</v>
      </c>
      <c r="S167" s="161">
        <f t="shared" si="81"/>
        <v>0</v>
      </c>
      <c r="T167" s="161">
        <f t="shared" si="81"/>
        <v>261.5</v>
      </c>
      <c r="U167" s="161">
        <f t="shared" si="81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2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6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9">L194/L192*10</f>
        <v>2.5</v>
      </c>
      <c r="M196" s="137"/>
      <c r="N196" s="137"/>
      <c r="O196" s="137"/>
      <c r="P196" s="137">
        <f t="shared" ref="P196" si="110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6"/>
      <c r="F199" s="136"/>
      <c r="G199" s="137"/>
      <c r="H199" s="137">
        <f t="shared" ref="H199" si="111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2">O198/O197*10</f>
        <v>5.2</v>
      </c>
      <c r="P199" s="137"/>
      <c r="Q199" s="137"/>
      <c r="R199" s="137">
        <f t="shared" ref="R199:T199" si="113">R198/R197*10</f>
        <v>16.700000000000003</v>
      </c>
      <c r="S199" s="137">
        <f t="shared" si="113"/>
        <v>11.210191082802549</v>
      </c>
      <c r="T199" s="137">
        <f t="shared" si="113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4">F200/F203</f>
        <v>0.65834557023984341</v>
      </c>
      <c r="G201" s="91">
        <f t="shared" si="114"/>
        <v>0.99909008189262971</v>
      </c>
      <c r="H201" s="91">
        <f>H200/H203</f>
        <v>0.70823529411764707</v>
      </c>
      <c r="I201" s="91">
        <f t="shared" si="114"/>
        <v>0.92702462177395428</v>
      </c>
      <c r="J201" s="91">
        <f t="shared" si="114"/>
        <v>1.0508474576271187</v>
      </c>
      <c r="K201" s="91">
        <f t="shared" si="114"/>
        <v>0.84554547569202143</v>
      </c>
      <c r="L201" s="91">
        <f t="shared" si="114"/>
        <v>0.85626608592357945</v>
      </c>
      <c r="M201" s="91">
        <f t="shared" si="114"/>
        <v>0.96660030966600308</v>
      </c>
      <c r="N201" s="91">
        <f t="shared" si="114"/>
        <v>0.91745177209510986</v>
      </c>
      <c r="O201" s="91">
        <f t="shared" si="114"/>
        <v>0.625</v>
      </c>
      <c r="P201" s="91">
        <f t="shared" si="114"/>
        <v>0.80107755565007799</v>
      </c>
      <c r="Q201" s="91">
        <f t="shared" si="114"/>
        <v>0.92377622377622381</v>
      </c>
      <c r="R201" s="91">
        <f t="shared" si="114"/>
        <v>1.0005871990604815</v>
      </c>
      <c r="S201" s="91">
        <f t="shared" si="114"/>
        <v>0.92522510766018529</v>
      </c>
      <c r="T201" s="91">
        <f t="shared" si="114"/>
        <v>0.99314565483476136</v>
      </c>
      <c r="U201" s="91">
        <f t="shared" si="114"/>
        <v>0.64378985727300331</v>
      </c>
      <c r="V201" s="91">
        <f t="shared" si="114"/>
        <v>0.92272727272727273</v>
      </c>
      <c r="W201" s="115">
        <f t="shared" si="114"/>
        <v>1.0491803278688525</v>
      </c>
      <c r="X201" s="91">
        <f t="shared" si="114"/>
        <v>0.87740907114910882</v>
      </c>
      <c r="Y201" s="91">
        <f t="shared" si="114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3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89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3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89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3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1">
        <f t="shared" ref="E223:Y223" si="123">E220/E221</f>
        <v>0.5</v>
      </c>
      <c r="F223" s="91">
        <f t="shared" si="123"/>
        <v>1.05</v>
      </c>
      <c r="G223" s="91">
        <f t="shared" si="123"/>
        <v>1.1665406201488675</v>
      </c>
      <c r="H223" s="91">
        <f t="shared" si="123"/>
        <v>1.1668619514273542</v>
      </c>
      <c r="I223" s="91">
        <f t="shared" si="123"/>
        <v>0.83419514388489213</v>
      </c>
      <c r="J223" s="91">
        <f t="shared" si="123"/>
        <v>1.1945618834452458</v>
      </c>
      <c r="K223" s="91">
        <f t="shared" si="123"/>
        <v>6.619718309859155</v>
      </c>
      <c r="L223" s="91">
        <f t="shared" si="123"/>
        <v>0.798800934864343</v>
      </c>
      <c r="M223" s="91">
        <f t="shared" si="123"/>
        <v>0.97005158210793752</v>
      </c>
      <c r="N223" s="91">
        <f t="shared" si="123"/>
        <v>1.1666920847948756</v>
      </c>
      <c r="O223" s="91">
        <f t="shared" si="123"/>
        <v>1.4307146753955264</v>
      </c>
      <c r="P223" s="91">
        <f t="shared" si="123"/>
        <v>0.93165887850467288</v>
      </c>
      <c r="Q223" s="91">
        <f t="shared" si="123"/>
        <v>1.3249427917620138</v>
      </c>
      <c r="R223" s="91">
        <f t="shared" si="123"/>
        <v>2.4412855377008653</v>
      </c>
      <c r="S223" s="91">
        <f t="shared" si="123"/>
        <v>1.4391325776244455</v>
      </c>
      <c r="T223" s="91">
        <f t="shared" si="123"/>
        <v>0.81031823653325308</v>
      </c>
      <c r="U223" s="91">
        <f t="shared" si="123"/>
        <v>1.3028372900984366</v>
      </c>
      <c r="V223" s="91">
        <f t="shared" si="123"/>
        <v>1.5772870662460567</v>
      </c>
      <c r="W223" s="115">
        <f t="shared" si="123"/>
        <v>1.024337479718767</v>
      </c>
      <c r="X223" s="91">
        <f t="shared" si="123"/>
        <v>1.0430699481865284</v>
      </c>
      <c r="Y223" s="91">
        <f t="shared" si="123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3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5">I224/I225</f>
        <v>1.2098494812216865</v>
      </c>
      <c r="J227" s="91">
        <f t="shared" ref="J227:P227" si="126">J224/J225</f>
        <v>3.1866464339908953</v>
      </c>
      <c r="K227" s="91">
        <f t="shared" si="126"/>
        <v>0.82532906438989684</v>
      </c>
      <c r="L227" s="91">
        <f t="shared" si="126"/>
        <v>1.2973064400186054</v>
      </c>
      <c r="M227" s="91">
        <f t="shared" si="126"/>
        <v>2.4572180781044319</v>
      </c>
      <c r="N227" s="91">
        <f t="shared" si="126"/>
        <v>1.0185739964050329</v>
      </c>
      <c r="O227" s="91">
        <f t="shared" si="126"/>
        <v>0.51557465091299681</v>
      </c>
      <c r="P227" s="91">
        <f t="shared" si="126"/>
        <v>1.1164405175134111</v>
      </c>
      <c r="Q227" s="91">
        <f t="shared" ref="Q227" si="127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8">U224/U225</f>
        <v>1.8065591995553085</v>
      </c>
      <c r="V227" s="91"/>
      <c r="W227" s="115">
        <f t="shared" si="128"/>
        <v>1.2068746021642267</v>
      </c>
      <c r="X227" s="91">
        <f t="shared" si="128"/>
        <v>1.5225078935498422</v>
      </c>
      <c r="Y227" s="91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3">
        <f t="shared" si="129"/>
        <v>10224.35</v>
      </c>
      <c r="Q233" s="93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3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2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2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214"/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  <c r="R245" s="214"/>
      <c r="S245" s="214"/>
      <c r="T245" s="214"/>
      <c r="U245" s="214"/>
      <c r="V245" s="214"/>
      <c r="W245" s="214"/>
      <c r="X245" s="214"/>
      <c r="Y245" s="214"/>
    </row>
    <row r="246" spans="1:25" ht="20.25" hidden="1" customHeight="1" x14ac:dyDescent="0.25">
      <c r="A246" s="212"/>
      <c r="B246" s="213"/>
      <c r="C246" s="213"/>
      <c r="D246" s="213"/>
      <c r="E246" s="213"/>
      <c r="F246" s="213"/>
      <c r="G246" s="213"/>
      <c r="H246" s="213"/>
      <c r="I246" s="213"/>
      <c r="J246" s="213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2023-05-17T14:01:25Z</cp:lastPrinted>
  <dcterms:created xsi:type="dcterms:W3CDTF">2017-06-08T05:54:08Z</dcterms:created>
  <dcterms:modified xsi:type="dcterms:W3CDTF">2023-05-17T14:01:47Z</dcterms:modified>
</cp:coreProperties>
</file>