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25725"/>
</workbook>
</file>

<file path=xl/calcChain.xml><?xml version="1.0" encoding="utf-8"?>
<calcChain xmlns="http://schemas.openxmlformats.org/spreadsheetml/2006/main">
  <c r="O214" i="1"/>
  <c r="D1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Q103" l="1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<sst xmlns="http://schemas.openxmlformats.org/spreadsheetml/2006/main" count="275" uniqueCount="219">
  <si>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</si>
  <si>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</si>
  <si>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</si>
  <si>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</si>
  <si>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</si>
  <si>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</si>
  <si>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</si>
  <si>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</si>
  <si>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</si>
  <si>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</si>
  <si>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</si>
  <si>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</si>
  <si>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</si>
  <si>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</si>
  <si>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</si>
  <si>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</si>
  <si>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</si>
  <si>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</si>
  <si>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</si>
  <si>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</si>
  <si>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</si>
  <si>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</si>
  <si>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</si>
  <si>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</si>
  <si>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</si>
  <si>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</si>
  <si>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</si>
  <si>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</si>
  <si>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</si>
  <si>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</si>
  <si>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</si>
  <si>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</si>
  <si>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</si>
  <si>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</si>
  <si>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</si>
  <si>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</si>
  <si>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</si>
  <si>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</si>
  <si>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</si>
  <si>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</si>
  <si>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</si>
  <si>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</si>
  <si>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</si>
  <si>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</si>
  <si>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</si>
  <si>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</si>
  <si>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</si>
  <si>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</si>
  <si>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</si>
  <si>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</si>
  <si>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</si>
  <si>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</si>
  <si>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</si>
  <si>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</si>
  <si>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</si>
  <si>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</si>
  <si>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</si>
  <si>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</si>
  <si>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</si>
  <si>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</si>
  <si>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</si>
  <si>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</si>
  <si>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</si>
  <si>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</si>
  <si>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</si>
  <si>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</si>
  <si>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</si>
  <si>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</si>
  <si>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</si>
  <si>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</si>
  <si>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</si>
  <si>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</si>
  <si>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</si>
  <si>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</si>
  <si>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</si>
  <si>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</si>
  <si>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</si>
  <si>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</si>
  <si>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</si>
  <si>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</si>
  <si>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</si>
  <si>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</si>
  <si>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</si>
  <si>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</si>
  <si>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</si>
  <si>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</si>
  <si>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</si>
  <si>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</si>
  <si>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</si>
  <si>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</si>
  <si>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</si>
  <si>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</si>
  <si>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</si>
  <si>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</si>
  <si>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</si>
  <si>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</si>
  <si>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</si>
  <si>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</si>
  <si>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</si>
  <si>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</si>
  <si>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</si>
  <si>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</si>
  <si>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</si>
  <si>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</si>
  <si>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</si>
  <si>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</si>
  <si>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</si>
  <si>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</si>
  <si>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</si>
  <si>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</si>
  <si>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</si>
  <si>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</si>
  <si>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</si>
  <si>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</si>
  <si>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</si>
  <si>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</si>
  <si>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</si>
  <si>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</si>
  <si>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</si>
  <si>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</si>
  <si>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</si>
  <si>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</si>
  <si>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</si>
  <si>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</si>
  <si>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</si>
  <si>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</si>
  <si>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</si>
  <si>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</si>
  <si>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</si>
  <si>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</si>
  <si>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</si>
  <si>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</si>
  <si>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</si>
  <si>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</si>
  <si>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</si>
  <si>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</si>
  <si>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</si>
  <si>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</si>
  <si>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</si>
  <si>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</si>
  <si>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</si>
  <si>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</si>
  <si>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</si>
  <si>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</si>
  <si>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</si>
  <si>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</si>
  <si>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</si>
  <si>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</si>
  <si>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</si>
  <si>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</si>
  <si>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</si>
  <si>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</si>
  <si>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</si>
  <si>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</si>
  <si>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</si>
  <si>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</si>
  <si>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</si>
  <si>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</si>
  <si>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</si>
  <si>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</si>
  <si>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</si>
  <si>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</si>
  <si>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</si>
  <si>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</si>
  <si>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</si>
  <si>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</si>
  <si>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</si>
  <si>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</si>
  <si>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</si>
  <si>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</si>
  <si>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</si>
  <si>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</si>
  <si>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</si>
  <si>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</si>
  <si>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</si>
  <si>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</si>
  <si>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</si>
  <si>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</si>
  <si>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</si>
  <si>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</si>
  <si>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</si>
  <si>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</si>
  <si>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</si>
  <si>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</si>
  <si>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</si>
  <si>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</si>
  <si>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</si>
  <si>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</si>
  <si>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</si>
  <si>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</si>
  <si>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</si>
  <si>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</si>
  <si>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</si>
  <si>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</si>
  <si>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</si>
  <si>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</si>
  <si>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</si>
  <si>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</si>
  <si>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</si>
  <si>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</si>
  <si>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</si>
  <si>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</si>
  <si>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</si>
  <si>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</si>
  <si>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</si>
  <si>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</si>
  <si>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</si>
  <si>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</si>
  <si>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</si>
  <si>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</si>
  <si>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</si>
  <si>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</si>
  <si>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</si>
  <si>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</si>
  <si>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</si>
  <si>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</si>
  <si>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</si>
  <si>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</si>
  <si>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3 августа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</si>
</sst>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200" sqref="O200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6" t="s">
        <v>218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7" t="s">
        <v>3</v>
      </c>
      <c r="B4" s="200" t="s">
        <v>214</v>
      </c>
      <c r="C4" s="203" t="s">
        <v>215</v>
      </c>
      <c r="D4" s="203" t="s">
        <v>216</v>
      </c>
      <c r="E4" s="206" t="s">
        <v>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8"/>
      <c r="Z4" s="178" t="s">
        <v>0</v>
      </c>
    </row>
    <row r="5" spans="1:26" s="178" customFormat="1" ht="57.75" customHeight="1">
      <c r="A5" s="198"/>
      <c r="B5" s="201"/>
      <c r="C5" s="204"/>
      <c r="D5" s="204"/>
      <c r="E5" s="209" t="s">
        <v>5</v>
      </c>
      <c r="F5" s="209" t="s">
        <v>6</v>
      </c>
      <c r="G5" s="209" t="s">
        <v>7</v>
      </c>
      <c r="H5" s="209" t="s">
        <v>8</v>
      </c>
      <c r="I5" s="209" t="s">
        <v>9</v>
      </c>
      <c r="J5" s="209" t="s">
        <v>10</v>
      </c>
      <c r="K5" s="209" t="s">
        <v>11</v>
      </c>
      <c r="L5" s="209" t="s">
        <v>12</v>
      </c>
      <c r="M5" s="209" t="s">
        <v>13</v>
      </c>
      <c r="N5" s="209" t="s">
        <v>14</v>
      </c>
      <c r="O5" s="209" t="s">
        <v>15</v>
      </c>
      <c r="P5" s="209" t="s">
        <v>16</v>
      </c>
      <c r="Q5" s="209" t="s">
        <v>17</v>
      </c>
      <c r="R5" s="209" t="s">
        <v>18</v>
      </c>
      <c r="S5" s="209" t="s">
        <v>19</v>
      </c>
      <c r="T5" s="209" t="s">
        <v>20</v>
      </c>
      <c r="U5" s="209" t="s">
        <v>21</v>
      </c>
      <c r="V5" s="209" t="s">
        <v>22</v>
      </c>
      <c r="W5" s="209" t="s">
        <v>23</v>
      </c>
      <c r="X5" s="209" t="s">
        <v>24</v>
      </c>
      <c r="Y5" s="209" t="s">
        <v>25</v>
      </c>
    </row>
    <row r="6" spans="1:26" s="178" customFormat="1" ht="53.25" customHeight="1" thickBot="1">
      <c r="A6" s="199"/>
      <c r="B6" s="202"/>
      <c r="C6" s="205"/>
      <c r="D6" s="205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>
      <c r="A102" s="172" t="s">
        <v>91</v>
      </c>
      <c r="B102" s="144">
        <v>297991</v>
      </c>
      <c r="C102" s="173">
        <f>SUM(E102:Y102)</f>
        <v>290503</v>
      </c>
      <c r="D102" s="174">
        <f>C102/B102</f>
        <v>0.97487172431382152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79">
        <v>403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0.96949703480475102</v>
      </c>
      <c r="D104" s="15">
        <f t="shared" ref="D104:D131" si="26">C104/B104</f>
        <v>0.98653206765553403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-189</v>
      </c>
      <c r="D105" s="166">
        <f t="shared" si="26"/>
        <v>-3.6096256684491977E-2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-403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>
      <c r="A106" s="11" t="s">
        <v>92</v>
      </c>
      <c r="B106" s="93">
        <v>167595</v>
      </c>
      <c r="C106" s="26">
        <f t="shared" ref="C106:C110" si="30">SUM(E106:Y106)</f>
        <v>159645.5</v>
      </c>
      <c r="D106" s="15">
        <f t="shared" si="26"/>
        <v>0.95256720069214473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93">
        <v>210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>
      <c r="A107" s="11" t="s">
        <v>93</v>
      </c>
      <c r="B107" s="93">
        <v>9935</v>
      </c>
      <c r="C107" s="26">
        <f t="shared" si="30"/>
        <v>9704</v>
      </c>
      <c r="D107" s="15">
        <f t="shared" si="26"/>
        <v>0.97674886763965774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93">
        <v>160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>
      <c r="A108" s="11" t="s">
        <v>94</v>
      </c>
      <c r="B108" s="93">
        <v>94835</v>
      </c>
      <c r="C108" s="26">
        <f t="shared" si="30"/>
        <v>90123.3</v>
      </c>
      <c r="D108" s="15">
        <f t="shared" si="26"/>
        <v>0.95031686613592037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0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>
      <c r="A111" s="172" t="s">
        <v>97</v>
      </c>
      <c r="B111" s="173">
        <v>297991</v>
      </c>
      <c r="C111" s="173">
        <f>SUM(E111:Y111)</f>
        <v>290503</v>
      </c>
      <c r="D111" s="174">
        <f t="shared" si="26"/>
        <v>0.97487172431382152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79">
        <v>403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0.96949703480475102</v>
      </c>
      <c r="D112" s="15">
        <f t="shared" si="26"/>
        <v>0.98653206765553403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4.6498211607245876E-2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>
      <c r="A113" s="11" t="s">
        <v>197</v>
      </c>
      <c r="B113" s="93">
        <v>167595</v>
      </c>
      <c r="C113" s="26">
        <f t="shared" ref="C113:C124" si="33">SUM(E113:Y113)</f>
        <v>162941</v>
      </c>
      <c r="D113" s="15">
        <f t="shared" si="26"/>
        <v>0.97223067513947314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93">
        <v>210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>
      <c r="A114" s="11" t="s">
        <v>93</v>
      </c>
      <c r="B114" s="93">
        <v>9935</v>
      </c>
      <c r="C114" s="26">
        <f t="shared" si="33"/>
        <v>9760</v>
      </c>
      <c r="D114" s="15">
        <f t="shared" si="26"/>
        <v>0.98238550578761952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93">
        <v>160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>
      <c r="A115" s="11" t="s">
        <v>94</v>
      </c>
      <c r="B115" s="93">
        <v>94835</v>
      </c>
      <c r="C115" s="26">
        <f t="shared" si="33"/>
        <v>91513.8</v>
      </c>
      <c r="D115" s="15">
        <f t="shared" si="26"/>
        <v>0.96497917435545955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0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>
      <c r="A119" s="31" t="s">
        <v>185</v>
      </c>
      <c r="B119" s="27">
        <v>582036</v>
      </c>
      <c r="C119" s="27">
        <f>SUM(E119:Y119)</f>
        <v>991916.7</v>
      </c>
      <c r="D119" s="15">
        <f t="shared" si="26"/>
        <v>1.704218811207554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92">
        <v>1109.5999999999999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1.6665267137096773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>
      <c r="A121" s="11" t="s">
        <v>92</v>
      </c>
      <c r="B121" s="26">
        <v>339356</v>
      </c>
      <c r="C121" s="26">
        <f t="shared" si="33"/>
        <v>565719.1100000001</v>
      </c>
      <c r="D121" s="15">
        <f t="shared" si="26"/>
        <v>1.6670373000624716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93">
        <v>670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>
      <c r="A122" s="11" t="s">
        <v>93</v>
      </c>
      <c r="B122" s="26">
        <v>19109</v>
      </c>
      <c r="C122" s="26">
        <f t="shared" si="33"/>
        <v>30245</v>
      </c>
      <c r="D122" s="15">
        <f t="shared" si="26"/>
        <v>1.5827620492961432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93">
        <v>400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>
      <c r="A123" s="11" t="s">
        <v>94</v>
      </c>
      <c r="B123" s="26">
        <v>179619</v>
      </c>
      <c r="C123" s="26">
        <f t="shared" si="33"/>
        <v>297768.90000000002</v>
      </c>
      <c r="D123" s="15">
        <f t="shared" si="26"/>
        <v>1.6577806356788538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0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>
      <c r="A126" s="31" t="s">
        <v>98</v>
      </c>
      <c r="B126" s="50">
        <f>B119/B111*10</f>
        <v>19.531999288569118</v>
      </c>
      <c r="C126" s="50">
        <f>C119/C111*10</f>
        <v>34.144800570045746</v>
      </c>
      <c r="D126" s="15">
        <f t="shared" si="26"/>
        <v>1.7481467240288404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92">
        <v>27.5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34.719260959488409</v>
      </c>
      <c r="D127" s="15">
        <f t="shared" si="26"/>
        <v>1.7146520292864895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95">
        <v>31.9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>
      <c r="A128" s="11" t="s">
        <v>93</v>
      </c>
      <c r="B128" s="51">
        <f t="shared" si="41"/>
        <v>19.234021137393057</v>
      </c>
      <c r="C128" s="51">
        <f t="shared" si="41"/>
        <v>30.98872950819672</v>
      </c>
      <c r="D128" s="15">
        <f t="shared" si="26"/>
        <v>1.6111414917783995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94">
        <v>25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>
      <c r="A129" s="11" t="s">
        <v>94</v>
      </c>
      <c r="B129" s="51">
        <f t="shared" si="41"/>
        <v>18.94015922391522</v>
      </c>
      <c r="C129" s="51">
        <f t="shared" si="41"/>
        <v>32.538141788451583</v>
      </c>
      <c r="D129" s="15">
        <f t="shared" si="26"/>
        <v>1.7179444694090302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v>0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960.5</v>
      </c>
      <c r="D133" s="15">
        <f t="shared" si="54"/>
        <v>0.43798449612403101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-3652.5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>
      <c r="A134" s="31" t="s">
        <v>100</v>
      </c>
      <c r="B134" s="27">
        <v>81</v>
      </c>
      <c r="C134" s="27">
        <f>SUM(E134:Y134)</f>
        <v>319</v>
      </c>
      <c r="D134" s="15">
        <f t="shared" si="54"/>
        <v>3.9382716049382718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163">
        <v>10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>
      <c r="A200" s="31" t="s">
        <v>118</v>
      </c>
      <c r="B200" s="23">
        <v>96513</v>
      </c>
      <c r="C200" s="27">
        <f>SUM(E200:Y200)</f>
        <v>94908</v>
      </c>
      <c r="D200" s="15">
        <f>C200/B200</f>
        <v>0.98337011594293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1523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>
      <c r="A201" s="13" t="s">
        <v>119</v>
      </c>
      <c r="B201" s="82">
        <f>B200/B203</f>
        <v>0.91917142857142853</v>
      </c>
      <c r="C201" s="82">
        <f>C200/C203</f>
        <v>0.9128841437022075</v>
      </c>
      <c r="D201" s="15">
        <f>C201/B201</f>
        <v>0.99315983430969701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0.64397463002114164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>
      <c r="A202" s="31" t="s">
        <v>120</v>
      </c>
      <c r="B202" s="23">
        <v>190819</v>
      </c>
      <c r="C202" s="27">
        <f>SUM(E202:Y202)</f>
        <v>147586</v>
      </c>
      <c r="D202" s="15">
        <f>C202/B202</f>
        <v>0.77343451123839868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178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79749.5</v>
      </c>
      <c r="D204" s="15">
        <f t="shared" si="116"/>
        <v>0.89601146003033538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0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0.76708026739768187</v>
      </c>
      <c r="D205" s="15">
        <f t="shared" si="116"/>
        <v>0.90493149909282167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70182</v>
      </c>
      <c r="D206" s="15">
        <f t="shared" si="116"/>
        <v>0.93511165591856316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0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8486</v>
      </c>
      <c r="D207" s="15">
        <f t="shared" si="116"/>
        <v>0.83804068733952197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0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>
      <c r="A210" s="31" t="s">
        <v>125</v>
      </c>
      <c r="B210" s="27">
        <v>88096</v>
      </c>
      <c r="C210" s="27">
        <f>SUM(E210:Y210)</f>
        <v>83126.899999999994</v>
      </c>
      <c r="D210" s="15">
        <f t="shared" si="118"/>
        <v>0.9435944878314565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2567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>
      <c r="A211" s="11" t="s">
        <v>126</v>
      </c>
      <c r="B211" s="49">
        <f>B210/B209</f>
        <v>0.97656579093226914</v>
      </c>
      <c r="C211" s="49">
        <f>C210/C209</f>
        <v>0.96929687499999995</v>
      </c>
      <c r="D211" s="15">
        <f t="shared" si="118"/>
        <v>0.9925566551687931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0.94340316060271956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>
      <c r="A213" s="31" t="s">
        <v>128</v>
      </c>
      <c r="B213" s="23">
        <v>10389</v>
      </c>
      <c r="C213" s="27">
        <f>SUM(E213:Y213)</f>
        <v>12310</v>
      </c>
      <c r="D213" s="15">
        <f t="shared" si="118"/>
        <v>1.1849071132929059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899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0.78583916083916083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>
      <c r="A216" s="52" t="s">
        <v>131</v>
      </c>
      <c r="B216" s="23">
        <v>105196</v>
      </c>
      <c r="C216" s="27">
        <f>SUM(E216:Y216)</f>
        <v>113275.4</v>
      </c>
      <c r="D216" s="9">
        <f t="shared" ref="D216:D235" si="121">C216/B216</f>
        <v>1.0768033005057227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2115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>
      <c r="A218" s="13" t="s">
        <v>133</v>
      </c>
      <c r="B218" s="27">
        <f>B216*0.45</f>
        <v>47338.200000000004</v>
      </c>
      <c r="C218" s="27">
        <f>C216*0.45</f>
        <v>50973.93</v>
      </c>
      <c r="D218" s="9">
        <f t="shared" si="121"/>
        <v>1.0768033005057225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951.75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0.98221058381818649</v>
      </c>
      <c r="D219" s="9">
        <f>C219/B219</f>
        <v>0.92642226260527294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0.67464114832535882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>
      <c r="A220" s="52" t="s">
        <v>135</v>
      </c>
      <c r="B220" s="23">
        <v>260815</v>
      </c>
      <c r="C220" s="27">
        <f>SUM(E220:Y220)</f>
        <v>298876</v>
      </c>
      <c r="D220" s="9">
        <f t="shared" si="121"/>
        <v>1.1459310239058336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8540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>
      <c r="A222" s="13" t="s">
        <v>133</v>
      </c>
      <c r="B222" s="27">
        <f>B220*0.3</f>
        <v>78244.5</v>
      </c>
      <c r="C222" s="27">
        <f>C220*0.3</f>
        <v>89662.8</v>
      </c>
      <c r="D222" s="9">
        <f t="shared" si="121"/>
        <v>1.1459310239058336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2562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1.0432882450475609</v>
      </c>
      <c r="D223" s="9">
        <f t="shared" si="121"/>
        <v>1.1325306611164645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1.1043579464632096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>
      <c r="A224" s="52" t="s">
        <v>136</v>
      </c>
      <c r="B224" s="23">
        <v>221605</v>
      </c>
      <c r="C224" s="27">
        <f>SUM(E224:Y224)</f>
        <v>296263.90000000002</v>
      </c>
      <c r="D224" s="9">
        <f t="shared" si="121"/>
        <v>1.3369007919496403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>
      <c r="A226" s="13" t="s">
        <v>137</v>
      </c>
      <c r="B226" s="23">
        <v>849</v>
      </c>
      <c r="C226" s="27">
        <f>C224*0.19</f>
        <v>56290.141000000003</v>
      </c>
      <c r="D226" s="9">
        <f t="shared" si="121"/>
        <v>66.301697290930505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0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>
      <c r="A227" s="13" t="s">
        <v>138</v>
      </c>
      <c r="B227" s="9">
        <f>B224/B225</f>
        <v>0.65725589989530409</v>
      </c>
      <c r="C227" s="9">
        <f>C224/C225</f>
        <v>1.1186523938982027</v>
      </c>
      <c r="D227" s="9">
        <f t="shared" si="121"/>
        <v>1.7020043396740838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>
      <c r="A233" s="31" t="s">
        <v>141</v>
      </c>
      <c r="B233" s="27">
        <f>B231+B229+B226+B222+B218</f>
        <v>126466.70000000001</v>
      </c>
      <c r="C233" s="27">
        <f>C231+C229+C226+C222+C218</f>
        <v>197010.87099999998</v>
      </c>
      <c r="D233" s="9">
        <f t="shared" si="121"/>
        <v>1.5578082688960806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3513.75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>
      <c r="A235" s="52" t="s">
        <v>156</v>
      </c>
      <c r="B235" s="50">
        <v>23.5</v>
      </c>
      <c r="C235" s="50">
        <f>C233/C234*10</f>
        <v>27.792674001458685</v>
      </c>
      <c r="D235" s="9">
        <f t="shared" si="121"/>
        <v>1.182666978785476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17.394801980198022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</row>
    <row r="246" spans="1:25" ht="20.25" hidden="1" customHeight="1">
      <c r="A246" s="211"/>
      <c r="B246" s="212"/>
      <c r="C246" s="212"/>
      <c r="D246" s="212"/>
      <c r="E246" s="212"/>
      <c r="F246" s="212"/>
      <c r="G246" s="212"/>
      <c r="H246" s="212"/>
      <c r="I246" s="212"/>
      <c r="J246" s="212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2023-08-03T05:48:03Z</dcterms:modified>
</cp:coreProperties>
</file>