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530" yWindow="510" windowWidth="15060" windowHeight="110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C25" i="1" l="1"/>
  <c r="C12" i="1" l="1"/>
  <c r="F42" i="1" l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E42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F36" i="1" l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 l="1"/>
  <c r="F26" i="1"/>
  <c r="Q20" i="1" l="1"/>
  <c r="B36" i="1" l="1"/>
  <c r="B29" i="1" l="1"/>
  <c r="E36" i="1" l="1"/>
  <c r="C20" i="1" l="1"/>
  <c r="D11" i="1"/>
  <c r="E11" i="1" l="1"/>
  <c r="B9" i="1"/>
  <c r="B22" i="1" l="1"/>
  <c r="F11" i="1"/>
  <c r="D25" i="1" l="1"/>
  <c r="C26" i="1"/>
  <c r="F227" i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B63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C28" i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28" i="1" l="1"/>
  <c r="C29" i="1"/>
  <c r="D29" i="1" s="1"/>
  <c r="C36" i="1"/>
  <c r="D36" i="1" s="1"/>
  <c r="D35" i="1"/>
  <c r="D20" i="1"/>
  <c r="D26" i="1" s="1"/>
  <c r="C22" i="1"/>
  <c r="D22" i="1" s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13" i="1"/>
  <c r="C32" i="1"/>
  <c r="D32" i="1" s="1"/>
  <c r="D12" i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<sst xmlns="http://schemas.openxmlformats.org/spreadsheetml/2006/main" count="275" uniqueCount="219">
  <si>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</si>
  <si>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</si>
  <si>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</si>
  <si>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</si>
  <si>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</si>
  <si>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</si>
  <si>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</si>
  <si>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</si>
  <si>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</si>
  <si>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</si>
  <si>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</si>
  <si>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</si>
  <si>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</si>
  <si>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</si>
  <si>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</si>
  <si>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</si>
  <si>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</si>
  <si>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</si>
  <si>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</si>
  <si>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</si>
  <si>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</si>
  <si>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</si>
  <si>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</si>
  <si>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</si>
  <si>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</si>
  <si>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</si>
  <si>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</si>
  <si>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</si>
  <si>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</si>
  <si>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</si>
  <si>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</si>
  <si>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</si>
  <si>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</si>
  <si>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</si>
  <si>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</si>
  <si>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</si>
  <si>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</si>
  <si>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</si>
  <si>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</si>
  <si>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</si>
  <si>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</si>
  <si>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</si>
  <si>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</si>
  <si>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</si>
  <si>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</si>
  <si>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</si>
  <si>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</si>
  <si>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</si>
  <si>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</si>
  <si>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</si>
  <si>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</si>
  <si>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</si>
  <si>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</si>
  <si>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</si>
  <si>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</si>
  <si>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</si>
  <si>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</si>
  <si>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</si>
  <si>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</si>
  <si>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</si>
  <si>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</si>
  <si>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</si>
  <si>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</si>
  <si>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</si>
  <si>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</si>
  <si>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</si>
  <si>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</si>
  <si>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</si>
  <si>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</si>
  <si>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</si>
  <si>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</si>
  <si>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</si>
  <si>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</si>
  <si>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</si>
  <si>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</si>
  <si>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</si>
  <si>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</si>
  <si>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</si>
  <si>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</si>
  <si>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</si>
  <si>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</si>
  <si>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</si>
  <si>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</si>
  <si>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</si>
  <si>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</si>
  <si>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</si>
  <si>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</si>
  <si>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</si>
  <si>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</si>
  <si>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</si>
  <si>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</si>
  <si>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</si>
  <si>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</si>
  <si>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</si>
  <si>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</si>
  <si>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</si>
  <si>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</si>
  <si>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</si>
  <si>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</si>
  <si>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</si>
  <si>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</si>
  <si>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</si>
  <si>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</si>
  <si>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</si>
  <si>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</si>
  <si>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</si>
  <si>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</si>
  <si>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</si>
  <si>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</si>
  <si>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</si>
  <si>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</si>
  <si>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</si>
  <si>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</si>
  <si>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</si>
  <si>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</si>
  <si>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</si>
  <si>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</si>
  <si>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</si>
  <si>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</si>
  <si>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</si>
  <si>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</si>
  <si>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</si>
  <si>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</si>
  <si>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</si>
  <si>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</si>
  <si>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</si>
  <si>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</si>
  <si>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</si>
  <si>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</si>
  <si>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</si>
  <si>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</si>
  <si>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</si>
  <si>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</si>
  <si>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</si>
  <si>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</si>
  <si>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</si>
  <si>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</si>
  <si>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</si>
  <si>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</si>
  <si>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</si>
  <si>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</si>
  <si>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</si>
  <si>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</si>
  <si>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</si>
  <si>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</si>
  <si>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</si>
  <si>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</si>
  <si>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</si>
  <si>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</si>
  <si>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</si>
  <si>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</si>
  <si>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</si>
  <si>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</si>
  <si>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</si>
  <si>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</si>
  <si>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</si>
  <si>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</si>
  <si>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</si>
  <si>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</si>
  <si>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</si>
  <si>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</si>
  <si>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</si>
  <si>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</si>
  <si>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</si>
  <si>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</si>
  <si>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</si>
  <si>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</si>
  <si>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</si>
  <si>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</si>
  <si>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</si>
  <si>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</si>
  <si>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</si>
  <si>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</si>
  <si>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</si>
  <si>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</si>
  <si>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</si>
  <si>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</si>
  <si>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</si>
  <si>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</si>
  <si>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</si>
  <si>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</si>
  <si>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</si>
  <si>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</si>
  <si>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</si>
  <si>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</si>
  <si>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</si>
  <si>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</si>
  <si>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</si>
  <si>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</si>
  <si>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</si>
  <si>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</si>
  <si>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</si>
  <si>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</si>
  <si>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</si>
  <si>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</si>
  <si>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</si>
  <si>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</si>
  <si>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</si>
  <si>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</si>
  <si>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</si>
  <si>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</si>
  <si>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</si>
  <si>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</si>
  <si>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</si>
  <si>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</si>
  <si>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</si>
  <si>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</si>
  <si>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</si>
  <si>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</si>
  <si>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</si>
  <si>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</si>
  <si>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</si>
  <si>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</si>
  <si>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</si>
  <si>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</si>
  <si>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</si>
  <si>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</si>
  <si>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</si>
  <si>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15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</si>
</sst>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98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S26" sqref="S2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6" t="s">
        <v>2</v>
      </c>
      <c r="Y3" s="6"/>
    </row>
    <row r="4" spans="1:26" s="176" customFormat="1" ht="17.25" customHeight="1" thickBot="1" x14ac:dyDescent="0.35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6" t="s">
        <v>0</v>
      </c>
    </row>
    <row r="5" spans="1:26" s="176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6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48516</v>
      </c>
      <c r="D7" s="15">
        <f t="shared" ref="D7:D70" si="0">C7/B7</f>
        <v>1.0084180332979984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2550</v>
      </c>
    </row>
    <row r="8" spans="1:26" s="12" customFormat="1" ht="30" hidden="1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0">
        <v>2068</v>
      </c>
      <c r="F8" s="10">
        <v>1750</v>
      </c>
      <c r="G8" s="10">
        <v>3390</v>
      </c>
      <c r="H8" s="10">
        <v>3326</v>
      </c>
      <c r="I8" s="10">
        <v>1893</v>
      </c>
      <c r="J8" s="10">
        <v>3230.9</v>
      </c>
      <c r="K8" s="10">
        <v>2059</v>
      </c>
      <c r="L8" s="10">
        <v>3684</v>
      </c>
      <c r="M8" s="10">
        <v>2767</v>
      </c>
      <c r="N8" s="10">
        <v>830</v>
      </c>
      <c r="O8" s="10">
        <v>1912</v>
      </c>
      <c r="P8" s="10">
        <v>2017</v>
      </c>
      <c r="Q8" s="10">
        <v>3714</v>
      </c>
      <c r="R8" s="10">
        <v>3011</v>
      </c>
      <c r="S8" s="10">
        <v>4035.12</v>
      </c>
      <c r="T8" s="10">
        <v>2384</v>
      </c>
      <c r="U8" s="10">
        <v>1893</v>
      </c>
      <c r="V8" s="10">
        <v>696</v>
      </c>
      <c r="W8" s="10">
        <v>2133</v>
      </c>
      <c r="X8" s="10">
        <v>4830.3599999999997</v>
      </c>
      <c r="Y8" s="10">
        <v>2550</v>
      </c>
    </row>
    <row r="9" spans="1:26" s="12" customFormat="1" ht="30" hidden="1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1.1166085415120786</v>
      </c>
      <c r="D9" s="14">
        <f t="shared" si="1"/>
        <v>1.021139986327199</v>
      </c>
      <c r="E9" s="190">
        <f t="shared" si="1"/>
        <v>1</v>
      </c>
      <c r="F9" s="190">
        <f t="shared" si="1"/>
        <v>1.2272089761570828</v>
      </c>
      <c r="G9" s="190">
        <f t="shared" si="1"/>
        <v>1.0238598610691634</v>
      </c>
      <c r="H9" s="190">
        <f t="shared" si="1"/>
        <v>1.1038831729173582</v>
      </c>
      <c r="I9" s="190">
        <f t="shared" si="1"/>
        <v>1.3707458363504708</v>
      </c>
      <c r="J9" s="190">
        <f t="shared" si="1"/>
        <v>0.99873261205564146</v>
      </c>
      <c r="K9" s="190">
        <f t="shared" si="1"/>
        <v>0.92957110609480809</v>
      </c>
      <c r="L9" s="190">
        <f t="shared" si="1"/>
        <v>1.3190118152524168</v>
      </c>
      <c r="M9" s="190">
        <f t="shared" si="1"/>
        <v>1.2130644454186761</v>
      </c>
      <c r="N9" s="190">
        <f t="shared" si="1"/>
        <v>1.199421965317919</v>
      </c>
      <c r="O9" s="190">
        <f t="shared" si="1"/>
        <v>1.2108929702343256</v>
      </c>
      <c r="P9" s="190">
        <f t="shared" si="1"/>
        <v>1.0100150225338007</v>
      </c>
      <c r="Q9" s="190">
        <f t="shared" si="1"/>
        <v>1.3283261802575108</v>
      </c>
      <c r="R9" s="190">
        <f t="shared" si="1"/>
        <v>1</v>
      </c>
      <c r="S9" s="190">
        <f t="shared" si="1"/>
        <v>1.2613691778680838</v>
      </c>
      <c r="T9" s="190">
        <f t="shared" si="1"/>
        <v>1.0214224507283634</v>
      </c>
      <c r="U9" s="190">
        <f t="shared" si="1"/>
        <v>0.91626331074540179</v>
      </c>
      <c r="V9" s="190">
        <f t="shared" si="1"/>
        <v>1.0160583941605839</v>
      </c>
      <c r="W9" s="190">
        <f t="shared" si="1"/>
        <v>1.1315649867374005</v>
      </c>
      <c r="X9" s="190">
        <f t="shared" si="1"/>
        <v>1.2078919729932482</v>
      </c>
      <c r="Y9" s="190">
        <f t="shared" si="1"/>
        <v>1</v>
      </c>
    </row>
    <row r="10" spans="1:26" s="12" customFormat="1" ht="30" hidden="1" customHeight="1" x14ac:dyDescent="0.2">
      <c r="A10" s="11" t="s">
        <v>29</v>
      </c>
      <c r="B10" s="8">
        <v>49415</v>
      </c>
      <c r="C10" s="8">
        <f>SUM(E10:Y10)</f>
        <v>48221.07</v>
      </c>
      <c r="D10" s="15">
        <f t="shared" si="0"/>
        <v>0.97583871294141455</v>
      </c>
      <c r="E10" s="10">
        <v>1410</v>
      </c>
      <c r="F10" s="10">
        <v>1500</v>
      </c>
      <c r="G10" s="10">
        <v>3390</v>
      </c>
      <c r="H10" s="10">
        <v>2783</v>
      </c>
      <c r="I10" s="10">
        <v>1804.3</v>
      </c>
      <c r="J10" s="10">
        <v>3155.9</v>
      </c>
      <c r="K10" s="10">
        <v>1812</v>
      </c>
      <c r="L10" s="10">
        <v>3331.2</v>
      </c>
      <c r="M10" s="10">
        <v>2378.4</v>
      </c>
      <c r="N10" s="10">
        <v>760</v>
      </c>
      <c r="O10" s="10">
        <v>1682</v>
      </c>
      <c r="P10" s="10">
        <v>1916</v>
      </c>
      <c r="Q10" s="10">
        <v>3514</v>
      </c>
      <c r="R10" s="10">
        <v>2963</v>
      </c>
      <c r="S10" s="10">
        <v>3089.27</v>
      </c>
      <c r="T10" s="10">
        <v>1736</v>
      </c>
      <c r="U10" s="10">
        <v>1809</v>
      </c>
      <c r="V10" s="10">
        <v>666</v>
      </c>
      <c r="W10" s="10">
        <v>1921</v>
      </c>
      <c r="X10" s="10">
        <v>4658</v>
      </c>
      <c r="Y10" s="10">
        <v>1942</v>
      </c>
    </row>
    <row r="11" spans="1:26" s="12" customFormat="1" ht="30" hidden="1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90">
        <f>E10/E8</f>
        <v>0.68181818181818177</v>
      </c>
      <c r="F11" s="190">
        <f>F10/F8</f>
        <v>0.8571428571428571</v>
      </c>
      <c r="G11" s="190">
        <f t="shared" ref="G11:Y11" si="2">G10/G8</f>
        <v>1</v>
      </c>
      <c r="H11" s="190">
        <f t="shared" si="2"/>
        <v>0.83674082982561637</v>
      </c>
      <c r="I11" s="190">
        <f t="shared" si="2"/>
        <v>0.95314315900686741</v>
      </c>
      <c r="J11" s="190">
        <f t="shared" si="2"/>
        <v>0.97678665387353369</v>
      </c>
      <c r="K11" s="190">
        <v>0.97</v>
      </c>
      <c r="L11" s="190">
        <f t="shared" si="2"/>
        <v>0.9042345276872964</v>
      </c>
      <c r="M11" s="190">
        <f t="shared" si="2"/>
        <v>0.85955908926635349</v>
      </c>
      <c r="N11" s="190">
        <f t="shared" si="2"/>
        <v>0.91566265060240959</v>
      </c>
      <c r="O11" s="190">
        <v>0.94</v>
      </c>
      <c r="P11" s="190">
        <f t="shared" si="2"/>
        <v>0.94992563212692116</v>
      </c>
      <c r="Q11" s="190">
        <f t="shared" si="2"/>
        <v>0.94614970382337105</v>
      </c>
      <c r="R11" s="190">
        <f t="shared" si="2"/>
        <v>0.98405845234141476</v>
      </c>
      <c r="S11" s="190">
        <f t="shared" si="2"/>
        <v>0.76559557088760688</v>
      </c>
      <c r="T11" s="190">
        <f t="shared" si="2"/>
        <v>0.72818791946308725</v>
      </c>
      <c r="U11" s="190">
        <f t="shared" si="2"/>
        <v>0.95562599049128372</v>
      </c>
      <c r="V11" s="190">
        <v>0.97</v>
      </c>
      <c r="W11" s="190">
        <f t="shared" si="2"/>
        <v>0.90060947022972337</v>
      </c>
      <c r="X11" s="190">
        <f t="shared" si="2"/>
        <v>0.96431735936865992</v>
      </c>
      <c r="Y11" s="190">
        <f t="shared" si="2"/>
        <v>0.76156862745098042</v>
      </c>
    </row>
    <row r="12" spans="1:26" s="12" customFormat="1" ht="30" customHeight="1" x14ac:dyDescent="0.2">
      <c r="A12" s="13" t="s">
        <v>31</v>
      </c>
      <c r="B12" s="8">
        <v>9659</v>
      </c>
      <c r="C12" s="8">
        <f>SUM(E12:Y12)</f>
        <v>1795</v>
      </c>
      <c r="D12" s="15">
        <f t="shared" si="0"/>
        <v>0.18583704317217103</v>
      </c>
      <c r="E12" s="191">
        <v>50</v>
      </c>
      <c r="F12" s="191">
        <v>40</v>
      </c>
      <c r="G12" s="191">
        <v>1520</v>
      </c>
      <c r="H12" s="191"/>
      <c r="I12" s="191"/>
      <c r="J12" s="191"/>
      <c r="K12" s="191"/>
      <c r="L12" s="191"/>
      <c r="M12" s="191"/>
      <c r="N12" s="191"/>
      <c r="O12" s="191"/>
      <c r="P12" s="191"/>
      <c r="Q12" s="191">
        <v>120</v>
      </c>
      <c r="R12" s="191"/>
      <c r="S12" s="191"/>
      <c r="T12" s="191">
        <v>65</v>
      </c>
      <c r="U12" s="191"/>
      <c r="V12" s="191"/>
      <c r="W12" s="191"/>
      <c r="X12" s="191"/>
      <c r="Y12" s="191"/>
    </row>
    <row r="13" spans="1:26" s="12" customFormat="1" ht="30" hidden="1" customHeight="1" x14ac:dyDescent="0.2">
      <c r="A13" s="13" t="s">
        <v>32</v>
      </c>
      <c r="B13" s="15"/>
      <c r="C13" s="15">
        <f>C12/C8</f>
        <v>3.3134354917488992E-2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58">
        <v>268.39999999999998</v>
      </c>
      <c r="F16" s="158">
        <v>181.8</v>
      </c>
      <c r="G16" s="158">
        <v>597.6</v>
      </c>
      <c r="H16" s="158">
        <v>1396.4</v>
      </c>
      <c r="I16" s="158">
        <v>363.2</v>
      </c>
      <c r="J16" s="158">
        <v>496.3</v>
      </c>
      <c r="K16" s="158">
        <v>781</v>
      </c>
      <c r="L16" s="158">
        <v>850.5</v>
      </c>
      <c r="M16" s="158">
        <v>782.1</v>
      </c>
      <c r="N16" s="158">
        <v>210</v>
      </c>
      <c r="O16" s="158">
        <v>484.8</v>
      </c>
      <c r="P16" s="158">
        <v>248.3</v>
      </c>
      <c r="Q16" s="158">
        <v>516.20000000000005</v>
      </c>
      <c r="R16" s="158">
        <v>356</v>
      </c>
      <c r="S16" s="158">
        <v>868</v>
      </c>
      <c r="T16" s="158">
        <v>561.20000000000005</v>
      </c>
      <c r="U16" s="158">
        <v>219.8</v>
      </c>
      <c r="V16" s="158">
        <v>145.1</v>
      </c>
      <c r="W16" s="158">
        <v>605.70000000000005</v>
      </c>
      <c r="X16" s="158">
        <v>1368.7</v>
      </c>
      <c r="Y16" s="158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6">
        <f t="shared" ref="E17:W17" si="4">E16/E15</f>
        <v>0.22108731466227347</v>
      </c>
      <c r="F17" s="16">
        <f t="shared" si="4"/>
        <v>0.30350584307178635</v>
      </c>
      <c r="G17" s="16">
        <f t="shared" si="4"/>
        <v>0.41043956043956048</v>
      </c>
      <c r="H17" s="16">
        <f t="shared" si="4"/>
        <v>1.19718792866941</v>
      </c>
      <c r="I17" s="16">
        <f t="shared" si="4"/>
        <v>0.56049382716049378</v>
      </c>
      <c r="J17" s="16">
        <f t="shared" si="4"/>
        <v>0.47447418738049713</v>
      </c>
      <c r="K17" s="16">
        <f t="shared" si="4"/>
        <v>0.8087397742570156</v>
      </c>
      <c r="L17" s="16">
        <f t="shared" si="4"/>
        <v>0.66863207547169812</v>
      </c>
      <c r="M17" s="16">
        <f t="shared" si="4"/>
        <v>1.0037217659137576</v>
      </c>
      <c r="N17" s="16">
        <f t="shared" si="4"/>
        <v>0.50239234449760761</v>
      </c>
      <c r="O17" s="16">
        <f t="shared" si="4"/>
        <v>0.89446494464944648</v>
      </c>
      <c r="P17" s="16">
        <f t="shared" si="4"/>
        <v>0.21992914083259524</v>
      </c>
      <c r="Q17" s="16">
        <f t="shared" si="4"/>
        <v>0.39165402124430959</v>
      </c>
      <c r="R17" s="16">
        <f t="shared" si="4"/>
        <v>0.34362934362934361</v>
      </c>
      <c r="S17" s="16">
        <f t="shared" si="4"/>
        <v>0.68427276310603069</v>
      </c>
      <c r="T17" s="16">
        <f t="shared" si="4"/>
        <v>0.65484247374562432</v>
      </c>
      <c r="U17" s="16">
        <f t="shared" si="4"/>
        <v>0.33252647503782151</v>
      </c>
      <c r="V17" s="16">
        <f t="shared" si="4"/>
        <v>0.77345415778251603</v>
      </c>
      <c r="W17" s="16">
        <f t="shared" si="4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81874.5</v>
      </c>
      <c r="C20" s="23">
        <f>SUM(E20:Y20)</f>
        <v>96223</v>
      </c>
      <c r="D20" s="15">
        <f t="shared" si="0"/>
        <v>1.1752499251903827</v>
      </c>
      <c r="E20" s="93">
        <v>7450</v>
      </c>
      <c r="F20" s="93">
        <v>3160</v>
      </c>
      <c r="G20" s="93">
        <v>5500</v>
      </c>
      <c r="H20" s="93">
        <v>5776</v>
      </c>
      <c r="I20" s="93">
        <v>2995</v>
      </c>
      <c r="J20" s="93">
        <v>5950</v>
      </c>
      <c r="K20" s="93">
        <v>4262</v>
      </c>
      <c r="L20" s="93">
        <v>3460</v>
      </c>
      <c r="M20" s="93">
        <v>5009</v>
      </c>
      <c r="N20" s="93">
        <v>1437</v>
      </c>
      <c r="O20" s="93">
        <v>1895</v>
      </c>
      <c r="P20" s="93">
        <v>7055</v>
      </c>
      <c r="Q20" s="93">
        <f>7043-143</f>
        <v>6900</v>
      </c>
      <c r="R20" s="93">
        <v>4463</v>
      </c>
      <c r="S20" s="93">
        <v>7978</v>
      </c>
      <c r="T20" s="93">
        <v>4099</v>
      </c>
      <c r="U20" s="93">
        <v>2800</v>
      </c>
      <c r="V20" s="93">
        <v>2085</v>
      </c>
      <c r="W20" s="93">
        <v>6184</v>
      </c>
      <c r="X20" s="93">
        <v>5162</v>
      </c>
      <c r="Y20" s="93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92">
        <f t="shared" ref="E22:Y22" si="5">E21/E20</f>
        <v>0</v>
      </c>
      <c r="F22" s="92">
        <f t="shared" si="5"/>
        <v>0</v>
      </c>
      <c r="G22" s="92">
        <f t="shared" si="5"/>
        <v>0</v>
      </c>
      <c r="H22" s="92">
        <f t="shared" si="5"/>
        <v>0</v>
      </c>
      <c r="I22" s="92">
        <f t="shared" si="5"/>
        <v>0</v>
      </c>
      <c r="J22" s="92">
        <f t="shared" si="5"/>
        <v>0</v>
      </c>
      <c r="K22" s="92">
        <f t="shared" si="5"/>
        <v>0</v>
      </c>
      <c r="L22" s="92">
        <f t="shared" si="5"/>
        <v>0</v>
      </c>
      <c r="M22" s="92">
        <f t="shared" si="5"/>
        <v>0</v>
      </c>
      <c r="N22" s="92">
        <f t="shared" si="5"/>
        <v>0</v>
      </c>
      <c r="O22" s="92">
        <f t="shared" si="5"/>
        <v>0</v>
      </c>
      <c r="P22" s="92">
        <f t="shared" si="5"/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2">
        <f t="shared" si="5"/>
        <v>0</v>
      </c>
      <c r="U22" s="92">
        <f t="shared" si="5"/>
        <v>0</v>
      </c>
      <c r="V22" s="92">
        <f t="shared" si="5"/>
        <v>0</v>
      </c>
      <c r="W22" s="92">
        <f t="shared" si="5"/>
        <v>0</v>
      </c>
      <c r="X22" s="92">
        <f t="shared" si="5"/>
        <v>0</v>
      </c>
      <c r="Y22" s="92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6">F23/F21</f>
        <v>#DIV/0!</v>
      </c>
      <c r="G24" s="16" t="e">
        <f t="shared" si="6"/>
        <v>#DIV/0!</v>
      </c>
      <c r="H24" s="16" t="e">
        <f t="shared" si="6"/>
        <v>#DIV/0!</v>
      </c>
      <c r="I24" s="16" t="e">
        <f t="shared" si="6"/>
        <v>#DIV/0!</v>
      </c>
      <c r="J24" s="16" t="e">
        <f t="shared" si="6"/>
        <v>#DIV/0!</v>
      </c>
      <c r="K24" s="16" t="e">
        <f t="shared" si="6"/>
        <v>#DIV/0!</v>
      </c>
      <c r="L24" s="16" t="e">
        <f t="shared" si="6"/>
        <v>#DIV/0!</v>
      </c>
      <c r="M24" s="16" t="e">
        <f t="shared" si="6"/>
        <v>#DIV/0!</v>
      </c>
      <c r="N24" s="16" t="e">
        <f t="shared" si="6"/>
        <v>#DIV/0!</v>
      </c>
      <c r="O24" s="16" t="e">
        <f t="shared" si="6"/>
        <v>#DIV/0!</v>
      </c>
      <c r="P24" s="16" t="e">
        <f t="shared" si="6"/>
        <v>#DIV/0!</v>
      </c>
      <c r="Q24" s="16" t="e">
        <f t="shared" si="6"/>
        <v>#DIV/0!</v>
      </c>
      <c r="R24" s="16" t="e">
        <f t="shared" si="6"/>
        <v>#DIV/0!</v>
      </c>
      <c r="S24" s="16" t="e">
        <f t="shared" si="6"/>
        <v>#DIV/0!</v>
      </c>
      <c r="T24" s="16" t="e">
        <f t="shared" si="6"/>
        <v>#DIV/0!</v>
      </c>
      <c r="U24" s="16" t="e">
        <f t="shared" si="6"/>
        <v>#DIV/0!</v>
      </c>
      <c r="V24" s="16" t="e">
        <f t="shared" si="6"/>
        <v>#DIV/0!</v>
      </c>
      <c r="W24" s="16" t="e">
        <f t="shared" si="6"/>
        <v>#DIV/0!</v>
      </c>
      <c r="X24" s="16" t="e">
        <f t="shared" si="6"/>
        <v>#DIV/0!</v>
      </c>
      <c r="Y24" s="16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57431</v>
      </c>
      <c r="C25" s="23">
        <f>SUM(E25:Y25)</f>
        <v>14063</v>
      </c>
      <c r="D25" s="15">
        <f>C25/B25</f>
        <v>0.2448677543486967</v>
      </c>
      <c r="E25" s="26">
        <v>1850</v>
      </c>
      <c r="F25" s="26">
        <v>120</v>
      </c>
      <c r="G25" s="26"/>
      <c r="H25" s="26">
        <v>762</v>
      </c>
      <c r="I25" s="26">
        <v>706</v>
      </c>
      <c r="J25" s="26">
        <v>120</v>
      </c>
      <c r="K25" s="26">
        <v>90</v>
      </c>
      <c r="L25" s="26">
        <v>240</v>
      </c>
      <c r="M25" s="26">
        <v>3083</v>
      </c>
      <c r="N25" s="26"/>
      <c r="O25" s="26"/>
      <c r="P25" s="26">
        <v>370</v>
      </c>
      <c r="Q25" s="26">
        <v>614</v>
      </c>
      <c r="R25" s="26">
        <v>170</v>
      </c>
      <c r="S25" s="26">
        <v>3950</v>
      </c>
      <c r="T25" s="26">
        <v>552</v>
      </c>
      <c r="U25" s="26"/>
      <c r="V25" s="26">
        <v>70</v>
      </c>
      <c r="W25" s="26">
        <v>1256</v>
      </c>
      <c r="X25" s="26">
        <v>110</v>
      </c>
      <c r="Y25" s="26"/>
    </row>
    <row r="26" spans="1:26" s="12" customFormat="1" ht="30" customHeight="1" x14ac:dyDescent="0.2">
      <c r="A26" s="18" t="s">
        <v>45</v>
      </c>
      <c r="B26" s="28">
        <f t="shared" ref="B26" si="7">B25/B20</f>
        <v>0.70145161191824068</v>
      </c>
      <c r="C26" s="28">
        <f>C25/C20</f>
        <v>0.14615008885609471</v>
      </c>
      <c r="D26" s="28">
        <f t="shared" ref="D26:Y26" si="8">D25/D20</f>
        <v>0.20835377148314196</v>
      </c>
      <c r="E26" s="28">
        <f t="shared" si="8"/>
        <v>0.24832214765100671</v>
      </c>
      <c r="F26" s="28">
        <f t="shared" si="8"/>
        <v>3.7974683544303799E-2</v>
      </c>
      <c r="G26" s="28">
        <f t="shared" si="8"/>
        <v>0</v>
      </c>
      <c r="H26" s="28">
        <f t="shared" si="8"/>
        <v>0.13192520775623268</v>
      </c>
      <c r="I26" s="28">
        <f t="shared" si="8"/>
        <v>0.2357262103505843</v>
      </c>
      <c r="J26" s="28">
        <f t="shared" si="8"/>
        <v>2.0168067226890758E-2</v>
      </c>
      <c r="K26" s="28">
        <f t="shared" si="8"/>
        <v>2.1116846550915062E-2</v>
      </c>
      <c r="L26" s="28">
        <f t="shared" si="8"/>
        <v>6.9364161849710976E-2</v>
      </c>
      <c r="M26" s="28">
        <f t="shared" si="8"/>
        <v>0.61549211419444994</v>
      </c>
      <c r="N26" s="28">
        <f t="shared" si="8"/>
        <v>0</v>
      </c>
      <c r="O26" s="28">
        <f t="shared" si="8"/>
        <v>0</v>
      </c>
      <c r="P26" s="28">
        <f t="shared" si="8"/>
        <v>5.2445074415308289E-2</v>
      </c>
      <c r="Q26" s="28">
        <f t="shared" si="8"/>
        <v>8.8985507246376813E-2</v>
      </c>
      <c r="R26" s="28">
        <f t="shared" si="8"/>
        <v>3.8090970199417429E-2</v>
      </c>
      <c r="S26" s="28">
        <f t="shared" si="8"/>
        <v>0.49511155678114815</v>
      </c>
      <c r="T26" s="28">
        <f t="shared" si="8"/>
        <v>0.13466699194925591</v>
      </c>
      <c r="U26" s="28">
        <f t="shared" si="8"/>
        <v>0</v>
      </c>
      <c r="V26" s="28">
        <f t="shared" si="8"/>
        <v>3.3573141486810551E-2</v>
      </c>
      <c r="W26" s="28">
        <f t="shared" si="8"/>
        <v>0.20310478654592498</v>
      </c>
      <c r="X26" s="28">
        <f t="shared" si="8"/>
        <v>2.1309569934134055E-2</v>
      </c>
      <c r="Y26" s="28">
        <f t="shared" si="8"/>
        <v>0</v>
      </c>
    </row>
    <row r="27" spans="1:26" s="91" customFormat="1" ht="30" hidden="1" customHeight="1" x14ac:dyDescent="0.2">
      <c r="A27" s="88" t="s">
        <v>187</v>
      </c>
      <c r="B27" s="89"/>
      <c r="C27" s="23">
        <f t="shared" ref="C27:C33" si="9">SUM(E27:Y27)</f>
        <v>0</v>
      </c>
      <c r="D27" s="9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6" s="12" customFormat="1" ht="30" customHeight="1" x14ac:dyDescent="0.2">
      <c r="A28" s="25" t="s">
        <v>46</v>
      </c>
      <c r="B28" s="23">
        <v>26485</v>
      </c>
      <c r="C28" s="23">
        <f t="shared" si="9"/>
        <v>1523</v>
      </c>
      <c r="D28" s="15">
        <f t="shared" si="0"/>
        <v>5.7504247687370211E-2</v>
      </c>
      <c r="E28" s="26">
        <v>850</v>
      </c>
      <c r="F28" s="26">
        <v>160</v>
      </c>
      <c r="G28" s="26"/>
      <c r="H28" s="26"/>
      <c r="I28" s="26"/>
      <c r="J28" s="26">
        <v>120</v>
      </c>
      <c r="K28" s="26">
        <v>86</v>
      </c>
      <c r="L28" s="26"/>
      <c r="M28" s="26"/>
      <c r="N28" s="26"/>
      <c r="O28" s="26"/>
      <c r="P28" s="26"/>
      <c r="Q28" s="26">
        <v>160</v>
      </c>
      <c r="R28" s="26"/>
      <c r="S28" s="26"/>
      <c r="T28" s="26"/>
      <c r="U28" s="26"/>
      <c r="V28" s="26"/>
      <c r="W28" s="26">
        <v>147</v>
      </c>
      <c r="X28" s="26"/>
      <c r="Y28" s="26"/>
    </row>
    <row r="29" spans="1:26" s="12" customFormat="1" ht="30" hidden="1" customHeight="1" x14ac:dyDescent="0.2">
      <c r="A29" s="18" t="s">
        <v>45</v>
      </c>
      <c r="B29" s="9">
        <f>B28/B20</f>
        <v>0.32348289149857401</v>
      </c>
      <c r="C29" s="9">
        <f>C28/C20</f>
        <v>1.5827816634276629E-2</v>
      </c>
      <c r="D29" s="15">
        <f t="shared" si="0"/>
        <v>4.8929377875139964E-2</v>
      </c>
      <c r="E29" s="92">
        <f t="shared" ref="E29:Q29" si="10">E28/E20</f>
        <v>0.11409395973154363</v>
      </c>
      <c r="F29" s="92">
        <f t="shared" si="10"/>
        <v>5.0632911392405063E-2</v>
      </c>
      <c r="G29" s="92">
        <f t="shared" si="10"/>
        <v>0</v>
      </c>
      <c r="H29" s="92">
        <f t="shared" si="10"/>
        <v>0</v>
      </c>
      <c r="I29" s="92">
        <f t="shared" si="10"/>
        <v>0</v>
      </c>
      <c r="J29" s="92">
        <f t="shared" si="10"/>
        <v>2.0168067226890758E-2</v>
      </c>
      <c r="K29" s="92">
        <f t="shared" si="10"/>
        <v>2.017832003754106E-2</v>
      </c>
      <c r="L29" s="92">
        <f t="shared" si="10"/>
        <v>0</v>
      </c>
      <c r="M29" s="92">
        <f t="shared" si="10"/>
        <v>0</v>
      </c>
      <c r="N29" s="92">
        <f t="shared" si="10"/>
        <v>0</v>
      </c>
      <c r="O29" s="92">
        <f t="shared" si="10"/>
        <v>0</v>
      </c>
      <c r="P29" s="92">
        <f t="shared" si="10"/>
        <v>0</v>
      </c>
      <c r="Q29" s="92">
        <f t="shared" si="10"/>
        <v>2.318840579710145E-2</v>
      </c>
      <c r="R29" s="92">
        <f t="shared" ref="R29:Y29" si="11">R28/R20</f>
        <v>0</v>
      </c>
      <c r="S29" s="92">
        <f t="shared" si="11"/>
        <v>0</v>
      </c>
      <c r="T29" s="92">
        <f t="shared" si="11"/>
        <v>0</v>
      </c>
      <c r="U29" s="92">
        <f t="shared" si="11"/>
        <v>0</v>
      </c>
      <c r="V29" s="92">
        <f t="shared" si="11"/>
        <v>0</v>
      </c>
      <c r="W29" s="92">
        <f t="shared" si="11"/>
        <v>2.3771021992238035E-2</v>
      </c>
      <c r="X29" s="92">
        <f t="shared" si="11"/>
        <v>0</v>
      </c>
      <c r="Y29" s="92">
        <f t="shared" si="11"/>
        <v>0</v>
      </c>
    </row>
    <row r="30" spans="1:26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0"/>
        <v>1.015653726394542</v>
      </c>
      <c r="E30" s="30">
        <v>630.70000000000005</v>
      </c>
      <c r="F30" s="30">
        <v>2189</v>
      </c>
      <c r="G30" s="30">
        <v>9708</v>
      </c>
      <c r="H30" s="30">
        <v>6131</v>
      </c>
      <c r="I30" s="30">
        <v>5290</v>
      </c>
      <c r="J30" s="30">
        <v>4662</v>
      </c>
      <c r="K30" s="30">
        <v>2838</v>
      </c>
      <c r="L30" s="30">
        <v>4610</v>
      </c>
      <c r="M30" s="30">
        <v>2641</v>
      </c>
      <c r="N30" s="30">
        <v>3153.1</v>
      </c>
      <c r="O30" s="30">
        <v>3142</v>
      </c>
      <c r="P30" s="30">
        <v>4006.3</v>
      </c>
      <c r="Q30" s="30">
        <v>4805</v>
      </c>
      <c r="R30" s="30">
        <v>2853</v>
      </c>
      <c r="S30" s="30">
        <v>5594</v>
      </c>
      <c r="T30" s="30">
        <v>5066</v>
      </c>
      <c r="U30" s="30">
        <v>1126</v>
      </c>
      <c r="V30" s="30">
        <v>1557</v>
      </c>
      <c r="W30" s="30">
        <v>8679</v>
      </c>
      <c r="X30" s="30">
        <v>8783</v>
      </c>
      <c r="Y30" s="30">
        <v>5608</v>
      </c>
    </row>
    <row r="31" spans="1:26" s="12" customFormat="1" ht="30" customHeight="1" x14ac:dyDescent="0.2">
      <c r="A31" s="13" t="s">
        <v>47</v>
      </c>
      <c r="B31" s="23"/>
      <c r="C31" s="23">
        <f t="shared" si="9"/>
        <v>0</v>
      </c>
      <c r="D31" s="15" t="e">
        <f t="shared" si="0"/>
        <v>#DIV/0!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9"/>
        <v>0</v>
      </c>
      <c r="D32" s="15" t="e">
        <f t="shared" si="0"/>
        <v>#DIV/0!</v>
      </c>
      <c r="E32" s="92">
        <f>E31/E30</f>
        <v>0</v>
      </c>
      <c r="F32" s="92">
        <f t="shared" ref="F32:Y32" si="12">F31/F30</f>
        <v>0</v>
      </c>
      <c r="G32" s="92">
        <f t="shared" si="12"/>
        <v>0</v>
      </c>
      <c r="H32" s="92">
        <f t="shared" si="12"/>
        <v>0</v>
      </c>
      <c r="I32" s="92">
        <f t="shared" si="12"/>
        <v>0</v>
      </c>
      <c r="J32" s="92">
        <f t="shared" si="12"/>
        <v>0</v>
      </c>
      <c r="K32" s="92">
        <f t="shared" si="12"/>
        <v>0</v>
      </c>
      <c r="L32" s="92">
        <f t="shared" si="12"/>
        <v>0</v>
      </c>
      <c r="M32" s="92">
        <f t="shared" si="12"/>
        <v>0</v>
      </c>
      <c r="N32" s="92">
        <f t="shared" si="12"/>
        <v>0</v>
      </c>
      <c r="O32" s="92">
        <f t="shared" si="12"/>
        <v>0</v>
      </c>
      <c r="P32" s="92">
        <f>P31/Q30</f>
        <v>0</v>
      </c>
      <c r="Q32" s="92">
        <f>Q31/R30</f>
        <v>0</v>
      </c>
      <c r="R32" s="92">
        <f>R31/S30</f>
        <v>0</v>
      </c>
      <c r="S32" s="92">
        <f>S31/T30</f>
        <v>0</v>
      </c>
      <c r="T32" s="92">
        <f t="shared" si="12"/>
        <v>0</v>
      </c>
      <c r="U32" s="92">
        <f t="shared" si="12"/>
        <v>0</v>
      </c>
      <c r="V32" s="92">
        <f t="shared" si="12"/>
        <v>0</v>
      </c>
      <c r="W32" s="92">
        <f t="shared" si="12"/>
        <v>0</v>
      </c>
      <c r="X32" s="92">
        <f t="shared" si="12"/>
        <v>0</v>
      </c>
      <c r="Y32" s="92">
        <f t="shared" si="12"/>
        <v>0</v>
      </c>
    </row>
    <row r="33" spans="1:29" s="12" customFormat="1" ht="30" customHeight="1" x14ac:dyDescent="0.2">
      <c r="A33" s="13" t="s">
        <v>48</v>
      </c>
      <c r="B33" s="23">
        <v>25631</v>
      </c>
      <c r="C33" s="23">
        <f t="shared" si="9"/>
        <v>8146</v>
      </c>
      <c r="D33" s="15">
        <f t="shared" si="0"/>
        <v>0.31781826694237447</v>
      </c>
      <c r="E33" s="26">
        <v>150</v>
      </c>
      <c r="F33" s="26">
        <v>738</v>
      </c>
      <c r="G33" s="26">
        <v>495</v>
      </c>
      <c r="H33" s="26">
        <v>922</v>
      </c>
      <c r="I33" s="26"/>
      <c r="J33" s="26">
        <v>210</v>
      </c>
      <c r="K33" s="26">
        <v>48</v>
      </c>
      <c r="L33" s="26">
        <v>690</v>
      </c>
      <c r="M33" s="26">
        <v>530</v>
      </c>
      <c r="N33" s="26">
        <v>953</v>
      </c>
      <c r="O33" s="26"/>
      <c r="P33" s="26">
        <v>100</v>
      </c>
      <c r="Q33" s="26"/>
      <c r="R33" s="26"/>
      <c r="S33" s="26">
        <v>1050</v>
      </c>
      <c r="T33" s="26">
        <v>1310</v>
      </c>
      <c r="U33" s="26">
        <v>60</v>
      </c>
      <c r="V33" s="26">
        <v>250</v>
      </c>
      <c r="W33" s="26"/>
      <c r="X33" s="26">
        <v>120</v>
      </c>
      <c r="Y33" s="26">
        <v>520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8.5234169003473817E-2</v>
      </c>
      <c r="D34" s="15" t="e">
        <f t="shared" si="0"/>
        <v>#DIV/0!</v>
      </c>
      <c r="E34" s="29">
        <f t="shared" si="13"/>
        <v>0.23783098144918344</v>
      </c>
      <c r="F34" s="29">
        <f t="shared" si="13"/>
        <v>0.33714024668798537</v>
      </c>
      <c r="G34" s="29">
        <f t="shared" si="13"/>
        <v>5.098887515451174E-2</v>
      </c>
      <c r="H34" s="29">
        <f t="shared" si="13"/>
        <v>0.15038329799380198</v>
      </c>
      <c r="I34" s="29">
        <f t="shared" si="13"/>
        <v>0</v>
      </c>
      <c r="J34" s="29">
        <f t="shared" si="13"/>
        <v>4.5045045045045043E-2</v>
      </c>
      <c r="K34" s="29">
        <f t="shared" si="13"/>
        <v>1.6913319238900635E-2</v>
      </c>
      <c r="L34" s="29">
        <f t="shared" si="13"/>
        <v>0.14967462039045554</v>
      </c>
      <c r="M34" s="29">
        <f t="shared" si="13"/>
        <v>0.20068156001514578</v>
      </c>
      <c r="N34" s="29">
        <f t="shared" si="13"/>
        <v>0.30224223779772286</v>
      </c>
      <c r="O34" s="29">
        <f t="shared" si="13"/>
        <v>0</v>
      </c>
      <c r="P34" s="29">
        <f>P33/Q30</f>
        <v>2.081165452653486E-2</v>
      </c>
      <c r="Q34" s="29">
        <f>Q33/R30</f>
        <v>0</v>
      </c>
      <c r="R34" s="29">
        <f>R33/S30</f>
        <v>0</v>
      </c>
      <c r="S34" s="29">
        <f>S33/T30</f>
        <v>0.20726411369917094</v>
      </c>
      <c r="T34" s="29">
        <f t="shared" si="13"/>
        <v>0.25858665613896564</v>
      </c>
      <c r="U34" s="29">
        <f t="shared" si="13"/>
        <v>5.328596802841918E-2</v>
      </c>
      <c r="V34" s="29">
        <f t="shared" si="13"/>
        <v>0.16056518946692358</v>
      </c>
      <c r="W34" s="29">
        <f t="shared" si="13"/>
        <v>0</v>
      </c>
      <c r="X34" s="29">
        <f t="shared" si="13"/>
        <v>1.3662757599908915E-2</v>
      </c>
      <c r="Y34" s="29">
        <f t="shared" si="13"/>
        <v>9.2724679029957208E-2</v>
      </c>
    </row>
    <row r="35" spans="1:29" s="12" customFormat="1" ht="30" customHeight="1" x14ac:dyDescent="0.2">
      <c r="A35" s="25" t="s">
        <v>49</v>
      </c>
      <c r="B35" s="23">
        <v>49372</v>
      </c>
      <c r="C35" s="23">
        <f>SUM(E35:Y35)</f>
        <v>5837</v>
      </c>
      <c r="D35" s="15">
        <f>C35/B35</f>
        <v>0.11822490480434254</v>
      </c>
      <c r="E35" s="26">
        <v>350</v>
      </c>
      <c r="F35" s="26"/>
      <c r="G35" s="26">
        <v>505</v>
      </c>
      <c r="H35" s="26"/>
      <c r="I35" s="26">
        <v>92</v>
      </c>
      <c r="J35" s="26">
        <v>250</v>
      </c>
      <c r="K35" s="26">
        <v>48</v>
      </c>
      <c r="L35" s="26">
        <v>690</v>
      </c>
      <c r="M35" s="26"/>
      <c r="N35" s="26">
        <v>600</v>
      </c>
      <c r="O35" s="26"/>
      <c r="P35" s="26"/>
      <c r="Q35" s="26">
        <v>1010</v>
      </c>
      <c r="R35" s="26"/>
      <c r="S35" s="26">
        <v>750</v>
      </c>
      <c r="T35" s="26">
        <v>932</v>
      </c>
      <c r="U35" s="26"/>
      <c r="V35" s="26">
        <v>373</v>
      </c>
      <c r="W35" s="26">
        <v>107</v>
      </c>
      <c r="X35" s="26">
        <v>130</v>
      </c>
      <c r="Y35" s="26"/>
    </row>
    <row r="36" spans="1:29" s="12" customFormat="1" ht="30" hidden="1" customHeight="1" x14ac:dyDescent="0.2">
      <c r="A36" s="18" t="s">
        <v>45</v>
      </c>
      <c r="B36" s="9">
        <f>B35/B30</f>
        <v>0.52468145251277909</v>
      </c>
      <c r="C36" s="9">
        <f>C35/C30</f>
        <v>6.1074373247394634E-2</v>
      </c>
      <c r="D36" s="15">
        <f>C36/B36</f>
        <v>0.11640276772678011</v>
      </c>
      <c r="E36" s="92">
        <f>E35/E30</f>
        <v>0.55493895671476134</v>
      </c>
      <c r="F36" s="92">
        <f t="shared" ref="F36:Y36" si="14">F35/F30</f>
        <v>0</v>
      </c>
      <c r="G36" s="92">
        <f t="shared" si="14"/>
        <v>5.2018953440461473E-2</v>
      </c>
      <c r="H36" s="92">
        <f t="shared" si="14"/>
        <v>0</v>
      </c>
      <c r="I36" s="92">
        <f t="shared" si="14"/>
        <v>1.7391304347826087E-2</v>
      </c>
      <c r="J36" s="92">
        <f t="shared" si="14"/>
        <v>5.3625053625053626E-2</v>
      </c>
      <c r="K36" s="92">
        <f t="shared" si="14"/>
        <v>1.6913319238900635E-2</v>
      </c>
      <c r="L36" s="92">
        <f t="shared" si="14"/>
        <v>0.14967462039045554</v>
      </c>
      <c r="M36" s="92">
        <f t="shared" si="14"/>
        <v>0</v>
      </c>
      <c r="N36" s="92">
        <f t="shared" si="14"/>
        <v>0.19028892201325681</v>
      </c>
      <c r="O36" s="92">
        <f t="shared" si="14"/>
        <v>0</v>
      </c>
      <c r="P36" s="92">
        <f t="shared" si="14"/>
        <v>0</v>
      </c>
      <c r="Q36" s="92">
        <f t="shared" si="14"/>
        <v>0.21019771071800208</v>
      </c>
      <c r="R36" s="92">
        <f t="shared" si="14"/>
        <v>0</v>
      </c>
      <c r="S36" s="92">
        <f t="shared" si="14"/>
        <v>0.1340722202359671</v>
      </c>
      <c r="T36" s="92">
        <f t="shared" si="14"/>
        <v>0.18397157520726412</v>
      </c>
      <c r="U36" s="92">
        <f t="shared" si="14"/>
        <v>0</v>
      </c>
      <c r="V36" s="92">
        <f t="shared" si="14"/>
        <v>0.23956326268464997</v>
      </c>
      <c r="W36" s="92">
        <f t="shared" si="14"/>
        <v>1.2328609286784191E-2</v>
      </c>
      <c r="X36" s="92">
        <f t="shared" si="14"/>
        <v>1.4801320733234659E-2</v>
      </c>
      <c r="Y36" s="92">
        <f t="shared" si="14"/>
        <v>0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customHeight="1" x14ac:dyDescent="0.2">
      <c r="A38" s="25" t="s">
        <v>51</v>
      </c>
      <c r="B38" s="23">
        <v>88176</v>
      </c>
      <c r="C38" s="23">
        <f>SUM(E38:Y38)</f>
        <v>1757</v>
      </c>
      <c r="D38" s="15">
        <f t="shared" si="0"/>
        <v>1.9926056976955181E-2</v>
      </c>
      <c r="E38" s="94">
        <v>200</v>
      </c>
      <c r="F38" s="94"/>
      <c r="G38" s="94">
        <v>254</v>
      </c>
      <c r="H38" s="94"/>
      <c r="I38" s="94"/>
      <c r="J38" s="94"/>
      <c r="K38" s="94">
        <v>51</v>
      </c>
      <c r="L38" s="94">
        <v>170</v>
      </c>
      <c r="M38" s="94"/>
      <c r="N38" s="94"/>
      <c r="O38" s="94"/>
      <c r="P38" s="94"/>
      <c r="Q38" s="94">
        <v>913</v>
      </c>
      <c r="R38" s="94"/>
      <c r="S38" s="94"/>
      <c r="T38" s="94"/>
      <c r="U38" s="94"/>
      <c r="V38" s="94"/>
      <c r="W38" s="94">
        <v>169</v>
      </c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16" t="e">
        <f t="shared" si="15"/>
        <v>#DIV/0!</v>
      </c>
      <c r="K39" s="116" t="e">
        <f t="shared" si="15"/>
        <v>#DIV/0!</v>
      </c>
      <c r="L39" s="116" t="e">
        <f t="shared" si="15"/>
        <v>#DIV/0!</v>
      </c>
      <c r="M39" s="116" t="e">
        <f t="shared" si="15"/>
        <v>#DIV/0!</v>
      </c>
      <c r="N39" s="116" t="e">
        <f t="shared" si="15"/>
        <v>#DIV/0!</v>
      </c>
      <c r="O39" s="116" t="e">
        <f t="shared" si="15"/>
        <v>#DIV/0!</v>
      </c>
      <c r="P39" s="116" t="e">
        <f t="shared" si="15"/>
        <v>#DIV/0!</v>
      </c>
      <c r="Q39" s="116" t="e">
        <f t="shared" si="15"/>
        <v>#DIV/0!</v>
      </c>
      <c r="R39" s="116" t="e">
        <f t="shared" si="15"/>
        <v>#DIV/0!</v>
      </c>
      <c r="S39" s="116" t="e">
        <f t="shared" si="15"/>
        <v>#DIV/0!</v>
      </c>
      <c r="T39" s="116" t="e">
        <f t="shared" si="15"/>
        <v>#DIV/0!</v>
      </c>
      <c r="U39" s="116" t="e">
        <f t="shared" si="15"/>
        <v>#DIV/0!</v>
      </c>
      <c r="V39" s="116" t="e">
        <f t="shared" si="15"/>
        <v>#DIV/0!</v>
      </c>
      <c r="W39" s="116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customHeight="1" x14ac:dyDescent="0.2">
      <c r="A40" s="73" t="s">
        <v>53</v>
      </c>
      <c r="B40" s="23">
        <v>25256</v>
      </c>
      <c r="C40" s="23">
        <f>SUM(E40:Y40)</f>
        <v>261</v>
      </c>
      <c r="D40" s="15">
        <f t="shared" si="0"/>
        <v>1.0334178017104846E-2</v>
      </c>
      <c r="E40" s="94">
        <v>50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>
        <v>211</v>
      </c>
      <c r="R40" s="94"/>
      <c r="S40" s="94"/>
      <c r="T40" s="94"/>
      <c r="U40" s="94"/>
      <c r="V40" s="94"/>
      <c r="W40" s="94"/>
      <c r="X40" s="94"/>
      <c r="Y40" s="94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>
        <v>15311</v>
      </c>
      <c r="C42" s="23">
        <f>SUM(E42:Y42)</f>
        <v>166</v>
      </c>
      <c r="D42" s="15">
        <f t="shared" si="0"/>
        <v>1.0841878388086996E-2</v>
      </c>
      <c r="E42" s="135">
        <f>E45+E46+E49</f>
        <v>0</v>
      </c>
      <c r="F42" s="135">
        <f t="shared" ref="F42:Y42" si="16">F45+F46+F49</f>
        <v>0</v>
      </c>
      <c r="G42" s="135">
        <f t="shared" si="16"/>
        <v>0</v>
      </c>
      <c r="H42" s="135">
        <f t="shared" si="16"/>
        <v>0</v>
      </c>
      <c r="I42" s="135">
        <f t="shared" si="16"/>
        <v>0</v>
      </c>
      <c r="J42" s="135">
        <f t="shared" si="16"/>
        <v>0</v>
      </c>
      <c r="K42" s="135">
        <f t="shared" si="16"/>
        <v>0</v>
      </c>
      <c r="L42" s="135">
        <f t="shared" si="16"/>
        <v>0</v>
      </c>
      <c r="M42" s="135">
        <f t="shared" si="16"/>
        <v>0</v>
      </c>
      <c r="N42" s="135">
        <f t="shared" si="16"/>
        <v>0</v>
      </c>
      <c r="O42" s="135">
        <f t="shared" si="16"/>
        <v>0</v>
      </c>
      <c r="P42" s="135">
        <f t="shared" si="16"/>
        <v>0</v>
      </c>
      <c r="Q42" s="135">
        <f t="shared" si="16"/>
        <v>166</v>
      </c>
      <c r="R42" s="135">
        <f t="shared" si="16"/>
        <v>0</v>
      </c>
      <c r="S42" s="135">
        <f t="shared" si="16"/>
        <v>0</v>
      </c>
      <c r="T42" s="135">
        <f t="shared" si="16"/>
        <v>0</v>
      </c>
      <c r="U42" s="135">
        <f t="shared" si="16"/>
        <v>0</v>
      </c>
      <c r="V42" s="135">
        <f t="shared" si="16"/>
        <v>0</v>
      </c>
      <c r="W42" s="135">
        <f t="shared" si="16"/>
        <v>0</v>
      </c>
      <c r="X42" s="135">
        <f t="shared" si="16"/>
        <v>0</v>
      </c>
      <c r="Y42" s="135">
        <f t="shared" si="16"/>
        <v>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7.6469354323158059E-2</v>
      </c>
      <c r="C44" s="32">
        <f>C42/C41</f>
        <v>7.8671867224636616E-4</v>
      </c>
      <c r="D44" s="15">
        <f t="shared" si="0"/>
        <v>1.0288025565401112E-2</v>
      </c>
      <c r="E44" s="118">
        <f t="shared" ref="E44:Y44" si="17">E42/E41</f>
        <v>0</v>
      </c>
      <c r="F44" s="118">
        <f t="shared" si="17"/>
        <v>0</v>
      </c>
      <c r="G44" s="118">
        <f t="shared" si="17"/>
        <v>0</v>
      </c>
      <c r="H44" s="118">
        <f t="shared" si="17"/>
        <v>0</v>
      </c>
      <c r="I44" s="118">
        <f t="shared" si="17"/>
        <v>0</v>
      </c>
      <c r="J44" s="118">
        <f t="shared" si="17"/>
        <v>0</v>
      </c>
      <c r="K44" s="118">
        <f t="shared" si="17"/>
        <v>0</v>
      </c>
      <c r="L44" s="118">
        <f t="shared" si="17"/>
        <v>0</v>
      </c>
      <c r="M44" s="118">
        <f t="shared" si="17"/>
        <v>0</v>
      </c>
      <c r="N44" s="118">
        <f t="shared" si="17"/>
        <v>0</v>
      </c>
      <c r="O44" s="118">
        <f t="shared" si="17"/>
        <v>0</v>
      </c>
      <c r="P44" s="118">
        <f t="shared" si="17"/>
        <v>0</v>
      </c>
      <c r="Q44" s="118">
        <f t="shared" si="17"/>
        <v>1.4954954954954955E-2</v>
      </c>
      <c r="R44" s="118">
        <f t="shared" si="17"/>
        <v>0</v>
      </c>
      <c r="S44" s="118">
        <f t="shared" si="17"/>
        <v>0</v>
      </c>
      <c r="T44" s="118">
        <f t="shared" si="17"/>
        <v>0</v>
      </c>
      <c r="U44" s="118">
        <f t="shared" si="17"/>
        <v>0</v>
      </c>
      <c r="V44" s="118">
        <f t="shared" si="17"/>
        <v>0</v>
      </c>
      <c r="W44" s="118">
        <f t="shared" si="17"/>
        <v>0</v>
      </c>
      <c r="X44" s="118">
        <f t="shared" si="17"/>
        <v>0</v>
      </c>
      <c r="Y44" s="118">
        <f t="shared" si="17"/>
        <v>0</v>
      </c>
      <c r="Z44" s="21"/>
    </row>
    <row r="45" spans="1:29" s="2" customFormat="1" ht="30" customHeight="1" x14ac:dyDescent="0.25">
      <c r="A45" s="18" t="s">
        <v>159</v>
      </c>
      <c r="B45" s="23">
        <v>6352</v>
      </c>
      <c r="C45" s="23">
        <f>SUM(E45:Y45)</f>
        <v>0</v>
      </c>
      <c r="D45" s="15">
        <f t="shared" si="0"/>
        <v>0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1"/>
    </row>
    <row r="46" spans="1:29" s="2" customFormat="1" ht="30" customHeight="1" x14ac:dyDescent="0.25">
      <c r="A46" s="18" t="s">
        <v>54</v>
      </c>
      <c r="B46" s="23">
        <v>5760</v>
      </c>
      <c r="C46" s="23">
        <f>SUM(E46:Y46)</f>
        <v>166</v>
      </c>
      <c r="D46" s="15">
        <f t="shared" si="0"/>
        <v>2.8819444444444446E-2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>
        <v>166</v>
      </c>
      <c r="R46" s="94"/>
      <c r="S46" s="94"/>
      <c r="T46" s="94"/>
      <c r="U46" s="94"/>
      <c r="V46" s="94"/>
      <c r="W46" s="94"/>
      <c r="X46" s="94"/>
      <c r="Y46" s="94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0</v>
      </c>
      <c r="D47" s="15">
        <f t="shared" si="0"/>
        <v>0</v>
      </c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0</v>
      </c>
      <c r="D48" s="15">
        <f t="shared" si="0"/>
        <v>0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21"/>
    </row>
    <row r="49" spans="1:26" s="2" customFormat="1" ht="30" customHeight="1" x14ac:dyDescent="0.25">
      <c r="A49" s="18" t="s">
        <v>57</v>
      </c>
      <c r="B49" s="23">
        <v>1885</v>
      </c>
      <c r="C49" s="23">
        <f>SUM(E49:Y49)</f>
        <v>0</v>
      </c>
      <c r="D49" s="15">
        <f t="shared" si="0"/>
        <v>0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8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8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8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8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9">E54/E53</f>
        <v>1.5714285714285714</v>
      </c>
      <c r="F55" s="118">
        <f t="shared" si="19"/>
        <v>0.9101123595505618</v>
      </c>
      <c r="G55" s="118">
        <f t="shared" si="19"/>
        <v>1.1899109792284865</v>
      </c>
      <c r="H55" s="118">
        <f t="shared" si="19"/>
        <v>1.0387811634349031</v>
      </c>
      <c r="I55" s="118">
        <f t="shared" si="19"/>
        <v>0.64</v>
      </c>
      <c r="J55" s="118">
        <f t="shared" si="19"/>
        <v>0.90445859872611467</v>
      </c>
      <c r="K55" s="118">
        <f t="shared" si="19"/>
        <v>0.65621621621621617</v>
      </c>
      <c r="L55" s="118">
        <f t="shared" si="19"/>
        <v>0.95725388601036265</v>
      </c>
      <c r="M55" s="118">
        <f t="shared" si="19"/>
        <v>1.1571428571428573</v>
      </c>
      <c r="N55" s="118">
        <f t="shared" si="19"/>
        <v>0.94594594594594594</v>
      </c>
      <c r="O55" s="118">
        <f t="shared" si="19"/>
        <v>1.1864406779661016</v>
      </c>
      <c r="P55" s="118">
        <f t="shared" si="19"/>
        <v>1.346613545816733</v>
      </c>
      <c r="Q55" s="118">
        <f t="shared" si="19"/>
        <v>0.16216216216216217</v>
      </c>
      <c r="R55" s="118">
        <f t="shared" si="19"/>
        <v>1.4988962472406182</v>
      </c>
      <c r="S55" s="118">
        <f t="shared" si="19"/>
        <v>0.8632075471698113</v>
      </c>
      <c r="T55" s="118">
        <f t="shared" si="19"/>
        <v>1.1111111111111112</v>
      </c>
      <c r="U55" s="118">
        <f t="shared" si="19"/>
        <v>1.008695652173913</v>
      </c>
      <c r="V55" s="118">
        <f t="shared" si="19"/>
        <v>6.1</v>
      </c>
      <c r="W55" s="118">
        <f t="shared" si="19"/>
        <v>1</v>
      </c>
      <c r="X55" s="118">
        <f t="shared" si="19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8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8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8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20">F58/F57</f>
        <v>0.81904761904761902</v>
      </c>
      <c r="G59" s="116">
        <f t="shared" si="20"/>
        <v>1.125</v>
      </c>
      <c r="H59" s="116"/>
      <c r="I59" s="116">
        <f t="shared" si="20"/>
        <v>2.2571428571428571</v>
      </c>
      <c r="J59" s="116">
        <f t="shared" si="20"/>
        <v>0.66666666666666663</v>
      </c>
      <c r="K59" s="116">
        <f t="shared" si="20"/>
        <v>1.0672268907563025</v>
      </c>
      <c r="L59" s="116">
        <f t="shared" si="20"/>
        <v>1.3385714285714285</v>
      </c>
      <c r="M59" s="116">
        <f t="shared" si="20"/>
        <v>1.4242424242424243</v>
      </c>
      <c r="N59" s="116">
        <f t="shared" si="20"/>
        <v>5.6</v>
      </c>
      <c r="O59" s="116">
        <f t="shared" si="20"/>
        <v>1.9</v>
      </c>
      <c r="P59" s="116">
        <f t="shared" si="20"/>
        <v>1.1834862385321101</v>
      </c>
      <c r="Q59" s="116"/>
      <c r="R59" s="116">
        <f t="shared" si="20"/>
        <v>2.3333333333333335</v>
      </c>
      <c r="S59" s="116">
        <f t="shared" si="20"/>
        <v>1.2</v>
      </c>
      <c r="T59" s="116">
        <f t="shared" si="20"/>
        <v>0.58333333333333337</v>
      </c>
      <c r="U59" s="116"/>
      <c r="V59" s="116"/>
      <c r="W59" s="116">
        <f t="shared" si="20"/>
        <v>1</v>
      </c>
      <c r="X59" s="116">
        <f t="shared" si="20"/>
        <v>1</v>
      </c>
      <c r="Y59" s="116">
        <f t="shared" si="20"/>
        <v>0.6</v>
      </c>
      <c r="Z59" s="20"/>
    </row>
    <row r="60" spans="1:26" s="2" customFormat="1" ht="30" customHeight="1" x14ac:dyDescent="0.25">
      <c r="A60" s="13" t="s">
        <v>188</v>
      </c>
      <c r="B60" s="27">
        <v>220</v>
      </c>
      <c r="C60" s="27">
        <f t="shared" si="18"/>
        <v>0</v>
      </c>
      <c r="D60" s="15">
        <f t="shared" si="0"/>
        <v>0</v>
      </c>
      <c r="E60" s="94"/>
      <c r="F60" s="94"/>
      <c r="G60" s="94"/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8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>
        <v>950</v>
      </c>
      <c r="C62" s="27">
        <f>SUM(E62:Y62)</f>
        <v>0</v>
      </c>
      <c r="D62" s="15">
        <f t="shared" si="0"/>
        <v>0</v>
      </c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12852</v>
      </c>
      <c r="C63" s="27">
        <f>SUM(E63:Y63)</f>
        <v>0</v>
      </c>
      <c r="D63" s="15">
        <f t="shared" si="0"/>
        <v>0</v>
      </c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8"/>
        <v>0</v>
      </c>
      <c r="D64" s="15">
        <f t="shared" si="0"/>
        <v>0</v>
      </c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>
        <v>400</v>
      </c>
      <c r="C67" s="23">
        <f t="shared" si="21"/>
        <v>0</v>
      </c>
      <c r="D67" s="15">
        <f t="shared" si="0"/>
        <v>0</v>
      </c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21"/>
    </row>
    <row r="68" spans="1:26" s="2" customFormat="1" ht="30" customHeight="1" x14ac:dyDescent="0.25">
      <c r="A68" s="18" t="s">
        <v>66</v>
      </c>
      <c r="B68" s="23">
        <v>330</v>
      </c>
      <c r="C68" s="23">
        <f t="shared" si="21"/>
        <v>0</v>
      </c>
      <c r="D68" s="15">
        <f t="shared" si="0"/>
        <v>0</v>
      </c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0</v>
      </c>
      <c r="D69" s="15">
        <f t="shared" si="0"/>
        <v>0</v>
      </c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0</v>
      </c>
      <c r="D70" s="15">
        <f t="shared" si="0"/>
        <v>0</v>
      </c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>
        <v>1616</v>
      </c>
      <c r="C71" s="23">
        <f t="shared" si="21"/>
        <v>0</v>
      </c>
      <c r="D71" s="15">
        <f t="shared" ref="D71:D79" si="22">C71/B71</f>
        <v>0</v>
      </c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21"/>
    </row>
    <row r="72" spans="1:26" s="2" customFormat="1" ht="30" customHeight="1" x14ac:dyDescent="0.25">
      <c r="A72" s="18" t="s">
        <v>70</v>
      </c>
      <c r="B72" s="23">
        <v>343</v>
      </c>
      <c r="C72" s="23">
        <f t="shared" si="21"/>
        <v>0</v>
      </c>
      <c r="D72" s="15">
        <f t="shared" si="22"/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73"/>
      <c r="Q72" s="110"/>
      <c r="R72" s="110"/>
      <c r="S72" s="110"/>
      <c r="T72" s="110"/>
      <c r="U72" s="110"/>
      <c r="V72" s="110"/>
      <c r="W72" s="110"/>
      <c r="X72" s="110"/>
      <c r="Y72" s="110"/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0</v>
      </c>
      <c r="D73" s="15">
        <f t="shared" si="22"/>
        <v>0</v>
      </c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4"/>
      <c r="Q73" s="174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>
        <v>210</v>
      </c>
      <c r="C74" s="23">
        <f t="shared" si="21"/>
        <v>0</v>
      </c>
      <c r="D74" s="15">
        <f t="shared" si="22"/>
        <v>0</v>
      </c>
      <c r="E74" s="110"/>
      <c r="F74" s="110"/>
      <c r="G74" s="142"/>
      <c r="H74" s="115"/>
      <c r="I74" s="115"/>
      <c r="J74" s="110"/>
      <c r="K74" s="110"/>
      <c r="L74" s="110"/>
      <c r="M74" s="110"/>
      <c r="N74" s="110"/>
      <c r="O74" s="110"/>
      <c r="P74" s="174"/>
      <c r="Q74" s="174"/>
      <c r="R74" s="110"/>
      <c r="S74" s="110"/>
      <c r="T74" s="110"/>
      <c r="U74" s="110"/>
      <c r="V74" s="110"/>
      <c r="W74" s="110"/>
      <c r="X74" s="110"/>
      <c r="Y74" s="110"/>
      <c r="Z74" s="21"/>
    </row>
    <row r="75" spans="1:26" s="2" customFormat="1" ht="30" customHeight="1" x14ac:dyDescent="0.25">
      <c r="A75" s="18" t="s">
        <v>73</v>
      </c>
      <c r="B75" s="23">
        <v>10</v>
      </c>
      <c r="C75" s="23">
        <f t="shared" si="21"/>
        <v>0</v>
      </c>
      <c r="D75" s="15">
        <f t="shared" si="22"/>
        <v>0</v>
      </c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74"/>
      <c r="Q75" s="174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4"/>
      <c r="Q76" s="174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4"/>
      <c r="Q77" s="174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4"/>
      <c r="Q78" s="174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4"/>
      <c r="Q79" s="174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5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-212424</v>
      </c>
      <c r="D86" s="15"/>
      <c r="E86" s="151">
        <f>(E42-E87)</f>
        <v>-10620</v>
      </c>
      <c r="F86" s="151">
        <f t="shared" ref="F86:Y86" si="24">(F42-F87)</f>
        <v>-6336</v>
      </c>
      <c r="G86" s="151">
        <f t="shared" si="24"/>
        <v>-14290</v>
      </c>
      <c r="H86" s="151">
        <f t="shared" si="24"/>
        <v>-11599</v>
      </c>
      <c r="I86" s="151">
        <f t="shared" si="24"/>
        <v>-6400</v>
      </c>
      <c r="J86" s="151">
        <f t="shared" si="24"/>
        <v>-15780</v>
      </c>
      <c r="K86" s="151">
        <f t="shared" si="24"/>
        <v>-10934</v>
      </c>
      <c r="L86" s="151">
        <f t="shared" si="24"/>
        <v>-10102</v>
      </c>
      <c r="M86" s="151">
        <f t="shared" si="24"/>
        <v>-10378</v>
      </c>
      <c r="N86" s="151">
        <f t="shared" si="24"/>
        <v>-4591</v>
      </c>
      <c r="O86" s="151">
        <f t="shared" si="24"/>
        <v>-5460</v>
      </c>
      <c r="P86" s="151">
        <f t="shared" si="24"/>
        <v>-7565</v>
      </c>
      <c r="Q86" s="151">
        <f t="shared" si="24"/>
        <v>-10970</v>
      </c>
      <c r="R86" s="151">
        <f t="shared" si="24"/>
        <v>-13556</v>
      </c>
      <c r="S86" s="151">
        <f t="shared" si="24"/>
        <v>-11999</v>
      </c>
      <c r="T86" s="151">
        <f t="shared" si="24"/>
        <v>-10088</v>
      </c>
      <c r="U86" s="151">
        <f t="shared" si="24"/>
        <v>-9650</v>
      </c>
      <c r="V86" s="151">
        <f t="shared" si="24"/>
        <v>-3302</v>
      </c>
      <c r="W86" s="151">
        <f t="shared" si="24"/>
        <v>-8299</v>
      </c>
      <c r="X86" s="151">
        <f t="shared" si="24"/>
        <v>-20155</v>
      </c>
      <c r="Y86" s="151">
        <f t="shared" si="24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2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6809.6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72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4">
        <f t="shared" si="26"/>
        <v>6.0351413292589765E-2</v>
      </c>
      <c r="E105" s="161">
        <f>E103-E102</f>
        <v>0</v>
      </c>
      <c r="F105" s="161">
        <f t="shared" ref="F105:L105" si="28">F103-F102</f>
        <v>0</v>
      </c>
      <c r="G105" s="161">
        <f t="shared" si="28"/>
        <v>0</v>
      </c>
      <c r="H105" s="161">
        <f>H103-H102</f>
        <v>0</v>
      </c>
      <c r="I105" s="161">
        <f>I103-I102</f>
        <v>0</v>
      </c>
      <c r="J105" s="161">
        <f t="shared" si="28"/>
        <v>0</v>
      </c>
      <c r="K105" s="161">
        <f t="shared" si="28"/>
        <v>0</v>
      </c>
      <c r="L105" s="161">
        <f t="shared" si="28"/>
        <v>26</v>
      </c>
      <c r="M105" s="161">
        <f>M103-M102</f>
        <v>0</v>
      </c>
      <c r="N105" s="161">
        <f>N103-N102</f>
        <v>0</v>
      </c>
      <c r="O105" s="161">
        <f t="shared" ref="O105:Y105" si="29">O103-O102</f>
        <v>102</v>
      </c>
      <c r="P105" s="161">
        <f t="shared" si="29"/>
        <v>0</v>
      </c>
      <c r="Q105" s="161">
        <f>Q103-Q102</f>
        <v>0</v>
      </c>
      <c r="R105" s="161">
        <f t="shared" si="29"/>
        <v>0</v>
      </c>
      <c r="S105" s="161">
        <f t="shared" si="29"/>
        <v>60</v>
      </c>
      <c r="T105" s="161">
        <f t="shared" si="29"/>
        <v>90</v>
      </c>
      <c r="U105" s="161">
        <f t="shared" si="29"/>
        <v>38</v>
      </c>
      <c r="V105" s="161">
        <f t="shared" si="29"/>
        <v>0</v>
      </c>
      <c r="W105" s="177">
        <f>W103-W102</f>
        <v>0</v>
      </c>
      <c r="X105" s="161">
        <f t="shared" si="29"/>
        <v>0</v>
      </c>
      <c r="Y105" s="161">
        <f t="shared" si="29"/>
        <v>0</v>
      </c>
      <c r="Z105" s="166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3"/>
      <c r="F110" s="163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72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3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3"/>
      <c r="F125" s="163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7">
        <f t="shared" ref="E126:G126" si="35">E119/E111*10</f>
        <v>48.629786144192593</v>
      </c>
      <c r="F126" s="157">
        <f t="shared" si="35"/>
        <v>30</v>
      </c>
      <c r="G126" s="157">
        <f t="shared" si="35"/>
        <v>35.006734762599621</v>
      </c>
      <c r="H126" s="157">
        <f t="shared" ref="H126:J126" si="36">H119/H111*10</f>
        <v>33.80750925436277</v>
      </c>
      <c r="I126" s="157">
        <f t="shared" si="36"/>
        <v>30.394875026254986</v>
      </c>
      <c r="J126" s="157">
        <f t="shared" si="36"/>
        <v>35.919943196946839</v>
      </c>
      <c r="K126" s="157">
        <f t="shared" ref="K126" si="37">K119/K111*10</f>
        <v>35.371513353115731</v>
      </c>
      <c r="L126" s="157">
        <f>L119/L111*10</f>
        <v>30.673740446686949</v>
      </c>
      <c r="M126" s="157">
        <f t="shared" ref="M126:S126" si="38">M119/M111*10</f>
        <v>34.044855400354123</v>
      </c>
      <c r="N126" s="157">
        <f t="shared" si="38"/>
        <v>29.295629820051413</v>
      </c>
      <c r="O126" s="157">
        <f t="shared" si="38"/>
        <v>30.736516987407935</v>
      </c>
      <c r="P126" s="157">
        <f t="shared" si="38"/>
        <v>29.472064235530276</v>
      </c>
      <c r="Q126" s="157">
        <f t="shared" si="38"/>
        <v>30.483910139647847</v>
      </c>
      <c r="R126" s="157">
        <f t="shared" si="38"/>
        <v>33.568933395435494</v>
      </c>
      <c r="S126" s="157">
        <f t="shared" si="38"/>
        <v>39.222426968727987</v>
      </c>
      <c r="T126" s="157">
        <f t="shared" ref="T126" si="39">T119/T111*10</f>
        <v>31.45965015434367</v>
      </c>
      <c r="U126" s="157">
        <f t="shared" ref="U126:Y126" si="40">U119/U111*10</f>
        <v>32.657032755298651</v>
      </c>
      <c r="V126" s="157">
        <f t="shared" si="40"/>
        <v>29.708262751741014</v>
      </c>
      <c r="W126" s="178">
        <f t="shared" si="40"/>
        <v>30.078979737165792</v>
      </c>
      <c r="X126" s="157">
        <f>X119/X111*10</f>
        <v>38.391209168562476</v>
      </c>
      <c r="Y126" s="157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2">G121/G113*10</f>
        <v>21.182547399124939</v>
      </c>
      <c r="H127" s="158">
        <f t="shared" ref="H127:J127" si="43">H121/H113*10</f>
        <v>34.243744301489215</v>
      </c>
      <c r="I127" s="158">
        <f t="shared" si="43"/>
        <v>31.350388651379713</v>
      </c>
      <c r="J127" s="158">
        <f t="shared" si="43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4">M121/M113*10</f>
        <v>34.36738619363112</v>
      </c>
      <c r="N127" s="158">
        <f t="shared" si="44"/>
        <v>28.955983994179704</v>
      </c>
      <c r="O127" s="158">
        <f t="shared" ref="O127:Y127" si="45">O121/O113*10</f>
        <v>34.034102511741878</v>
      </c>
      <c r="P127" s="158">
        <f t="shared" si="45"/>
        <v>31.070482915143106</v>
      </c>
      <c r="Q127" s="158">
        <f t="shared" si="45"/>
        <v>34.067059356592665</v>
      </c>
      <c r="R127" s="158">
        <f t="shared" si="45"/>
        <v>35.687318489835434</v>
      </c>
      <c r="S127" s="158">
        <f t="shared" si="45"/>
        <v>40.415645176382512</v>
      </c>
      <c r="T127" s="158">
        <f t="shared" si="45"/>
        <v>32.172877556738584</v>
      </c>
      <c r="U127" s="158">
        <f t="shared" si="45"/>
        <v>33.585025380710661</v>
      </c>
      <c r="V127" s="158">
        <f t="shared" si="45"/>
        <v>27.143280925541383</v>
      </c>
      <c r="W127" s="140">
        <f t="shared" si="45"/>
        <v>33.555192766545268</v>
      </c>
      <c r="X127" s="150">
        <f t="shared" si="45"/>
        <v>39.161906461977864</v>
      </c>
      <c r="Y127" s="158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0">
        <f>E122/E114*10</f>
        <v>30.416666666666664</v>
      </c>
      <c r="F128" s="150">
        <f t="shared" ref="F128" si="46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7">M122/M114*10</f>
        <v>15</v>
      </c>
      <c r="N128" s="150">
        <f t="shared" si="47"/>
        <v>27.906976744186046</v>
      </c>
      <c r="O128" s="150">
        <f t="shared" si="47"/>
        <v>28.751219512195121</v>
      </c>
      <c r="P128" s="150">
        <f t="shared" si="47"/>
        <v>30</v>
      </c>
      <c r="Q128" s="150">
        <f t="shared" si="47"/>
        <v>23.888888888888889</v>
      </c>
      <c r="R128" s="150">
        <f t="shared" si="47"/>
        <v>22.027027027027025</v>
      </c>
      <c r="S128" s="150">
        <f t="shared" si="47"/>
        <v>23.313373253493012</v>
      </c>
      <c r="T128" s="150">
        <f t="shared" si="47"/>
        <v>50</v>
      </c>
      <c r="U128" s="150"/>
      <c r="V128" s="150">
        <f>V122/V114*10</f>
        <v>16.666666666666668</v>
      </c>
      <c r="W128" s="179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0">
        <f t="shared" ref="E129:Y129" si="48">E123/E115*10</f>
        <v>43.006060606060608</v>
      </c>
      <c r="F129" s="150">
        <f t="shared" ref="F129" si="49">F123/F115*10</f>
        <v>31</v>
      </c>
      <c r="G129" s="150">
        <f t="shared" si="48"/>
        <v>28.930587337909994</v>
      </c>
      <c r="H129" s="150">
        <f t="shared" si="48"/>
        <v>33.764175433802428</v>
      </c>
      <c r="I129" s="150">
        <f t="shared" si="48"/>
        <v>29.222437137330751</v>
      </c>
      <c r="J129" s="150">
        <f t="shared" si="48"/>
        <v>37.399770904925546</v>
      </c>
      <c r="K129" s="150">
        <f t="shared" si="48"/>
        <v>36.15174506828528</v>
      </c>
      <c r="L129" s="150">
        <f t="shared" si="48"/>
        <v>30.825026511134674</v>
      </c>
      <c r="M129" s="150">
        <f t="shared" si="48"/>
        <v>32.962962962962962</v>
      </c>
      <c r="N129" s="150">
        <f t="shared" si="48"/>
        <v>28.515557847687809</v>
      </c>
      <c r="O129" s="150">
        <f t="shared" si="48"/>
        <v>34.423428920073214</v>
      </c>
      <c r="P129" s="150">
        <f t="shared" si="48"/>
        <v>27.746187158727167</v>
      </c>
      <c r="Q129" s="150">
        <f t="shared" si="48"/>
        <v>25.435793143521209</v>
      </c>
      <c r="R129" s="150">
        <f t="shared" si="48"/>
        <v>31.100455136540962</v>
      </c>
      <c r="S129" s="150">
        <f t="shared" si="48"/>
        <v>39.314484769928711</v>
      </c>
      <c r="T129" s="150">
        <f t="shared" si="48"/>
        <v>31.755359877488516</v>
      </c>
      <c r="U129" s="150">
        <f t="shared" si="48"/>
        <v>29.49984370115661</v>
      </c>
      <c r="V129" s="150">
        <f t="shared" si="48"/>
        <v>30.271800679501698</v>
      </c>
      <c r="W129" s="179">
        <f t="shared" si="48"/>
        <v>25.997719498289623</v>
      </c>
      <c r="X129" s="150">
        <f t="shared" si="48"/>
        <v>40.033281825745874</v>
      </c>
      <c r="Y129" s="150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0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0">
        <f t="shared" ref="R130" si="51">R124/R116*10</f>
        <v>10</v>
      </c>
      <c r="S130" s="150"/>
      <c r="T130" s="150"/>
      <c r="U130" s="150"/>
      <c r="V130" s="150"/>
      <c r="W130" s="179"/>
      <c r="X130" s="150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0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0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3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1">
        <f t="shared" si="60"/>
        <v>0</v>
      </c>
      <c r="X141" s="85">
        <f t="shared" si="60"/>
        <v>0</v>
      </c>
      <c r="Y141" s="85">
        <f t="shared" si="60"/>
        <v>0</v>
      </c>
      <c r="Z141" s="166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7">
        <f t="shared" ref="E145" si="62">E143/E139*10</f>
        <v>179.62025316455697</v>
      </c>
      <c r="F145" s="157">
        <f t="shared" ref="F145:G145" si="63">F143/F139*10</f>
        <v>180.92592592592592</v>
      </c>
      <c r="G145" s="157">
        <f t="shared" si="63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4">M143/M139*10</f>
        <v>202.25806451612902</v>
      </c>
      <c r="N145" s="157">
        <f t="shared" si="64"/>
        <v>198</v>
      </c>
      <c r="O145" s="157">
        <f t="shared" si="64"/>
        <v>169.63917525773195</v>
      </c>
      <c r="P145" s="157">
        <f t="shared" si="64"/>
        <v>229.78448275862067</v>
      </c>
      <c r="Q145" s="157">
        <f t="shared" si="64"/>
        <v>231.42857142857142</v>
      </c>
      <c r="R145" s="157">
        <f t="shared" si="64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5">U143/U139*10</f>
        <v>200.95652173913044</v>
      </c>
      <c r="V145" s="157">
        <f t="shared" si="65"/>
        <v>185.10638297872339</v>
      </c>
      <c r="W145" s="178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49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2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0">
        <f>E149-E150</f>
        <v>0</v>
      </c>
      <c r="F156" s="160">
        <f t="shared" ref="F156:Y156" si="73">F149-F150</f>
        <v>0</v>
      </c>
      <c r="G156" s="160">
        <f>G149-G150</f>
        <v>0</v>
      </c>
      <c r="H156" s="160">
        <f>H149-H150</f>
        <v>0</v>
      </c>
      <c r="I156" s="160">
        <f t="shared" si="73"/>
        <v>0</v>
      </c>
      <c r="J156" s="160">
        <f t="shared" si="73"/>
        <v>0</v>
      </c>
      <c r="K156" s="160">
        <f t="shared" si="73"/>
        <v>1.9500000000000028</v>
      </c>
      <c r="L156" s="160">
        <f t="shared" si="73"/>
        <v>0</v>
      </c>
      <c r="M156" s="160">
        <f t="shared" si="73"/>
        <v>0</v>
      </c>
      <c r="N156" s="160">
        <f t="shared" si="73"/>
        <v>0</v>
      </c>
      <c r="O156" s="160">
        <f t="shared" si="73"/>
        <v>0</v>
      </c>
      <c r="P156" s="160">
        <f t="shared" si="73"/>
        <v>19</v>
      </c>
      <c r="Q156" s="160">
        <f t="shared" si="73"/>
        <v>0</v>
      </c>
      <c r="R156" s="160">
        <f t="shared" si="73"/>
        <v>0</v>
      </c>
      <c r="S156" s="160">
        <f t="shared" si="73"/>
        <v>7</v>
      </c>
      <c r="T156" s="160">
        <f t="shared" si="73"/>
        <v>0</v>
      </c>
      <c r="U156" s="160">
        <f t="shared" si="73"/>
        <v>0</v>
      </c>
      <c r="V156" s="160">
        <f t="shared" si="73"/>
        <v>0</v>
      </c>
      <c r="W156" s="183">
        <f t="shared" si="73"/>
        <v>0</v>
      </c>
      <c r="X156" s="160">
        <f t="shared" si="73"/>
        <v>0</v>
      </c>
      <c r="Y156" s="160">
        <f t="shared" si="73"/>
        <v>0</v>
      </c>
      <c r="Z156" s="168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2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49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49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49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49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49">
        <f>B168+B171+B188+B174+B183</f>
        <v>14637</v>
      </c>
      <c r="C164" s="149">
        <f>C168+C171+C188+C174+C183</f>
        <v>31012.399999999998</v>
      </c>
      <c r="D164" s="15">
        <f>C164/B164</f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7">P168+P171+P188+P174+P177+P183</f>
        <v>1189</v>
      </c>
      <c r="Q164" s="159">
        <f t="shared" si="77"/>
        <v>4479</v>
      </c>
      <c r="R164" s="159">
        <f t="shared" si="77"/>
        <v>525.5</v>
      </c>
      <c r="S164" s="159">
        <f t="shared" si="77"/>
        <v>1005.6</v>
      </c>
      <c r="T164" s="159">
        <f t="shared" si="77"/>
        <v>913</v>
      </c>
      <c r="U164" s="159">
        <f t="shared" si="77"/>
        <v>1353</v>
      </c>
      <c r="V164" s="159">
        <f t="shared" si="77"/>
        <v>522</v>
      </c>
      <c r="W164" s="144">
        <f t="shared" si="77"/>
        <v>1453</v>
      </c>
      <c r="X164" s="159">
        <f t="shared" si="77"/>
        <v>1377</v>
      </c>
      <c r="Y164" s="159">
        <f t="shared" si="77"/>
        <v>175</v>
      </c>
    </row>
    <row r="165" spans="1:26" s="12" customFormat="1" ht="31.5" hidden="1" customHeight="1" x14ac:dyDescent="0.2">
      <c r="A165" s="145" t="s">
        <v>207</v>
      </c>
      <c r="B165" s="149">
        <f>B169+B172+B189</f>
        <v>10047</v>
      </c>
      <c r="C165" s="149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4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2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5"/>
      <c r="C167" s="165">
        <f>SUM(E167:Y167)</f>
        <v>3788.1</v>
      </c>
      <c r="D167" s="164"/>
      <c r="E167" s="160">
        <f t="shared" ref="E167:U167" si="82">E163-E164</f>
        <v>500</v>
      </c>
      <c r="F167" s="160">
        <f t="shared" si="82"/>
        <v>275</v>
      </c>
      <c r="G167" s="160">
        <f>G163-G164</f>
        <v>259.59999999999991</v>
      </c>
      <c r="H167" s="160">
        <f>H163-H164</f>
        <v>0</v>
      </c>
      <c r="I167" s="160">
        <f t="shared" si="82"/>
        <v>50</v>
      </c>
      <c r="J167" s="160">
        <f t="shared" si="82"/>
        <v>24</v>
      </c>
      <c r="K167" s="160">
        <f t="shared" si="82"/>
        <v>160</v>
      </c>
      <c r="L167" s="160">
        <f t="shared" si="82"/>
        <v>415</v>
      </c>
      <c r="M167" s="160">
        <f t="shared" si="82"/>
        <v>0</v>
      </c>
      <c r="N167" s="160">
        <f t="shared" si="82"/>
        <v>87</v>
      </c>
      <c r="O167" s="160">
        <f t="shared" si="82"/>
        <v>0</v>
      </c>
      <c r="P167" s="160">
        <f t="shared" si="82"/>
        <v>0</v>
      </c>
      <c r="Q167" s="160">
        <f t="shared" si="82"/>
        <v>799</v>
      </c>
      <c r="R167" s="160">
        <f>R163-R164</f>
        <v>0</v>
      </c>
      <c r="S167" s="160">
        <f t="shared" si="82"/>
        <v>0</v>
      </c>
      <c r="T167" s="160">
        <f t="shared" si="82"/>
        <v>261.5</v>
      </c>
      <c r="U167" s="160">
        <f t="shared" si="82"/>
        <v>902</v>
      </c>
      <c r="V167" s="160">
        <f>V160-V164</f>
        <v>0</v>
      </c>
      <c r="W167" s="183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7">
        <v>158</v>
      </c>
      <c r="M169" s="147"/>
      <c r="N169" s="146"/>
      <c r="O169" s="137">
        <v>735</v>
      </c>
      <c r="P169" s="137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5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2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3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6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7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7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2">
        <v>50.1</v>
      </c>
      <c r="S198" s="138">
        <v>17.600000000000001</v>
      </c>
      <c r="T198" s="138">
        <v>4</v>
      </c>
      <c r="U198" s="137"/>
      <c r="V198" s="137"/>
      <c r="W198" s="187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2">
        <f>W198/W197*10</f>
        <v>20.428571428571427</v>
      </c>
      <c r="X199" s="137"/>
      <c r="Y199" s="137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89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4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5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89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5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5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hidden="1" x14ac:dyDescent="0.25">
      <c r="B264" s="134"/>
    </row>
    <row r="265" spans="1:25" hidden="1" x14ac:dyDescent="0.25"/>
    <row r="266" spans="1:25" hidden="1" x14ac:dyDescent="0.25"/>
    <row r="267" spans="1:25" hidden="1" x14ac:dyDescent="0.25"/>
    <row r="268" spans="1:25" hidden="1" x14ac:dyDescent="0.25"/>
    <row r="269" spans="1:25" hidden="1" x14ac:dyDescent="0.25"/>
    <row r="270" spans="1:25" hidden="1" x14ac:dyDescent="0.25"/>
    <row r="271" spans="1:25" hidden="1" x14ac:dyDescent="0.25"/>
    <row r="272" spans="1:25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2024-04-15T05:31:45Z</cp:lastPrinted>
  <dcterms:created xsi:type="dcterms:W3CDTF">2017-06-08T05:54:08Z</dcterms:created>
  <dcterms:modified xsi:type="dcterms:W3CDTF">2024-04-15T07:34:52Z</dcterms:modified>
</cp:coreProperties>
</file>