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9255" activeTab="0"/>
  </bookViews>
  <sheets>
    <sheet name="Доходы-район" sheetId="1" r:id="rId1"/>
  </sheets>
  <definedNames>
    <definedName name="_xlnm.Print_Area" localSheetId="0">'Доходы-район'!$A$2:$I$91</definedName>
  </definedNames>
  <calcPr fullCalcOnLoad="1"/>
</workbook>
</file>

<file path=xl/sharedStrings.xml><?xml version="1.0" encoding="utf-8"?>
<sst xmlns="http://schemas.openxmlformats.org/spreadsheetml/2006/main" count="101" uniqueCount="99">
  <si>
    <t>Единый налог на вмененный доход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</si>
  <si>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</si>
  <si>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</si>
  <si>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</si>
  <si>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Дивиденды по акциям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</si>
  <si>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</si>
  <si>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</si>
  <si>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Штрафные санкции, возмещение ущерба</t>
  </si>
  <si>
    <t>Неналоговые доходы</t>
  </si>
  <si>
    <t>Наименование показателя</t>
  </si>
  <si>
    <t>тыс.рублей</t>
  </si>
  <si>
    <t>Налог на добычу прочих полезных ископаемых</t>
  </si>
  <si>
    <t>Задолженность и перерасчеты по отмененным налогам</t>
  </si>
  <si>
    <t xml:space="preserve">Налоговые доходы </t>
  </si>
  <si>
    <t xml:space="preserve">Налог на доходы физических лиц </t>
  </si>
  <si>
    <t>Прочие налоговые доходы</t>
  </si>
  <si>
    <t>Патентная система налогообложения</t>
  </si>
  <si>
    <t>Акцизы на нефтепродукты</t>
  </si>
  <si>
    <t>Транспортный налог</t>
  </si>
  <si>
    <t>Доходы от продажи муниципального имущества</t>
  </si>
  <si>
    <t>Доходы от продажи земельных участков</t>
  </si>
  <si>
    <t>Арендная плата за зем.участки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</si>
  <si>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</si>
  <si>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</si>
  <si>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</si>
  <si>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применением упрощенной системы налогообложения</t>
  </si>
  <si>
    <t>Прочие поступления неналоговые доходов от управления и распоряжения имуществом</t>
  </si>
  <si>
    <t>Налоговые и неналоговые доходы (без инициативных платежей)</t>
  </si>
  <si>
    <t>Инициативные платежи</t>
  </si>
  <si>
    <t>План  2023 года</t>
  </si>
  <si>
    <t>Соотношениефакт 2023/ план 2023</t>
  </si>
  <si>
    <t>Безвозмездные поступления, в том числе:</t>
  </si>
  <si>
    <t xml:space="preserve"> - Дотация</t>
  </si>
  <si>
    <t xml:space="preserve"> - Субсидия</t>
  </si>
  <si>
    <t xml:space="preserve"> - Субвенция</t>
  </si>
  <si>
    <t xml:space="preserve"> - Иные межбюджетные трансферты</t>
  </si>
  <si>
    <t>ИТОГО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</si>
  <si>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</si>
  <si>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</si>
  <si>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(с учетом возвратов)</t>
  </si>
  <si>
    <t xml:space="preserve">Налоговые и неналоговые доходы </t>
  </si>
  <si>
    <t>ИТОГО РАСХОДЫ</t>
  </si>
  <si>
    <t>Плата за нестац.торг.объекты</t>
  </si>
  <si>
    <t xml:space="preserve"> - Прочие безвозмездные поступления</t>
  </si>
  <si>
    <t>0104</t>
  </si>
  <si>
    <t>0106</t>
  </si>
  <si>
    <t>0113</t>
  </si>
  <si>
    <t>0203</t>
  </si>
  <si>
    <t>0304</t>
  </si>
  <si>
    <t>0310</t>
  </si>
  <si>
    <t>0314</t>
  </si>
  <si>
    <t>0401</t>
  </si>
  <si>
    <t>0405</t>
  </si>
  <si>
    <t>0409</t>
  </si>
  <si>
    <t>0412</t>
  </si>
  <si>
    <t>0501</t>
  </si>
  <si>
    <t>0502</t>
  </si>
  <si>
    <t>0503</t>
  </si>
  <si>
    <t>0505</t>
  </si>
  <si>
    <t>0605</t>
  </si>
  <si>
    <t>0701</t>
  </si>
  <si>
    <t>0702</t>
  </si>
  <si>
    <t>0703</t>
  </si>
  <si>
    <t>0707</t>
  </si>
  <si>
    <t>0705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</si>
  <si>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</si>
  <si>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</si>
  <si>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</si>
  <si>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</si>
  <si>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</si>
  <si>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</si>
  <si>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</si>
  <si>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</si>
  <si>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</si>
  <si>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0100</t>
  </si>
  <si>
    <t>0300</t>
  </si>
  <si>
    <t>0400</t>
  </si>
  <si>
    <t>0500</t>
  </si>
  <si>
    <t>0700</t>
  </si>
  <si>
    <t>0800</t>
  </si>
  <si>
    <t>1000</t>
  </si>
  <si>
    <t>1100</t>
  </si>
  <si>
    <t>0105</t>
  </si>
  <si>
    <t>0111</t>
  </si>
  <si>
    <t>0406</t>
  </si>
  <si>
    <t>Дефицит (профицит)</t>
  </si>
  <si>
    <t>Х</t>
  </si>
  <si>
    <t>Доходы от сдачи в аренду имущество</t>
  </si>
  <si>
    <t>0103</t>
  </si>
  <si>
    <t>Прочие неналоговые доходы ( вкл. невыясненные поступления)</t>
  </si>
  <si>
    <t>Платежи от государственных и муниципальных унитарных предприятий</t>
  </si>
  <si>
    <t>0107</t>
  </si>
  <si>
    <r>
      <t xml:space="preserve">План на 2023 год                        (с учетом решения)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</t>
    </r>
  </si>
  <si>
    <t>ИСПОЛНЕНИЕ БЮДЖЕТА ЧЕБОКСАРСКОГО МУНИЦИПАЛЬНОГО ОКРУГА 
НА 01.11.2023 ГОД</t>
  </si>
  <si>
    <t>Факт.на 01.11.2022 года</t>
  </si>
  <si>
    <t>Исполнение на 01.11.2023 года</t>
  </si>
  <si>
    <t>Факт на 01.11.2023/ факт на 01.11.2022</t>
  </si>
  <si>
    <r>
      <t xml:space="preserve">Факт на 01.11.2023 год                       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</t>
    </r>
  </si>
  <si>
    <r>
      <t xml:space="preserve">Темп роста факта на 01.11.2023 год                        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
к факту на 01.11.2022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</si>
</sst>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8"/>
      <name val="TimesET"/>
      <family val="0"/>
    </font>
    <font>
      <b/>
      <sz val="12"/>
      <color indexed="8"/>
      <name val="TimesET"/>
      <family val="0"/>
    </font>
    <font>
      <b/>
      <sz val="11"/>
      <color indexed="8"/>
      <name val="TimesET"/>
      <family val="0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b/>
      <i/>
      <sz val="8"/>
      <name val="TimesET"/>
      <family val="0"/>
    </font>
    <font>
      <sz val="10"/>
      <name val="TimesET"/>
      <family val="0"/>
    </font>
    <font>
      <b/>
      <sz val="10"/>
      <name val="TimesET"/>
      <family val="0"/>
    </font>
    <font>
      <b/>
      <sz val="10"/>
      <color indexed="8"/>
      <name val="TimesET"/>
      <family val="0"/>
    </font>
    <font>
      <b/>
      <i/>
      <sz val="10"/>
      <color indexed="8"/>
      <name val="Times New Roman"/>
      <family val="1"/>
    </font>
    <font>
      <b/>
      <i/>
      <sz val="10"/>
      <name val="TimesET"/>
      <family val="0"/>
    </font>
    <font>
      <b/>
      <i/>
      <sz val="10"/>
      <color indexed="8"/>
      <name val="TimesET"/>
      <family val="0"/>
    </font>
    <font>
      <sz val="10"/>
      <color indexed="8"/>
      <name val="TimesET"/>
      <family val="0"/>
    </font>
    <font>
      <i/>
      <sz val="10"/>
      <color indexed="8"/>
      <name val="TimesET"/>
      <family val="0"/>
    </font>
    <font>
      <i/>
      <sz val="10"/>
      <name val="TimesET"/>
      <family val="0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ET"/>
      <family val="0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ET"/>
      <family val="0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1" fillId="0" borderId="1">
      <alignment horizontal="center" vertical="center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175" fontId="8" fillId="33" borderId="11" xfId="0" applyNumberFormat="1" applyFont="1" applyFill="1" applyBorder="1" applyAlignment="1">
      <alignment horizontal="right" vertical="center" wrapText="1"/>
    </xf>
    <xf numFmtId="4" fontId="7" fillId="33" borderId="11" xfId="54" applyNumberFormat="1" applyFont="1" applyFill="1" applyBorder="1" applyAlignment="1">
      <alignment horizontal="right" vertical="center" wrapText="1"/>
      <protection/>
    </xf>
    <xf numFmtId="2" fontId="9" fillId="33" borderId="11" xfId="54" applyNumberFormat="1" applyFont="1" applyFill="1" applyBorder="1" applyAlignment="1">
      <alignment horizontal="left" vertical="center" wrapText="1"/>
      <protection/>
    </xf>
    <xf numFmtId="4" fontId="4" fillId="0" borderId="0" xfId="0" applyNumberFormat="1" applyFont="1" applyAlignment="1">
      <alignment vertical="center" wrapText="1"/>
    </xf>
    <xf numFmtId="2" fontId="10" fillId="0" borderId="11" xfId="54" applyNumberFormat="1" applyFont="1" applyFill="1" applyBorder="1" applyAlignment="1">
      <alignment horizontal="left" vertical="center" wrapText="1"/>
      <protection/>
    </xf>
    <xf numFmtId="2" fontId="5" fillId="0" borderId="0" xfId="0" applyNumberFormat="1" applyFont="1" applyAlignment="1">
      <alignment horizontal="center" vertical="center" wrapText="1"/>
    </xf>
    <xf numFmtId="2" fontId="11" fillId="0" borderId="11" xfId="54" applyNumberFormat="1" applyFont="1" applyFill="1" applyBorder="1" applyAlignment="1">
      <alignment horizontal="center" vertical="center" wrapText="1"/>
      <protection/>
    </xf>
    <xf numFmtId="174" fontId="11" fillId="0" borderId="11" xfId="54" applyNumberFormat="1" applyFont="1" applyFill="1" applyBorder="1" applyAlignment="1">
      <alignment horizontal="center" vertical="center" wrapText="1"/>
      <protection/>
    </xf>
    <xf numFmtId="2" fontId="12" fillId="0" borderId="11" xfId="0" applyNumberFormat="1" applyFont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5" borderId="11" xfId="0" applyNumberFormat="1" applyFont="1" applyFill="1" applyBorder="1" applyAlignment="1">
      <alignment horizontal="left" vertical="center" wrapText="1"/>
    </xf>
    <xf numFmtId="175" fontId="11" fillId="5" borderId="11" xfId="54" applyNumberFormat="1" applyFont="1" applyFill="1" applyBorder="1" applyAlignment="1">
      <alignment horizontal="right" vertical="center" wrapText="1"/>
      <protection/>
    </xf>
    <xf numFmtId="4" fontId="11" fillId="5" borderId="11" xfId="54" applyNumberFormat="1" applyFont="1" applyFill="1" applyBorder="1" applyAlignment="1">
      <alignment horizontal="right" vertical="center" wrapText="1"/>
      <protection/>
    </xf>
    <xf numFmtId="175" fontId="12" fillId="5" borderId="11" xfId="0" applyNumberFormat="1" applyFont="1" applyFill="1" applyBorder="1" applyAlignment="1">
      <alignment horizontal="right" vertical="center" wrapText="1"/>
    </xf>
    <xf numFmtId="174" fontId="12" fillId="5" borderId="11" xfId="0" applyNumberFormat="1" applyFont="1" applyFill="1" applyBorder="1" applyAlignment="1">
      <alignment horizontal="right" vertical="center" wrapText="1"/>
    </xf>
    <xf numFmtId="2" fontId="14" fillId="0" borderId="11" xfId="54" applyNumberFormat="1" applyFont="1" applyFill="1" applyBorder="1" applyAlignment="1">
      <alignment horizontal="left" vertical="center" wrapText="1"/>
      <protection/>
    </xf>
    <xf numFmtId="4" fontId="14" fillId="0" borderId="11" xfId="54" applyNumberFormat="1" applyFont="1" applyFill="1" applyBorder="1" applyAlignment="1">
      <alignment horizontal="right" vertical="center" wrapText="1"/>
      <protection/>
    </xf>
    <xf numFmtId="175" fontId="15" fillId="33" borderId="11" xfId="0" applyNumberFormat="1" applyFont="1" applyFill="1" applyBorder="1" applyAlignment="1">
      <alignment horizontal="right" vertical="center" wrapText="1"/>
    </xf>
    <xf numFmtId="4" fontId="10" fillId="0" borderId="11" xfId="54" applyNumberFormat="1" applyFont="1" applyFill="1" applyBorder="1" applyAlignment="1">
      <alignment horizontal="right" vertical="center" wrapText="1"/>
      <protection/>
    </xf>
    <xf numFmtId="4" fontId="16" fillId="33" borderId="12" xfId="0" applyNumberFormat="1" applyFont="1" applyFill="1" applyBorder="1" applyAlignment="1">
      <alignment vertical="center" wrapText="1"/>
    </xf>
    <xf numFmtId="175" fontId="16" fillId="33" borderId="11" xfId="0" applyNumberFormat="1" applyFont="1" applyFill="1" applyBorder="1" applyAlignment="1">
      <alignment horizontal="right" vertical="center" wrapText="1"/>
    </xf>
    <xf numFmtId="174" fontId="16" fillId="0" borderId="11" xfId="0" applyNumberFormat="1" applyFont="1" applyBorder="1" applyAlignment="1">
      <alignment vertical="center" wrapText="1"/>
    </xf>
    <xf numFmtId="4" fontId="10" fillId="33" borderId="12" xfId="0" applyNumberFormat="1" applyFont="1" applyFill="1" applyBorder="1" applyAlignment="1">
      <alignment vertical="center" wrapText="1"/>
    </xf>
    <xf numFmtId="174" fontId="59" fillId="0" borderId="11" xfId="0" applyNumberFormat="1" applyFont="1" applyBorder="1" applyAlignment="1">
      <alignment vertical="center" wrapText="1"/>
    </xf>
    <xf numFmtId="2" fontId="16" fillId="0" borderId="11" xfId="0" applyNumberFormat="1" applyFont="1" applyBorder="1" applyAlignment="1">
      <alignment vertical="center" wrapText="1"/>
    </xf>
    <xf numFmtId="4" fontId="12" fillId="5" borderId="11" xfId="0" applyNumberFormat="1" applyFont="1" applyFill="1" applyBorder="1" applyAlignment="1">
      <alignment horizontal="right" vertical="center" wrapText="1"/>
    </xf>
    <xf numFmtId="49" fontId="15" fillId="33" borderId="11" xfId="0" applyNumberFormat="1" applyFont="1" applyFill="1" applyBorder="1" applyAlignment="1">
      <alignment horizontal="left" vertical="center" wrapText="1"/>
    </xf>
    <xf numFmtId="4" fontId="15" fillId="33" borderId="11" xfId="0" applyNumberFormat="1" applyFont="1" applyFill="1" applyBorder="1" applyAlignment="1">
      <alignment horizontal="right" vertical="center" wrapText="1"/>
    </xf>
    <xf numFmtId="174" fontId="16" fillId="0" borderId="11" xfId="0" applyNumberFormat="1" applyFont="1" applyBorder="1" applyAlignment="1">
      <alignment vertical="center" wrapText="1"/>
    </xf>
    <xf numFmtId="49" fontId="16" fillId="33" borderId="11" xfId="0" applyNumberFormat="1" applyFont="1" applyFill="1" applyBorder="1" applyAlignment="1">
      <alignment horizontal="left" vertical="center" wrapText="1"/>
    </xf>
    <xf numFmtId="4" fontId="16" fillId="33" borderId="11" xfId="0" applyNumberFormat="1" applyFont="1" applyFill="1" applyBorder="1" applyAlignment="1">
      <alignment horizontal="right" vertical="center" wrapText="1"/>
    </xf>
    <xf numFmtId="175" fontId="17" fillId="33" borderId="11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left" vertical="center" wrapText="1"/>
    </xf>
    <xf numFmtId="2" fontId="16" fillId="0" borderId="0" xfId="0" applyNumberFormat="1" applyFont="1" applyAlignment="1">
      <alignment vertical="center" wrapText="1"/>
    </xf>
    <xf numFmtId="2" fontId="18" fillId="33" borderId="11" xfId="54" applyNumberFormat="1" applyFont="1" applyFill="1" applyBorder="1" applyAlignment="1">
      <alignment horizontal="left" vertical="center" wrapText="1"/>
      <protection/>
    </xf>
    <xf numFmtId="4" fontId="14" fillId="33" borderId="11" xfId="54" applyNumberFormat="1" applyFont="1" applyFill="1" applyBorder="1" applyAlignment="1">
      <alignment horizontal="right" vertical="center" wrapText="1"/>
      <protection/>
    </xf>
    <xf numFmtId="2" fontId="10" fillId="33" borderId="11" xfId="54" applyNumberFormat="1" applyFont="1" applyFill="1" applyBorder="1" applyAlignment="1">
      <alignment horizontal="left" vertical="center" wrapText="1"/>
      <protection/>
    </xf>
    <xf numFmtId="4" fontId="10" fillId="33" borderId="11" xfId="54" applyNumberFormat="1" applyFont="1" applyFill="1" applyBorder="1" applyAlignment="1">
      <alignment horizontal="right" vertical="center" wrapText="1"/>
      <protection/>
    </xf>
    <xf numFmtId="175" fontId="16" fillId="33" borderId="11" xfId="0" applyNumberFormat="1" applyFont="1" applyFill="1" applyBorder="1" applyAlignment="1">
      <alignment horizontal="right" vertical="center" wrapText="1"/>
    </xf>
    <xf numFmtId="4" fontId="16" fillId="33" borderId="11" xfId="0" applyNumberFormat="1" applyFont="1" applyFill="1" applyBorder="1" applyAlignment="1">
      <alignment vertical="center" wrapText="1"/>
    </xf>
    <xf numFmtId="2" fontId="11" fillId="5" borderId="11" xfId="54" applyNumberFormat="1" applyFont="1" applyFill="1" applyBorder="1" applyAlignment="1">
      <alignment horizontal="left" vertical="center" wrapText="1"/>
      <protection/>
    </xf>
    <xf numFmtId="4" fontId="11" fillId="5" borderId="11" xfId="54" applyNumberFormat="1" applyFont="1" applyFill="1" applyBorder="1" applyAlignment="1">
      <alignment horizontal="right" vertical="center" wrapText="1"/>
      <protection/>
    </xf>
    <xf numFmtId="175" fontId="12" fillId="5" borderId="11" xfId="0" applyNumberFormat="1" applyFont="1" applyFill="1" applyBorder="1" applyAlignment="1">
      <alignment horizontal="right" vertical="center" wrapText="1"/>
    </xf>
    <xf numFmtId="174" fontId="12" fillId="0" borderId="11" xfId="0" applyNumberFormat="1" applyFont="1" applyBorder="1" applyAlignment="1">
      <alignment vertical="center" wrapText="1"/>
    </xf>
    <xf numFmtId="2" fontId="11" fillId="33" borderId="11" xfId="54" applyNumberFormat="1" applyFont="1" applyFill="1" applyBorder="1" applyAlignment="1">
      <alignment horizontal="left" vertical="center" wrapText="1"/>
      <protection/>
    </xf>
    <xf numFmtId="4" fontId="11" fillId="33" borderId="11" xfId="54" applyNumberFormat="1" applyFont="1" applyFill="1" applyBorder="1" applyAlignment="1">
      <alignment horizontal="right" vertical="center" wrapText="1"/>
      <protection/>
    </xf>
    <xf numFmtId="175" fontId="12" fillId="33" borderId="11" xfId="0" applyNumberFormat="1" applyFont="1" applyFill="1" applyBorder="1" applyAlignment="1">
      <alignment horizontal="right" vertical="center" wrapText="1"/>
    </xf>
    <xf numFmtId="174" fontId="15" fillId="0" borderId="11" xfId="0" applyNumberFormat="1" applyFont="1" applyBorder="1" applyAlignment="1">
      <alignment horizontal="right" vertical="center" wrapText="1"/>
    </xf>
    <xf numFmtId="174" fontId="15" fillId="0" borderId="11" xfId="0" applyNumberFormat="1" applyFont="1" applyBorder="1" applyAlignment="1">
      <alignment vertical="center" wrapText="1"/>
    </xf>
    <xf numFmtId="174" fontId="12" fillId="5" borderId="11" xfId="0" applyNumberFormat="1" applyFont="1" applyFill="1" applyBorder="1" applyAlignment="1">
      <alignment vertical="center" wrapText="1"/>
    </xf>
    <xf numFmtId="4" fontId="59" fillId="0" borderId="11" xfId="54" applyNumberFormat="1" applyFont="1" applyFill="1" applyBorder="1" applyAlignment="1">
      <alignment horizontal="right" vertical="center" wrapText="1"/>
      <protection/>
    </xf>
    <xf numFmtId="1" fontId="60" fillId="5" borderId="11" xfId="33" applyNumberFormat="1" applyFont="1" applyFill="1" applyBorder="1" applyAlignment="1" applyProtection="1">
      <alignment horizontal="center" vertical="center" wrapText="1"/>
      <protection/>
    </xf>
    <xf numFmtId="175" fontId="60" fillId="5" borderId="11" xfId="33" applyNumberFormat="1" applyFont="1" applyFill="1" applyBorder="1" applyAlignment="1" applyProtection="1">
      <alignment vertical="center" wrapText="1"/>
      <protection/>
    </xf>
    <xf numFmtId="175" fontId="12" fillId="33" borderId="1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1" fontId="60" fillId="5" borderId="11" xfId="33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130" zoomScaleNormal="130" zoomScaleSheetLayoutView="12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" sqref="H8"/>
    </sheetView>
  </sheetViews>
  <sheetFormatPr defaultColWidth="9.140625" defaultRowHeight="15"/>
  <cols>
    <col min="1" max="1" width="38.8515625" style="1" customWidth="1"/>
    <col min="2" max="2" width="13.00390625" style="1" customWidth="1"/>
    <col min="3" max="3" width="13.7109375" style="1" customWidth="1"/>
    <col min="4" max="4" width="14.421875" style="1" customWidth="1"/>
    <col min="5" max="5" width="14.28125" style="1" hidden="1" customWidth="1"/>
    <col min="6" max="6" width="14.140625" style="2" customWidth="1"/>
    <col min="7" max="7" width="13.140625" style="2" customWidth="1"/>
    <col min="8" max="8" width="13.28125" style="2" hidden="1" customWidth="1"/>
    <col min="9" max="9" width="14.8515625" style="2" hidden="1" customWidth="1"/>
    <col min="10" max="10" width="13.140625" style="2" customWidth="1"/>
    <col min="11" max="16384" width="9.140625" style="2" customWidth="1"/>
  </cols>
  <sheetData>
    <row r="1" spans="6:8" ht="21" customHeight="1" hidden="1">
      <c r="F1" s="64"/>
      <c r="G1" s="64"/>
      <c r="H1" s="3"/>
    </row>
    <row r="2" spans="1:8" ht="43.5" customHeight="1">
      <c r="A2" s="65" t="s">
        <v>93</v>
      </c>
      <c r="B2" s="65"/>
      <c r="C2" s="65"/>
      <c r="D2" s="65"/>
      <c r="E2" s="65"/>
      <c r="F2" s="65"/>
      <c r="G2" s="65"/>
      <c r="H2" s="11"/>
    </row>
    <row r="3" spans="6:8" ht="15">
      <c r="F3" s="3"/>
      <c r="G3" s="3" t="s">
        <v>10</v>
      </c>
      <c r="H3" s="3"/>
    </row>
    <row r="4" spans="1:9" s="4" customFormat="1" ht="129.75" customHeight="1">
      <c r="A4" s="12" t="s">
        <v>9</v>
      </c>
      <c r="B4" s="13" t="s">
        <v>94</v>
      </c>
      <c r="C4" s="14" t="s">
        <v>29</v>
      </c>
      <c r="D4" s="14" t="s">
        <v>95</v>
      </c>
      <c r="E4" s="66" t="s">
        <v>92</v>
      </c>
      <c r="F4" s="15" t="s">
        <v>30</v>
      </c>
      <c r="G4" s="15" t="s">
        <v>96</v>
      </c>
      <c r="H4" s="61" t="s">
        <v>97</v>
      </c>
      <c r="I4" s="61" t="s">
        <v>98</v>
      </c>
    </row>
    <row r="5" spans="1:9" s="4" customFormat="1" ht="24" customHeight="1">
      <c r="A5" s="16" t="s">
        <v>36</v>
      </c>
      <c r="B5" s="17">
        <f>B36+B38</f>
        <v>1387895.3999999997</v>
      </c>
      <c r="C5" s="18">
        <f>C36+C38</f>
        <v>1960295.7</v>
      </c>
      <c r="D5" s="17">
        <f>D36+D38</f>
        <v>1593836.4</v>
      </c>
      <c r="E5" s="66"/>
      <c r="F5" s="19">
        <f>D5/C5*100</f>
        <v>81.30591726544112</v>
      </c>
      <c r="G5" s="20">
        <f>D5/B5*100</f>
        <v>114.83836606130407</v>
      </c>
      <c r="H5" s="62">
        <f>H6+H20+H38</f>
        <v>1706300.3540291807</v>
      </c>
      <c r="I5" s="62">
        <f>H5/B5*100</f>
        <v>122.94156706832382</v>
      </c>
    </row>
    <row r="6" spans="1:9" s="4" customFormat="1" ht="24" customHeight="1">
      <c r="A6" s="21" t="s">
        <v>13</v>
      </c>
      <c r="B6" s="22">
        <f>SUM(B7:B19)</f>
        <v>469272.1999999999</v>
      </c>
      <c r="C6" s="22">
        <f>SUM(C7:C19)</f>
        <v>492888.60000000003</v>
      </c>
      <c r="D6" s="22">
        <f>SUM(D7:D19)</f>
        <v>406029.39999999997</v>
      </c>
      <c r="E6" s="22"/>
      <c r="F6" s="23">
        <f>D6/C6*100</f>
        <v>82.37751897690471</v>
      </c>
      <c r="G6" s="23">
        <f>D6/B6*100</f>
        <v>86.52321616324173</v>
      </c>
      <c r="H6" s="22">
        <f>H7+H8+H9+H10+H11+H12+H13+H14+H15+H17+H18</f>
        <v>518493.35402918066</v>
      </c>
      <c r="I6" s="57">
        <f>H6/B6*100</f>
        <v>110.48882802543616</v>
      </c>
    </row>
    <row r="7" spans="1:9" ht="16.5" customHeight="1">
      <c r="A7" s="10" t="s">
        <v>14</v>
      </c>
      <c r="B7" s="24">
        <v>313500.3</v>
      </c>
      <c r="C7" s="25">
        <v>292334.4</v>
      </c>
      <c r="D7" s="24">
        <v>245120.8</v>
      </c>
      <c r="E7" s="24">
        <f>C7/44.55*64.99</f>
        <v>426460.4412121212</v>
      </c>
      <c r="F7" s="26">
        <f>D7/C7*100</f>
        <v>83.849454597201</v>
      </c>
      <c r="G7" s="26">
        <f>D7/B7*100</f>
        <v>78.18837812914373</v>
      </c>
      <c r="H7" s="60">
        <f>D7/44.55*64.99</f>
        <v>357584.7540291807</v>
      </c>
      <c r="I7" s="29">
        <f>H7/B7*100</f>
        <v>114.06201334709432</v>
      </c>
    </row>
    <row r="8" spans="1:9" ht="18" customHeight="1">
      <c r="A8" s="10" t="s">
        <v>17</v>
      </c>
      <c r="B8" s="24">
        <v>25363.9</v>
      </c>
      <c r="C8" s="28">
        <v>29075.2</v>
      </c>
      <c r="D8" s="24">
        <v>25475</v>
      </c>
      <c r="E8" s="24"/>
      <c r="F8" s="26">
        <f>D8/C8*100</f>
        <v>87.61762601804975</v>
      </c>
      <c r="G8" s="26">
        <f>D8/B8*100</f>
        <v>100.43802412089622</v>
      </c>
      <c r="H8" s="24">
        <f>D8</f>
        <v>25475</v>
      </c>
      <c r="I8" s="27">
        <f aca="true" t="shared" si="0" ref="I8:I19">H8/B8*100</f>
        <v>100.43802412089622</v>
      </c>
    </row>
    <row r="9" spans="1:9" ht="34.5" customHeight="1">
      <c r="A9" s="10" t="s">
        <v>25</v>
      </c>
      <c r="B9" s="24">
        <v>52296.6</v>
      </c>
      <c r="C9" s="25">
        <v>58100</v>
      </c>
      <c r="D9" s="24">
        <v>60075.5</v>
      </c>
      <c r="E9" s="24"/>
      <c r="F9" s="26">
        <f>D9/C9*100</f>
        <v>103.40017211703957</v>
      </c>
      <c r="G9" s="26">
        <f>D9/B9*100</f>
        <v>114.874580756684</v>
      </c>
      <c r="H9" s="24">
        <f aca="true" t="shared" si="1" ref="H9:H19">D9</f>
        <v>60075.5</v>
      </c>
      <c r="I9" s="27">
        <f t="shared" si="0"/>
        <v>114.874580756684</v>
      </c>
    </row>
    <row r="10" spans="1:9" ht="17.25" customHeight="1">
      <c r="A10" s="10" t="s">
        <v>0</v>
      </c>
      <c r="B10" s="24">
        <v>-49.9</v>
      </c>
      <c r="C10" s="25">
        <v>0</v>
      </c>
      <c r="D10" s="24">
        <v>-194.2</v>
      </c>
      <c r="E10" s="24"/>
      <c r="F10" s="26">
        <v>0</v>
      </c>
      <c r="G10" s="26">
        <f aca="true" t="shared" si="2" ref="G10:G19">D10/B10*100</f>
        <v>389.1783567134268</v>
      </c>
      <c r="H10" s="24">
        <f t="shared" si="1"/>
        <v>-194.2</v>
      </c>
      <c r="I10" s="27">
        <f t="shared" si="0"/>
        <v>389.1783567134268</v>
      </c>
    </row>
    <row r="11" spans="1:9" ht="18" customHeight="1">
      <c r="A11" s="10" t="s">
        <v>1</v>
      </c>
      <c r="B11" s="24">
        <v>23137.1</v>
      </c>
      <c r="C11" s="25">
        <v>23520</v>
      </c>
      <c r="D11" s="24">
        <v>19385.8</v>
      </c>
      <c r="E11" s="24"/>
      <c r="F11" s="26">
        <f aca="true" t="shared" si="3" ref="F11:F18">D11/C11*100</f>
        <v>82.42261904761904</v>
      </c>
      <c r="G11" s="26">
        <f t="shared" si="2"/>
        <v>83.78664569025504</v>
      </c>
      <c r="H11" s="24">
        <f t="shared" si="1"/>
        <v>19385.8</v>
      </c>
      <c r="I11" s="27">
        <f t="shared" si="0"/>
        <v>83.78664569025504</v>
      </c>
    </row>
    <row r="12" spans="1:9" ht="18" customHeight="1">
      <c r="A12" s="30" t="s">
        <v>16</v>
      </c>
      <c r="B12" s="24">
        <v>8069.1</v>
      </c>
      <c r="C12" s="25">
        <v>11200</v>
      </c>
      <c r="D12" s="24">
        <v>7564.7</v>
      </c>
      <c r="E12" s="24"/>
      <c r="F12" s="26">
        <f t="shared" si="3"/>
        <v>67.54196428571429</v>
      </c>
      <c r="G12" s="26">
        <f t="shared" si="2"/>
        <v>93.74899307233767</v>
      </c>
      <c r="H12" s="24">
        <f t="shared" si="1"/>
        <v>7564.7</v>
      </c>
      <c r="I12" s="27">
        <f t="shared" si="0"/>
        <v>93.74899307233767</v>
      </c>
    </row>
    <row r="13" spans="1:9" ht="15">
      <c r="A13" s="10" t="s">
        <v>22</v>
      </c>
      <c r="B13" s="24">
        <v>6515.6</v>
      </c>
      <c r="C13" s="25">
        <v>18300</v>
      </c>
      <c r="D13" s="24">
        <v>7831.4</v>
      </c>
      <c r="E13" s="24"/>
      <c r="F13" s="26">
        <f t="shared" si="3"/>
        <v>42.79453551912568</v>
      </c>
      <c r="G13" s="26">
        <f t="shared" si="2"/>
        <v>120.19460985941433</v>
      </c>
      <c r="H13" s="24">
        <f t="shared" si="1"/>
        <v>7831.4</v>
      </c>
      <c r="I13" s="27">
        <f t="shared" si="0"/>
        <v>120.19460985941433</v>
      </c>
    </row>
    <row r="14" spans="1:9" ht="15">
      <c r="A14" s="10" t="s">
        <v>18</v>
      </c>
      <c r="B14" s="24">
        <v>3256.1</v>
      </c>
      <c r="C14" s="25">
        <v>7000</v>
      </c>
      <c r="D14" s="24">
        <v>3897.6</v>
      </c>
      <c r="E14" s="24"/>
      <c r="F14" s="26">
        <f t="shared" si="3"/>
        <v>55.67999999999999</v>
      </c>
      <c r="G14" s="26">
        <f t="shared" si="2"/>
        <v>119.70148336967539</v>
      </c>
      <c r="H14" s="24">
        <f t="shared" si="1"/>
        <v>3897.6</v>
      </c>
      <c r="I14" s="27">
        <f t="shared" si="0"/>
        <v>119.70148336967539</v>
      </c>
    </row>
    <row r="15" spans="1:9" ht="15">
      <c r="A15" s="10" t="s">
        <v>23</v>
      </c>
      <c r="B15" s="24">
        <v>31668.9</v>
      </c>
      <c r="C15" s="25">
        <v>47000</v>
      </c>
      <c r="D15" s="24">
        <v>32284.7</v>
      </c>
      <c r="E15" s="24"/>
      <c r="F15" s="26">
        <f t="shared" si="3"/>
        <v>68.6908510638298</v>
      </c>
      <c r="G15" s="26">
        <f t="shared" si="2"/>
        <v>101.94449444091838</v>
      </c>
      <c r="H15" s="24">
        <f t="shared" si="1"/>
        <v>32284.7</v>
      </c>
      <c r="I15" s="27">
        <f t="shared" si="0"/>
        <v>101.94449444091838</v>
      </c>
    </row>
    <row r="16" spans="1:9" ht="46.5" customHeight="1" hidden="1">
      <c r="A16" s="10" t="s">
        <v>2</v>
      </c>
      <c r="B16" s="24"/>
      <c r="C16" s="25"/>
      <c r="D16" s="24"/>
      <c r="E16" s="24"/>
      <c r="F16" s="26" t="e">
        <f t="shared" si="3"/>
        <v>#DIV/0!</v>
      </c>
      <c r="G16" s="26" t="e">
        <f t="shared" si="2"/>
        <v>#DIV/0!</v>
      </c>
      <c r="H16" s="24">
        <f t="shared" si="1"/>
        <v>0</v>
      </c>
      <c r="I16" s="27" t="e">
        <f t="shared" si="0"/>
        <v>#DIV/0!</v>
      </c>
    </row>
    <row r="17" spans="1:9" ht="32.25" customHeight="1">
      <c r="A17" s="10" t="s">
        <v>11</v>
      </c>
      <c r="B17" s="24">
        <v>7.5</v>
      </c>
      <c r="C17" s="25">
        <v>9</v>
      </c>
      <c r="D17" s="24">
        <v>32.1</v>
      </c>
      <c r="E17" s="24"/>
      <c r="F17" s="26">
        <f t="shared" si="3"/>
        <v>356.6666666666667</v>
      </c>
      <c r="G17" s="26">
        <f t="shared" si="2"/>
        <v>428</v>
      </c>
      <c r="H17" s="24">
        <f t="shared" si="1"/>
        <v>32.1</v>
      </c>
      <c r="I17" s="27">
        <f t="shared" si="0"/>
        <v>428</v>
      </c>
    </row>
    <row r="18" spans="1:9" ht="19.5" customHeight="1">
      <c r="A18" s="10" t="s">
        <v>3</v>
      </c>
      <c r="B18" s="24">
        <v>5506.7</v>
      </c>
      <c r="C18" s="25">
        <v>6350</v>
      </c>
      <c r="D18" s="24">
        <v>4556</v>
      </c>
      <c r="E18" s="24"/>
      <c r="F18" s="26">
        <f t="shared" si="3"/>
        <v>71.74803149606299</v>
      </c>
      <c r="G18" s="26">
        <f t="shared" si="2"/>
        <v>82.73557666115823</v>
      </c>
      <c r="H18" s="24">
        <f t="shared" si="1"/>
        <v>4556</v>
      </c>
      <c r="I18" s="27">
        <f t="shared" si="0"/>
        <v>82.73557666115823</v>
      </c>
    </row>
    <row r="19" spans="1:9" ht="20.25" customHeight="1">
      <c r="A19" s="30" t="s">
        <v>15</v>
      </c>
      <c r="B19" s="24">
        <v>0.3</v>
      </c>
      <c r="C19" s="25">
        <v>0</v>
      </c>
      <c r="D19" s="24">
        <v>0</v>
      </c>
      <c r="E19" s="24"/>
      <c r="F19" s="26">
        <v>0</v>
      </c>
      <c r="G19" s="26">
        <f t="shared" si="2"/>
        <v>0</v>
      </c>
      <c r="H19" s="26">
        <f t="shared" si="1"/>
        <v>0</v>
      </c>
      <c r="I19" s="27">
        <f t="shared" si="0"/>
        <v>0</v>
      </c>
    </row>
    <row r="20" spans="1:9" s="4" customFormat="1" ht="16.5" customHeight="1">
      <c r="A20" s="21" t="s">
        <v>8</v>
      </c>
      <c r="B20" s="22">
        <f>SUM(B21:B35)</f>
        <v>73753.40000000001</v>
      </c>
      <c r="C20" s="22">
        <f>SUM(C21:C35)</f>
        <v>42220</v>
      </c>
      <c r="D20" s="22">
        <f>SUM(D21:D35)</f>
        <v>76227.7</v>
      </c>
      <c r="E20" s="22"/>
      <c r="F20" s="23">
        <f>D20/C20*100</f>
        <v>180.5487920416864</v>
      </c>
      <c r="G20" s="23">
        <f>D20/B20*100</f>
        <v>103.35482838757261</v>
      </c>
      <c r="H20" s="23">
        <f>H23+H24+H25+H26+H27+H28+H29+H30+H31+H34+H35</f>
        <v>76227.7</v>
      </c>
      <c r="I20" s="57">
        <f>H20/B20*100</f>
        <v>103.35482838757261</v>
      </c>
    </row>
    <row r="21" spans="1:9" ht="15">
      <c r="A21" s="10" t="s">
        <v>4</v>
      </c>
      <c r="B21" s="24"/>
      <c r="C21" s="25">
        <v>0</v>
      </c>
      <c r="D21" s="24"/>
      <c r="E21" s="24"/>
      <c r="F21" s="26"/>
      <c r="G21" s="26"/>
      <c r="H21" s="26"/>
      <c r="I21" s="27"/>
    </row>
    <row r="22" spans="1:9" ht="38.25" customHeight="1">
      <c r="A22" s="10" t="s">
        <v>12</v>
      </c>
      <c r="B22" s="24"/>
      <c r="C22" s="25">
        <v>0</v>
      </c>
      <c r="D22" s="24"/>
      <c r="E22" s="24"/>
      <c r="F22" s="26"/>
      <c r="G22" s="26"/>
      <c r="H22" s="26"/>
      <c r="I22" s="27"/>
    </row>
    <row r="23" spans="1:9" ht="15">
      <c r="A23" s="10" t="s">
        <v>21</v>
      </c>
      <c r="B23" s="24">
        <v>20753.9</v>
      </c>
      <c r="C23" s="25">
        <v>16440</v>
      </c>
      <c r="D23" s="24">
        <v>23198.4</v>
      </c>
      <c r="E23" s="24"/>
      <c r="F23" s="26">
        <f>D23/C23*100</f>
        <v>141.1094890510949</v>
      </c>
      <c r="G23" s="26">
        <f>D23/B23*100</f>
        <v>111.77850909949456</v>
      </c>
      <c r="H23" s="24">
        <f>D23</f>
        <v>23198.4</v>
      </c>
      <c r="I23" s="27">
        <f>H23/B23*100</f>
        <v>111.77850909949456</v>
      </c>
    </row>
    <row r="24" spans="1:11" ht="15">
      <c r="A24" s="10" t="s">
        <v>87</v>
      </c>
      <c r="B24" s="24">
        <v>5442.7</v>
      </c>
      <c r="C24" s="25">
        <v>3900</v>
      </c>
      <c r="D24" s="24">
        <v>2993.1</v>
      </c>
      <c r="E24" s="24"/>
      <c r="F24" s="26">
        <f>D24/C24*100</f>
        <v>76.74615384615385</v>
      </c>
      <c r="G24" s="26">
        <f>D24/B24*100</f>
        <v>54.992926304958935</v>
      </c>
      <c r="H24" s="24">
        <f aca="true" t="shared" si="4" ref="H24:H31">D24</f>
        <v>2993.1</v>
      </c>
      <c r="I24" s="27">
        <f aca="true" t="shared" si="5" ref="I24:I35">H24/B24*100</f>
        <v>54.992926304958935</v>
      </c>
      <c r="K24" s="9"/>
    </row>
    <row r="25" spans="1:11" ht="110.25" customHeight="1">
      <c r="A25" s="10" t="s">
        <v>24</v>
      </c>
      <c r="B25" s="24">
        <v>1785.4</v>
      </c>
      <c r="C25" s="25">
        <v>2080</v>
      </c>
      <c r="D25" s="24">
        <v>1860.4</v>
      </c>
      <c r="E25" s="24"/>
      <c r="F25" s="26">
        <f>D25/C25*100</f>
        <v>89.4423076923077</v>
      </c>
      <c r="G25" s="26">
        <f>D25/B25*100</f>
        <v>104.2007393301221</v>
      </c>
      <c r="H25" s="24">
        <f t="shared" si="4"/>
        <v>1860.4</v>
      </c>
      <c r="I25" s="27">
        <f t="shared" si="5"/>
        <v>104.2007393301221</v>
      </c>
      <c r="K25" s="9"/>
    </row>
    <row r="26" spans="1:9" ht="32.25" customHeight="1">
      <c r="A26" s="10" t="s">
        <v>90</v>
      </c>
      <c r="B26" s="24">
        <v>0</v>
      </c>
      <c r="C26" s="25">
        <v>0</v>
      </c>
      <c r="D26" s="24">
        <v>124</v>
      </c>
      <c r="E26" s="24"/>
      <c r="F26" s="26">
        <v>0</v>
      </c>
      <c r="G26" s="26">
        <v>0</v>
      </c>
      <c r="H26" s="24">
        <f t="shared" si="4"/>
        <v>124</v>
      </c>
      <c r="I26" s="27">
        <v>0</v>
      </c>
    </row>
    <row r="27" spans="1:9" ht="25.5">
      <c r="A27" s="10" t="s">
        <v>5</v>
      </c>
      <c r="B27" s="24">
        <v>2949.2</v>
      </c>
      <c r="C27" s="28">
        <v>2800</v>
      </c>
      <c r="D27" s="24">
        <v>2644.1</v>
      </c>
      <c r="E27" s="24"/>
      <c r="F27" s="26">
        <f>D27/C27*100</f>
        <v>94.43214285714285</v>
      </c>
      <c r="G27" s="26">
        <f>D27/B27*100</f>
        <v>89.65482164654823</v>
      </c>
      <c r="H27" s="24">
        <f t="shared" si="4"/>
        <v>2644.1</v>
      </c>
      <c r="I27" s="27">
        <f t="shared" si="5"/>
        <v>89.65482164654823</v>
      </c>
    </row>
    <row r="28" spans="1:9" ht="25.5">
      <c r="A28" s="10" t="s">
        <v>6</v>
      </c>
      <c r="B28" s="24">
        <v>2768.3</v>
      </c>
      <c r="C28" s="25">
        <v>0</v>
      </c>
      <c r="D28" s="24">
        <v>4034.9</v>
      </c>
      <c r="E28" s="24"/>
      <c r="F28" s="26">
        <f>D28/B28*100</f>
        <v>145.75371166419825</v>
      </c>
      <c r="G28" s="26">
        <f>D28/B28*100</f>
        <v>145.75371166419825</v>
      </c>
      <c r="H28" s="24">
        <f t="shared" si="4"/>
        <v>4034.9</v>
      </c>
      <c r="I28" s="27">
        <f t="shared" si="5"/>
        <v>145.75371166419825</v>
      </c>
    </row>
    <row r="29" spans="1:9" ht="28.5" customHeight="1">
      <c r="A29" s="10" t="s">
        <v>19</v>
      </c>
      <c r="B29" s="24">
        <v>1275.5</v>
      </c>
      <c r="C29" s="25">
        <v>0</v>
      </c>
      <c r="D29" s="24">
        <v>1708.1</v>
      </c>
      <c r="E29" s="24"/>
      <c r="F29" s="26">
        <f>D29/B29*100</f>
        <v>133.91611132889062</v>
      </c>
      <c r="G29" s="26">
        <f>D29/B29*100</f>
        <v>133.91611132889062</v>
      </c>
      <c r="H29" s="24">
        <f t="shared" si="4"/>
        <v>1708.1</v>
      </c>
      <c r="I29" s="27">
        <f t="shared" si="5"/>
        <v>133.91611132889062</v>
      </c>
    </row>
    <row r="30" spans="1:9" ht="17.25" customHeight="1">
      <c r="A30" s="10" t="s">
        <v>20</v>
      </c>
      <c r="B30" s="24">
        <v>23719.6</v>
      </c>
      <c r="C30" s="28">
        <v>14000</v>
      </c>
      <c r="D30" s="24">
        <v>15752</v>
      </c>
      <c r="E30" s="24"/>
      <c r="F30" s="26">
        <f>D30/C30*100</f>
        <v>112.51428571428572</v>
      </c>
      <c r="G30" s="26">
        <f>D30/B30*100</f>
        <v>66.40921432064623</v>
      </c>
      <c r="H30" s="24">
        <f t="shared" si="4"/>
        <v>15752</v>
      </c>
      <c r="I30" s="27">
        <f t="shared" si="5"/>
        <v>66.40921432064623</v>
      </c>
    </row>
    <row r="31" spans="1:9" ht="15">
      <c r="A31" s="10" t="s">
        <v>7</v>
      </c>
      <c r="B31" s="24">
        <v>2957.8</v>
      </c>
      <c r="C31" s="25">
        <v>3000</v>
      </c>
      <c r="D31" s="24">
        <v>1559.4</v>
      </c>
      <c r="E31" s="24"/>
      <c r="F31" s="26">
        <f>D31/C31*100</f>
        <v>51.980000000000004</v>
      </c>
      <c r="G31" s="26">
        <f>D31/B31*100</f>
        <v>52.72161741835147</v>
      </c>
      <c r="H31" s="24">
        <f t="shared" si="4"/>
        <v>1559.4</v>
      </c>
      <c r="I31" s="27">
        <f t="shared" si="5"/>
        <v>52.72161741835147</v>
      </c>
    </row>
    <row r="32" spans="1:9" ht="34.5" customHeight="1">
      <c r="A32" s="10" t="s">
        <v>26</v>
      </c>
      <c r="B32" s="24"/>
      <c r="C32" s="25"/>
      <c r="D32" s="24"/>
      <c r="E32" s="24"/>
      <c r="F32" s="26"/>
      <c r="G32" s="26"/>
      <c r="H32" s="24"/>
      <c r="I32" s="27"/>
    </row>
    <row r="33" spans="1:9" ht="24" customHeight="1">
      <c r="A33" s="10" t="s">
        <v>42</v>
      </c>
      <c r="B33" s="24"/>
      <c r="C33" s="25"/>
      <c r="D33" s="24"/>
      <c r="E33" s="24"/>
      <c r="F33" s="48"/>
      <c r="G33" s="48"/>
      <c r="H33" s="24"/>
      <c r="I33" s="27"/>
    </row>
    <row r="34" spans="1:9" ht="30" customHeight="1">
      <c r="A34" s="10" t="s">
        <v>89</v>
      </c>
      <c r="B34" s="24">
        <v>519.5</v>
      </c>
      <c r="C34" s="49">
        <v>0</v>
      </c>
      <c r="D34" s="24">
        <v>700.5</v>
      </c>
      <c r="E34" s="24"/>
      <c r="F34" s="26">
        <v>0</v>
      </c>
      <c r="G34" s="26">
        <f>D34/B34*100</f>
        <v>134.84119345524545</v>
      </c>
      <c r="H34" s="24">
        <f>D34</f>
        <v>700.5</v>
      </c>
      <c r="I34" s="27">
        <f t="shared" si="5"/>
        <v>134.84119345524545</v>
      </c>
    </row>
    <row r="35" spans="1:9" ht="18.75" customHeight="1">
      <c r="A35" s="10" t="s">
        <v>28</v>
      </c>
      <c r="B35" s="24">
        <v>11581.5</v>
      </c>
      <c r="C35" s="49">
        <v>0</v>
      </c>
      <c r="D35" s="24">
        <v>21652.8</v>
      </c>
      <c r="E35" s="24"/>
      <c r="F35" s="48">
        <v>0</v>
      </c>
      <c r="G35" s="48">
        <f>D35/B35*100</f>
        <v>186.9602383110996</v>
      </c>
      <c r="H35" s="24">
        <f>D35</f>
        <v>21652.8</v>
      </c>
      <c r="I35" s="27">
        <f t="shared" si="5"/>
        <v>186.9602383110996</v>
      </c>
    </row>
    <row r="36" spans="1:9" s="5" customFormat="1" ht="24.75" customHeight="1">
      <c r="A36" s="50" t="s">
        <v>40</v>
      </c>
      <c r="B36" s="51">
        <f>B6+B20</f>
        <v>543025.5999999999</v>
      </c>
      <c r="C36" s="51">
        <f>C6+C20</f>
        <v>535108.6000000001</v>
      </c>
      <c r="D36" s="51">
        <f>D6+D20</f>
        <v>482257.1</v>
      </c>
      <c r="E36" s="51"/>
      <c r="F36" s="52">
        <f>D36/C36*100</f>
        <v>90.12321984733565</v>
      </c>
      <c r="G36" s="52">
        <f>D36/B36*100</f>
        <v>88.80927529015209</v>
      </c>
      <c r="H36" s="52">
        <f>H6+H20</f>
        <v>594721.0540291807</v>
      </c>
      <c r="I36" s="59">
        <f>H36/B36*100</f>
        <v>109.51989262185444</v>
      </c>
    </row>
    <row r="37" spans="1:9" s="5" customFormat="1" ht="32.25" customHeight="1">
      <c r="A37" s="54" t="s">
        <v>27</v>
      </c>
      <c r="B37" s="55">
        <f>B36-B35</f>
        <v>531444.0999999999</v>
      </c>
      <c r="C37" s="55">
        <f>C36-C35</f>
        <v>535108.6000000001</v>
      </c>
      <c r="D37" s="55">
        <f>D36-D35</f>
        <v>460604.3</v>
      </c>
      <c r="E37" s="55"/>
      <c r="F37" s="56">
        <f>D37/C37*100</f>
        <v>86.07678889855254</v>
      </c>
      <c r="G37" s="56">
        <f>D37/B37*100</f>
        <v>86.67031960652119</v>
      </c>
      <c r="H37" s="56">
        <f>H36-H35</f>
        <v>573068.2540291806</v>
      </c>
      <c r="I37" s="53">
        <f>H37/B37*100</f>
        <v>107.8322732398724</v>
      </c>
    </row>
    <row r="38" spans="1:9" s="5" customFormat="1" ht="34.5" customHeight="1">
      <c r="A38" s="50" t="s">
        <v>39</v>
      </c>
      <c r="B38" s="51">
        <f>B39+B45+B46</f>
        <v>844869.7999999998</v>
      </c>
      <c r="C38" s="51">
        <f>C39+C45+C46+C44</f>
        <v>1425187.0999999999</v>
      </c>
      <c r="D38" s="51">
        <f>D39+D45+D46+D44</f>
        <v>1111579.3</v>
      </c>
      <c r="E38" s="51"/>
      <c r="F38" s="52">
        <f aca="true" t="shared" si="6" ref="F38:F46">D38/C38*100</f>
        <v>77.99532426303888</v>
      </c>
      <c r="G38" s="52">
        <f>D38/B38*100</f>
        <v>131.56811854323593</v>
      </c>
      <c r="H38" s="52">
        <f>H39+H44+H45+H46</f>
        <v>1111579.3</v>
      </c>
      <c r="I38" s="59">
        <f>H38/B38*100</f>
        <v>131.56811854323593</v>
      </c>
    </row>
    <row r="39" spans="1:9" s="5" customFormat="1" ht="36" customHeight="1">
      <c r="A39" s="44" t="s">
        <v>31</v>
      </c>
      <c r="B39" s="45">
        <f>B40+B41+B42+B43+B44</f>
        <v>843301.1999999998</v>
      </c>
      <c r="C39" s="45">
        <f>C40+C41+C42+C43</f>
        <v>1427695.3</v>
      </c>
      <c r="D39" s="45">
        <f>D40+D41+D42+D43</f>
        <v>1114285.7000000002</v>
      </c>
      <c r="E39" s="45"/>
      <c r="F39" s="23">
        <f t="shared" si="6"/>
        <v>78.0478649751106</v>
      </c>
      <c r="G39" s="23">
        <f>D39/B39*100</f>
        <v>132.13377379280385</v>
      </c>
      <c r="H39" s="23">
        <f>H40+H41+H42+H43</f>
        <v>1114285.7000000002</v>
      </c>
      <c r="I39" s="58">
        <f aca="true" t="shared" si="7" ref="I39:I46">H39/B39*100</f>
        <v>132.13377379280385</v>
      </c>
    </row>
    <row r="40" spans="1:9" s="5" customFormat="1" ht="21" customHeight="1">
      <c r="A40" s="46" t="s">
        <v>32</v>
      </c>
      <c r="B40" s="47">
        <v>2314</v>
      </c>
      <c r="C40" s="47">
        <v>198891.9</v>
      </c>
      <c r="D40" s="47">
        <v>172734.2</v>
      </c>
      <c r="E40" s="47"/>
      <c r="F40" s="26">
        <f t="shared" si="6"/>
        <v>86.848282911471</v>
      </c>
      <c r="G40" s="26">
        <f aca="true" t="shared" si="8" ref="G40:G46">D40/B40*100</f>
        <v>7464.745030250649</v>
      </c>
      <c r="H40" s="47">
        <f>D40</f>
        <v>172734.2</v>
      </c>
      <c r="I40" s="34">
        <f t="shared" si="7"/>
        <v>7464.745030250649</v>
      </c>
    </row>
    <row r="41" spans="1:9" s="5" customFormat="1" ht="20.25" customHeight="1">
      <c r="A41" s="46" t="s">
        <v>33</v>
      </c>
      <c r="B41" s="47">
        <v>318631.6</v>
      </c>
      <c r="C41" s="47">
        <v>468280.4</v>
      </c>
      <c r="D41" s="47">
        <v>313609.8</v>
      </c>
      <c r="E41" s="47"/>
      <c r="F41" s="26">
        <f t="shared" si="6"/>
        <v>66.97051595582475</v>
      </c>
      <c r="G41" s="26">
        <f t="shared" si="8"/>
        <v>98.42394790723833</v>
      </c>
      <c r="H41" s="47">
        <f>D41</f>
        <v>313609.8</v>
      </c>
      <c r="I41" s="34">
        <f t="shared" si="7"/>
        <v>98.42394790723833</v>
      </c>
    </row>
    <row r="42" spans="1:9" s="5" customFormat="1" ht="21.75" customHeight="1">
      <c r="A42" s="46" t="s">
        <v>34</v>
      </c>
      <c r="B42" s="47">
        <v>498336.3</v>
      </c>
      <c r="C42" s="47">
        <v>708003.8</v>
      </c>
      <c r="D42" s="47">
        <v>584499.6</v>
      </c>
      <c r="E42" s="47"/>
      <c r="F42" s="26">
        <f t="shared" si="6"/>
        <v>82.55599758080395</v>
      </c>
      <c r="G42" s="26">
        <f t="shared" si="8"/>
        <v>117.29019138280714</v>
      </c>
      <c r="H42" s="47">
        <f>D42</f>
        <v>584499.6</v>
      </c>
      <c r="I42" s="34">
        <f t="shared" si="7"/>
        <v>117.29019138280714</v>
      </c>
    </row>
    <row r="43" spans="1:9" s="5" customFormat="1" ht="22.5" customHeight="1">
      <c r="A43" s="46" t="s">
        <v>35</v>
      </c>
      <c r="B43" s="47">
        <v>23582.1</v>
      </c>
      <c r="C43" s="47">
        <v>52519.2</v>
      </c>
      <c r="D43" s="47">
        <v>43442.1</v>
      </c>
      <c r="E43" s="47"/>
      <c r="F43" s="26">
        <f t="shared" si="6"/>
        <v>82.71660649819495</v>
      </c>
      <c r="G43" s="26">
        <f t="shared" si="8"/>
        <v>184.2164183851311</v>
      </c>
      <c r="H43" s="47">
        <f>D43</f>
        <v>43442.1</v>
      </c>
      <c r="I43" s="34">
        <f t="shared" si="7"/>
        <v>184.2164183851311</v>
      </c>
    </row>
    <row r="44" spans="1:9" s="5" customFormat="1" ht="22.5" customHeight="1">
      <c r="A44" s="46" t="s">
        <v>43</v>
      </c>
      <c r="B44" s="47">
        <v>437.2</v>
      </c>
      <c r="C44" s="47">
        <v>-33.3</v>
      </c>
      <c r="D44" s="47">
        <v>-33.3</v>
      </c>
      <c r="E44" s="47"/>
      <c r="F44" s="26">
        <f t="shared" si="6"/>
        <v>100</v>
      </c>
      <c r="G44" s="26">
        <f t="shared" si="8"/>
        <v>-7.616651418115279</v>
      </c>
      <c r="H44" s="47">
        <f>D44</f>
        <v>-33.3</v>
      </c>
      <c r="I44" s="34">
        <f t="shared" si="7"/>
        <v>-7.616651418115279</v>
      </c>
    </row>
    <row r="45" spans="1:9" s="5" customFormat="1" ht="54.75" customHeight="1">
      <c r="A45" s="8" t="s">
        <v>37</v>
      </c>
      <c r="B45" s="7">
        <v>4765.7</v>
      </c>
      <c r="C45" s="7">
        <v>1175.9</v>
      </c>
      <c r="D45" s="7">
        <v>1175.9</v>
      </c>
      <c r="E45" s="7"/>
      <c r="F45" s="63">
        <f t="shared" si="6"/>
        <v>100</v>
      </c>
      <c r="G45" s="6">
        <f t="shared" si="8"/>
        <v>24.674234634995912</v>
      </c>
      <c r="H45" s="7">
        <v>1175.9</v>
      </c>
      <c r="I45" s="53">
        <f t="shared" si="7"/>
        <v>24.674234634995912</v>
      </c>
    </row>
    <row r="46" spans="1:9" s="5" customFormat="1" ht="20.25" customHeight="1">
      <c r="A46" s="8" t="s">
        <v>38</v>
      </c>
      <c r="B46" s="7">
        <v>-3197.1</v>
      </c>
      <c r="C46" s="7">
        <v>-3650.8</v>
      </c>
      <c r="D46" s="7">
        <v>-3849</v>
      </c>
      <c r="E46" s="7"/>
      <c r="F46" s="63">
        <f t="shared" si="6"/>
        <v>105.42894708009203</v>
      </c>
      <c r="G46" s="6">
        <f t="shared" si="8"/>
        <v>120.39035375809328</v>
      </c>
      <c r="H46" s="7">
        <f>D46</f>
        <v>-3849</v>
      </c>
      <c r="I46" s="53">
        <f t="shared" si="7"/>
        <v>120.39035375809328</v>
      </c>
    </row>
    <row r="47" spans="1:9" ht="20.25" customHeight="1">
      <c r="A47" s="16" t="s">
        <v>41</v>
      </c>
      <c r="B47" s="31">
        <f>B48+B57+B61+B67+B56+B72+B73+B80+B83+B88</f>
        <v>1394302.4000000001</v>
      </c>
      <c r="C47" s="31">
        <f>C48+C57+C61+C67+C56+C72+C73+C80+C83+C88</f>
        <v>2212500.5</v>
      </c>
      <c r="D47" s="31">
        <f>D48+D57+D61+D67+D56+D72+D73+D80+D83+D88</f>
        <v>1620071.4</v>
      </c>
      <c r="E47" s="31"/>
      <c r="F47" s="19">
        <f>D47/C47*100</f>
        <v>73.2235495540001</v>
      </c>
      <c r="G47" s="19">
        <f>D47/B47*100</f>
        <v>116.19225499432547</v>
      </c>
      <c r="H47" s="19">
        <f>H48+H56+H57+H61+H67+H72+H73+H80+H83+H88</f>
        <v>1620071.3999999997</v>
      </c>
      <c r="I47" s="19">
        <f>H47/B47*100</f>
        <v>116.19225499432544</v>
      </c>
    </row>
    <row r="48" spans="1:9" ht="20.25" customHeight="1">
      <c r="A48" s="32" t="s">
        <v>74</v>
      </c>
      <c r="B48" s="33">
        <f>B49+B50+B52+B55+B51+B54</f>
        <v>84539.59999999999</v>
      </c>
      <c r="C48" s="33">
        <f>C49+C50+C52+C53+C55+C51+C54</f>
        <v>136992.4</v>
      </c>
      <c r="D48" s="33">
        <f>D49+D50+D52+D53+D55+D51+D54</f>
        <v>106359.29999999999</v>
      </c>
      <c r="E48" s="33"/>
      <c r="F48" s="26">
        <f>D48/C48*100</f>
        <v>77.63883251917623</v>
      </c>
      <c r="G48" s="26">
        <f aca="true" t="shared" si="9" ref="G48:G90">D48/B48*100</f>
        <v>125.81003458734132</v>
      </c>
      <c r="H48" s="33">
        <f>H49+H50+H52+H53+H55+H51+H54</f>
        <v>106359.29999999999</v>
      </c>
      <c r="I48" s="58">
        <f>H48/B48*100</f>
        <v>125.81003458734132</v>
      </c>
    </row>
    <row r="49" spans="1:9" ht="20.25" customHeight="1">
      <c r="A49" s="35" t="s">
        <v>88</v>
      </c>
      <c r="B49" s="36">
        <v>0.7</v>
      </c>
      <c r="C49" s="36">
        <v>0</v>
      </c>
      <c r="D49" s="36">
        <v>0</v>
      </c>
      <c r="E49" s="36"/>
      <c r="F49" s="26">
        <v>0</v>
      </c>
      <c r="G49" s="26">
        <v>0</v>
      </c>
      <c r="H49" s="36">
        <f>D49</f>
        <v>0</v>
      </c>
      <c r="I49" s="34">
        <f aca="true" t="shared" si="10" ref="I49:I90">H49/B49*100</f>
        <v>0</v>
      </c>
    </row>
    <row r="50" spans="1:9" ht="20.25" customHeight="1">
      <c r="A50" s="35" t="s">
        <v>44</v>
      </c>
      <c r="B50" s="36">
        <v>55739.8</v>
      </c>
      <c r="C50" s="36">
        <v>98661.3</v>
      </c>
      <c r="D50" s="36">
        <v>73126.4</v>
      </c>
      <c r="E50" s="36"/>
      <c r="F50" s="26">
        <f aca="true" t="shared" si="11" ref="F50:F90">D50/C50*100</f>
        <v>74.1186260468897</v>
      </c>
      <c r="G50" s="26">
        <f t="shared" si="9"/>
        <v>131.19243341382636</v>
      </c>
      <c r="H50" s="36">
        <f aca="true" t="shared" si="12" ref="H50:H55">D50</f>
        <v>73126.4</v>
      </c>
      <c r="I50" s="34">
        <f t="shared" si="10"/>
        <v>131.19243341382636</v>
      </c>
    </row>
    <row r="51" spans="1:9" ht="20.25" customHeight="1">
      <c r="A51" s="35" t="s">
        <v>82</v>
      </c>
      <c r="B51" s="36">
        <v>129.4</v>
      </c>
      <c r="C51" s="36">
        <v>5.5</v>
      </c>
      <c r="D51" s="36">
        <v>5.5</v>
      </c>
      <c r="E51" s="36"/>
      <c r="F51" s="26">
        <f>D51/C51*100</f>
        <v>100</v>
      </c>
      <c r="G51" s="26">
        <f>D51/B51*100</f>
        <v>4.250386398763524</v>
      </c>
      <c r="H51" s="36">
        <f t="shared" si="12"/>
        <v>5.5</v>
      </c>
      <c r="I51" s="34">
        <f t="shared" si="10"/>
        <v>4.250386398763524</v>
      </c>
    </row>
    <row r="52" spans="1:9" ht="20.25" customHeight="1">
      <c r="A52" s="35" t="s">
        <v>45</v>
      </c>
      <c r="B52" s="36">
        <v>6321.4</v>
      </c>
      <c r="C52" s="36">
        <v>7641.5</v>
      </c>
      <c r="D52" s="36">
        <v>6300.6</v>
      </c>
      <c r="E52" s="36"/>
      <c r="F52" s="26">
        <f>D52/C52*100</f>
        <v>82.45239808938037</v>
      </c>
      <c r="G52" s="26">
        <f>D52/B52*100</f>
        <v>99.6709589647863</v>
      </c>
      <c r="H52" s="36">
        <f t="shared" si="12"/>
        <v>6300.6</v>
      </c>
      <c r="I52" s="34">
        <f t="shared" si="10"/>
        <v>99.6709589647863</v>
      </c>
    </row>
    <row r="53" spans="1:9" ht="20.25" customHeight="1">
      <c r="A53" s="35" t="s">
        <v>91</v>
      </c>
      <c r="B53" s="36">
        <v>0</v>
      </c>
      <c r="C53" s="36">
        <v>860</v>
      </c>
      <c r="D53" s="36">
        <v>834.9</v>
      </c>
      <c r="E53" s="36"/>
      <c r="F53" s="26">
        <f>D53/C53*100</f>
        <v>97.0813953488372</v>
      </c>
      <c r="G53" s="26">
        <v>0</v>
      </c>
      <c r="H53" s="36">
        <f t="shared" si="12"/>
        <v>834.9</v>
      </c>
      <c r="I53" s="34">
        <v>0</v>
      </c>
    </row>
    <row r="54" spans="1:9" ht="20.25" customHeight="1">
      <c r="A54" s="35" t="s">
        <v>83</v>
      </c>
      <c r="B54" s="36">
        <v>0</v>
      </c>
      <c r="C54" s="36">
        <v>828.5</v>
      </c>
      <c r="D54" s="36">
        <v>0</v>
      </c>
      <c r="E54" s="36"/>
      <c r="F54" s="26">
        <f>D54/C54*100</f>
        <v>0</v>
      </c>
      <c r="G54" s="26">
        <v>0</v>
      </c>
      <c r="H54" s="36">
        <f t="shared" si="12"/>
        <v>0</v>
      </c>
      <c r="I54" s="34">
        <v>0</v>
      </c>
    </row>
    <row r="55" spans="1:9" ht="20.25" customHeight="1">
      <c r="A55" s="35" t="s">
        <v>46</v>
      </c>
      <c r="B55" s="36">
        <v>22348.3</v>
      </c>
      <c r="C55" s="36">
        <v>28995.6</v>
      </c>
      <c r="D55" s="36">
        <v>26091.9</v>
      </c>
      <c r="E55" s="36"/>
      <c r="F55" s="26">
        <f>D55/C55*100</f>
        <v>89.98572197160951</v>
      </c>
      <c r="G55" s="26">
        <f>D55/B55*100</f>
        <v>116.75116228079989</v>
      </c>
      <c r="H55" s="36">
        <f t="shared" si="12"/>
        <v>26091.9</v>
      </c>
      <c r="I55" s="34">
        <f t="shared" si="10"/>
        <v>116.75116228079989</v>
      </c>
    </row>
    <row r="56" spans="1:9" ht="20.25" customHeight="1">
      <c r="A56" s="32" t="s">
        <v>47</v>
      </c>
      <c r="B56" s="33">
        <v>2132.6</v>
      </c>
      <c r="C56" s="33">
        <v>3279.2</v>
      </c>
      <c r="D56" s="33">
        <v>1711.8</v>
      </c>
      <c r="E56" s="33"/>
      <c r="F56" s="23">
        <f t="shared" si="11"/>
        <v>52.20175652598195</v>
      </c>
      <c r="G56" s="23">
        <f t="shared" si="9"/>
        <v>80.26821719966239</v>
      </c>
      <c r="H56" s="33">
        <f>D56</f>
        <v>1711.8</v>
      </c>
      <c r="I56" s="58">
        <f t="shared" si="10"/>
        <v>80.26821719966239</v>
      </c>
    </row>
    <row r="57" spans="1:9" ht="20.25" customHeight="1">
      <c r="A57" s="32" t="s">
        <v>75</v>
      </c>
      <c r="B57" s="33">
        <f>B58+B59+B60</f>
        <v>11512.599999999999</v>
      </c>
      <c r="C57" s="33">
        <f>C58+C59+C60</f>
        <v>15292</v>
      </c>
      <c r="D57" s="33">
        <f>D58+D59+D60</f>
        <v>9437.199999999999</v>
      </c>
      <c r="E57" s="33"/>
      <c r="F57" s="23">
        <f t="shared" si="11"/>
        <v>61.713314151190154</v>
      </c>
      <c r="G57" s="23">
        <f t="shared" si="9"/>
        <v>81.97279502458177</v>
      </c>
      <c r="H57" s="33">
        <f>H58+H59+H60</f>
        <v>9437.199999999999</v>
      </c>
      <c r="I57" s="58">
        <f t="shared" si="10"/>
        <v>81.97279502458177</v>
      </c>
    </row>
    <row r="58" spans="1:9" ht="20.25" customHeight="1">
      <c r="A58" s="35" t="s">
        <v>48</v>
      </c>
      <c r="B58" s="36">
        <v>1926.3</v>
      </c>
      <c r="C58" s="36">
        <v>2609.4</v>
      </c>
      <c r="D58" s="36">
        <v>1969.4</v>
      </c>
      <c r="E58" s="36"/>
      <c r="F58" s="26">
        <f t="shared" si="11"/>
        <v>75.47328887866944</v>
      </c>
      <c r="G58" s="26">
        <f t="shared" si="9"/>
        <v>102.23745003374344</v>
      </c>
      <c r="H58" s="36">
        <f>D58</f>
        <v>1969.4</v>
      </c>
      <c r="I58" s="34">
        <f t="shared" si="10"/>
        <v>102.23745003374344</v>
      </c>
    </row>
    <row r="59" spans="1:9" ht="20.25" customHeight="1">
      <c r="A59" s="35" t="s">
        <v>49</v>
      </c>
      <c r="B59" s="36">
        <v>8836.3</v>
      </c>
      <c r="C59" s="36">
        <v>9125.4</v>
      </c>
      <c r="D59" s="36">
        <v>6938.5</v>
      </c>
      <c r="E59" s="36"/>
      <c r="F59" s="26">
        <f t="shared" si="11"/>
        <v>76.0350231222741</v>
      </c>
      <c r="G59" s="26">
        <f t="shared" si="9"/>
        <v>78.52268483415004</v>
      </c>
      <c r="H59" s="36">
        <f>D59</f>
        <v>6938.5</v>
      </c>
      <c r="I59" s="34">
        <f t="shared" si="10"/>
        <v>78.52268483415004</v>
      </c>
    </row>
    <row r="60" spans="1:9" ht="20.25" customHeight="1">
      <c r="A60" s="35" t="s">
        <v>50</v>
      </c>
      <c r="B60" s="36">
        <v>750</v>
      </c>
      <c r="C60" s="36">
        <v>3557.2</v>
      </c>
      <c r="D60" s="36">
        <v>529.3</v>
      </c>
      <c r="E60" s="36"/>
      <c r="F60" s="26">
        <f t="shared" si="11"/>
        <v>14.879680647700438</v>
      </c>
      <c r="G60" s="26">
        <f t="shared" si="9"/>
        <v>70.57333333333334</v>
      </c>
      <c r="H60" s="36">
        <f>D60</f>
        <v>529.3</v>
      </c>
      <c r="I60" s="34">
        <f t="shared" si="10"/>
        <v>70.57333333333334</v>
      </c>
    </row>
    <row r="61" spans="1:9" ht="20.25" customHeight="1">
      <c r="A61" s="32" t="s">
        <v>76</v>
      </c>
      <c r="B61" s="33">
        <f>B62+B63+B65+B66+B64</f>
        <v>263660.60000000003</v>
      </c>
      <c r="C61" s="33">
        <f>C62+C63+C65+C66+C64</f>
        <v>352613.4</v>
      </c>
      <c r="D61" s="33">
        <f>D62+D63+D65+D66+D64</f>
        <v>231545.30000000002</v>
      </c>
      <c r="E61" s="33"/>
      <c r="F61" s="23">
        <f t="shared" si="11"/>
        <v>65.66548520277449</v>
      </c>
      <c r="G61" s="23">
        <f t="shared" si="9"/>
        <v>87.8194542529297</v>
      </c>
      <c r="H61" s="33">
        <f>H62+H63+H65+H66+H64</f>
        <v>231545.30000000002</v>
      </c>
      <c r="I61" s="58">
        <f t="shared" si="10"/>
        <v>87.8194542529297</v>
      </c>
    </row>
    <row r="62" spans="1:9" ht="20.25" customHeight="1">
      <c r="A62" s="35" t="s">
        <v>51</v>
      </c>
      <c r="B62" s="36">
        <v>832.4</v>
      </c>
      <c r="C62" s="36">
        <v>2367</v>
      </c>
      <c r="D62" s="36">
        <v>2239.2</v>
      </c>
      <c r="E62" s="36"/>
      <c r="F62" s="26">
        <f t="shared" si="11"/>
        <v>94.60076045627376</v>
      </c>
      <c r="G62" s="37">
        <f t="shared" si="9"/>
        <v>269.0052859202306</v>
      </c>
      <c r="H62" s="36">
        <f>D62</f>
        <v>2239.2</v>
      </c>
      <c r="I62" s="34">
        <f t="shared" si="10"/>
        <v>269.0052859202306</v>
      </c>
    </row>
    <row r="63" spans="1:9" ht="20.25" customHeight="1">
      <c r="A63" s="35" t="s">
        <v>52</v>
      </c>
      <c r="B63" s="36">
        <v>1476.6</v>
      </c>
      <c r="C63" s="36">
        <v>1905.4</v>
      </c>
      <c r="D63" s="36">
        <v>1540.2</v>
      </c>
      <c r="E63" s="36"/>
      <c r="F63" s="26">
        <f>D63/C63*100</f>
        <v>80.83342080403065</v>
      </c>
      <c r="G63" s="37">
        <f>D63/B63*100</f>
        <v>104.3071921982934</v>
      </c>
      <c r="H63" s="36">
        <f>D63</f>
        <v>1540.2</v>
      </c>
      <c r="I63" s="34">
        <f t="shared" si="10"/>
        <v>104.3071921982934</v>
      </c>
    </row>
    <row r="64" spans="1:9" ht="20.25" customHeight="1">
      <c r="A64" s="35" t="s">
        <v>84</v>
      </c>
      <c r="B64" s="36">
        <v>0</v>
      </c>
      <c r="C64" s="36">
        <v>0</v>
      </c>
      <c r="D64" s="36">
        <v>0</v>
      </c>
      <c r="E64" s="36"/>
      <c r="F64" s="26">
        <v>0</v>
      </c>
      <c r="G64" s="37">
        <v>0</v>
      </c>
      <c r="H64" s="36">
        <f>D64</f>
        <v>0</v>
      </c>
      <c r="I64" s="34">
        <v>0</v>
      </c>
    </row>
    <row r="65" spans="1:9" ht="20.25" customHeight="1">
      <c r="A65" s="35" t="s">
        <v>53</v>
      </c>
      <c r="B65" s="36">
        <v>246457.2</v>
      </c>
      <c r="C65" s="36">
        <v>336617.7</v>
      </c>
      <c r="D65" s="36">
        <v>220707.7</v>
      </c>
      <c r="E65" s="36"/>
      <c r="F65" s="26">
        <f>D65/C65*100</f>
        <v>65.56627889739607</v>
      </c>
      <c r="G65" s="37">
        <f>D65/B65*100</f>
        <v>89.55214130485942</v>
      </c>
      <c r="H65" s="36">
        <f>D65</f>
        <v>220707.7</v>
      </c>
      <c r="I65" s="34">
        <f t="shared" si="10"/>
        <v>89.55214130485942</v>
      </c>
    </row>
    <row r="66" spans="1:9" ht="20.25" customHeight="1">
      <c r="A66" s="35" t="s">
        <v>54</v>
      </c>
      <c r="B66" s="36">
        <v>14894.4</v>
      </c>
      <c r="C66" s="36">
        <v>11723.3</v>
      </c>
      <c r="D66" s="36">
        <v>7058.2</v>
      </c>
      <c r="E66" s="36"/>
      <c r="F66" s="26">
        <f>D66/C66*100</f>
        <v>60.20659711855877</v>
      </c>
      <c r="G66" s="37">
        <f>D66/B66*100</f>
        <v>47.38828015898593</v>
      </c>
      <c r="H66" s="36">
        <f>D66</f>
        <v>7058.2</v>
      </c>
      <c r="I66" s="34">
        <f t="shared" si="10"/>
        <v>47.38828015898593</v>
      </c>
    </row>
    <row r="67" spans="1:9" ht="20.25" customHeight="1">
      <c r="A67" s="32" t="s">
        <v>77</v>
      </c>
      <c r="B67" s="33">
        <f>B68+B69+B70+B71</f>
        <v>218795.8</v>
      </c>
      <c r="C67" s="33">
        <f>C68+C69+C70+C71</f>
        <v>332064.5</v>
      </c>
      <c r="D67" s="33">
        <f>D68+D69+D70+D71</f>
        <v>204861.5</v>
      </c>
      <c r="E67" s="33"/>
      <c r="F67" s="23">
        <f t="shared" si="11"/>
        <v>61.69328549122234</v>
      </c>
      <c r="G67" s="23">
        <f t="shared" si="9"/>
        <v>93.63136769535797</v>
      </c>
      <c r="H67" s="33">
        <f>H68+H69+H70+H71</f>
        <v>204861.5</v>
      </c>
      <c r="I67" s="58">
        <f t="shared" si="10"/>
        <v>93.63136769535797</v>
      </c>
    </row>
    <row r="68" spans="1:9" ht="20.25" customHeight="1">
      <c r="A68" s="35" t="s">
        <v>55</v>
      </c>
      <c r="B68" s="36">
        <v>4153.1</v>
      </c>
      <c r="C68" s="36">
        <v>35818.7</v>
      </c>
      <c r="D68" s="36">
        <v>28516.1</v>
      </c>
      <c r="E68" s="36"/>
      <c r="F68" s="26">
        <f t="shared" si="11"/>
        <v>79.61232540544464</v>
      </c>
      <c r="G68" s="26">
        <f t="shared" si="9"/>
        <v>686.6220413666898</v>
      </c>
      <c r="H68" s="36">
        <f>D68</f>
        <v>28516.1</v>
      </c>
      <c r="I68" s="34">
        <f t="shared" si="10"/>
        <v>686.6220413666898</v>
      </c>
    </row>
    <row r="69" spans="1:9" ht="20.25" customHeight="1">
      <c r="A69" s="35" t="s">
        <v>56</v>
      </c>
      <c r="B69" s="36">
        <v>111492.4</v>
      </c>
      <c r="C69" s="36">
        <v>151649.4</v>
      </c>
      <c r="D69" s="36">
        <v>73426.5</v>
      </c>
      <c r="E69" s="36"/>
      <c r="F69" s="26">
        <f t="shared" si="11"/>
        <v>48.418589193231234</v>
      </c>
      <c r="G69" s="26">
        <f t="shared" si="9"/>
        <v>65.85785219440967</v>
      </c>
      <c r="H69" s="36">
        <f>D69</f>
        <v>73426.5</v>
      </c>
      <c r="I69" s="34">
        <f t="shared" si="10"/>
        <v>65.85785219440967</v>
      </c>
    </row>
    <row r="70" spans="1:9" ht="21.75" customHeight="1">
      <c r="A70" s="35" t="s">
        <v>57</v>
      </c>
      <c r="B70" s="36">
        <v>103150.3</v>
      </c>
      <c r="C70" s="36">
        <v>144596.4</v>
      </c>
      <c r="D70" s="36">
        <v>102918.9</v>
      </c>
      <c r="E70" s="36"/>
      <c r="F70" s="26">
        <f t="shared" si="11"/>
        <v>71.17666829879582</v>
      </c>
      <c r="G70" s="26">
        <f t="shared" si="9"/>
        <v>99.77566715753613</v>
      </c>
      <c r="H70" s="36">
        <f>D70</f>
        <v>102918.9</v>
      </c>
      <c r="I70" s="34">
        <f t="shared" si="10"/>
        <v>99.77566715753613</v>
      </c>
    </row>
    <row r="71" spans="1:9" ht="20.25" customHeight="1" hidden="1">
      <c r="A71" s="35" t="s">
        <v>58</v>
      </c>
      <c r="B71" s="36">
        <v>0</v>
      </c>
      <c r="C71" s="36">
        <v>0</v>
      </c>
      <c r="D71" s="36">
        <v>0</v>
      </c>
      <c r="E71" s="36"/>
      <c r="F71" s="26">
        <v>0</v>
      </c>
      <c r="G71" s="26" t="e">
        <f t="shared" si="9"/>
        <v>#DIV/0!</v>
      </c>
      <c r="H71" s="36">
        <f>D71</f>
        <v>0</v>
      </c>
      <c r="I71" s="34"/>
    </row>
    <row r="72" spans="1:9" ht="20.25" customHeight="1">
      <c r="A72" s="32" t="s">
        <v>59</v>
      </c>
      <c r="B72" s="33">
        <v>2227.5</v>
      </c>
      <c r="C72" s="33">
        <v>1499</v>
      </c>
      <c r="D72" s="33">
        <v>229.6</v>
      </c>
      <c r="E72" s="33"/>
      <c r="F72" s="23">
        <f t="shared" si="11"/>
        <v>15.316877918612407</v>
      </c>
      <c r="G72" s="63">
        <f t="shared" si="9"/>
        <v>10.307519640852975</v>
      </c>
      <c r="H72" s="33">
        <f>D72</f>
        <v>229.6</v>
      </c>
      <c r="I72" s="58">
        <f t="shared" si="10"/>
        <v>10.307519640852975</v>
      </c>
    </row>
    <row r="73" spans="1:9" ht="20.25" customHeight="1">
      <c r="A73" s="32" t="s">
        <v>78</v>
      </c>
      <c r="B73" s="38">
        <f>B74+B75+B76+B77+B78+B79</f>
        <v>649871.8</v>
      </c>
      <c r="C73" s="33">
        <f>C74+C75+C76+C77+C78+C79</f>
        <v>1063674.4000000001</v>
      </c>
      <c r="D73" s="33">
        <f>D74+D75+D76+D77+D78+D79</f>
        <v>826379.6</v>
      </c>
      <c r="E73" s="33"/>
      <c r="F73" s="23">
        <f t="shared" si="11"/>
        <v>77.69103026264426</v>
      </c>
      <c r="G73" s="23">
        <f t="shared" si="9"/>
        <v>127.1604030210266</v>
      </c>
      <c r="H73" s="33">
        <f>H74+H75+H76+H77+H78+H79</f>
        <v>826379.6</v>
      </c>
      <c r="I73" s="58">
        <f t="shared" si="10"/>
        <v>127.1604030210266</v>
      </c>
    </row>
    <row r="74" spans="1:9" ht="20.25" customHeight="1">
      <c r="A74" s="35" t="s">
        <v>60</v>
      </c>
      <c r="B74" s="36">
        <v>161252.3</v>
      </c>
      <c r="C74" s="36">
        <v>226299.7</v>
      </c>
      <c r="D74" s="36">
        <v>199067.7</v>
      </c>
      <c r="E74" s="36"/>
      <c r="F74" s="26">
        <f t="shared" si="11"/>
        <v>87.9664003089708</v>
      </c>
      <c r="G74" s="26">
        <f t="shared" si="9"/>
        <v>123.45107635674036</v>
      </c>
      <c r="H74" s="36">
        <f aca="true" t="shared" si="13" ref="H74:H79">D74</f>
        <v>199067.7</v>
      </c>
      <c r="I74" s="34">
        <f t="shared" si="10"/>
        <v>123.45107635674036</v>
      </c>
    </row>
    <row r="75" spans="1:9" ht="20.25" customHeight="1">
      <c r="A75" s="35" t="s">
        <v>61</v>
      </c>
      <c r="B75" s="36">
        <v>427045</v>
      </c>
      <c r="C75" s="36">
        <v>742507.4</v>
      </c>
      <c r="D75" s="36">
        <v>557884.5</v>
      </c>
      <c r="E75" s="36"/>
      <c r="F75" s="26">
        <f t="shared" si="11"/>
        <v>75.13521077365694</v>
      </c>
      <c r="G75" s="26">
        <f t="shared" si="9"/>
        <v>130.6383402217565</v>
      </c>
      <c r="H75" s="36">
        <f t="shared" si="13"/>
        <v>557884.5</v>
      </c>
      <c r="I75" s="34">
        <f t="shared" si="10"/>
        <v>130.6383402217565</v>
      </c>
    </row>
    <row r="76" spans="1:9" ht="20.25" customHeight="1">
      <c r="A76" s="35" t="s">
        <v>62</v>
      </c>
      <c r="B76" s="36">
        <v>51780.4</v>
      </c>
      <c r="C76" s="36">
        <v>72705.9</v>
      </c>
      <c r="D76" s="36">
        <v>56393.1</v>
      </c>
      <c r="E76" s="36"/>
      <c r="F76" s="26">
        <f t="shared" si="11"/>
        <v>77.5633064166732</v>
      </c>
      <c r="G76" s="26">
        <f t="shared" si="9"/>
        <v>108.9081969239326</v>
      </c>
      <c r="H76" s="36">
        <f t="shared" si="13"/>
        <v>56393.1</v>
      </c>
      <c r="I76" s="34">
        <f t="shared" si="10"/>
        <v>108.9081969239326</v>
      </c>
    </row>
    <row r="77" spans="1:9" ht="20.25" customHeight="1">
      <c r="A77" s="35" t="s">
        <v>64</v>
      </c>
      <c r="B77" s="36">
        <v>0</v>
      </c>
      <c r="C77" s="36">
        <v>126.6</v>
      </c>
      <c r="D77" s="36">
        <v>19.5</v>
      </c>
      <c r="E77" s="36"/>
      <c r="F77" s="26">
        <f>D77/C77*100</f>
        <v>15.402843601895736</v>
      </c>
      <c r="G77" s="26">
        <v>0</v>
      </c>
      <c r="H77" s="36">
        <f t="shared" si="13"/>
        <v>19.5</v>
      </c>
      <c r="I77" s="34">
        <v>0</v>
      </c>
    </row>
    <row r="78" spans="1:9" ht="20.25" customHeight="1">
      <c r="A78" s="35" t="s">
        <v>63</v>
      </c>
      <c r="B78" s="36">
        <v>5654.9</v>
      </c>
      <c r="C78" s="36">
        <v>0</v>
      </c>
      <c r="D78" s="36">
        <v>0</v>
      </c>
      <c r="E78" s="36"/>
      <c r="F78" s="26">
        <v>0</v>
      </c>
      <c r="G78" s="26">
        <f t="shared" si="9"/>
        <v>0</v>
      </c>
      <c r="H78" s="36">
        <f t="shared" si="13"/>
        <v>0</v>
      </c>
      <c r="I78" s="34">
        <f t="shared" si="10"/>
        <v>0</v>
      </c>
    </row>
    <row r="79" spans="1:9" ht="20.25" customHeight="1">
      <c r="A79" s="35" t="s">
        <v>65</v>
      </c>
      <c r="B79" s="36">
        <v>4139.2</v>
      </c>
      <c r="C79" s="36">
        <v>22034.8</v>
      </c>
      <c r="D79" s="36">
        <v>13014.8</v>
      </c>
      <c r="E79" s="36"/>
      <c r="F79" s="26">
        <f t="shared" si="11"/>
        <v>59.06475211937481</v>
      </c>
      <c r="G79" s="26">
        <f t="shared" si="9"/>
        <v>314.42790877464245</v>
      </c>
      <c r="H79" s="36">
        <f t="shared" si="13"/>
        <v>13014.8</v>
      </c>
      <c r="I79" s="34">
        <f t="shared" si="10"/>
        <v>314.42790877464245</v>
      </c>
    </row>
    <row r="80" spans="1:9" ht="20.25" customHeight="1">
      <c r="A80" s="32" t="s">
        <v>79</v>
      </c>
      <c r="B80" s="33">
        <f>B81+B82</f>
        <v>108351.29999999999</v>
      </c>
      <c r="C80" s="33">
        <f>C81+C82</f>
        <v>196179.6</v>
      </c>
      <c r="D80" s="33">
        <f>D81+D82</f>
        <v>136135.7</v>
      </c>
      <c r="E80" s="33"/>
      <c r="F80" s="23">
        <f t="shared" si="11"/>
        <v>69.39340277990168</v>
      </c>
      <c r="G80" s="23">
        <f t="shared" si="9"/>
        <v>125.6428856875737</v>
      </c>
      <c r="H80" s="33">
        <f>H81+H82</f>
        <v>136135.7</v>
      </c>
      <c r="I80" s="58">
        <f t="shared" si="10"/>
        <v>125.6428856875737</v>
      </c>
    </row>
    <row r="81" spans="1:9" ht="20.25" customHeight="1">
      <c r="A81" s="35" t="s">
        <v>66</v>
      </c>
      <c r="B81" s="36">
        <v>105707.4</v>
      </c>
      <c r="C81" s="36">
        <v>190581.6</v>
      </c>
      <c r="D81" s="36">
        <v>132259.1</v>
      </c>
      <c r="E81" s="36"/>
      <c r="F81" s="26">
        <f t="shared" si="11"/>
        <v>69.39762285551177</v>
      </c>
      <c r="G81" s="26">
        <f t="shared" si="9"/>
        <v>125.11810904439993</v>
      </c>
      <c r="H81" s="36">
        <f>D81</f>
        <v>132259.1</v>
      </c>
      <c r="I81" s="34">
        <f t="shared" si="10"/>
        <v>125.11810904439993</v>
      </c>
    </row>
    <row r="82" spans="1:9" ht="20.25" customHeight="1">
      <c r="A82" s="35" t="s">
        <v>67</v>
      </c>
      <c r="B82" s="36">
        <v>2643.9</v>
      </c>
      <c r="C82" s="36">
        <v>5598</v>
      </c>
      <c r="D82" s="36">
        <v>3876.6</v>
      </c>
      <c r="E82" s="36"/>
      <c r="F82" s="26">
        <f t="shared" si="11"/>
        <v>69.2497320471597</v>
      </c>
      <c r="G82" s="26">
        <f t="shared" si="9"/>
        <v>146.6243050039714</v>
      </c>
      <c r="H82" s="36">
        <f>D82</f>
        <v>3876.6</v>
      </c>
      <c r="I82" s="34">
        <f t="shared" si="10"/>
        <v>146.6243050039714</v>
      </c>
    </row>
    <row r="83" spans="1:9" ht="20.25" customHeight="1">
      <c r="A83" s="32" t="s">
        <v>80</v>
      </c>
      <c r="B83" s="33">
        <f>B84+B85+B86+B87</f>
        <v>44598.600000000006</v>
      </c>
      <c r="C83" s="33">
        <f>C84+C85+C86+C87</f>
        <v>77834.7</v>
      </c>
      <c r="D83" s="33">
        <f>D84+D85+D86+D87</f>
        <v>73742.90000000001</v>
      </c>
      <c r="E83" s="33"/>
      <c r="F83" s="23">
        <f t="shared" si="11"/>
        <v>94.74296168675413</v>
      </c>
      <c r="G83" s="23">
        <f t="shared" si="9"/>
        <v>165.34801540855543</v>
      </c>
      <c r="H83" s="33">
        <f>H84+H85+H86+H87</f>
        <v>73742.90000000001</v>
      </c>
      <c r="I83" s="58">
        <f t="shared" si="10"/>
        <v>165.34801540855543</v>
      </c>
    </row>
    <row r="84" spans="1:9" ht="20.25" customHeight="1">
      <c r="A84" s="35" t="s">
        <v>68</v>
      </c>
      <c r="B84" s="36">
        <v>580.1</v>
      </c>
      <c r="C84" s="36">
        <v>743.8</v>
      </c>
      <c r="D84" s="36">
        <v>354.4</v>
      </c>
      <c r="E84" s="36"/>
      <c r="F84" s="26">
        <f t="shared" si="11"/>
        <v>47.64721699381555</v>
      </c>
      <c r="G84" s="37">
        <f t="shared" si="9"/>
        <v>61.09291501465264</v>
      </c>
      <c r="H84" s="36">
        <f>D84</f>
        <v>354.4</v>
      </c>
      <c r="I84" s="34">
        <f t="shared" si="10"/>
        <v>61.09291501465264</v>
      </c>
    </row>
    <row r="85" spans="1:9" ht="20.25" customHeight="1">
      <c r="A85" s="35" t="s">
        <v>69</v>
      </c>
      <c r="B85" s="36">
        <v>8675.9</v>
      </c>
      <c r="C85" s="36">
        <v>12917.8</v>
      </c>
      <c r="D85" s="36">
        <v>10581.2</v>
      </c>
      <c r="E85" s="36"/>
      <c r="F85" s="26">
        <f t="shared" si="11"/>
        <v>81.91178064376288</v>
      </c>
      <c r="G85" s="37">
        <f t="shared" si="9"/>
        <v>121.96083403450939</v>
      </c>
      <c r="H85" s="36">
        <f>D85</f>
        <v>10581.2</v>
      </c>
      <c r="I85" s="34">
        <f t="shared" si="10"/>
        <v>121.96083403450939</v>
      </c>
    </row>
    <row r="86" spans="1:9" ht="20.25" customHeight="1">
      <c r="A86" s="35" t="s">
        <v>70</v>
      </c>
      <c r="B86" s="36">
        <v>35277.8</v>
      </c>
      <c r="C86" s="36">
        <v>64052.3</v>
      </c>
      <c r="D86" s="36">
        <v>62731.3</v>
      </c>
      <c r="E86" s="36"/>
      <c r="F86" s="26">
        <f t="shared" si="11"/>
        <v>97.93762284882823</v>
      </c>
      <c r="G86" s="37">
        <f t="shared" si="9"/>
        <v>177.820895860853</v>
      </c>
      <c r="H86" s="36">
        <f>D86</f>
        <v>62731.3</v>
      </c>
      <c r="I86" s="34">
        <f t="shared" si="10"/>
        <v>177.820895860853</v>
      </c>
    </row>
    <row r="87" spans="1:9" ht="20.25" customHeight="1">
      <c r="A87" s="35" t="s">
        <v>71</v>
      </c>
      <c r="B87" s="36">
        <v>64.8</v>
      </c>
      <c r="C87" s="36">
        <v>120.8</v>
      </c>
      <c r="D87" s="36">
        <v>76</v>
      </c>
      <c r="E87" s="36"/>
      <c r="F87" s="26">
        <f t="shared" si="11"/>
        <v>62.913907284768214</v>
      </c>
      <c r="G87" s="37">
        <f t="shared" si="9"/>
        <v>117.28395061728396</v>
      </c>
      <c r="H87" s="36">
        <f>D87</f>
        <v>76</v>
      </c>
      <c r="I87" s="34">
        <f t="shared" si="10"/>
        <v>117.28395061728396</v>
      </c>
    </row>
    <row r="88" spans="1:9" ht="20.25" customHeight="1">
      <c r="A88" s="32" t="s">
        <v>81</v>
      </c>
      <c r="B88" s="33">
        <f>B89+B90</f>
        <v>8612</v>
      </c>
      <c r="C88" s="33">
        <f>C89+C90</f>
        <v>33071.3</v>
      </c>
      <c r="D88" s="33">
        <f>D89+D90</f>
        <v>29668.5</v>
      </c>
      <c r="E88" s="33"/>
      <c r="F88" s="23">
        <f t="shared" si="11"/>
        <v>89.71071593798851</v>
      </c>
      <c r="G88" s="23">
        <f t="shared" si="9"/>
        <v>344.50185787273574</v>
      </c>
      <c r="H88" s="33">
        <f>H89+H90</f>
        <v>29668.5</v>
      </c>
      <c r="I88" s="58">
        <f t="shared" si="10"/>
        <v>344.50185787273574</v>
      </c>
    </row>
    <row r="89" spans="1:9" ht="20.25" customHeight="1">
      <c r="A89" s="35" t="s">
        <v>72</v>
      </c>
      <c r="B89" s="36">
        <v>2186.8</v>
      </c>
      <c r="C89" s="36">
        <v>23716.9</v>
      </c>
      <c r="D89" s="36">
        <v>20405.4</v>
      </c>
      <c r="E89" s="36"/>
      <c r="F89" s="26">
        <f t="shared" si="11"/>
        <v>86.03738262589124</v>
      </c>
      <c r="G89" s="37">
        <f t="shared" si="9"/>
        <v>933.1168831168832</v>
      </c>
      <c r="H89" s="36">
        <f>D89</f>
        <v>20405.4</v>
      </c>
      <c r="I89" s="34">
        <f t="shared" si="10"/>
        <v>933.1168831168832</v>
      </c>
    </row>
    <row r="90" spans="1:9" ht="20.25" customHeight="1">
      <c r="A90" s="35" t="s">
        <v>73</v>
      </c>
      <c r="B90" s="36">
        <v>6425.2</v>
      </c>
      <c r="C90" s="36">
        <v>9354.4</v>
      </c>
      <c r="D90" s="36">
        <v>9263.1</v>
      </c>
      <c r="E90" s="36"/>
      <c r="F90" s="26">
        <f t="shared" si="11"/>
        <v>99.02398871119475</v>
      </c>
      <c r="G90" s="37">
        <f t="shared" si="9"/>
        <v>144.1682749175123</v>
      </c>
      <c r="H90" s="36">
        <f>D90</f>
        <v>9263.1</v>
      </c>
      <c r="I90" s="34">
        <f t="shared" si="10"/>
        <v>144.1682749175123</v>
      </c>
    </row>
    <row r="91" spans="1:9" ht="20.25" customHeight="1">
      <c r="A91" s="39" t="s">
        <v>85</v>
      </c>
      <c r="B91" s="40">
        <f>B5-B47</f>
        <v>-6407.000000000466</v>
      </c>
      <c r="C91" s="40">
        <f>C5-C47</f>
        <v>-252204.80000000005</v>
      </c>
      <c r="D91" s="40">
        <f>D5-D47</f>
        <v>-26235</v>
      </c>
      <c r="E91" s="40"/>
      <c r="F91" s="41" t="s">
        <v>86</v>
      </c>
      <c r="G91" s="41" t="s">
        <v>86</v>
      </c>
      <c r="H91" s="40">
        <f>H5-H47</f>
        <v>86228.95402918104</v>
      </c>
      <c r="I91" s="41" t="s">
        <v>86</v>
      </c>
    </row>
    <row r="92" spans="1:9" ht="20.25" customHeight="1">
      <c r="A92" s="42"/>
      <c r="B92" s="42"/>
      <c r="C92" s="42"/>
      <c r="D92" s="42"/>
      <c r="E92" s="42"/>
      <c r="F92" s="43"/>
      <c r="G92" s="43"/>
      <c r="H92" s="43"/>
      <c r="I92" s="43"/>
    </row>
  </sheetData>
  <sheetProtection/>
  <mergeCells count="3">
    <mergeCell ref="F1:G1"/>
    <mergeCell ref="A2:G2"/>
    <mergeCell ref="E4:E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Чеб. р-н Иванова М.И.</cp:lastModifiedBy>
  <cp:lastPrinted>2023-11-10T06:41:28Z</cp:lastPrinted>
  <dcterms:created xsi:type="dcterms:W3CDTF">2008-11-10T05:44:55Z</dcterms:created>
  <dcterms:modified xsi:type="dcterms:W3CDTF">2023-11-13T10:42:27Z</dcterms:modified>
  <cp:category/>
  <cp:version/>
  <cp:contentType/>
  <cp:contentStatus/>
</cp:coreProperties>
</file>