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Users\Отдел ценообразования\2025\Тарифы на 2025\"/>
    </mc:Choice>
  </mc:AlternateContent>
  <bookViews>
    <workbookView xWindow="0" yWindow="345" windowWidth="19140" windowHeight="7095"/>
  </bookViews>
  <sheets>
    <sheet name="Тарифы (цены) с 01.07.2025" sheetId="1" r:id="rId1"/>
  </sheets>
  <calcPr calcId="152511"/>
</workbook>
</file>

<file path=xl/calcChain.xml><?xml version="1.0" encoding="utf-8"?>
<calcChain xmlns="http://schemas.openxmlformats.org/spreadsheetml/2006/main">
  <c r="E42" i="1" l="1"/>
  <c r="E43" i="1"/>
  <c r="E44" i="1"/>
  <c r="E38" i="1"/>
  <c r="E39" i="1"/>
  <c r="E40" i="1"/>
  <c r="E37" i="1"/>
  <c r="E23" i="1"/>
  <c r="E21" i="1"/>
  <c r="E28" i="1"/>
  <c r="E31" i="1" l="1"/>
  <c r="C19" i="1" l="1"/>
  <c r="C18" i="1"/>
  <c r="C17" i="1"/>
  <c r="C16" i="1"/>
  <c r="C15" i="1"/>
  <c r="C13" i="1"/>
  <c r="C12" i="1"/>
  <c r="C11" i="1"/>
  <c r="C10" i="1"/>
  <c r="C9" i="1"/>
  <c r="C8" i="1"/>
  <c r="C7" i="1"/>
  <c r="C6" i="1"/>
  <c r="E30" i="1" l="1"/>
  <c r="D11" i="1" l="1"/>
  <c r="E11" i="1" s="1"/>
  <c r="E19" i="1" l="1"/>
  <c r="E18" i="1"/>
  <c r="E17" i="1"/>
  <c r="E16" i="1"/>
  <c r="E15" i="1"/>
  <c r="E26" i="1" l="1"/>
  <c r="E25" i="1"/>
  <c r="E7" i="1" l="1"/>
  <c r="E8" i="1"/>
  <c r="E9" i="1"/>
  <c r="E10" i="1"/>
  <c r="E12" i="1"/>
  <c r="E13" i="1"/>
  <c r="E6" i="1"/>
  <c r="E45" i="1" l="1"/>
  <c r="E36" i="1"/>
  <c r="E35" i="1"/>
  <c r="A33" i="1"/>
</calcChain>
</file>

<file path=xl/sharedStrings.xml><?xml version="1.0" encoding="utf-8"?>
<sst xmlns="http://schemas.openxmlformats.org/spreadsheetml/2006/main" count="88" uniqueCount="67">
  <si>
    <t>№ п/п</t>
  </si>
  <si>
    <t>Номер поставщика услуг</t>
  </si>
  <si>
    <t>Тариф (цена)</t>
  </si>
  <si>
    <t xml:space="preserve">Тариф (цена)  </t>
  </si>
  <si>
    <t>ЦЕНЫ НА ТЕПЛОВУЮ ЭНЕРГИЮ (РУБ./ГКАЛ):</t>
  </si>
  <si>
    <t>1. ПАО «Т ПЛЮС»:</t>
  </si>
  <si>
    <t>1 (для потребителей, получающих тепловую энергию от источника тепловой энергии «Чебоксарская ТЭЦ-2» по магистральным сетям ПАО «Т Плюс», по сетям общества с ограниченной ответственностью «Магистраль», общества с ограниченной ответственностью «Энергосеть»)</t>
  </si>
  <si>
    <t>1 (для потребителей, получающих тепловую энергию от источника тепловой энергии «Чебоксарская ТЭЦ-2» по магистральным сетям ПАО «Т Плюс», по сетям общества с ограниченной ответственностью «ЭнергоСистемы»)</t>
  </si>
  <si>
    <t>1 (для потребителей, получающих тепловую энергию от источника тепловой энергии «Чебоксарская ТЭЦ-2» по магистральным сетям ПАО «Т Плюс», по сетям акционерного общества «Чувашхлебопродукт»)</t>
  </si>
  <si>
    <t>1 (для потребителей, получающих тепловую энергию от источника тепловой энергии «Чебоксарская ТЭЦ-2» по магистральным сетям ПАО «Т Плюс», по сетям ПАО «Т Плюс», переданным по концессионному соглашению, по сетям общества с ограниченной ответственностью «Коммунальные технологии», общества с ограниченной ответственностью «ЭнергоСистемы», акционерного общества «Чувашхлебопродукт», общества с ограниченной ответственностью «Энергосеть»)</t>
  </si>
  <si>
    <t>51 (для потребителей, получающих тепловую энергию от источника тепловой энергии акционерное общество «Чебоксарское производственное объединение имени В.И. Чапаева» по сетям акционерного общества «Чебоксарское производственное объединение имени В.И. Чапаева»)</t>
  </si>
  <si>
    <t xml:space="preserve"> ДРУГИЕ ЕТО:</t>
  </si>
  <si>
    <t>2.</t>
  </si>
  <si>
    <t>3.</t>
  </si>
  <si>
    <t>4.</t>
  </si>
  <si>
    <t>ООО «СУОР»</t>
  </si>
  <si>
    <t>5.</t>
  </si>
  <si>
    <t>Филиал в Чувашской Республике ПАО «Ростелеком»</t>
  </si>
  <si>
    <t>6.</t>
  </si>
  <si>
    <t xml:space="preserve">ООО «ЧМКФ «ВАВИЛОН»  </t>
  </si>
  <si>
    <t>ТАРИФЫ НА ХОЛОДНОЕ ВОДОСНАБЖЕНИЕ (РУБ./КУБ.М):</t>
  </si>
  <si>
    <t>1.</t>
  </si>
  <si>
    <t>АО «Водоканал»</t>
  </si>
  <si>
    <t>ТАРИФЫ НА ВОДООТВЕДЕНИЕ (РУБ./КУБ.М):</t>
  </si>
  <si>
    <t>ТАРИФЫ НА ГАЗОСНАБЖЕНИЕ (РУБ./КУБ.М):</t>
  </si>
  <si>
    <t>для населения</t>
  </si>
  <si>
    <t>ТАРИФЫ НА УСЛУГИ ПО ОБРАЩЕНИЮ С ТВЕРДЫМИ КОММУНАЛЬНЫМИ ОТХОДАМИ (РУБ./КУБ.М):</t>
  </si>
  <si>
    <t>1.1.</t>
  </si>
  <si>
    <t>1.2.</t>
  </si>
  <si>
    <t>1.3.</t>
  </si>
  <si>
    <t>1.4.</t>
  </si>
  <si>
    <t>1.5.</t>
  </si>
  <si>
    <t>1.6.</t>
  </si>
  <si>
    <t>1.7.</t>
  </si>
  <si>
    <t xml:space="preserve">Тарифы на горячую воду* (компонент на холодную воду руб. за 1 куб.м., компонент на тепловую энергию руб. за 1 Гкал)                                                                                                                                                                                                              </t>
  </si>
  <si>
    <t>Темп прироста, %</t>
  </si>
  <si>
    <t>население, проживающее в домах, оборудованных в установленном порядке стационарными электроплитами; сельское население (ОДНОСТАВОЧНЫЙ)</t>
  </si>
  <si>
    <t>население, проживающее в городских населенных пунктах, проживающее в домах, не оборудованных в установленном порядке стационарными электроплитами (ОДНОСТАВОЧНЫЙ)</t>
  </si>
  <si>
    <t>1.5.1.</t>
  </si>
  <si>
    <t>19: источник тепловой энергии 2-К</t>
  </si>
  <si>
    <t xml:space="preserve">ГУП ЧР "Чувашгаз" Минстроя Чувашии </t>
  </si>
  <si>
    <t>пп. 1.3., 1.4., 1.5. Самый большой обем полезного отпуска</t>
  </si>
  <si>
    <t>с 01.01.2024</t>
  </si>
  <si>
    <t>для потребителей тепловой энергии по ул. Короленко, дд.6,6а</t>
  </si>
  <si>
    <t xml:space="preserve">для потребителей, получающих тепловую энергию по системам теплоснабжения 2-12, 14-18, 20-49, системе теплоснабжения 1 от источника тепловой энергии «Чебоксарская ТЭЦ-2» по магистральным тепловым сетям ПАО «Т Плюс», по  сетям ПАО «Т Плюс», переданным по концессионному соглашению, системе теплоснабжения 51, получающих тепловую энергию от источника тепловой энергии акционерное общество «Чебоксарское производственное объединение имени В.И. Чапаева» по сетям  ПАО «Т Плюс», переданным по концессионному соглашению (2 - 12, 14 - 18, 20 - 49: источники тепловой энергии 11-Ю, 12-Ю, 13-Ю, 25-Ю, 26-Ю, 27-Ю, 28-Ю, 29-Ю, 30-Ю, 46-Ю, 5-Ц, 21-Ц, 22-Ц, 28-Ц, 29-Ц, 1-К, БМК 3-К, 4-К, 5-К, 6-К, 7-К, 8-К, 9-К, 11-К, 12-К, 17-К, 22-К, 25-К, 30-К, 56-К, 86-К, БМК 4-М, 7-М, 8-М, 9-М, 10-М, 24-М, 25-М, 33-М, 34-М, 4-С, 5-С, ПО им.В.И.Чапаева", 1-З, 2-З, 3-З, 4-З), для потребителей, получающих тепловую энергию по системам теплоснабжения 78 (МКД по ул. Санаторная 1,2) </t>
  </si>
  <si>
    <t>9,8+2,2</t>
  </si>
  <si>
    <t>на упращенке, не платят НДС</t>
  </si>
  <si>
    <r>
      <t>Открытое акционерное общество «Чебоксарский электротехнический завод"</t>
    </r>
    <r>
      <rPr>
        <b/>
        <sz val="12"/>
        <color rgb="FF000000"/>
        <rFont val="Arial"/>
        <family val="2"/>
        <charset val="204"/>
      </rPr>
      <t>*</t>
    </r>
  </si>
  <si>
    <r>
      <t xml:space="preserve">ОАО «Санаторий «Чувашия» </t>
    </r>
    <r>
      <rPr>
        <b/>
        <sz val="12"/>
        <rFont val="Times New Roman"/>
        <family val="1"/>
        <charset val="204"/>
      </rPr>
      <t>(ЗАКРЫТАЯ СИСТЕМА)</t>
    </r>
  </si>
  <si>
    <r>
      <t xml:space="preserve">ООО «СУОР»  </t>
    </r>
    <r>
      <rPr>
        <b/>
        <sz val="12"/>
        <rFont val="Times New Roman"/>
        <family val="1"/>
        <charset val="204"/>
      </rPr>
      <t>(ЗАКРЫТАЯ СИСТЕМА)</t>
    </r>
  </si>
  <si>
    <r>
      <t xml:space="preserve">ООО «СтройТехМонтаж»  </t>
    </r>
    <r>
      <rPr>
        <b/>
        <sz val="12"/>
        <rFont val="Times New Roman"/>
        <family val="1"/>
        <charset val="204"/>
      </rPr>
      <t>(ЗАКРЫТАЯ СИСТЕМА)</t>
    </r>
  </si>
  <si>
    <t>для ИЖС</t>
  </si>
  <si>
    <t>для МКД</t>
  </si>
  <si>
    <t>с 01.01.2025 по 30.06.2025 с НДС</t>
  </si>
  <si>
    <r>
      <t xml:space="preserve">ТАРИФЫ НА ЭЛЕКТРИЧЕСКУЮ ЭНЕРГИЮ </t>
    </r>
    <r>
      <rPr>
        <b/>
        <i/>
        <sz val="12"/>
        <rFont val="Arial"/>
        <family val="2"/>
        <charset val="204"/>
      </rPr>
      <t>(ОДНОСТАВОЧНЫЙ ТАРИФ)</t>
    </r>
    <r>
      <rPr>
        <b/>
        <sz val="12"/>
        <rFont val="Arial"/>
        <family val="2"/>
        <charset val="204"/>
      </rPr>
      <t xml:space="preserve"> (РУБ./кВт/ч):</t>
    </r>
  </si>
  <si>
    <r>
      <t xml:space="preserve">1 (для потребителей, получающих тепловую энергию от источника тепловой энергии «Чебоксарская ТЭЦ-2» по магистральным сетям ПАО «Т Плюс», по сетям общества с ограниченной ответственностью «Магистраль», общества с ограниченной ответственностью «Энергосеть») </t>
    </r>
    <r>
      <rPr>
        <b/>
        <sz val="12"/>
        <rFont val="Arial"/>
        <family val="2"/>
        <charset val="204"/>
      </rPr>
      <t>(ОТКРЫТАЯ СИСТЕМА)</t>
    </r>
  </si>
  <si>
    <r>
      <t xml:space="preserve">ПАО  «Т Плюс»  для потребителей г. Чебоксары от источников тепловой энергии, эксплуатируемых по концессионному соглашению от 22.07.2021 № 7F00-FA058/02-026-0001-2021   в отношении объектов теплоснобжения, находящихся в муниципальной собственности города Чебоксары </t>
    </r>
    <r>
      <rPr>
        <b/>
        <sz val="12"/>
        <rFont val="Arial"/>
        <family val="2"/>
        <charset val="204"/>
      </rPr>
      <t>(ЗАКРЫТАЯ СИСТЕМА)</t>
    </r>
  </si>
  <si>
    <r>
      <t xml:space="preserve">1 (для потребителей, получающих тепловую энергию от источника тепловой энергии </t>
    </r>
    <r>
      <rPr>
        <sz val="12"/>
        <color rgb="FFFF0000"/>
        <rFont val="Arial"/>
        <family val="2"/>
        <charset val="204"/>
      </rPr>
      <t>«Чебоксарская ТЭЦ-2»</t>
    </r>
    <r>
      <rPr>
        <sz val="12"/>
        <rFont val="Arial"/>
        <family val="2"/>
        <charset val="204"/>
      </rPr>
      <t xml:space="preserve"> по магистральным сетям ПАО «Т Плюс», по сетям ПАО «Т Плюс», переданным по концессионному соглашению, по сетям общества с ограниченной ответственностью «Коммунальные технологии», общества с ограниченной ответственностью «ЭнергоСистемы», акционерного общества «Чувашхлебопродукт», общества с ограниченной ответственностью «Энергосеть») </t>
    </r>
    <r>
      <rPr>
        <b/>
        <sz val="12"/>
        <rFont val="Arial"/>
        <family val="2"/>
        <charset val="204"/>
      </rPr>
      <t>(ОТКРЫТАЯ СИСТЕМА)</t>
    </r>
  </si>
  <si>
    <r>
      <t xml:space="preserve">ПАО  «Т Плюс» для потребителей г. Чебоксары от источников тепловой энергии, эксплуатируемых по концессионному соглашению от 22 июля 2021 г. № 7F00-FA058/02-026/0001-2021 в отношении объектов теплоснабжения, находящихся в муниципальной собственности муниципального образования города Чебоксары – столицы Чувашской Республик </t>
    </r>
    <r>
      <rPr>
        <b/>
        <sz val="12"/>
        <rFont val="Arial"/>
        <family val="2"/>
        <charset val="204"/>
      </rPr>
      <t xml:space="preserve">(ОТКРЫТАЯ СИСТЕМА), </t>
    </r>
    <r>
      <rPr>
        <b/>
        <sz val="12"/>
        <color rgb="FFFF0000"/>
        <rFont val="Arial"/>
        <family val="2"/>
        <charset val="204"/>
      </rPr>
      <t>КОТЕЛЬНАЯ С4</t>
    </r>
  </si>
  <si>
    <t xml:space="preserve">ТАРИФЫ (ЦЕНЫ) НА КОММУНАЛЬНЫЕ УСЛУГИ, ПРЕДОСТАВЛЯЕМЫЕ В ГОРОДЕ ЧЕБОКСАРЫ С 01.07.2025 </t>
  </si>
  <si>
    <t xml:space="preserve">с 01.07.2025 по 31.12.2025 с НДС </t>
  </si>
  <si>
    <r>
      <t xml:space="preserve">ПАО «Т Плюс» (для потребителей, расположенных на территории г. Чебоксары) </t>
    </r>
    <r>
      <rPr>
        <b/>
        <sz val="12"/>
        <rFont val="Times New Roman"/>
        <family val="1"/>
        <charset val="204"/>
      </rPr>
      <t>(ОТКРЫТАЯ СИСТЕМА)</t>
    </r>
  </si>
  <si>
    <t xml:space="preserve">ГУП "Чувашгаз" Минстроя Чувашии </t>
  </si>
  <si>
    <r>
      <t xml:space="preserve">1 (для потребителей,расположенных на территории г.Чебоксары, получающих горячую воду по сетям акционерного общества </t>
    </r>
    <r>
      <rPr>
        <sz val="12"/>
        <color rgb="FFFF0000"/>
        <rFont val="Arial"/>
        <family val="2"/>
        <charset val="204"/>
      </rPr>
      <t>«Чувашхлебопродукт»</t>
    </r>
    <r>
      <rPr>
        <sz val="12"/>
        <rFont val="Arial"/>
        <family val="2"/>
        <charset val="204"/>
      </rPr>
      <t>)</t>
    </r>
    <r>
      <rPr>
        <b/>
        <sz val="12"/>
        <rFont val="Arial"/>
        <family val="2"/>
        <charset val="204"/>
      </rPr>
      <t xml:space="preserve"> (ОТКРЫТАЯ СИСТЕМА)</t>
    </r>
  </si>
  <si>
    <t>8,16*</t>
  </si>
  <si>
    <t>* прогнозная величина с 01.07.2025 г.</t>
  </si>
  <si>
    <t>Предельный индекс изменения размера платы граждан в совокупном платеже за коммунальные услуги по г. Чебоксары в 2025 году - 15,5%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</si>
</sst>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charset val="204"/>
      <scheme val="minor"/>
    </font>
    <font>
      <b/>
      <sz val="9"/>
      <color rgb="FF000000"/>
      <name val="Arial"/>
      <family val="2"/>
      <charset val="204"/>
    </font>
    <font>
      <b/>
      <sz val="10"/>
      <color rgb="FF000000"/>
      <name val="Arial"/>
      <family val="2"/>
      <charset val="204"/>
    </font>
    <font>
      <sz val="13"/>
      <name val="Times New Roman"/>
      <family val="1"/>
      <charset val="204"/>
    </font>
    <font>
      <b/>
      <sz val="11"/>
      <color theme="0"/>
      <name val="Calibri"/>
      <family val="2"/>
      <charset val="204"/>
      <scheme val="minor"/>
    </font>
    <font>
      <sz val="11"/>
      <color theme="0"/>
      <name val="Calibri"/>
      <family val="2"/>
      <charset val="204"/>
      <scheme val="minor"/>
    </font>
    <font>
      <b/>
      <sz val="12"/>
      <color rgb="FF000000"/>
      <name val="Arial"/>
      <family val="2"/>
      <charset val="204"/>
    </font>
    <font>
      <sz val="12"/>
      <color rgb="FF000000"/>
      <name val="Arial"/>
      <family val="2"/>
      <charset val="204"/>
    </font>
    <font>
      <sz val="12"/>
      <color rgb="FFFF0000"/>
      <name val="Arial"/>
      <family val="2"/>
      <charset val="204"/>
    </font>
    <font>
      <b/>
      <sz val="12"/>
      <color rgb="FFFF0000"/>
      <name val="Arial"/>
      <family val="2"/>
      <charset val="204"/>
    </font>
    <font>
      <sz val="12"/>
      <name val="Times New Roman"/>
      <family val="1"/>
      <charset val="204"/>
    </font>
    <font>
      <b/>
      <sz val="12"/>
      <name val="Times New Roman"/>
      <family val="1"/>
      <charset val="204"/>
    </font>
    <font>
      <b/>
      <sz val="16"/>
      <color theme="1"/>
      <name val="Calibri"/>
      <family val="2"/>
      <charset val="204"/>
      <scheme val="minor"/>
    </font>
    <font>
      <sz val="12"/>
      <name val="Arial"/>
      <family val="2"/>
      <charset val="204"/>
    </font>
    <font>
      <b/>
      <sz val="12"/>
      <name val="Arial"/>
      <family val="2"/>
      <charset val="204"/>
    </font>
    <font>
      <b/>
      <i/>
      <sz val="12"/>
      <name val="Arial"/>
      <family val="2"/>
      <charset val="204"/>
    </font>
    <font>
      <sz val="13"/>
      <color theme="1"/>
      <name val="Calibri"/>
      <family val="2"/>
      <charset val="204"/>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s>
  <borders count="2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95">
    <xf numFmtId="0" fontId="0" fillId="0" borderId="0" xfId="0"/>
    <xf numFmtId="0" fontId="5" fillId="0" borderId="0" xfId="0" applyFont="1"/>
    <xf numFmtId="0" fontId="5" fillId="0" borderId="0" xfId="0" applyFont="1" applyAlignment="1">
      <alignment vertical="center" wrapText="1"/>
    </xf>
    <xf numFmtId="2" fontId="5" fillId="0" borderId="0" xfId="0" applyNumberFormat="1" applyFont="1"/>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49" fontId="7" fillId="0" borderId="2" xfId="0" applyNumberFormat="1" applyFont="1" applyBorder="1" applyAlignment="1">
      <alignment horizontal="center" vertical="center"/>
    </xf>
    <xf numFmtId="0" fontId="7" fillId="0" borderId="8" xfId="0" applyFont="1" applyBorder="1" applyAlignment="1">
      <alignment horizontal="justify" vertical="center" wrapText="1"/>
    </xf>
    <xf numFmtId="4" fontId="7" fillId="0" borderId="5" xfId="0" applyNumberFormat="1" applyFont="1" applyBorder="1" applyAlignment="1">
      <alignment horizontal="center" vertical="center" wrapText="1"/>
    </xf>
    <xf numFmtId="0" fontId="7" fillId="0" borderId="2" xfId="0" applyFont="1" applyBorder="1" applyAlignment="1">
      <alignment horizontal="center" vertical="center"/>
    </xf>
    <xf numFmtId="14" fontId="7" fillId="0" borderId="2" xfId="0" applyNumberFormat="1" applyFont="1" applyBorder="1" applyAlignment="1">
      <alignment horizontal="center" vertical="center"/>
    </xf>
    <xf numFmtId="0" fontId="7" fillId="2" borderId="5" xfId="0" applyFont="1" applyFill="1" applyBorder="1" applyAlignment="1">
      <alignment horizontal="justify" vertical="center" wrapText="1"/>
    </xf>
    <xf numFmtId="4" fontId="7" fillId="2" borderId="5" xfId="0" applyNumberFormat="1" applyFont="1" applyFill="1" applyBorder="1" applyAlignment="1">
      <alignment horizontal="center" vertical="center" wrapText="1"/>
    </xf>
    <xf numFmtId="0" fontId="7" fillId="0" borderId="12" xfId="0" applyFont="1" applyBorder="1" applyAlignment="1">
      <alignment horizontal="center" vertical="center"/>
    </xf>
    <xf numFmtId="0" fontId="7" fillId="0" borderId="15" xfId="0" applyFont="1" applyBorder="1" applyAlignment="1">
      <alignment horizontal="justify" vertical="center" wrapText="1"/>
    </xf>
    <xf numFmtId="4" fontId="7" fillId="0" borderId="15" xfId="0" applyNumberFormat="1" applyFont="1" applyBorder="1" applyAlignment="1">
      <alignment horizontal="center" vertical="center" wrapText="1"/>
    </xf>
    <xf numFmtId="0" fontId="7" fillId="0" borderId="17" xfId="0" applyFont="1" applyBorder="1" applyAlignment="1">
      <alignment horizontal="center" vertical="center"/>
    </xf>
    <xf numFmtId="0" fontId="7" fillId="0" borderId="18" xfId="0" applyFont="1" applyBorder="1" applyAlignment="1">
      <alignment horizontal="justify" vertical="center" wrapText="1"/>
    </xf>
    <xf numFmtId="0" fontId="7" fillId="0" borderId="5" xfId="0" applyFont="1" applyBorder="1" applyAlignment="1">
      <alignment horizontal="justify" vertical="center" wrapText="1"/>
    </xf>
    <xf numFmtId="4" fontId="7" fillId="0" borderId="5" xfId="0" applyNumberFormat="1" applyFont="1" applyBorder="1" applyAlignment="1">
      <alignment horizontal="center" vertical="center"/>
    </xf>
    <xf numFmtId="0" fontId="7" fillId="3" borderId="2" xfId="0" applyFont="1" applyFill="1" applyBorder="1" applyAlignment="1">
      <alignment horizontal="center" vertical="center"/>
    </xf>
    <xf numFmtId="2" fontId="7" fillId="3" borderId="5" xfId="0" applyNumberFormat="1" applyFont="1" applyFill="1" applyBorder="1" applyAlignment="1">
      <alignment horizontal="center" vertical="center"/>
    </xf>
    <xf numFmtId="0" fontId="10" fillId="3" borderId="13" xfId="0" applyFont="1" applyFill="1" applyBorder="1" applyAlignment="1">
      <alignment horizontal="left" vertical="center" wrapText="1"/>
    </xf>
    <xf numFmtId="0" fontId="13" fillId="3" borderId="5"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8" xfId="0" applyFont="1" applyFill="1" applyBorder="1" applyAlignment="1">
      <alignment horizontal="justify" vertical="center" wrapText="1"/>
    </xf>
    <xf numFmtId="2" fontId="13" fillId="3" borderId="5" xfId="0" applyNumberFormat="1" applyFont="1" applyFill="1" applyBorder="1" applyAlignment="1">
      <alignment horizontal="center" vertical="center"/>
    </xf>
    <xf numFmtId="164" fontId="13" fillId="3" borderId="5" xfId="0" applyNumberFormat="1" applyFont="1" applyFill="1" applyBorder="1" applyAlignment="1">
      <alignment horizontal="center" vertical="center"/>
    </xf>
    <xf numFmtId="0" fontId="13" fillId="2" borderId="2" xfId="0" applyFont="1" applyFill="1" applyBorder="1" applyAlignment="1">
      <alignment horizontal="center" vertical="center"/>
    </xf>
    <xf numFmtId="164" fontId="13" fillId="2" borderId="5" xfId="0" applyNumberFormat="1" applyFont="1" applyFill="1" applyBorder="1" applyAlignment="1">
      <alignment horizontal="center" vertical="center"/>
    </xf>
    <xf numFmtId="0" fontId="13" fillId="2" borderId="13" xfId="0" applyFont="1" applyFill="1" applyBorder="1" applyAlignment="1">
      <alignment horizontal="center" vertical="center"/>
    </xf>
    <xf numFmtId="0" fontId="13" fillId="2" borderId="8" xfId="0" applyFont="1" applyFill="1" applyBorder="1" applyAlignment="1">
      <alignment horizontal="justify" vertical="center" wrapText="1"/>
    </xf>
    <xf numFmtId="2" fontId="13" fillId="2" borderId="5" xfId="0" applyNumberFormat="1" applyFont="1" applyFill="1" applyBorder="1" applyAlignment="1">
      <alignment horizontal="center" vertical="center"/>
    </xf>
    <xf numFmtId="0" fontId="10" fillId="2" borderId="13" xfId="0" applyFont="1" applyFill="1" applyBorder="1" applyAlignment="1">
      <alignment horizontal="left" vertical="center" wrapText="1"/>
    </xf>
    <xf numFmtId="0" fontId="13" fillId="2" borderId="14" xfId="0" applyFont="1" applyFill="1" applyBorder="1" applyAlignment="1">
      <alignment horizontal="center" vertical="center"/>
    </xf>
    <xf numFmtId="0" fontId="7" fillId="3" borderId="5" xfId="0" applyFont="1" applyFill="1" applyBorder="1" applyAlignment="1">
      <alignment horizontal="justify" vertical="center" wrapText="1"/>
    </xf>
    <xf numFmtId="0" fontId="13" fillId="3" borderId="5" xfId="0" applyFont="1" applyFill="1" applyBorder="1" applyAlignment="1">
      <alignment horizontal="justify" vertical="center" wrapText="1"/>
    </xf>
    <xf numFmtId="0" fontId="10" fillId="2" borderId="2" xfId="0" applyFont="1" applyFill="1" applyBorder="1" applyAlignment="1">
      <alignment horizontal="left" vertical="center" wrapText="1"/>
    </xf>
    <xf numFmtId="2" fontId="13" fillId="2" borderId="21" xfId="0" applyNumberFormat="1" applyFont="1" applyFill="1" applyBorder="1" applyAlignment="1">
      <alignment horizontal="center" vertical="center"/>
    </xf>
    <xf numFmtId="0" fontId="10" fillId="3" borderId="23" xfId="0" applyFont="1" applyFill="1" applyBorder="1" applyAlignment="1">
      <alignment horizontal="left" vertical="center" wrapText="1"/>
    </xf>
    <xf numFmtId="2" fontId="13" fillId="3" borderId="13" xfId="0" applyNumberFormat="1" applyFont="1" applyFill="1" applyBorder="1" applyAlignment="1">
      <alignment horizontal="center" vertical="center"/>
    </xf>
    <xf numFmtId="0" fontId="13" fillId="3" borderId="7" xfId="0" applyFont="1" applyFill="1" applyBorder="1" applyAlignment="1">
      <alignment horizontal="justify" vertical="center" wrapText="1"/>
    </xf>
    <xf numFmtId="2" fontId="13" fillId="3" borderId="11"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3" fillId="0" borderId="5" xfId="0" applyFont="1" applyFill="1" applyBorder="1" applyAlignment="1">
      <alignment horizontal="left" vertical="center" wrapText="1"/>
    </xf>
    <xf numFmtId="0" fontId="13" fillId="0" borderId="5" xfId="0" applyFont="1" applyFill="1" applyBorder="1" applyAlignment="1">
      <alignment horizontal="center" vertical="center"/>
    </xf>
    <xf numFmtId="0" fontId="13" fillId="0" borderId="5" xfId="0" applyFont="1" applyFill="1" applyBorder="1" applyAlignment="1">
      <alignment horizontal="justify" vertical="center" wrapText="1"/>
    </xf>
    <xf numFmtId="0" fontId="13" fillId="3" borderId="7" xfId="0" applyFont="1" applyFill="1" applyBorder="1" applyAlignment="1">
      <alignment horizontal="justify" vertical="center"/>
    </xf>
    <xf numFmtId="4" fontId="7" fillId="0" borderId="13" xfId="0" applyNumberFormat="1" applyFont="1" applyBorder="1" applyAlignment="1">
      <alignment horizontal="center" vertical="center" wrapText="1"/>
    </xf>
    <xf numFmtId="16" fontId="13" fillId="3" borderId="2" xfId="0" applyNumberFormat="1" applyFont="1" applyFill="1" applyBorder="1" applyAlignment="1">
      <alignment horizontal="center" vertical="center"/>
    </xf>
    <xf numFmtId="0" fontId="13" fillId="3" borderId="22" xfId="0" applyFont="1" applyFill="1" applyBorder="1" applyAlignment="1">
      <alignment horizontal="center" vertical="center"/>
    </xf>
    <xf numFmtId="0" fontId="13" fillId="3" borderId="24" xfId="0" applyFont="1" applyFill="1" applyBorder="1" applyAlignment="1">
      <alignment horizontal="center" vertical="center"/>
    </xf>
    <xf numFmtId="0" fontId="4" fillId="0" borderId="16" xfId="0" applyFont="1" applyBorder="1" applyAlignment="1">
      <alignment horizontal="center"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5" xfId="0" applyFont="1" applyBorder="1" applyAlignment="1">
      <alignment horizontal="left"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3"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3" xfId="0" applyFont="1" applyFill="1" applyBorder="1" applyAlignment="1">
      <alignment horizontal="center" vertical="center"/>
    </xf>
    <xf numFmtId="0" fontId="14" fillId="0" borderId="19" xfId="0" applyFont="1" applyFill="1" applyBorder="1" applyAlignment="1">
      <alignment horizontal="justify" vertical="center"/>
    </xf>
    <xf numFmtId="0" fontId="14" fillId="0" borderId="20" xfId="0" applyFont="1" applyFill="1" applyBorder="1" applyAlignment="1">
      <alignment horizontal="justify" vertical="center"/>
    </xf>
    <xf numFmtId="0" fontId="14" fillId="0" borderId="4" xfId="0" applyFont="1" applyFill="1" applyBorder="1" applyAlignment="1">
      <alignment horizontal="justify" vertical="center"/>
    </xf>
    <xf numFmtId="0" fontId="14" fillId="3" borderId="10" xfId="0" applyFont="1" applyFill="1" applyBorder="1" applyAlignment="1">
      <alignment horizontal="left" vertical="center"/>
    </xf>
    <xf numFmtId="0" fontId="14" fillId="3" borderId="11" xfId="0" applyFont="1" applyFill="1" applyBorder="1" applyAlignment="1">
      <alignment horizontal="left" vertical="center"/>
    </xf>
    <xf numFmtId="0" fontId="14" fillId="3" borderId="3" xfId="0" applyFont="1" applyFill="1" applyBorder="1" applyAlignment="1">
      <alignment horizontal="left" vertical="center"/>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4" fillId="0" borderId="0" xfId="0" applyFont="1" applyAlignment="1">
      <alignment horizontal="center" vertical="center" wrapText="1"/>
    </xf>
    <xf numFmtId="0" fontId="12" fillId="0" borderId="7"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5" xfId="0" applyFont="1" applyFill="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3" xfId="0" applyFont="1" applyBorder="1" applyAlignment="1">
      <alignment horizontal="left" vertical="center"/>
    </xf>
    <xf numFmtId="2" fontId="7" fillId="0" borderId="5" xfId="0" applyNumberFormat="1" applyFont="1" applyBorder="1" applyAlignment="1">
      <alignment horizontal="center" vertical="center"/>
    </xf>
    <xf numFmtId="2" fontId="7" fillId="0" borderId="15" xfId="0" applyNumberFormat="1" applyFont="1" applyBorder="1" applyAlignment="1">
      <alignment horizontal="center" vertical="center"/>
    </xf>
    <xf numFmtId="2" fontId="7" fillId="0" borderId="13" xfId="0" applyNumberFormat="1" applyFont="1" applyBorder="1" applyAlignment="1">
      <alignment horizontal="center" vertical="center"/>
    </xf>
    <xf numFmtId="2" fontId="13" fillId="0" borderId="5" xfId="0" applyNumberFormat="1" applyFont="1" applyFill="1" applyBorder="1" applyAlignment="1">
      <alignment horizontal="center" vertical="center"/>
    </xf>
    <xf numFmtId="0" fontId="0" fillId="3" borderId="0" xfId="0" applyFill="1"/>
    <xf numFmtId="0" fontId="5" fillId="3" borderId="0" xfId="0" applyFont="1" applyFill="1"/>
    <xf numFmtId="0" fontId="3" fillId="3" borderId="0" xfId="0" applyFont="1" applyFill="1" applyBorder="1" applyAlignment="1">
      <alignment horizontal="center" vertical="center" wrapText="1"/>
    </xf>
    <xf numFmtId="0" fontId="16" fillId="3" borderId="0" xfId="0" applyFont="1" applyFill="1"/>
    <xf numFmtId="0" fontId="13" fillId="3" borderId="5"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abSelected="1" topLeftCell="A16" zoomScale="60" zoomScaleNormal="60" workbookViewId="0">
      <selection activeCell="K46" sqref="K46"/>
    </sheetView>
  </sheetViews>
  <sheetFormatPr defaultRowHeight="15" x14ac:dyDescent="0.25"/>
  <cols>
    <col min="1" max="1" width="16" customWidth="1"/>
    <col min="2" max="2" width="92" customWidth="1"/>
    <col min="3" max="5" width="17.85546875" customWidth="1"/>
    <col min="6" max="6" width="19.85546875" style="1" customWidth="1"/>
    <col min="7" max="8" width="8.7109375" style="1"/>
  </cols>
  <sheetData>
    <row r="1" spans="1:7" ht="36" customHeight="1" thickBot="1" x14ac:dyDescent="0.3">
      <c r="A1" s="75" t="s">
        <v>59</v>
      </c>
      <c r="B1" s="75"/>
      <c r="C1" s="75"/>
      <c r="D1" s="75"/>
      <c r="E1" s="75"/>
    </row>
    <row r="2" spans="1:7" ht="39" customHeight="1" x14ac:dyDescent="0.25">
      <c r="A2" s="76" t="s">
        <v>0</v>
      </c>
      <c r="B2" s="76" t="s">
        <v>1</v>
      </c>
      <c r="C2" s="4" t="s">
        <v>2</v>
      </c>
      <c r="D2" s="4" t="s">
        <v>3</v>
      </c>
      <c r="E2" s="78" t="s">
        <v>35</v>
      </c>
      <c r="F2" s="2"/>
    </row>
    <row r="3" spans="1:7" ht="55.15" customHeight="1" thickBot="1" x14ac:dyDescent="0.3">
      <c r="A3" s="77"/>
      <c r="B3" s="77"/>
      <c r="C3" s="5" t="s">
        <v>53</v>
      </c>
      <c r="D3" s="5" t="s">
        <v>60</v>
      </c>
      <c r="E3" s="79"/>
      <c r="F3" s="2"/>
    </row>
    <row r="4" spans="1:7" ht="21" customHeight="1" thickBot="1" x14ac:dyDescent="0.3">
      <c r="A4" s="80" t="s">
        <v>4</v>
      </c>
      <c r="B4" s="81"/>
      <c r="C4" s="81"/>
      <c r="D4" s="81"/>
      <c r="E4" s="82"/>
      <c r="F4" s="2"/>
    </row>
    <row r="5" spans="1:7" ht="22.5" customHeight="1" thickBot="1" x14ac:dyDescent="0.3">
      <c r="A5" s="83" t="s">
        <v>5</v>
      </c>
      <c r="B5" s="84"/>
      <c r="C5" s="84"/>
      <c r="D5" s="84"/>
      <c r="E5" s="85"/>
      <c r="F5" s="2"/>
    </row>
    <row r="6" spans="1:7" ht="73.5" customHeight="1" thickBot="1" x14ac:dyDescent="0.3">
      <c r="A6" s="6" t="s">
        <v>27</v>
      </c>
      <c r="B6" s="7" t="s">
        <v>6</v>
      </c>
      <c r="C6" s="8">
        <f>ROUND(1316.53*1.2,2)</f>
        <v>1579.84</v>
      </c>
      <c r="D6" s="8">
        <v>1807.33</v>
      </c>
      <c r="E6" s="86">
        <f>ROUND(D6/C6*100-100,2)</f>
        <v>14.4</v>
      </c>
      <c r="F6" s="2"/>
      <c r="G6" s="3"/>
    </row>
    <row r="7" spans="1:7" ht="54" customHeight="1" thickBot="1" x14ac:dyDescent="0.3">
      <c r="A7" s="9" t="s">
        <v>28</v>
      </c>
      <c r="B7" s="7" t="s">
        <v>7</v>
      </c>
      <c r="C7" s="8">
        <f>ROUND(1451.7*1.2,2)</f>
        <v>1742.04</v>
      </c>
      <c r="D7" s="8">
        <v>1992.89</v>
      </c>
      <c r="E7" s="86">
        <f t="shared" ref="E7:E13" si="0">ROUND(D7/C7*100-100,2)</f>
        <v>14.4</v>
      </c>
      <c r="F7" s="2"/>
    </row>
    <row r="8" spans="1:7" ht="57" customHeight="1" thickBot="1" x14ac:dyDescent="0.3">
      <c r="A8" s="6" t="s">
        <v>29</v>
      </c>
      <c r="B8" s="7" t="s">
        <v>8</v>
      </c>
      <c r="C8" s="8">
        <f>ROUND(1510.14*1.2,2)</f>
        <v>1812.17</v>
      </c>
      <c r="D8" s="8">
        <v>2073.12</v>
      </c>
      <c r="E8" s="86">
        <f t="shared" si="0"/>
        <v>14.4</v>
      </c>
      <c r="F8" s="2"/>
    </row>
    <row r="9" spans="1:7" ht="111.4" customHeight="1" thickBot="1" x14ac:dyDescent="0.3">
      <c r="A9" s="9" t="s">
        <v>30</v>
      </c>
      <c r="B9" s="7" t="s">
        <v>9</v>
      </c>
      <c r="C9" s="8">
        <f>ROUND(1833.23*1.2,2)</f>
        <v>2199.88</v>
      </c>
      <c r="D9" s="8">
        <v>2516.66</v>
      </c>
      <c r="E9" s="86">
        <f t="shared" si="0"/>
        <v>14.4</v>
      </c>
      <c r="F9" s="2"/>
      <c r="G9" s="74" t="s">
        <v>41</v>
      </c>
    </row>
    <row r="10" spans="1:7" ht="218.25" customHeight="1" thickBot="1" x14ac:dyDescent="0.3">
      <c r="A10" s="9" t="s">
        <v>31</v>
      </c>
      <c r="B10" s="7" t="s">
        <v>44</v>
      </c>
      <c r="C10" s="8">
        <f>ROUND(2031.37*1.2,2)</f>
        <v>2437.64</v>
      </c>
      <c r="D10" s="8">
        <v>2778.91</v>
      </c>
      <c r="E10" s="86">
        <f t="shared" si="0"/>
        <v>14</v>
      </c>
      <c r="F10" s="2" t="s">
        <v>45</v>
      </c>
      <c r="G10" s="74"/>
    </row>
    <row r="11" spans="1:7" ht="34.9" hidden="1" customHeight="1" thickBot="1" x14ac:dyDescent="0.3">
      <c r="A11" s="10" t="s">
        <v>38</v>
      </c>
      <c r="B11" s="11" t="s">
        <v>43</v>
      </c>
      <c r="C11" s="12" t="e">
        <f t="shared" ref="C11:D11" si="1">ROUND(B11*1.098,2)</f>
        <v>#VALUE!</v>
      </c>
      <c r="D11" s="12" t="e">
        <f t="shared" si="1"/>
        <v>#VALUE!</v>
      </c>
      <c r="E11" s="86" t="e">
        <f t="shared" si="0"/>
        <v>#VALUE!</v>
      </c>
      <c r="F11" s="2"/>
      <c r="G11" s="74"/>
    </row>
    <row r="12" spans="1:7" ht="24.75" customHeight="1" thickBot="1" x14ac:dyDescent="0.3">
      <c r="A12" s="13" t="s">
        <v>32</v>
      </c>
      <c r="B12" s="14" t="s">
        <v>39</v>
      </c>
      <c r="C12" s="15">
        <f>ROUND(2032.22*1.2,2)</f>
        <v>2438.66</v>
      </c>
      <c r="D12" s="15">
        <v>2780.08</v>
      </c>
      <c r="E12" s="87">
        <f t="shared" si="0"/>
        <v>14</v>
      </c>
      <c r="F12" s="2" t="s">
        <v>45</v>
      </c>
    </row>
    <row r="13" spans="1:7" ht="66.400000000000006" customHeight="1" thickBot="1" x14ac:dyDescent="0.3">
      <c r="A13" s="16" t="s">
        <v>33</v>
      </c>
      <c r="B13" s="17" t="s">
        <v>10</v>
      </c>
      <c r="C13" s="48">
        <f>ROUND(1397.46*1.2,2)</f>
        <v>1676.95</v>
      </c>
      <c r="D13" s="48">
        <v>1911.73</v>
      </c>
      <c r="E13" s="88">
        <f t="shared" si="0"/>
        <v>14</v>
      </c>
      <c r="F13" s="2" t="s">
        <v>45</v>
      </c>
    </row>
    <row r="14" spans="1:7" ht="18.399999999999999" customHeight="1" thickBot="1" x14ac:dyDescent="0.3">
      <c r="A14" s="53" t="s">
        <v>11</v>
      </c>
      <c r="B14" s="54"/>
      <c r="C14" s="54"/>
      <c r="D14" s="54"/>
      <c r="E14" s="55"/>
      <c r="F14" s="2"/>
    </row>
    <row r="15" spans="1:7" ht="19.149999999999999" customHeight="1" thickBot="1" x14ac:dyDescent="0.3">
      <c r="A15" s="9" t="s">
        <v>12</v>
      </c>
      <c r="B15" s="18" t="s">
        <v>15</v>
      </c>
      <c r="C15" s="19">
        <f>ROUND(1553.93*1.2,2)</f>
        <v>1864.72</v>
      </c>
      <c r="D15" s="19">
        <v>2086.62</v>
      </c>
      <c r="E15" s="86">
        <f>ROUND(D15/C15*100-100,2)</f>
        <v>11.9</v>
      </c>
      <c r="F15" s="2"/>
    </row>
    <row r="16" spans="1:7" ht="22.5" customHeight="1" thickBot="1" x14ac:dyDescent="0.3">
      <c r="A16" s="9" t="s">
        <v>13</v>
      </c>
      <c r="B16" s="18" t="s">
        <v>17</v>
      </c>
      <c r="C16" s="19">
        <f>ROUND(1998.92*1.2,2)</f>
        <v>2398.6999999999998</v>
      </c>
      <c r="D16" s="19">
        <v>2684.15</v>
      </c>
      <c r="E16" s="86">
        <f>ROUND(D16/C16*100-100,2)</f>
        <v>11.9</v>
      </c>
      <c r="F16" s="2"/>
    </row>
    <row r="17" spans="1:6" ht="22.5" customHeight="1" thickBot="1" x14ac:dyDescent="0.3">
      <c r="A17" s="9" t="s">
        <v>14</v>
      </c>
      <c r="B17" s="18" t="s">
        <v>19</v>
      </c>
      <c r="C17" s="19">
        <f>ROUND(1821.03*1.2,2)</f>
        <v>2185.2399999999998</v>
      </c>
      <c r="D17" s="19">
        <v>2445.2800000000002</v>
      </c>
      <c r="E17" s="86">
        <f>ROUND(D17/C17*100-100,2)</f>
        <v>11.9</v>
      </c>
      <c r="F17" s="2"/>
    </row>
    <row r="18" spans="1:6" ht="34.5" customHeight="1" thickBot="1" x14ac:dyDescent="0.3">
      <c r="A18" s="9" t="s">
        <v>16</v>
      </c>
      <c r="B18" s="18" t="s">
        <v>47</v>
      </c>
      <c r="C18" s="19">
        <f>ROUND(2292.87,2)</f>
        <v>2292.87</v>
      </c>
      <c r="D18" s="19">
        <v>2565.7199999999998</v>
      </c>
      <c r="E18" s="86">
        <f>ROUND(D18/C18*100-100,2)</f>
        <v>11.9</v>
      </c>
      <c r="F18" s="2" t="s">
        <v>46</v>
      </c>
    </row>
    <row r="19" spans="1:6" ht="24" customHeight="1" thickBot="1" x14ac:dyDescent="0.3">
      <c r="A19" s="9" t="s">
        <v>18</v>
      </c>
      <c r="B19" s="18" t="s">
        <v>40</v>
      </c>
      <c r="C19" s="19">
        <f>ROUND(1610.72*1.2,2)</f>
        <v>1932.86</v>
      </c>
      <c r="D19" s="19">
        <v>2162.87</v>
      </c>
      <c r="E19" s="86">
        <f>ROUND(D19/C19*100-100,2)</f>
        <v>11.9</v>
      </c>
      <c r="F19" s="2"/>
    </row>
    <row r="20" spans="1:6" ht="21.4" customHeight="1" thickBot="1" x14ac:dyDescent="0.3">
      <c r="A20" s="56" t="s">
        <v>20</v>
      </c>
      <c r="B20" s="57"/>
      <c r="C20" s="57"/>
      <c r="D20" s="57"/>
      <c r="E20" s="58"/>
      <c r="F20" s="2"/>
    </row>
    <row r="21" spans="1:6" ht="21.4" customHeight="1" thickBot="1" x14ac:dyDescent="0.3">
      <c r="A21" s="20" t="s">
        <v>21</v>
      </c>
      <c r="B21" s="35" t="s">
        <v>22</v>
      </c>
      <c r="C21" s="21">
        <v>26.28</v>
      </c>
      <c r="D21" s="21">
        <v>29.1</v>
      </c>
      <c r="E21" s="21">
        <f>ROUND(D21/C21*100-100,2)</f>
        <v>10.73</v>
      </c>
      <c r="F21" s="2"/>
    </row>
    <row r="22" spans="1:6" ht="23.65" customHeight="1" thickBot="1" x14ac:dyDescent="0.3">
      <c r="A22" s="56" t="s">
        <v>23</v>
      </c>
      <c r="B22" s="57"/>
      <c r="C22" s="57"/>
      <c r="D22" s="57"/>
      <c r="E22" s="58"/>
      <c r="F22" s="2"/>
    </row>
    <row r="23" spans="1:6" ht="22.5" customHeight="1" thickBot="1" x14ac:dyDescent="0.3">
      <c r="A23" s="24" t="s">
        <v>21</v>
      </c>
      <c r="B23" s="36" t="s">
        <v>22</v>
      </c>
      <c r="C23" s="23">
        <v>31.19</v>
      </c>
      <c r="D23" s="23">
        <v>34.75</v>
      </c>
      <c r="E23" s="26">
        <f>ROUND(D23/C23*100-100,2)</f>
        <v>11.41</v>
      </c>
      <c r="F23" s="2"/>
    </row>
    <row r="24" spans="1:6" ht="21" customHeight="1" thickBot="1" x14ac:dyDescent="0.3">
      <c r="A24" s="59" t="s">
        <v>54</v>
      </c>
      <c r="B24" s="60"/>
      <c r="C24" s="60"/>
      <c r="D24" s="60"/>
      <c r="E24" s="61"/>
      <c r="F24" s="2"/>
    </row>
    <row r="25" spans="1:6" ht="40.15" customHeight="1" thickBot="1" x14ac:dyDescent="0.3">
      <c r="A25" s="24" t="s">
        <v>21</v>
      </c>
      <c r="B25" s="36" t="s">
        <v>36</v>
      </c>
      <c r="C25" s="23">
        <v>3.09</v>
      </c>
      <c r="D25" s="23">
        <v>3.47</v>
      </c>
      <c r="E25" s="26">
        <f>ROUND(D25/C25*100-100,2)</f>
        <v>12.3</v>
      </c>
      <c r="F25" s="2"/>
    </row>
    <row r="26" spans="1:6" ht="46.9" customHeight="1" thickBot="1" x14ac:dyDescent="0.3">
      <c r="A26" s="43" t="s">
        <v>12</v>
      </c>
      <c r="B26" s="46" t="s">
        <v>37</v>
      </c>
      <c r="C26" s="45">
        <v>4.41</v>
      </c>
      <c r="D26" s="45">
        <v>4.96</v>
      </c>
      <c r="E26" s="89">
        <f>ROUND(D26/C26*100-100,2)</f>
        <v>12.47</v>
      </c>
      <c r="F26" s="2"/>
    </row>
    <row r="27" spans="1:6" ht="19.149999999999999" customHeight="1" thickBot="1" x14ac:dyDescent="0.3">
      <c r="A27" s="59" t="s">
        <v>24</v>
      </c>
      <c r="B27" s="60"/>
      <c r="C27" s="60"/>
      <c r="D27" s="60"/>
      <c r="E27" s="61"/>
      <c r="F27" s="2"/>
    </row>
    <row r="28" spans="1:6" ht="23.65" customHeight="1" thickBot="1" x14ac:dyDescent="0.3">
      <c r="A28" s="24" t="s">
        <v>21</v>
      </c>
      <c r="B28" s="94" t="s">
        <v>25</v>
      </c>
      <c r="C28" s="23">
        <v>7.42</v>
      </c>
      <c r="D28" s="23" t="s">
        <v>64</v>
      </c>
      <c r="E28" s="27">
        <f>ROUND(8.16/7.42*100-100, 2)</f>
        <v>9.9700000000000006</v>
      </c>
      <c r="F28" s="2"/>
    </row>
    <row r="29" spans="1:6" ht="23.65" customHeight="1" thickBot="1" x14ac:dyDescent="0.3">
      <c r="A29" s="59" t="s">
        <v>26</v>
      </c>
      <c r="B29" s="60"/>
      <c r="C29" s="60"/>
      <c r="D29" s="60"/>
      <c r="E29" s="61"/>
      <c r="F29" s="2"/>
    </row>
    <row r="30" spans="1:6" ht="19.899999999999999" customHeight="1" thickBot="1" x14ac:dyDescent="0.3">
      <c r="A30" s="43" t="s">
        <v>21</v>
      </c>
      <c r="B30" s="44" t="s">
        <v>52</v>
      </c>
      <c r="C30" s="45">
        <v>59.73</v>
      </c>
      <c r="D30" s="45">
        <v>62.73</v>
      </c>
      <c r="E30" s="45">
        <f>ROUND(D30/C30*100-100,2)</f>
        <v>5.0199999999999996</v>
      </c>
      <c r="F30" s="52" t="s">
        <v>42</v>
      </c>
    </row>
    <row r="31" spans="1:6" ht="19.899999999999999" customHeight="1" thickBot="1" x14ac:dyDescent="0.3">
      <c r="A31" s="43" t="s">
        <v>12</v>
      </c>
      <c r="B31" s="44" t="s">
        <v>51</v>
      </c>
      <c r="C31" s="45">
        <v>69.67</v>
      </c>
      <c r="D31" s="45">
        <v>73.16</v>
      </c>
      <c r="E31" s="45">
        <f>ROUND(D31/C31*100-100,2)</f>
        <v>5.01</v>
      </c>
      <c r="F31" s="52"/>
    </row>
    <row r="32" spans="1:6" ht="37.9" hidden="1" customHeight="1" thickBot="1" x14ac:dyDescent="0.3">
      <c r="A32" s="68" t="s">
        <v>34</v>
      </c>
      <c r="B32" s="69"/>
      <c r="C32" s="69"/>
      <c r="D32" s="69"/>
      <c r="E32" s="70"/>
    </row>
    <row r="33" spans="1:6" ht="31.15" customHeight="1" thickBot="1" x14ac:dyDescent="0.3">
      <c r="A33" s="71" t="str">
        <f>UPPER(A32)</f>
        <v xml:space="preserve">ТАРИФЫ НА ГОРЯЧУЮ ВОДУ* (КОМПОНЕНТ НА ХОЛОДНУЮ ВОДУ РУБ. ЗА 1 КУБ.М., КОМПОНЕНТ НА ТЕПЛОВУЮ ЭНЕРГИЮ РУБ. ЗА 1 ГКАЛ)                                                                                                                                                                                                              </v>
      </c>
      <c r="B33" s="72"/>
      <c r="C33" s="72"/>
      <c r="D33" s="72"/>
      <c r="E33" s="73"/>
    </row>
    <row r="34" spans="1:6" ht="24.75" customHeight="1" thickBot="1" x14ac:dyDescent="0.3">
      <c r="A34" s="65" t="s">
        <v>5</v>
      </c>
      <c r="B34" s="66"/>
      <c r="C34" s="66"/>
      <c r="D34" s="66"/>
      <c r="E34" s="67"/>
    </row>
    <row r="35" spans="1:6" ht="77.25" hidden="1" customHeight="1" thickBot="1" x14ac:dyDescent="0.3">
      <c r="A35" s="30" t="s">
        <v>27</v>
      </c>
      <c r="B35" s="31" t="s">
        <v>55</v>
      </c>
      <c r="C35" s="32">
        <v>50.36</v>
      </c>
      <c r="D35" s="32">
        <v>50.36</v>
      </c>
      <c r="E35" s="29">
        <f>D35/C35*100-100</f>
        <v>0</v>
      </c>
    </row>
    <row r="36" spans="1:6" ht="126.75" hidden="1" customHeight="1" thickBot="1" x14ac:dyDescent="0.3">
      <c r="A36" s="28" t="s">
        <v>28</v>
      </c>
      <c r="B36" s="31" t="s">
        <v>57</v>
      </c>
      <c r="C36" s="32">
        <v>50.36</v>
      </c>
      <c r="D36" s="32">
        <v>50.36</v>
      </c>
      <c r="E36" s="29">
        <f t="shared" ref="E36:E39" si="2">D36/C36*100-100</f>
        <v>0</v>
      </c>
    </row>
    <row r="37" spans="1:6" ht="36.75" customHeight="1" thickBot="1" x14ac:dyDescent="0.3">
      <c r="A37" s="49" t="s">
        <v>27</v>
      </c>
      <c r="B37" s="47" t="s">
        <v>61</v>
      </c>
      <c r="C37" s="40">
        <v>50.36</v>
      </c>
      <c r="D37" s="26">
        <v>55.75</v>
      </c>
      <c r="E37" s="26">
        <f>ROUND(D37/C37*100-100,2)</f>
        <v>10.7</v>
      </c>
    </row>
    <row r="38" spans="1:6" ht="54.75" customHeight="1" thickBot="1" x14ac:dyDescent="0.3">
      <c r="A38" s="24" t="s">
        <v>28</v>
      </c>
      <c r="B38" s="25" t="s">
        <v>63</v>
      </c>
      <c r="C38" s="26">
        <v>50.36</v>
      </c>
      <c r="D38" s="26">
        <v>55.75</v>
      </c>
      <c r="E38" s="26">
        <f t="shared" ref="E38:E40" si="3">ROUND(D38/C38*100-100,2)</f>
        <v>10.7</v>
      </c>
    </row>
    <row r="39" spans="1:6" ht="96.75" customHeight="1" thickBot="1" x14ac:dyDescent="0.3">
      <c r="A39" s="24" t="s">
        <v>29</v>
      </c>
      <c r="B39" s="41" t="s">
        <v>58</v>
      </c>
      <c r="C39" s="40">
        <v>49.33</v>
      </c>
      <c r="D39" s="26">
        <v>56.24</v>
      </c>
      <c r="E39" s="26">
        <f t="shared" si="3"/>
        <v>14.01</v>
      </c>
    </row>
    <row r="40" spans="1:6" ht="81.599999999999994" customHeight="1" thickBot="1" x14ac:dyDescent="0.3">
      <c r="A40" s="24" t="s">
        <v>30</v>
      </c>
      <c r="B40" s="25" t="s">
        <v>56</v>
      </c>
      <c r="C40" s="26">
        <v>26.28</v>
      </c>
      <c r="D40" s="26">
        <v>29.1</v>
      </c>
      <c r="E40" s="26">
        <f t="shared" si="3"/>
        <v>10.73</v>
      </c>
    </row>
    <row r="41" spans="1:6" ht="25.5" customHeight="1" thickBot="1" x14ac:dyDescent="0.3">
      <c r="A41" s="62" t="s">
        <v>11</v>
      </c>
      <c r="B41" s="63"/>
      <c r="C41" s="63"/>
      <c r="D41" s="63"/>
      <c r="E41" s="64"/>
    </row>
    <row r="42" spans="1:6" ht="25.5" customHeight="1" thickBot="1" x14ac:dyDescent="0.3">
      <c r="A42" s="50" t="s">
        <v>21</v>
      </c>
      <c r="B42" s="39" t="s">
        <v>62</v>
      </c>
      <c r="C42" s="40">
        <v>26.28</v>
      </c>
      <c r="D42" s="42">
        <v>29.1</v>
      </c>
      <c r="E42" s="40">
        <f>ROUND(D42/C42*100-100,2)</f>
        <v>10.73</v>
      </c>
    </row>
    <row r="43" spans="1:6" ht="27.4" hidden="1" customHeight="1" thickBot="1" x14ac:dyDescent="0.3">
      <c r="A43" s="28" t="s">
        <v>21</v>
      </c>
      <c r="B43" s="37" t="s">
        <v>48</v>
      </c>
      <c r="C43" s="38">
        <v>26.28</v>
      </c>
      <c r="D43" s="38">
        <v>26.28</v>
      </c>
      <c r="E43" s="40">
        <f t="shared" ref="E43:E44" si="4">ROUND(D43/C43*100-100,2)</f>
        <v>0</v>
      </c>
    </row>
    <row r="44" spans="1:6" ht="28.9" customHeight="1" thickBot="1" x14ac:dyDescent="0.3">
      <c r="A44" s="51" t="s">
        <v>12</v>
      </c>
      <c r="B44" s="22" t="s">
        <v>49</v>
      </c>
      <c r="C44" s="26">
        <v>26.28</v>
      </c>
      <c r="D44" s="26">
        <v>29.1</v>
      </c>
      <c r="E44" s="40">
        <f t="shared" si="4"/>
        <v>10.73</v>
      </c>
    </row>
    <row r="45" spans="1:6" ht="28.5" hidden="1" customHeight="1" thickBot="1" x14ac:dyDescent="0.3">
      <c r="A45" s="34" t="s">
        <v>13</v>
      </c>
      <c r="B45" s="33" t="s">
        <v>50</v>
      </c>
      <c r="C45" s="32">
        <v>26.28</v>
      </c>
      <c r="D45" s="32">
        <v>26.28</v>
      </c>
      <c r="E45" s="29">
        <f t="shared" ref="E44:E45" si="5">D45/C45*100-100</f>
        <v>0</v>
      </c>
    </row>
    <row r="46" spans="1:6" x14ac:dyDescent="0.25">
      <c r="A46" s="90"/>
      <c r="B46" s="90"/>
      <c r="C46" s="90"/>
      <c r="D46" s="90"/>
      <c r="E46" s="90"/>
      <c r="F46" s="91"/>
    </row>
    <row r="47" spans="1:6" ht="22.5" customHeight="1" x14ac:dyDescent="0.25">
      <c r="A47" s="92" t="s">
        <v>66</v>
      </c>
      <c r="B47" s="92"/>
      <c r="C47" s="92"/>
      <c r="D47" s="92"/>
      <c r="E47" s="92"/>
      <c r="F47" s="91"/>
    </row>
    <row r="48" spans="1:6" x14ac:dyDescent="0.25">
      <c r="A48" s="90"/>
      <c r="B48" s="90"/>
      <c r="C48" s="90"/>
      <c r="D48" s="90"/>
      <c r="E48" s="90"/>
      <c r="F48" s="91"/>
    </row>
    <row r="49" spans="1:6" x14ac:dyDescent="0.25">
      <c r="A49" s="90"/>
      <c r="B49" s="90"/>
      <c r="C49" s="90"/>
      <c r="D49" s="90"/>
      <c r="E49" s="90"/>
      <c r="F49" s="91"/>
    </row>
    <row r="50" spans="1:6" ht="17.25" x14ac:dyDescent="0.3">
      <c r="A50" s="90"/>
      <c r="B50" s="93" t="s">
        <v>65</v>
      </c>
      <c r="C50" s="90"/>
      <c r="D50" s="90"/>
      <c r="E50" s="90"/>
      <c r="F50" s="91"/>
    </row>
    <row r="51" spans="1:6" x14ac:dyDescent="0.25">
      <c r="A51" s="90"/>
      <c r="B51" s="90"/>
      <c r="C51" s="90"/>
      <c r="D51" s="90"/>
      <c r="E51" s="90"/>
      <c r="F51" s="91"/>
    </row>
  </sheetData>
  <mergeCells count="19">
    <mergeCell ref="G9:G11"/>
    <mergeCell ref="A1:E1"/>
    <mergeCell ref="A2:A3"/>
    <mergeCell ref="B2:B3"/>
    <mergeCell ref="E2:E3"/>
    <mergeCell ref="A4:E4"/>
    <mergeCell ref="A5:E5"/>
    <mergeCell ref="A47:E47"/>
    <mergeCell ref="F30:F31"/>
    <mergeCell ref="A14:E14"/>
    <mergeCell ref="A20:E20"/>
    <mergeCell ref="A22:E22"/>
    <mergeCell ref="A24:E24"/>
    <mergeCell ref="A27:E27"/>
    <mergeCell ref="A41:E41"/>
    <mergeCell ref="A34:E34"/>
    <mergeCell ref="A32:E32"/>
    <mergeCell ref="A29:E29"/>
    <mergeCell ref="A33:E33"/>
  </mergeCells>
  <printOptions horizontalCentered="1"/>
  <pageMargins left="0" right="0" top="0" bottom="0"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Тарифы (цены) с 01.07.2025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gcheb_price2</dc:creator>
  <cp:lastModifiedBy>Костина Мария Рубеновна</cp:lastModifiedBy>
  <cp:lastPrinted>2025-01-14T12:24:44Z</cp:lastPrinted>
  <dcterms:created xsi:type="dcterms:W3CDTF">2022-11-28T13:58:52Z</dcterms:created>
  <dcterms:modified xsi:type="dcterms:W3CDTF">2025-01-14T12:30:01Z</dcterms:modified>
</cp:coreProperties>
</file>