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'Лист1'!$A$1:$Y$27</definedName>
  </definedNames>
  <calcPr fullCalcOnLoad="1" refMode="R1C1"/>
</workbook>
</file>

<file path=xl/sharedStrings.xml><?xml version="1.0" encoding="utf-8"?>
<sst xmlns="http://schemas.openxmlformats.org/spreadsheetml/2006/main" count="58" uniqueCount="39">
  <si>
    <t>Всего по району</t>
  </si>
  <si>
    <t>NРК</t>
  </si>
  <si>
    <t>Азофоска</t>
  </si>
  <si>
    <t>Всего</t>
  </si>
  <si>
    <t>N/N</t>
  </si>
  <si>
    <t>Наименование хозяйств</t>
  </si>
  <si>
    <t>Прочие (аммофос)</t>
  </si>
  <si>
    <t>ООО «ВДС»</t>
  </si>
  <si>
    <t>Цивильский АТТ</t>
  </si>
  <si>
    <t>ф.в.</t>
  </si>
  <si>
    <t>д.в</t>
  </si>
  <si>
    <t>Аммиач. селитра, т</t>
  </si>
  <si>
    <t>Карбамид, т</t>
  </si>
  <si>
    <t>Калий хлористый</t>
  </si>
  <si>
    <t>Нитроаммофоска</t>
  </si>
  <si>
    <t>Диаммофоска</t>
  </si>
  <si>
    <t>Сульфат аммония</t>
  </si>
  <si>
    <t>ООО ТД "Хорошавина А.В."</t>
  </si>
  <si>
    <t>СХПК "Память Ульянова"</t>
  </si>
  <si>
    <t>АО «АФ «Куснар»</t>
  </si>
  <si>
    <t>КФХ Артемьева А.В.</t>
  </si>
  <si>
    <r>
      <t xml:space="preserve">Поступление минеральных удобрений в хозяйства  Цивилького района, </t>
    </r>
    <r>
      <rPr>
        <b/>
        <sz val="14"/>
        <rFont val="Arial Cyr"/>
        <family val="0"/>
      </rPr>
      <t>тонн  ф. в. и д. в.</t>
    </r>
  </si>
  <si>
    <t>ООО "Вурнарец"</t>
  </si>
  <si>
    <t xml:space="preserve">Главный специалист - эксперт                                               /        Т.В. Степанова            /         </t>
  </si>
  <si>
    <t>ООО КФХ "Луч"</t>
  </si>
  <si>
    <t>СХПК "Правда" и "Гвардия"</t>
  </si>
  <si>
    <t>КФХ Леонтьева С.Л.</t>
  </si>
  <si>
    <t>Чувашский НИИСХ-ф/л ФГБНУ</t>
  </si>
  <si>
    <t>КФХ Андреева Л.Н. и Р.Л.</t>
  </si>
  <si>
    <t>д.в.</t>
  </si>
  <si>
    <t>Подребность.т</t>
  </si>
  <si>
    <t>ф/л ООО "Аван." "Цив.Бекон "</t>
  </si>
  <si>
    <t>КФХ Егоровй В.Л.</t>
  </si>
  <si>
    <t>КФХ Крылова Н.П.</t>
  </si>
  <si>
    <t>КФХ Семенова В.Н.и "Талпас"</t>
  </si>
  <si>
    <t>КФХ "Чебомилк"</t>
  </si>
  <si>
    <t xml:space="preserve">Прочие </t>
  </si>
  <si>
    <t>%</t>
  </si>
  <si>
    <t>(по состоянию на 31.03.2023 г.)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</si>
</sst>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"/>
  <sheetViews>
    <sheetView tabSelected="1" view="pageBreakPreview" zoomScale="75" zoomScaleNormal="75" zoomScaleSheetLayoutView="75" zoomScalePageLayoutView="0" workbookViewId="0" topLeftCell="A1">
      <selection activeCell="G4" sqref="G4:G5"/>
    </sheetView>
  </sheetViews>
  <sheetFormatPr defaultColWidth="9.00390625" defaultRowHeight="12.75"/>
  <cols>
    <col min="1" max="1" width="4.125" style="0" customWidth="1"/>
    <col min="2" max="2" width="34.375" style="0" customWidth="1"/>
    <col min="3" max="3" width="10.875" style="0" customWidth="1"/>
    <col min="4" max="7" width="10.25390625" style="0" customWidth="1"/>
    <col min="8" max="8" width="12.625" style="0" customWidth="1"/>
    <col min="9" max="9" width="10.125" style="0" customWidth="1"/>
    <col min="10" max="10" width="8.875" style="0" customWidth="1"/>
    <col min="11" max="11" width="10.875" style="0" customWidth="1"/>
    <col min="12" max="13" width="12.00390625" style="0" customWidth="1"/>
    <col min="14" max="14" width="11.25390625" style="0" customWidth="1"/>
    <col min="15" max="15" width="8.25390625" style="0" customWidth="1"/>
    <col min="16" max="16" width="10.25390625" style="0" customWidth="1"/>
    <col min="17" max="17" width="10.75390625" style="0" customWidth="1"/>
    <col min="18" max="18" width="7.625" style="0" customWidth="1"/>
    <col min="19" max="19" width="7.00390625" style="0" customWidth="1"/>
    <col min="20" max="20" width="8.25390625" style="0" customWidth="1"/>
    <col min="21" max="21" width="10.75390625" style="0" customWidth="1"/>
    <col min="22" max="22" width="9.25390625" style="0" customWidth="1"/>
    <col min="23" max="23" width="12.25390625" style="0" customWidth="1"/>
    <col min="24" max="24" width="9.75390625" style="0" customWidth="1"/>
    <col min="25" max="25" width="12.75390625" style="0" customWidth="1"/>
  </cols>
  <sheetData>
    <row r="2" spans="1:25" ht="20.25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23.25" customHeight="1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</row>
    <row r="4" spans="1:25" ht="15.75" customHeight="1">
      <c r="A4" s="29" t="s">
        <v>4</v>
      </c>
      <c r="B4" s="31" t="s">
        <v>5</v>
      </c>
      <c r="C4" s="21" t="s">
        <v>30</v>
      </c>
      <c r="D4" s="22"/>
      <c r="E4" s="23" t="s">
        <v>3</v>
      </c>
      <c r="F4" s="24"/>
      <c r="G4" s="25" t="s">
        <v>37</v>
      </c>
      <c r="H4" s="21" t="s">
        <v>11</v>
      </c>
      <c r="I4" s="22"/>
      <c r="J4" s="21" t="s">
        <v>12</v>
      </c>
      <c r="K4" s="22"/>
      <c r="L4" s="21" t="s">
        <v>16</v>
      </c>
      <c r="M4" s="22"/>
      <c r="N4" s="15" t="s">
        <v>13</v>
      </c>
      <c r="O4" s="16"/>
      <c r="P4" s="15" t="s">
        <v>14</v>
      </c>
      <c r="Q4" s="16"/>
      <c r="R4" s="15" t="s">
        <v>1</v>
      </c>
      <c r="S4" s="16"/>
      <c r="T4" s="15" t="s">
        <v>2</v>
      </c>
      <c r="U4" s="16"/>
      <c r="V4" s="15" t="s">
        <v>15</v>
      </c>
      <c r="W4" s="16"/>
      <c r="X4" s="17" t="s">
        <v>6</v>
      </c>
      <c r="Y4" s="18"/>
    </row>
    <row r="5" spans="1:25" ht="15.75" customHeight="1">
      <c r="A5" s="30"/>
      <c r="B5" s="32"/>
      <c r="C5" s="6" t="s">
        <v>9</v>
      </c>
      <c r="D5" s="6" t="s">
        <v>29</v>
      </c>
      <c r="E5" s="7" t="s">
        <v>9</v>
      </c>
      <c r="F5" s="7" t="s">
        <v>10</v>
      </c>
      <c r="G5" s="26"/>
      <c r="H5" s="6" t="s">
        <v>9</v>
      </c>
      <c r="I5" s="6" t="s">
        <v>10</v>
      </c>
      <c r="J5" s="6" t="s">
        <v>9</v>
      </c>
      <c r="K5" s="6" t="s">
        <v>10</v>
      </c>
      <c r="L5" s="6" t="s">
        <v>9</v>
      </c>
      <c r="M5" s="6" t="s">
        <v>10</v>
      </c>
      <c r="N5" s="7" t="s">
        <v>9</v>
      </c>
      <c r="O5" s="7" t="s">
        <v>10</v>
      </c>
      <c r="P5" s="7" t="s">
        <v>9</v>
      </c>
      <c r="Q5" s="7" t="s">
        <v>10</v>
      </c>
      <c r="R5" s="7" t="s">
        <v>9</v>
      </c>
      <c r="S5" s="7" t="s">
        <v>10</v>
      </c>
      <c r="T5" s="7" t="s">
        <v>9</v>
      </c>
      <c r="U5" s="7" t="s">
        <v>10</v>
      </c>
      <c r="V5" s="7" t="s">
        <v>9</v>
      </c>
      <c r="W5" s="7" t="s">
        <v>10</v>
      </c>
      <c r="X5" s="7" t="s">
        <v>9</v>
      </c>
      <c r="Y5" s="7" t="s">
        <v>10</v>
      </c>
    </row>
    <row r="6" spans="1:25" ht="24.75" customHeight="1">
      <c r="A6" s="10">
        <v>1</v>
      </c>
      <c r="B6" s="11" t="s">
        <v>19</v>
      </c>
      <c r="C6" s="13">
        <v>849</v>
      </c>
      <c r="D6" s="13">
        <v>380.6</v>
      </c>
      <c r="E6" s="9">
        <f>H6+J6+L6+N6+P6+R6+T6+V6++X6</f>
        <v>849</v>
      </c>
      <c r="F6" s="9">
        <f>I6+K6+M6+O6+Q6+S6+U6+W6+Y6</f>
        <v>380.63</v>
      </c>
      <c r="G6" s="9">
        <f>E6/C6*100</f>
        <v>100</v>
      </c>
      <c r="H6" s="5">
        <v>530</v>
      </c>
      <c r="I6" s="5">
        <f>H6*0.345</f>
        <v>182.85</v>
      </c>
      <c r="J6" s="5"/>
      <c r="K6" s="5">
        <f>J6*0.46</f>
        <v>0</v>
      </c>
      <c r="L6" s="5"/>
      <c r="M6" s="5">
        <f>L6*0.21</f>
        <v>0</v>
      </c>
      <c r="N6" s="5"/>
      <c r="O6" s="5"/>
      <c r="P6" s="5"/>
      <c r="Q6" s="5">
        <f>P6*0.47</f>
        <v>0</v>
      </c>
      <c r="R6" s="5"/>
      <c r="S6" s="5">
        <f>R6*0.48</f>
        <v>0</v>
      </c>
      <c r="T6" s="5"/>
      <c r="U6" s="5">
        <f>T6*0.48</f>
        <v>0</v>
      </c>
      <c r="V6" s="5">
        <v>319</v>
      </c>
      <c r="W6" s="5">
        <f>V6*0.62</f>
        <v>197.78</v>
      </c>
      <c r="X6" s="5"/>
      <c r="Y6" s="5">
        <f>X6*0.36</f>
        <v>0</v>
      </c>
    </row>
    <row r="7" spans="1:25" ht="24.75" customHeight="1">
      <c r="A7" s="12">
        <v>2</v>
      </c>
      <c r="B7" s="11" t="s">
        <v>7</v>
      </c>
      <c r="C7" s="13">
        <v>990</v>
      </c>
      <c r="D7" s="13">
        <v>441</v>
      </c>
      <c r="E7" s="9">
        <f aca="true" t="shared" si="0" ref="E7:E24">H7+J7+L7+N7+P7+R7+T7+V7++X7</f>
        <v>1020</v>
      </c>
      <c r="F7" s="9">
        <f aca="true" t="shared" si="1" ref="F7:F24">I7+K7+M7+O7+Q7+S7+U7+W7+Y7</f>
        <v>354.6</v>
      </c>
      <c r="G7" s="9">
        <f aca="true" t="shared" si="2" ref="G7:G24">E7/C7*100</f>
        <v>103.03030303030303</v>
      </c>
      <c r="H7" s="5">
        <v>1000</v>
      </c>
      <c r="I7" s="5">
        <f aca="true" t="shared" si="3" ref="I7:I22">H7*0.345</f>
        <v>345</v>
      </c>
      <c r="J7" s="5"/>
      <c r="K7" s="5">
        <f>J7*0.46</f>
        <v>0</v>
      </c>
      <c r="L7" s="5"/>
      <c r="M7" s="5">
        <f>L7*0.21</f>
        <v>0</v>
      </c>
      <c r="N7" s="5"/>
      <c r="O7" s="5"/>
      <c r="P7" s="5"/>
      <c r="Q7" s="5">
        <f>P7*0.47</f>
        <v>0</v>
      </c>
      <c r="R7" s="5">
        <v>20</v>
      </c>
      <c r="S7" s="5">
        <f aca="true" t="shared" si="4" ref="S7:S22">R7*0.48</f>
        <v>9.6</v>
      </c>
      <c r="T7" s="5"/>
      <c r="U7" s="5">
        <f>T7*0.48</f>
        <v>0</v>
      </c>
      <c r="V7" s="5"/>
      <c r="W7" s="5">
        <f aca="true" t="shared" si="5" ref="W7:W22">V7*0.62</f>
        <v>0</v>
      </c>
      <c r="X7" s="5"/>
      <c r="Y7" s="5">
        <f>X7*0.36</f>
        <v>0</v>
      </c>
    </row>
    <row r="8" spans="1:25" ht="24.75" customHeight="1">
      <c r="A8" s="10">
        <v>3</v>
      </c>
      <c r="B8" s="11" t="s">
        <v>20</v>
      </c>
      <c r="C8" s="13">
        <v>80</v>
      </c>
      <c r="D8" s="13">
        <v>37.14</v>
      </c>
      <c r="E8" s="9">
        <f t="shared" si="0"/>
        <v>100</v>
      </c>
      <c r="F8" s="9">
        <f t="shared" si="1"/>
        <v>38.55</v>
      </c>
      <c r="G8" s="9">
        <f t="shared" si="2"/>
        <v>125</v>
      </c>
      <c r="H8" s="5">
        <v>70</v>
      </c>
      <c r="I8" s="5">
        <f t="shared" si="3"/>
        <v>24.15</v>
      </c>
      <c r="J8" s="5"/>
      <c r="K8" s="5">
        <f>J8*0.46</f>
        <v>0</v>
      </c>
      <c r="L8" s="5"/>
      <c r="M8" s="5">
        <f>L8*0.21</f>
        <v>0</v>
      </c>
      <c r="N8" s="5"/>
      <c r="O8" s="5"/>
      <c r="P8" s="5"/>
      <c r="Q8" s="5">
        <f aca="true" t="shared" si="6" ref="Q8:Q22">P8*0.47</f>
        <v>0</v>
      </c>
      <c r="R8" s="5"/>
      <c r="S8" s="5">
        <f t="shared" si="4"/>
        <v>0</v>
      </c>
      <c r="T8" s="5">
        <v>30</v>
      </c>
      <c r="U8" s="5">
        <f>T8*0.48</f>
        <v>14.399999999999999</v>
      </c>
      <c r="V8" s="5"/>
      <c r="W8" s="5">
        <f t="shared" si="5"/>
        <v>0</v>
      </c>
      <c r="X8" s="5"/>
      <c r="Y8" s="5">
        <f>X8*0.36</f>
        <v>0</v>
      </c>
    </row>
    <row r="9" spans="1:25" ht="24.75" customHeight="1">
      <c r="A9" s="10">
        <v>4</v>
      </c>
      <c r="B9" s="11" t="s">
        <v>8</v>
      </c>
      <c r="C9" s="13">
        <v>7</v>
      </c>
      <c r="D9" s="13">
        <v>2.82</v>
      </c>
      <c r="E9" s="9">
        <f t="shared" si="0"/>
        <v>7</v>
      </c>
      <c r="F9" s="9">
        <f t="shared" si="1"/>
        <v>2.82</v>
      </c>
      <c r="G9" s="9">
        <f t="shared" si="2"/>
        <v>100</v>
      </c>
      <c r="H9" s="5">
        <v>4</v>
      </c>
      <c r="I9" s="5">
        <f t="shared" si="3"/>
        <v>1.38</v>
      </c>
      <c r="J9" s="5"/>
      <c r="K9" s="5">
        <f>J9*0.46</f>
        <v>0</v>
      </c>
      <c r="L9" s="5"/>
      <c r="M9" s="5">
        <f>L9*0.21</f>
        <v>0</v>
      </c>
      <c r="N9" s="5"/>
      <c r="O9" s="5"/>
      <c r="P9" s="5"/>
      <c r="Q9" s="5">
        <f t="shared" si="6"/>
        <v>0</v>
      </c>
      <c r="R9" s="5"/>
      <c r="S9" s="5">
        <f t="shared" si="4"/>
        <v>0</v>
      </c>
      <c r="T9" s="5">
        <v>3</v>
      </c>
      <c r="U9" s="5">
        <f>T9*0.48</f>
        <v>1.44</v>
      </c>
      <c r="V9" s="5"/>
      <c r="W9" s="5">
        <f t="shared" si="5"/>
        <v>0</v>
      </c>
      <c r="X9" s="5"/>
      <c r="Y9" s="5">
        <f aca="true" t="shared" si="7" ref="Y9:Y22">X9*0.36</f>
        <v>0</v>
      </c>
    </row>
    <row r="10" spans="1:25" ht="24.75" customHeight="1">
      <c r="A10" s="10">
        <v>5</v>
      </c>
      <c r="B10" s="11" t="s">
        <v>17</v>
      </c>
      <c r="C10" s="13">
        <v>1102</v>
      </c>
      <c r="D10" s="13">
        <v>387.1</v>
      </c>
      <c r="E10" s="9">
        <f t="shared" si="0"/>
        <v>1176</v>
      </c>
      <c r="F10" s="9">
        <f t="shared" si="1"/>
        <v>387.075</v>
      </c>
      <c r="G10" s="9">
        <f t="shared" si="2"/>
        <v>106.71506352087114</v>
      </c>
      <c r="H10" s="5">
        <v>363</v>
      </c>
      <c r="I10" s="5">
        <f t="shared" si="3"/>
        <v>125.23499999999999</v>
      </c>
      <c r="J10" s="5">
        <v>220</v>
      </c>
      <c r="K10" s="5">
        <f>J10*0.46</f>
        <v>101.2</v>
      </c>
      <c r="L10" s="5">
        <v>458</v>
      </c>
      <c r="M10" s="5">
        <f>L10*0.21</f>
        <v>96.17999999999999</v>
      </c>
      <c r="N10" s="5"/>
      <c r="O10" s="5"/>
      <c r="P10" s="5"/>
      <c r="Q10" s="5">
        <f t="shared" si="6"/>
        <v>0</v>
      </c>
      <c r="R10" s="5"/>
      <c r="S10" s="5">
        <f t="shared" si="4"/>
        <v>0</v>
      </c>
      <c r="T10" s="5"/>
      <c r="U10" s="5">
        <f aca="true" t="shared" si="8" ref="U10:U22">T10*0.48</f>
        <v>0</v>
      </c>
      <c r="V10" s="5">
        <v>61</v>
      </c>
      <c r="W10" s="5">
        <f t="shared" si="5"/>
        <v>37.82</v>
      </c>
      <c r="X10" s="5">
        <v>74</v>
      </c>
      <c r="Y10" s="5">
        <f t="shared" si="7"/>
        <v>26.64</v>
      </c>
    </row>
    <row r="11" spans="1:25" ht="24.75" customHeight="1">
      <c r="A11" s="10">
        <v>6</v>
      </c>
      <c r="B11" s="11" t="s">
        <v>31</v>
      </c>
      <c r="C11" s="13">
        <v>873</v>
      </c>
      <c r="D11" s="13">
        <v>337.72</v>
      </c>
      <c r="E11" s="9">
        <f t="shared" si="0"/>
        <v>1472.1</v>
      </c>
      <c r="F11" s="9">
        <f t="shared" si="1"/>
        <v>562.707</v>
      </c>
      <c r="G11" s="9">
        <f t="shared" si="2"/>
        <v>168.6254295532646</v>
      </c>
      <c r="H11" s="5">
        <v>739.6</v>
      </c>
      <c r="I11" s="5">
        <f t="shared" si="3"/>
        <v>255.16199999999998</v>
      </c>
      <c r="J11" s="5">
        <v>198</v>
      </c>
      <c r="K11" s="5">
        <f aca="true" t="shared" si="9" ref="K11:K22">J11*0.46</f>
        <v>91.08</v>
      </c>
      <c r="L11" s="5">
        <v>148.5</v>
      </c>
      <c r="M11" s="5">
        <f aca="true" t="shared" si="10" ref="M11:M22">L11*0.21</f>
        <v>31.185</v>
      </c>
      <c r="N11" s="5"/>
      <c r="O11" s="5"/>
      <c r="P11" s="5"/>
      <c r="Q11" s="5">
        <f t="shared" si="6"/>
        <v>0</v>
      </c>
      <c r="R11" s="5"/>
      <c r="S11" s="5">
        <f t="shared" si="4"/>
        <v>0</v>
      </c>
      <c r="T11" s="5">
        <v>386</v>
      </c>
      <c r="U11" s="5">
        <f t="shared" si="8"/>
        <v>185.28</v>
      </c>
      <c r="V11" s="5"/>
      <c r="W11" s="5">
        <f t="shared" si="5"/>
        <v>0</v>
      </c>
      <c r="X11" s="5"/>
      <c r="Y11" s="5">
        <f t="shared" si="7"/>
        <v>0</v>
      </c>
    </row>
    <row r="12" spans="1:25" ht="24.75" customHeight="1">
      <c r="A12" s="10">
        <v>7</v>
      </c>
      <c r="B12" s="11" t="s">
        <v>18</v>
      </c>
      <c r="C12" s="13">
        <v>50</v>
      </c>
      <c r="D12" s="13">
        <v>17.2</v>
      </c>
      <c r="E12" s="9">
        <f t="shared" si="0"/>
        <v>51</v>
      </c>
      <c r="F12" s="9">
        <f t="shared" si="1"/>
        <v>17.595</v>
      </c>
      <c r="G12" s="9">
        <f t="shared" si="2"/>
        <v>102</v>
      </c>
      <c r="H12" s="5">
        <v>51</v>
      </c>
      <c r="I12" s="5">
        <f t="shared" si="3"/>
        <v>17.595</v>
      </c>
      <c r="J12" s="5"/>
      <c r="K12" s="5">
        <f t="shared" si="9"/>
        <v>0</v>
      </c>
      <c r="L12" s="5"/>
      <c r="M12" s="5">
        <f t="shared" si="10"/>
        <v>0</v>
      </c>
      <c r="N12" s="5"/>
      <c r="O12" s="5"/>
      <c r="P12" s="5"/>
      <c r="Q12" s="5">
        <f t="shared" si="6"/>
        <v>0</v>
      </c>
      <c r="R12" s="5"/>
      <c r="S12" s="5">
        <f t="shared" si="4"/>
        <v>0</v>
      </c>
      <c r="T12" s="5"/>
      <c r="U12" s="5">
        <f t="shared" si="8"/>
        <v>0</v>
      </c>
      <c r="V12" s="5"/>
      <c r="W12" s="5">
        <f t="shared" si="5"/>
        <v>0</v>
      </c>
      <c r="X12" s="5"/>
      <c r="Y12" s="5">
        <f t="shared" si="7"/>
        <v>0</v>
      </c>
    </row>
    <row r="13" spans="1:25" ht="24.75" customHeight="1">
      <c r="A13" s="10">
        <v>8</v>
      </c>
      <c r="B13" s="11" t="s">
        <v>22</v>
      </c>
      <c r="C13" s="13">
        <v>120</v>
      </c>
      <c r="D13" s="13">
        <v>52.2</v>
      </c>
      <c r="E13" s="9">
        <f t="shared" si="0"/>
        <v>120</v>
      </c>
      <c r="F13" s="9">
        <f t="shared" si="1"/>
        <v>52.199999999999996</v>
      </c>
      <c r="G13" s="9">
        <f t="shared" si="2"/>
        <v>100</v>
      </c>
      <c r="H13" s="5">
        <v>40</v>
      </c>
      <c r="I13" s="5">
        <f t="shared" si="3"/>
        <v>13.799999999999999</v>
      </c>
      <c r="J13" s="5"/>
      <c r="K13" s="5">
        <f t="shared" si="9"/>
        <v>0</v>
      </c>
      <c r="L13" s="5"/>
      <c r="M13" s="5">
        <f t="shared" si="10"/>
        <v>0</v>
      </c>
      <c r="N13" s="5"/>
      <c r="O13" s="5"/>
      <c r="P13" s="5"/>
      <c r="Q13" s="5">
        <f t="shared" si="6"/>
        <v>0</v>
      </c>
      <c r="R13" s="5">
        <v>80</v>
      </c>
      <c r="S13" s="5">
        <f t="shared" si="4"/>
        <v>38.4</v>
      </c>
      <c r="T13" s="5"/>
      <c r="U13" s="5">
        <f t="shared" si="8"/>
        <v>0</v>
      </c>
      <c r="V13" s="5"/>
      <c r="W13" s="5">
        <f t="shared" si="5"/>
        <v>0</v>
      </c>
      <c r="X13" s="5"/>
      <c r="Y13" s="5">
        <f t="shared" si="7"/>
        <v>0</v>
      </c>
    </row>
    <row r="14" spans="1:25" ht="24.75" customHeight="1">
      <c r="A14" s="10">
        <v>9</v>
      </c>
      <c r="B14" s="11" t="s">
        <v>24</v>
      </c>
      <c r="C14" s="13">
        <v>67</v>
      </c>
      <c r="D14" s="13">
        <v>28.3</v>
      </c>
      <c r="E14" s="9">
        <f t="shared" si="0"/>
        <v>65</v>
      </c>
      <c r="F14" s="9">
        <f t="shared" si="1"/>
        <v>27.224999999999998</v>
      </c>
      <c r="G14" s="9">
        <f t="shared" si="2"/>
        <v>97.01492537313433</v>
      </c>
      <c r="H14" s="5">
        <v>15</v>
      </c>
      <c r="I14" s="5">
        <f t="shared" si="3"/>
        <v>5.175</v>
      </c>
      <c r="J14" s="5"/>
      <c r="K14" s="5">
        <f t="shared" si="9"/>
        <v>0</v>
      </c>
      <c r="L14" s="5">
        <v>15</v>
      </c>
      <c r="M14" s="5">
        <f t="shared" si="10"/>
        <v>3.15</v>
      </c>
      <c r="N14" s="5"/>
      <c r="O14" s="5"/>
      <c r="P14" s="5"/>
      <c r="Q14" s="5">
        <f t="shared" si="6"/>
        <v>0</v>
      </c>
      <c r="R14" s="5"/>
      <c r="S14" s="5">
        <f t="shared" si="4"/>
        <v>0</v>
      </c>
      <c r="T14" s="5">
        <v>20</v>
      </c>
      <c r="U14" s="5">
        <f t="shared" si="8"/>
        <v>9.6</v>
      </c>
      <c r="V14" s="5">
        <v>15</v>
      </c>
      <c r="W14" s="5">
        <f t="shared" si="5"/>
        <v>9.3</v>
      </c>
      <c r="X14" s="5"/>
      <c r="Y14" s="5">
        <f t="shared" si="7"/>
        <v>0</v>
      </c>
    </row>
    <row r="15" spans="1:25" ht="24.75" customHeight="1">
      <c r="A15" s="10">
        <v>10</v>
      </c>
      <c r="B15" s="11" t="s">
        <v>34</v>
      </c>
      <c r="C15" s="13">
        <v>3.5</v>
      </c>
      <c r="D15" s="13">
        <v>1.41</v>
      </c>
      <c r="E15" s="9">
        <f t="shared" si="0"/>
        <v>4</v>
      </c>
      <c r="F15" s="9">
        <f t="shared" si="1"/>
        <v>1.38</v>
      </c>
      <c r="G15" s="9">
        <f t="shared" si="2"/>
        <v>114.28571428571428</v>
      </c>
      <c r="H15" s="5">
        <v>4</v>
      </c>
      <c r="I15" s="5">
        <f t="shared" si="3"/>
        <v>1.38</v>
      </c>
      <c r="J15" s="5"/>
      <c r="K15" s="5">
        <f t="shared" si="9"/>
        <v>0</v>
      </c>
      <c r="L15" s="5"/>
      <c r="M15" s="5">
        <f t="shared" si="10"/>
        <v>0</v>
      </c>
      <c r="N15" s="5"/>
      <c r="O15" s="5"/>
      <c r="P15" s="5"/>
      <c r="Q15" s="5">
        <f t="shared" si="6"/>
        <v>0</v>
      </c>
      <c r="R15" s="5"/>
      <c r="S15" s="5">
        <f t="shared" si="4"/>
        <v>0</v>
      </c>
      <c r="T15" s="5"/>
      <c r="U15" s="5">
        <f t="shared" si="8"/>
        <v>0</v>
      </c>
      <c r="V15" s="5"/>
      <c r="W15" s="5">
        <f t="shared" si="5"/>
        <v>0</v>
      </c>
      <c r="X15" s="5"/>
      <c r="Y15" s="5">
        <f t="shared" si="7"/>
        <v>0</v>
      </c>
    </row>
    <row r="16" spans="1:25" ht="24.75" customHeight="1">
      <c r="A16" s="4">
        <v>11</v>
      </c>
      <c r="B16" s="11" t="s">
        <v>27</v>
      </c>
      <c r="C16" s="13">
        <v>36</v>
      </c>
      <c r="D16" s="13">
        <v>14.54</v>
      </c>
      <c r="E16" s="9">
        <f t="shared" si="0"/>
        <v>38</v>
      </c>
      <c r="F16" s="9">
        <f t="shared" si="1"/>
        <v>13.11</v>
      </c>
      <c r="G16" s="9">
        <f t="shared" si="2"/>
        <v>105.55555555555556</v>
      </c>
      <c r="H16" s="5">
        <v>38</v>
      </c>
      <c r="I16" s="5">
        <f t="shared" si="3"/>
        <v>13.11</v>
      </c>
      <c r="J16" s="5"/>
      <c r="K16" s="5">
        <f t="shared" si="9"/>
        <v>0</v>
      </c>
      <c r="L16" s="5"/>
      <c r="M16" s="5">
        <f t="shared" si="10"/>
        <v>0</v>
      </c>
      <c r="N16" s="5"/>
      <c r="O16" s="5"/>
      <c r="P16" s="5"/>
      <c r="Q16" s="5">
        <f t="shared" si="6"/>
        <v>0</v>
      </c>
      <c r="R16" s="5"/>
      <c r="S16" s="5">
        <f t="shared" si="4"/>
        <v>0</v>
      </c>
      <c r="T16" s="5"/>
      <c r="U16" s="5">
        <f t="shared" si="8"/>
        <v>0</v>
      </c>
      <c r="V16" s="5"/>
      <c r="W16" s="5">
        <f t="shared" si="5"/>
        <v>0</v>
      </c>
      <c r="X16" s="5"/>
      <c r="Y16" s="5">
        <f t="shared" si="7"/>
        <v>0</v>
      </c>
    </row>
    <row r="17" spans="1:25" ht="24.75" customHeight="1">
      <c r="A17" s="4">
        <v>12</v>
      </c>
      <c r="B17" s="11" t="s">
        <v>25</v>
      </c>
      <c r="C17" s="13">
        <v>50</v>
      </c>
      <c r="D17" s="13">
        <v>19.92</v>
      </c>
      <c r="E17" s="9">
        <f t="shared" si="0"/>
        <v>0</v>
      </c>
      <c r="F17" s="9">
        <f t="shared" si="1"/>
        <v>0</v>
      </c>
      <c r="G17" s="9">
        <f t="shared" si="2"/>
        <v>0</v>
      </c>
      <c r="H17" s="5"/>
      <c r="I17" s="5">
        <f t="shared" si="3"/>
        <v>0</v>
      </c>
      <c r="J17" s="5"/>
      <c r="K17" s="5">
        <f t="shared" si="9"/>
        <v>0</v>
      </c>
      <c r="L17" s="5"/>
      <c r="M17" s="5">
        <f t="shared" si="10"/>
        <v>0</v>
      </c>
      <c r="N17" s="5"/>
      <c r="O17" s="5"/>
      <c r="P17" s="5"/>
      <c r="Q17" s="5">
        <f t="shared" si="6"/>
        <v>0</v>
      </c>
      <c r="R17" s="5"/>
      <c r="S17" s="5">
        <f t="shared" si="4"/>
        <v>0</v>
      </c>
      <c r="T17" s="5"/>
      <c r="U17" s="5">
        <f t="shared" si="8"/>
        <v>0</v>
      </c>
      <c r="V17" s="5"/>
      <c r="W17" s="5">
        <f t="shared" si="5"/>
        <v>0</v>
      </c>
      <c r="X17" s="5"/>
      <c r="Y17" s="5">
        <f t="shared" si="7"/>
        <v>0</v>
      </c>
    </row>
    <row r="18" spans="1:25" ht="24.75" customHeight="1">
      <c r="A18" s="4">
        <v>13</v>
      </c>
      <c r="B18" s="11" t="s">
        <v>28</v>
      </c>
      <c r="C18" s="13">
        <v>15</v>
      </c>
      <c r="D18" s="13">
        <v>5.2</v>
      </c>
      <c r="E18" s="9">
        <f t="shared" si="0"/>
        <v>15</v>
      </c>
      <c r="F18" s="9">
        <f t="shared" si="1"/>
        <v>5.175</v>
      </c>
      <c r="G18" s="9">
        <f t="shared" si="2"/>
        <v>100</v>
      </c>
      <c r="H18" s="5">
        <v>15</v>
      </c>
      <c r="I18" s="5">
        <f t="shared" si="3"/>
        <v>5.175</v>
      </c>
      <c r="J18" s="5"/>
      <c r="K18" s="5">
        <f t="shared" si="9"/>
        <v>0</v>
      </c>
      <c r="L18" s="5"/>
      <c r="M18" s="5">
        <f t="shared" si="10"/>
        <v>0</v>
      </c>
      <c r="N18" s="5"/>
      <c r="O18" s="5"/>
      <c r="P18" s="5"/>
      <c r="Q18" s="5">
        <f t="shared" si="6"/>
        <v>0</v>
      </c>
      <c r="R18" s="5"/>
      <c r="S18" s="5">
        <f t="shared" si="4"/>
        <v>0</v>
      </c>
      <c r="T18" s="5"/>
      <c r="U18" s="5">
        <f t="shared" si="8"/>
        <v>0</v>
      </c>
      <c r="V18" s="5"/>
      <c r="W18" s="5">
        <f t="shared" si="5"/>
        <v>0</v>
      </c>
      <c r="X18" s="5"/>
      <c r="Y18" s="5">
        <f t="shared" si="7"/>
        <v>0</v>
      </c>
    </row>
    <row r="19" spans="1:25" ht="24.75" customHeight="1">
      <c r="A19" s="4">
        <v>14</v>
      </c>
      <c r="B19" s="11" t="s">
        <v>26</v>
      </c>
      <c r="C19" s="13">
        <v>2</v>
      </c>
      <c r="D19" s="13">
        <v>0.7</v>
      </c>
      <c r="E19" s="9">
        <f t="shared" si="0"/>
        <v>2</v>
      </c>
      <c r="F19" s="9">
        <f t="shared" si="1"/>
        <v>0.69</v>
      </c>
      <c r="G19" s="9">
        <f t="shared" si="2"/>
        <v>100</v>
      </c>
      <c r="H19" s="5">
        <v>2</v>
      </c>
      <c r="I19" s="5">
        <f t="shared" si="3"/>
        <v>0.69</v>
      </c>
      <c r="J19" s="5"/>
      <c r="K19" s="5">
        <f t="shared" si="9"/>
        <v>0</v>
      </c>
      <c r="L19" s="5"/>
      <c r="M19" s="5">
        <f t="shared" si="10"/>
        <v>0</v>
      </c>
      <c r="N19" s="5"/>
      <c r="O19" s="5"/>
      <c r="P19" s="5"/>
      <c r="Q19" s="5">
        <f t="shared" si="6"/>
        <v>0</v>
      </c>
      <c r="R19" s="5"/>
      <c r="S19" s="5">
        <f t="shared" si="4"/>
        <v>0</v>
      </c>
      <c r="T19" s="5"/>
      <c r="U19" s="5">
        <f t="shared" si="8"/>
        <v>0</v>
      </c>
      <c r="V19" s="5"/>
      <c r="W19" s="5">
        <f t="shared" si="5"/>
        <v>0</v>
      </c>
      <c r="X19" s="5"/>
      <c r="Y19" s="5">
        <f t="shared" si="7"/>
        <v>0</v>
      </c>
    </row>
    <row r="20" spans="1:25" ht="24.75" customHeight="1">
      <c r="A20" s="4">
        <v>15</v>
      </c>
      <c r="B20" s="11" t="s">
        <v>32</v>
      </c>
      <c r="C20" s="13">
        <v>10</v>
      </c>
      <c r="D20" s="13">
        <v>4.12</v>
      </c>
      <c r="E20" s="9">
        <f t="shared" si="0"/>
        <v>0</v>
      </c>
      <c r="F20" s="9">
        <f t="shared" si="1"/>
        <v>0</v>
      </c>
      <c r="G20" s="9">
        <f t="shared" si="2"/>
        <v>0</v>
      </c>
      <c r="H20" s="5"/>
      <c r="I20" s="5">
        <f t="shared" si="3"/>
        <v>0</v>
      </c>
      <c r="J20" s="5"/>
      <c r="K20" s="5">
        <f t="shared" si="9"/>
        <v>0</v>
      </c>
      <c r="L20" s="5"/>
      <c r="M20" s="5">
        <f t="shared" si="10"/>
        <v>0</v>
      </c>
      <c r="N20" s="5"/>
      <c r="O20" s="5"/>
      <c r="P20" s="5"/>
      <c r="Q20" s="5">
        <f t="shared" si="6"/>
        <v>0</v>
      </c>
      <c r="R20" s="5"/>
      <c r="S20" s="5">
        <f t="shared" si="4"/>
        <v>0</v>
      </c>
      <c r="T20" s="5"/>
      <c r="U20" s="5">
        <f t="shared" si="8"/>
        <v>0</v>
      </c>
      <c r="V20" s="5"/>
      <c r="W20" s="5">
        <f t="shared" si="5"/>
        <v>0</v>
      </c>
      <c r="X20" s="5"/>
      <c r="Y20" s="5">
        <f t="shared" si="7"/>
        <v>0</v>
      </c>
    </row>
    <row r="21" spans="1:25" ht="24.75" customHeight="1">
      <c r="A21" s="4">
        <v>16</v>
      </c>
      <c r="B21" s="11" t="s">
        <v>33</v>
      </c>
      <c r="C21" s="13">
        <v>80</v>
      </c>
      <c r="D21" s="13">
        <v>30.24</v>
      </c>
      <c r="E21" s="9">
        <f t="shared" si="0"/>
        <v>0</v>
      </c>
      <c r="F21" s="9">
        <f t="shared" si="1"/>
        <v>0</v>
      </c>
      <c r="G21" s="9">
        <f t="shared" si="2"/>
        <v>0</v>
      </c>
      <c r="H21" s="5"/>
      <c r="I21" s="5">
        <f t="shared" si="3"/>
        <v>0</v>
      </c>
      <c r="J21" s="5"/>
      <c r="K21" s="5">
        <f t="shared" si="9"/>
        <v>0</v>
      </c>
      <c r="L21" s="5"/>
      <c r="M21" s="5">
        <f t="shared" si="10"/>
        <v>0</v>
      </c>
      <c r="N21" s="5"/>
      <c r="O21" s="5"/>
      <c r="P21" s="5"/>
      <c r="Q21" s="5">
        <f t="shared" si="6"/>
        <v>0</v>
      </c>
      <c r="R21" s="5"/>
      <c r="S21" s="5">
        <f t="shared" si="4"/>
        <v>0</v>
      </c>
      <c r="T21" s="5"/>
      <c r="U21" s="5">
        <f t="shared" si="8"/>
        <v>0</v>
      </c>
      <c r="V21" s="5"/>
      <c r="W21" s="5">
        <f t="shared" si="5"/>
        <v>0</v>
      </c>
      <c r="X21" s="5"/>
      <c r="Y21" s="5">
        <f t="shared" si="7"/>
        <v>0</v>
      </c>
    </row>
    <row r="22" spans="1:25" ht="24.75" customHeight="1">
      <c r="A22" s="4">
        <v>17</v>
      </c>
      <c r="B22" s="1" t="s">
        <v>35</v>
      </c>
      <c r="C22" s="13">
        <v>100</v>
      </c>
      <c r="D22" s="13">
        <v>37.12</v>
      </c>
      <c r="E22" s="9">
        <f t="shared" si="0"/>
        <v>0</v>
      </c>
      <c r="F22" s="9">
        <f t="shared" si="1"/>
        <v>0</v>
      </c>
      <c r="G22" s="9">
        <f t="shared" si="2"/>
        <v>0</v>
      </c>
      <c r="H22" s="5"/>
      <c r="I22" s="5">
        <f t="shared" si="3"/>
        <v>0</v>
      </c>
      <c r="J22" s="5"/>
      <c r="K22" s="5">
        <f t="shared" si="9"/>
        <v>0</v>
      </c>
      <c r="L22" s="5"/>
      <c r="M22" s="5">
        <f t="shared" si="10"/>
        <v>0</v>
      </c>
      <c r="N22" s="5"/>
      <c r="O22" s="5"/>
      <c r="P22" s="5"/>
      <c r="Q22" s="5">
        <f t="shared" si="6"/>
        <v>0</v>
      </c>
      <c r="R22" s="5"/>
      <c r="S22" s="5">
        <f t="shared" si="4"/>
        <v>0</v>
      </c>
      <c r="T22" s="5"/>
      <c r="U22" s="5">
        <f t="shared" si="8"/>
        <v>0</v>
      </c>
      <c r="V22" s="5"/>
      <c r="W22" s="5">
        <f t="shared" si="5"/>
        <v>0</v>
      </c>
      <c r="X22" s="5"/>
      <c r="Y22" s="5">
        <f t="shared" si="7"/>
        <v>0</v>
      </c>
    </row>
    <row r="23" spans="1:25" ht="24.75" customHeight="1">
      <c r="A23" s="4"/>
      <c r="B23" s="1" t="s">
        <v>36</v>
      </c>
      <c r="C23" s="13">
        <v>309.5</v>
      </c>
      <c r="D23" s="13">
        <v>101.62</v>
      </c>
      <c r="E23" s="9">
        <f t="shared" si="0"/>
        <v>0</v>
      </c>
      <c r="F23" s="9">
        <f t="shared" si="1"/>
        <v>0</v>
      </c>
      <c r="G23" s="9">
        <f t="shared" si="2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24.75" customHeight="1">
      <c r="A24" s="4"/>
      <c r="B24" s="3" t="s">
        <v>0</v>
      </c>
      <c r="C24" s="14">
        <f>SUM(C6:C23)</f>
        <v>4744</v>
      </c>
      <c r="D24" s="14">
        <f>SUM(D6:D23)</f>
        <v>1898.9500000000003</v>
      </c>
      <c r="E24" s="9">
        <f t="shared" si="0"/>
        <v>4919.1</v>
      </c>
      <c r="F24" s="9">
        <f t="shared" si="1"/>
        <v>1843.757</v>
      </c>
      <c r="G24" s="9">
        <f t="shared" si="2"/>
        <v>103.69097807757169</v>
      </c>
      <c r="H24" s="8">
        <f>SUM(H6:H22)</f>
        <v>2871.6</v>
      </c>
      <c r="I24" s="9">
        <f aca="true" t="shared" si="11" ref="I24:N24">SUM(I6:I22)</f>
        <v>990.702</v>
      </c>
      <c r="J24" s="8">
        <f t="shared" si="11"/>
        <v>418</v>
      </c>
      <c r="K24" s="8">
        <f t="shared" si="11"/>
        <v>192.28</v>
      </c>
      <c r="L24" s="8">
        <f t="shared" si="11"/>
        <v>621.5</v>
      </c>
      <c r="M24" s="8">
        <f t="shared" si="11"/>
        <v>130.515</v>
      </c>
      <c r="N24" s="8">
        <f t="shared" si="11"/>
        <v>0</v>
      </c>
      <c r="O24" s="8"/>
      <c r="P24" s="8">
        <f aca="true" t="shared" si="12" ref="P24:Y24">SUM(P6:P22)</f>
        <v>0</v>
      </c>
      <c r="Q24" s="8">
        <f t="shared" si="12"/>
        <v>0</v>
      </c>
      <c r="R24" s="8">
        <f t="shared" si="12"/>
        <v>100</v>
      </c>
      <c r="S24" s="8">
        <f t="shared" si="12"/>
        <v>48</v>
      </c>
      <c r="T24" s="8">
        <f t="shared" si="12"/>
        <v>439</v>
      </c>
      <c r="U24" s="8">
        <f t="shared" si="12"/>
        <v>210.72</v>
      </c>
      <c r="V24" s="8">
        <f t="shared" si="12"/>
        <v>395</v>
      </c>
      <c r="W24" s="8">
        <f t="shared" si="12"/>
        <v>244.9</v>
      </c>
      <c r="X24" s="8">
        <f t="shared" si="12"/>
        <v>74</v>
      </c>
      <c r="Y24" s="8">
        <f t="shared" si="12"/>
        <v>26.64</v>
      </c>
    </row>
    <row r="25" spans="2:25" ht="24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7" spans="1:25" ht="15">
      <c r="A27" s="27" t="s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</sheetData>
  <sheetProtection/>
  <mergeCells count="17">
    <mergeCell ref="A27:Y27"/>
    <mergeCell ref="A2:Y2"/>
    <mergeCell ref="H4:I4"/>
    <mergeCell ref="J4:K4"/>
    <mergeCell ref="A4:A5"/>
    <mergeCell ref="B4:B5"/>
    <mergeCell ref="L4:M4"/>
    <mergeCell ref="N4:O4"/>
    <mergeCell ref="P4:Q4"/>
    <mergeCell ref="R4:S4"/>
    <mergeCell ref="T4:U4"/>
    <mergeCell ref="V4:W4"/>
    <mergeCell ref="X4:Y4"/>
    <mergeCell ref="A3:Y3"/>
    <mergeCell ref="C4:D4"/>
    <mergeCell ref="E4:F4"/>
    <mergeCell ref="G4:G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zivil_agro</cp:lastModifiedBy>
  <cp:lastPrinted>2023-03-31T07:56:27Z</cp:lastPrinted>
  <dcterms:created xsi:type="dcterms:W3CDTF">2002-01-01T03:43:19Z</dcterms:created>
  <dcterms:modified xsi:type="dcterms:W3CDTF">2023-03-31T07:56:59Z</dcterms:modified>
  <cp:category/>
  <cp:version/>
  <cp:contentType/>
  <cp:contentStatus/>
</cp:coreProperties>
</file>