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3112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103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30111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43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7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201111.xml" ContentType="application/vnd.openxmlformats-officedocument.spreadsheetml.revisionLog+xml"/>
  <Override PartName="/xl/revisions/revisionLog135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2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6112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031111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73111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251111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131211.xml" ContentType="application/vnd.openxmlformats-officedocument.spreadsheetml.revisionLog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12.xml" ContentType="application/vnd.openxmlformats-officedocument.spreadsheetml.revisionLog+xml"/>
  <Override PartName="/xl/revisions/revisionLog13011111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5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1031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7411.xml" ContentType="application/vnd.openxmlformats-officedocument.spreadsheetml.revisionLog+xml"/>
  <Override PartName="/xl/revisions/revisionLog11812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3711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131.xml" ContentType="application/vnd.openxmlformats-officedocument.spreadsheetml.revisionLog+xml"/>
  <Override PartName="/xl/revisions/revisionLog1110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8211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0111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6113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72111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3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91113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622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9212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61112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351111.xml" ContentType="application/vnd.openxmlformats-officedocument.spreadsheetml.revisionLog+xml"/>
  <Override PartName="/xl/revisions/revisionLog139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2911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02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4112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8111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7311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242111.xml" ContentType="application/vnd.openxmlformats-officedocument.spreadsheetml.revisionLog+xml"/>
  <Override PartName="/xl/revisions/revisionLog13212.xml" ContentType="application/vnd.openxmlformats-officedocument.spreadsheetml.revisionLog+xml"/>
  <Override PartName="/xl/revisions/revisionLog13711.xml" ContentType="application/vnd.openxmlformats-officedocument.spreadsheetml.revisionLog+xml"/>
  <Override PartName="/xl/revisions/revisionLog17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35111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20211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32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921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6113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1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61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922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301111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4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38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911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2141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031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62111.xml" ContentType="application/vnd.openxmlformats-officedocument.spreadsheetml.revisionLog+xml"/>
  <Override PartName="/xl/revisions/revisionLog11912.xml" ContentType="application/vnd.openxmlformats-officedocument.spreadsheetml.revisionLog+xml"/>
  <Override PartName="/xl/revisions/revisionLog166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4121.xml" ContentType="application/vnd.openxmlformats-officedocument.spreadsheetml.revisionLog+xml"/>
  <Override PartName="/xl/revisions/revisionLog1152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10311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161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2012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6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31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812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9212.xml" ContentType="application/vnd.openxmlformats-officedocument.spreadsheetml.revisionLog+xml"/>
  <Override PartName="/xl/revisions/revisionLog138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23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20211.xml" ContentType="application/vnd.openxmlformats-officedocument.spreadsheetml.revisionLog+xml"/>
  <Override PartName="/xl/revisions/revisionLog113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район!$19:$19,район!$23:$23,район!$33:$35,район!$57:$58,район!#REF!,район!#REF!,район!#REF!,район!#REF!,район!#REF!,район!$197:$198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район!$A$1:$G$206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район!$197:$197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$140:$140,район!$197:$198,район!$201:$202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район!$A$1:$G$206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район!#REF!,район!$30:$31,район!$40:$40,район!$44:$44,район!$57:$58,район!#REF!,район!$197:$197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район!$A$1:$G$206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район!$202:$202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район!$19:$19,район!$23:$23,район!$30:$30,район!$32:$36,район!$40:$40,район!$44:$44,район!$57:$58,район!#REF!,район!#REF!,район!#REF!,район!#REF!,район!#REF!,район!$197:$198,район!$201:$202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район!$19:$19,район!$23:$23,район!$33:$35,район!$57:$58,район!#REF!,район!#REF!,район!#REF!,район!#REF!,район!$197:$198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район!$A$1:$G$206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район!$A$1:$G$206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район!$A$1:$G$206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</customWorkbookViews>
</workbook>
</file>

<file path=xl/calcChain.xml><?xml version="1.0" encoding="utf-8"?>
<calcChain xmlns="http://schemas.openxmlformats.org/spreadsheetml/2006/main">
  <c r="F126" i="3"/>
  <c r="F23" l="1"/>
  <c r="F20"/>
  <c r="F53"/>
  <c r="G56"/>
  <c r="D53" l="1"/>
  <c r="C53"/>
  <c r="E56"/>
  <c r="E102"/>
  <c r="D20"/>
  <c r="D23"/>
  <c r="E196"/>
  <c r="E195"/>
  <c r="E185"/>
  <c r="E184"/>
  <c r="E183"/>
  <c r="D141"/>
  <c r="C141"/>
  <c r="E138"/>
  <c r="E107"/>
  <c r="E105"/>
  <c r="E104"/>
  <c r="E103"/>
  <c r="E90"/>
  <c r="E123"/>
  <c r="E121"/>
  <c r="E120"/>
  <c r="E146"/>
  <c r="E131"/>
  <c r="D110"/>
  <c r="C110"/>
  <c r="F172" l="1"/>
  <c r="D172"/>
  <c r="C172"/>
  <c r="C153"/>
  <c r="E130"/>
  <c r="E178"/>
  <c r="E177"/>
  <c r="E100"/>
  <c r="E171"/>
  <c r="E176"/>
  <c r="E175"/>
  <c r="E174"/>
  <c r="F150"/>
  <c r="C180"/>
  <c r="E189"/>
  <c r="E188"/>
  <c r="E187"/>
  <c r="E141"/>
  <c r="E142"/>
  <c r="E143"/>
  <c r="E144"/>
  <c r="E145"/>
  <c r="E147"/>
  <c r="E148"/>
  <c r="E133"/>
  <c r="E134"/>
  <c r="E135"/>
  <c r="E136"/>
  <c r="E137"/>
  <c r="E139"/>
  <c r="E125"/>
  <c r="E119"/>
  <c r="E122"/>
  <c r="E124"/>
  <c r="E114"/>
  <c r="E115"/>
  <c r="E116"/>
  <c r="E117"/>
  <c r="E113"/>
  <c r="E112"/>
  <c r="E111"/>
  <c r="E118"/>
  <c r="G118"/>
  <c r="D126"/>
  <c r="D98"/>
  <c r="F98"/>
  <c r="G148"/>
  <c r="G147"/>
  <c r="G141"/>
  <c r="E129"/>
  <c r="E128"/>
  <c r="F26" l="1"/>
  <c r="G25" l="1"/>
  <c r="G24"/>
  <c r="G22"/>
  <c r="G21"/>
  <c r="E110"/>
  <c r="C126"/>
  <c r="C98"/>
  <c r="D18"/>
  <c r="C20"/>
  <c r="C18" s="1"/>
  <c r="E22"/>
  <c r="E21"/>
  <c r="E25"/>
  <c r="E24"/>
  <c r="E109"/>
  <c r="F180"/>
  <c r="F153"/>
  <c r="F191" l="1"/>
  <c r="F93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6"/>
  <c r="E108"/>
  <c r="E127"/>
  <c r="E132"/>
  <c r="E140"/>
  <c r="E149"/>
  <c r="E152"/>
  <c r="E154"/>
  <c r="E158"/>
  <c r="E163"/>
  <c r="E168"/>
  <c r="E169"/>
  <c r="E170"/>
  <c r="E173"/>
  <c r="E179"/>
  <c r="E181"/>
  <c r="E182"/>
  <c r="E186"/>
  <c r="E190"/>
  <c r="E192"/>
  <c r="E194"/>
  <c r="G83"/>
  <c r="G84"/>
  <c r="G85"/>
  <c r="G86"/>
  <c r="G89"/>
  <c r="G92"/>
  <c r="G94"/>
  <c r="G95"/>
  <c r="G96"/>
  <c r="G97"/>
  <c r="G99"/>
  <c r="G101"/>
  <c r="G106"/>
  <c r="G108"/>
  <c r="G127"/>
  <c r="G132"/>
  <c r="G140"/>
  <c r="G152"/>
  <c r="G154"/>
  <c r="G158"/>
  <c r="G163"/>
  <c r="G168"/>
  <c r="G169"/>
  <c r="G170"/>
  <c r="G173"/>
  <c r="G179"/>
  <c r="G181"/>
  <c r="G182"/>
  <c r="G186"/>
  <c r="G190"/>
  <c r="G192"/>
  <c r="G194"/>
  <c r="F69"/>
  <c r="E7"/>
  <c r="E9"/>
  <c r="E10"/>
  <c r="E11"/>
  <c r="E12"/>
  <c r="E14"/>
  <c r="E16"/>
  <c r="E17"/>
  <c r="E19"/>
  <c r="E20"/>
  <c r="E23"/>
  <c r="E27"/>
  <c r="E29"/>
  <c r="E30"/>
  <c r="E33"/>
  <c r="E34"/>
  <c r="E35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3"/>
  <c r="G34"/>
  <c r="G35"/>
  <c r="G36"/>
  <c r="G39"/>
  <c r="G41"/>
  <c r="G42"/>
  <c r="G43"/>
  <c r="G45"/>
  <c r="G47"/>
  <c r="G49"/>
  <c r="G51"/>
  <c r="G54"/>
  <c r="G55"/>
  <c r="G60"/>
  <c r="G61"/>
  <c r="G63"/>
  <c r="G70"/>
  <c r="G72"/>
  <c r="G76"/>
  <c r="G77"/>
  <c r="F50"/>
  <c r="F65"/>
  <c r="F59"/>
  <c r="F57"/>
  <c r="F203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53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53" i="3" l="1"/>
  <c r="E26" i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201" i="3"/>
  <c r="D199"/>
  <c r="C199"/>
  <c r="D191"/>
  <c r="C191"/>
  <c r="D180"/>
  <c r="E153"/>
  <c r="C150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203" i="3" l="1"/>
  <c r="C203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50"/>
  <c r="G150"/>
  <c r="E98"/>
  <c r="G98"/>
  <c r="E32"/>
  <c r="E126"/>
  <c r="G126"/>
  <c r="E91"/>
  <c r="G91"/>
  <c r="E172"/>
  <c r="G172"/>
  <c r="E191"/>
  <c r="G191"/>
  <c r="E38"/>
  <c r="G38"/>
  <c r="E59"/>
  <c r="G59"/>
  <c r="E26"/>
  <c r="G26"/>
  <c r="E82"/>
  <c r="G82"/>
  <c r="G73" s="1"/>
  <c r="E93"/>
  <c r="G93"/>
  <c r="E180"/>
  <c r="G180"/>
  <c r="G13"/>
  <c r="E13"/>
  <c r="F42" i="5"/>
  <c r="E42"/>
  <c r="D25" i="4"/>
  <c r="C25"/>
  <c r="CW17" i="2"/>
  <c r="CW14"/>
  <c r="C5" i="3"/>
  <c r="D5"/>
  <c r="C37"/>
  <c r="D37"/>
  <c r="D40" i="16"/>
  <c r="E203" i="3" l="1"/>
  <c r="G5"/>
  <c r="E5"/>
  <c r="G203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<sst xmlns="http://schemas.openxmlformats.org/spreadsheetml/2006/main" count="2981" uniqueCount="567">
  <si>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</si>
  <si>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</si>
  <si>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</si>
  <si>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</si>
  <si>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</si>
  <si>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</si>
  <si>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</si>
  <si>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</si>
  <si>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</si>
  <si>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</si>
  <si>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</si>
  <si>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</si>
  <si>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</si>
  <si>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</si>
  <si>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</si>
  <si>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</si>
  <si>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</si>
  <si>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</si>
  <si>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</si>
  <si>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</si>
  <si>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</si>
  <si>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</si>
  <si>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</si>
  <si>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</si>
  <si>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</si>
  <si>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</si>
  <si>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</si>
  <si>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</si>
  <si>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</si>
  <si>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</si>
  <si>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</si>
  <si>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</si>
  <si>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</si>
  <si>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</si>
  <si>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</si>
  <si>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</si>
  <si>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</si>
  <si>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</si>
  <si>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</si>
  <si>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</si>
  <si>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</si>
  <si>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</si>
  <si>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</si>
  <si>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</si>
  <si>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</si>
  <si>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</si>
  <si>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</si>
  <si>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</si>
  <si>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</si>
  <si>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</si>
  <si>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</si>
  <si>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</si>
  <si>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</si>
  <si>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</si>
  <si>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</si>
  <si>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</si>
  <si>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</si>
  <si>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</si>
  <si>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</si>
  <si>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</si>
  <si>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</si>
  <si>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</si>
  <si>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</si>
  <si>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</si>
  <si>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</si>
  <si>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</si>
  <si>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</si>
  <si>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</si>
  <si>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</si>
  <si>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</si>
  <si>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</si>
  <si>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</si>
  <si>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</si>
  <si>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</si>
  <si>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</si>
  <si>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</si>
  <si>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</si>
  <si>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</si>
  <si>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</si>
  <si>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</si>
  <si>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</si>
  <si>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</si>
  <si>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</si>
  <si>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</si>
  <si>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</si>
  <si>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</si>
  <si>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</si>
  <si>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</si>
  <si>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</si>
  <si>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</si>
  <si>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</si>
  <si>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</si>
  <si>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</si>
  <si>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</si>
  <si>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</si>
  <si>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</si>
  <si>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</si>
  <si>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</si>
  <si>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</si>
  <si>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</si>
  <si>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</si>
  <si>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</si>
  <si>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</si>
  <si>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</si>
  <si>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</si>
  <si>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</si>
  <si>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</si>
  <si>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</si>
  <si>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</si>
  <si>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</si>
  <si>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</si>
  <si>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</si>
  <si>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</si>
  <si>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</si>
  <si>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</si>
  <si>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</si>
  <si>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</si>
  <si>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</si>
  <si>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</si>
  <si>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</si>
  <si>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</si>
  <si>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</si>
  <si>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</si>
  <si>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</si>
  <si>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</si>
  <si>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</si>
  <si>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</si>
  <si>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</si>
  <si>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</si>
  <si>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</si>
  <si>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</si>
  <si>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</si>
  <si>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</si>
  <si>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</si>
  <si>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</si>
  <si>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</si>
  <si>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</si>
  <si>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</si>
  <si>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</si>
  <si>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</si>
  <si>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</si>
  <si>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</si>
  <si>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</si>
  <si>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</si>
  <si>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</si>
  <si>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</si>
  <si>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</si>
  <si>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</si>
  <si>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</si>
  <si>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</si>
  <si>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</si>
  <si>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</si>
  <si>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</si>
  <si>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</si>
  <si>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</si>
  <si>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</si>
  <si>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</si>
  <si>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</si>
  <si>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</si>
  <si>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</si>
  <si>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</si>
  <si>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</si>
  <si>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</si>
  <si>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</si>
  <si>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</si>
  <si>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</si>
  <si>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</si>
  <si>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</si>
  <si>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</si>
  <si>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</si>
  <si>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</si>
  <si>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</si>
  <si>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</si>
  <si>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</si>
  <si>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</si>
  <si>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</si>
  <si>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</si>
  <si>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</si>
  <si>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</si>
  <si>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</si>
  <si>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</si>
  <si>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</si>
  <si>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</si>
  <si>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</si>
  <si>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</si>
  <si>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</si>
  <si>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</si>
  <si>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</si>
  <si>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</si>
  <si>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</si>
  <si>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</si>
  <si>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</si>
  <si>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</si>
  <si>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</si>
  <si>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</si>
  <si>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</si>
  <si>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</si>
  <si>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</si>
  <si>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</si>
  <si>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</si>
  <si>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</si>
  <si>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</si>
  <si>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</si>
  <si>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</si>
  <si>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</si>
  <si>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</si>
  <si>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</si>
  <si>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</si>
  <si>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</si>
  <si>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</si>
  <si>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</si>
  <si>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</si>
  <si>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</si>
  <si>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</si>
  <si>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</si>
  <si>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</si>
  <si>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</si>
  <si>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</si>
  <si>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</si>
  <si>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</si>
  <si>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</si>
  <si>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</si>
  <si>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</si>
  <si>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</si>
  <si>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</si>
  <si>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</si>
  <si>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</si>
  <si>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</si>
  <si>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</si>
  <si>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</si>
  <si>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</si>
  <si>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</si>
  <si>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</si>
  <si>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</si>
  <si>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</si>
  <si>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</si>
  <si>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</si>
  <si>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</si>
  <si>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</si>
  <si>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</si>
  <si>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</si>
  <si>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</si>
  <si>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</si>
  <si>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</si>
  <si>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</si>
  <si>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</si>
  <si>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</si>
  <si>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</si>
  <si>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</si>
  <si>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</si>
  <si>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</si>
  <si>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</si>
  <si>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</si>
  <si>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</si>
  <si>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</si>
  <si>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</si>
  <si>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</si>
  <si>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</si>
  <si>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</si>
  <si>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</si>
  <si>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</si>
  <si>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</si>
  <si>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</si>
  <si>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</si>
  <si>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</si>
  <si>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</si>
  <si>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</si>
  <si>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</si>
  <si>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</si>
  <si>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</si>
  <si>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</si>
  <si>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</si>
  <si>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</si>
  <si>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</si>
  <si>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</si>
  <si>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</si>
  <si>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</si>
  <si>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</si>
  <si>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</si>
  <si>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</si>
  <si>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</si>
  <si>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</si>
  <si>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</si>
  <si>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</si>
  <si>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</si>
  <si>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</si>
  <si>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</si>
  <si>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</si>
  <si>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</si>
  <si>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</si>
  <si>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</si>
  <si>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</si>
  <si>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</si>
  <si>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</si>
  <si>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</si>
  <si>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</si>
  <si>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</si>
  <si>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</si>
  <si>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</si>
  <si>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</si>
  <si>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</si>
  <si>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</si>
  <si>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</si>
  <si>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</si>
  <si>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</si>
  <si>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</si>
  <si>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</si>
  <si>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</si>
  <si>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</si>
  <si>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</si>
  <si>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</si>
  <si>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</si>
  <si>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</si>
  <si>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</si>
  <si>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</si>
  <si>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</si>
  <si>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</si>
  <si>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</si>
  <si>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</si>
  <si>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</si>
  <si>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</si>
  <si>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</si>
  <si>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</si>
  <si>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</si>
  <si>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</si>
  <si>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</si>
  <si>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</si>
  <si>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</si>
  <si>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</si>
  <si>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</si>
  <si>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</si>
  <si>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</si>
  <si>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</si>
  <si>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</si>
  <si>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</si>
  <si>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</si>
  <si>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</si>
  <si>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</si>
  <si>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</si>
  <si>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</si>
  <si>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</si>
  <si>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</si>
  <si>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</si>
  <si>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</si>
  <si>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</si>
  <si>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</si>
  <si>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</si>
  <si>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</si>
  <si>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</si>
  <si>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</si>
  <si>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</si>
  <si>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</si>
  <si>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</si>
  <si>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</si>
  <si>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</si>
  <si>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</si>
  <si>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</si>
  <si>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</si>
  <si>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</si>
  <si>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</si>
  <si>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</si>
  <si>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</si>
  <si>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</si>
  <si>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</si>
  <si>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</si>
  <si>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</si>
  <si>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</si>
  <si>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</si>
  <si>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</si>
  <si>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</si>
  <si>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</si>
  <si>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</si>
  <si>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</si>
  <si>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</si>
  <si>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</si>
  <si>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</si>
  <si>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</si>
  <si>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</si>
  <si>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</si>
  <si>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</si>
  <si>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</si>
  <si>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</si>
  <si>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</si>
  <si>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</si>
  <si>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</si>
  <si>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</si>
  <si>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</si>
  <si>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</si>
  <si>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</si>
  <si>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</si>
  <si>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</si>
  <si>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</si>
  <si>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</si>
  <si>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</si>
  <si>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</si>
  <si>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</si>
  <si>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</si>
  <si>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</si>
  <si>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</si>
  <si>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</si>
  <si>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</si>
  <si>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</si>
  <si>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</si>
  <si>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</si>
  <si>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</si>
  <si>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</si>
  <si>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</si>
  <si>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</si>
  <si>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</si>
  <si>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</si>
  <si>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</si>
  <si>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</si>
  <si>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</si>
  <si>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</si>
  <si>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</si>
  <si>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</si>
  <si>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</si>
  <si>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</si>
  <si>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</si>
  <si>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</si>
  <si>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</si>
  <si>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</si>
  <si>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</si>
  <si>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</si>
  <si>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</si>
  <si>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</si>
  <si>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</si>
  <si>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</si>
  <si>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</si>
  <si>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</si>
  <si>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</si>
  <si>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</si>
  <si>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</si>
  <si>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</si>
  <si>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</si>
  <si>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</si>
  <si>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</si>
  <si>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</si>
  <si>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</si>
  <si>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</si>
  <si>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</si>
  <si>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</si>
  <si>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</si>
  <si>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</si>
  <si>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</si>
  <si>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</si>
  <si>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</si>
  <si>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</si>
  <si>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</si>
  <si>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</si>
  <si>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</si>
  <si>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</si>
  <si>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 с организации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</si>
  <si>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</si>
  <si>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</si>
  <si>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</si>
  <si>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</si>
  <si>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</si>
  <si>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</si>
  <si>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</si>
  <si>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</si>
  <si>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</si>
  <si>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</si>
  <si>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</si>
  <si>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</si>
  <si>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</si>
  <si>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</si>
  <si>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</si>
  <si>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</si>
  <si>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</si>
  <si>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</si>
  <si>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</si>
  <si>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</si>
  <si>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</si>
  <si>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</si>
  <si>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</si>
  <si>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Приобретение коммунальной техники для ЖКХ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</si>
  <si>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</si>
  <si>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</si>
  <si>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</si>
  <si>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</si>
  <si>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</si>
  <si>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</si>
  <si>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</si>
  <si>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</si>
  <si>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</si>
  <si>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</si>
  <si>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</si>
  <si>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</si>
  <si>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</si>
  <si>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</si>
  <si>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Разработка генеральных планов муниципальных образований Чувашской Республики</t>
  </si>
  <si>
    <t xml:space="preserve"> Разработка правил землепользования и застройки муниципальных образований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</si>
  <si>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</si>
  <si>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</si>
  <si>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</si>
  <si>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</si>
  <si>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</si>
  <si>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</si>
  <si>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Охрана объектов растительного иживотного мира и среды их обитания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</si>
  <si>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</si>
  <si>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</si>
  <si>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</si>
  <si>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</si>
  <si>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Создание модельных муниципальных библиотек</t>
  </si>
  <si>
    <t>Персонифицированное финансирование дополнительного образования детей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</si>
  <si>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</si>
  <si>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Капитальный и текущий ремонт объектов водоотведения (очистных сооружений и т.д.)</t>
  </si>
  <si>
    <t>Обеспечение мероприятий по переселению граждан из аварийного и ветхового жилищного фонда</t>
  </si>
  <si>
    <t>Обеспечение граждан в Чувашской Республике доступным и комфортным жильем:</t>
  </si>
  <si>
    <t>Благоустройство дворовых и общественных территорий муниципальной программы Чувашской Республики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</si>
  <si>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</si>
  <si>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</si>
  <si>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A6</t>
  </si>
  <si>
    <t>Ч9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</si>
  <si>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</si>
  <si>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</si>
  <si>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</si>
  <si>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</si>
  <si>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</si>
  <si>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</si>
  <si>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</si>
  <si>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</si>
  <si>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</si>
  <si>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</si>
  <si>
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</si>
  <si>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Ч34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</si>
  <si>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</si>
  <si>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</si>
  <si>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</si>
  <si>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</si>
  <si>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</si>
  <si>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</si>
  <si>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</si>
  <si>
    <t>Ц31</t>
  </si>
  <si>
    <t>A22</t>
  </si>
  <si>
    <t>Ц51</t>
  </si>
  <si>
    <t>Обеспечение деятельности муниципальных физкультурно-оздоровительных центров</t>
  </si>
  <si>
    <t>Ч41</t>
  </si>
  <si>
    <t>Реализация вопросов местного значения в сфере образования, культуры и физической культуры и спорта</t>
  </si>
  <si>
    <t>Обеспечение деятельности детских дошкольных образовательных организаций(местные субсидии на иные цели)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</si>
  <si>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</si>
  <si>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</si>
  <si>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</si>
  <si>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</si>
  <si>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</si>
  <si>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</si>
  <si>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</si>
  <si>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</si>
  <si>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</si>
  <si>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</si>
  <si>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</si>
  <si>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</si>
  <si>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</si>
  <si>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</si>
  <si>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</si>
  <si>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</si>
  <si>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</si>
  <si>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</si>
  <si>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</si>
  <si>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</si>
  <si>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</si>
  <si>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</si>
  <si>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t xml:space="preserve">                                                                                Моргаушского муниципального округа на 01.10.2023 г.</t>
  </si>
  <si>
    <t>исполнено на 01.10.2023 г.</t>
  </si>
  <si>
    <t>исполнено на 01.10.2022г.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</si>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</sst>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00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 vertical="center"/>
    </xf>
    <xf numFmtId="167" fontId="48" fillId="5" borderId="17" xfId="9" applyNumberFormat="1" applyFont="1" applyFill="1" applyBorder="1" applyAlignment="1">
      <alignment horizontal="right" vertical="center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4" fontId="48" fillId="0" borderId="1" xfId="0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167" fontId="50" fillId="0" borderId="17" xfId="9" applyNumberFormat="1" applyFont="1" applyBorder="1" applyAlignment="1">
      <alignment horizontal="right" vertical="center"/>
    </xf>
    <xf numFmtId="167" fontId="50" fillId="0" borderId="1" xfId="9" applyNumberFormat="1" applyFont="1" applyBorder="1" applyAlignment="1">
      <alignment horizontal="right" vertical="center"/>
    </xf>
    <xf numFmtId="167" fontId="46" fillId="0" borderId="1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45" fillId="0" borderId="3" xfId="9" applyNumberFormat="1" applyFont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36" Type="http://schemas.openxmlformats.org/officeDocument/2006/relationships/revisionLog" Target="revisionLog13.xml"/><Relationship Id="rId1357" Type="http://schemas.openxmlformats.org/officeDocument/2006/relationships/revisionLog" Target="revisionLog15.xml"/><Relationship Id="rId1378" Type="http://schemas.openxmlformats.org/officeDocument/2006/relationships/revisionLog" Target="revisionLog17.xml"/><Relationship Id="rId1399" Type="http://schemas.openxmlformats.org/officeDocument/2006/relationships/revisionLog" Target="revisionLog11.xml"/><Relationship Id="rId1217" Type="http://schemas.openxmlformats.org/officeDocument/2006/relationships/revisionLog" Target="revisionLog151.xml"/><Relationship Id="rId1238" Type="http://schemas.openxmlformats.org/officeDocument/2006/relationships/revisionLog" Target="revisionLog171.xml"/><Relationship Id="rId1259" Type="http://schemas.openxmlformats.org/officeDocument/2006/relationships/revisionLog" Target="revisionLog111.xml"/><Relationship Id="rId1403" Type="http://schemas.openxmlformats.org/officeDocument/2006/relationships/revisionLog" Target="revisionLog12.xml"/><Relationship Id="rId1424" Type="http://schemas.openxmlformats.org/officeDocument/2006/relationships/revisionLog" Target="revisionLog14.xml"/><Relationship Id="rId1445" Type="http://schemas.openxmlformats.org/officeDocument/2006/relationships/revisionLog" Target="revisionLog16.xml"/><Relationship Id="rId1466" Type="http://schemas.openxmlformats.org/officeDocument/2006/relationships/revisionLog" Target="revisionLog18.xml"/><Relationship Id="rId1270" Type="http://schemas.openxmlformats.org/officeDocument/2006/relationships/revisionLog" Target="revisionLog142.xml"/><Relationship Id="rId1305" Type="http://schemas.openxmlformats.org/officeDocument/2006/relationships/revisionLog" Target="revisionLog181.xml"/><Relationship Id="rId1291" Type="http://schemas.openxmlformats.org/officeDocument/2006/relationships/revisionLog" Target="revisionLog1101.xml"/><Relationship Id="rId1326" Type="http://schemas.openxmlformats.org/officeDocument/2006/relationships/revisionLog" Target="revisionLog9.xml"/><Relationship Id="rId1347" Type="http://schemas.openxmlformats.org/officeDocument/2006/relationships/revisionLog" Target="revisionLog172.xml"/><Relationship Id="rId1368" Type="http://schemas.openxmlformats.org/officeDocument/2006/relationships/revisionLog" Target="revisionLog112.xml"/><Relationship Id="rId1389" Type="http://schemas.openxmlformats.org/officeDocument/2006/relationships/revisionLog" Target="revisionLog113.xml"/><Relationship Id="rId1228" Type="http://schemas.openxmlformats.org/officeDocument/2006/relationships/revisionLog" Target="revisionLog18111.xml"/><Relationship Id="rId1207" Type="http://schemas.openxmlformats.org/officeDocument/2006/relationships/revisionLog" Target="revisionLog14111.xml"/><Relationship Id="rId1249" Type="http://schemas.openxmlformats.org/officeDocument/2006/relationships/revisionLog" Target="revisionLog11111.xml"/><Relationship Id="rId1414" Type="http://schemas.openxmlformats.org/officeDocument/2006/relationships/revisionLog" Target="revisionLog141.xml"/><Relationship Id="rId1435" Type="http://schemas.openxmlformats.org/officeDocument/2006/relationships/revisionLog" Target="revisionLog161.xml"/><Relationship Id="rId1260" Type="http://schemas.openxmlformats.org/officeDocument/2006/relationships/revisionLog" Target="revisionLog1221.xml"/><Relationship Id="rId1456" Type="http://schemas.openxmlformats.org/officeDocument/2006/relationships/revisionLog" Target="revisionLog19.xml"/><Relationship Id="rId1281" Type="http://schemas.openxmlformats.org/officeDocument/2006/relationships/revisionLog" Target="revisionLog17211.xml"/><Relationship Id="rId1316" Type="http://schemas.openxmlformats.org/officeDocument/2006/relationships/revisionLog" Target="revisionLog122.xml"/><Relationship Id="rId1337" Type="http://schemas.openxmlformats.org/officeDocument/2006/relationships/revisionLog" Target="revisionLog173.xml"/><Relationship Id="rId1358" Type="http://schemas.openxmlformats.org/officeDocument/2006/relationships/revisionLog" Target="revisionLog191.xml"/><Relationship Id="rId1379" Type="http://schemas.openxmlformats.org/officeDocument/2006/relationships/revisionLog" Target="revisionLog11311.xml"/><Relationship Id="rId1218" Type="http://schemas.openxmlformats.org/officeDocument/2006/relationships/revisionLog" Target="revisionLog1711111.xml"/><Relationship Id="rId1239" Type="http://schemas.openxmlformats.org/officeDocument/2006/relationships/revisionLog" Target="revisionLog1111111.xml"/><Relationship Id="rId1390" Type="http://schemas.openxmlformats.org/officeDocument/2006/relationships/revisionLog" Target="revisionLog114.xml"/><Relationship Id="rId1404" Type="http://schemas.openxmlformats.org/officeDocument/2006/relationships/revisionLog" Target="revisionLog1411.xml"/><Relationship Id="rId1425" Type="http://schemas.openxmlformats.org/officeDocument/2006/relationships/revisionLog" Target="revisionLog192.xml"/><Relationship Id="rId1446" Type="http://schemas.openxmlformats.org/officeDocument/2006/relationships/revisionLog" Target="revisionLog110.xml"/><Relationship Id="rId1467" Type="http://schemas.openxmlformats.org/officeDocument/2006/relationships/revisionLog" Target="revisionLog115.xml"/><Relationship Id="rId1250" Type="http://schemas.openxmlformats.org/officeDocument/2006/relationships/revisionLog" Target="revisionLog1131111.xml"/><Relationship Id="rId1271" Type="http://schemas.openxmlformats.org/officeDocument/2006/relationships/revisionLog" Target="revisionLog11411.xml"/><Relationship Id="rId1292" Type="http://schemas.openxmlformats.org/officeDocument/2006/relationships/revisionLog" Target="revisionLog1151.xml"/><Relationship Id="rId1306" Type="http://schemas.openxmlformats.org/officeDocument/2006/relationships/revisionLog" Target="revisionLog117.xml"/><Relationship Id="rId1327" Type="http://schemas.openxmlformats.org/officeDocument/2006/relationships/revisionLog" Target="revisionLog19111.xml"/><Relationship Id="rId1348" Type="http://schemas.openxmlformats.org/officeDocument/2006/relationships/revisionLog" Target="revisionLog1121.xml"/><Relationship Id="rId1369" Type="http://schemas.openxmlformats.org/officeDocument/2006/relationships/revisionLog" Target="revisionLog11312.xml"/><Relationship Id="rId1208" Type="http://schemas.openxmlformats.org/officeDocument/2006/relationships/revisionLog" Target="revisionLog14112.xml"/><Relationship Id="rId1229" Type="http://schemas.openxmlformats.org/officeDocument/2006/relationships/revisionLog" Target="revisionLog1711.xml"/><Relationship Id="rId1380" Type="http://schemas.openxmlformats.org/officeDocument/2006/relationships/revisionLog" Target="revisionLog119.xml"/><Relationship Id="rId1415" Type="http://schemas.openxmlformats.org/officeDocument/2006/relationships/revisionLog" Target="revisionLog1921.xml"/><Relationship Id="rId1436" Type="http://schemas.openxmlformats.org/officeDocument/2006/relationships/revisionLog" Target="revisionLog121.xml"/><Relationship Id="rId1457" Type="http://schemas.openxmlformats.org/officeDocument/2006/relationships/revisionLog" Target="revisionLog116.xml"/><Relationship Id="rId1240" Type="http://schemas.openxmlformats.org/officeDocument/2006/relationships/revisionLog" Target="revisionLog110111.xml"/><Relationship Id="rId1261" Type="http://schemas.openxmlformats.org/officeDocument/2006/relationships/revisionLog" Target="revisionLog12221.xml"/><Relationship Id="rId1282" Type="http://schemas.openxmlformats.org/officeDocument/2006/relationships/revisionLog" Target="revisionLog11611.xml"/><Relationship Id="rId1317" Type="http://schemas.openxmlformats.org/officeDocument/2006/relationships/revisionLog" Target="revisionLog17311.xml"/><Relationship Id="rId1338" Type="http://schemas.openxmlformats.org/officeDocument/2006/relationships/revisionLog" Target="revisionLog1132.xml"/><Relationship Id="rId1359" Type="http://schemas.openxmlformats.org/officeDocument/2006/relationships/revisionLog" Target="revisionLog1182.xml"/><Relationship Id="rId1219" Type="http://schemas.openxmlformats.org/officeDocument/2006/relationships/revisionLog" Target="revisionLog171111.xml"/><Relationship Id="rId1370" Type="http://schemas.openxmlformats.org/officeDocument/2006/relationships/revisionLog" Target="revisionLog1191.xml"/><Relationship Id="rId1405" Type="http://schemas.openxmlformats.org/officeDocument/2006/relationships/revisionLog" Target="revisionLog162.xml"/><Relationship Id="rId1214" Type="http://schemas.openxmlformats.org/officeDocument/2006/relationships/revisionLog" Target="revisionLog1611111.xml"/><Relationship Id="rId1235" Type="http://schemas.openxmlformats.org/officeDocument/2006/relationships/revisionLog" Target="revisionLog110112.xml"/><Relationship Id="rId1256" Type="http://schemas.openxmlformats.org/officeDocument/2006/relationships/revisionLog" Target="revisionLog12211.xml"/><Relationship Id="rId1391" Type="http://schemas.openxmlformats.org/officeDocument/2006/relationships/revisionLog" Target="revisionLog124.xml"/><Relationship Id="rId1400" Type="http://schemas.openxmlformats.org/officeDocument/2006/relationships/revisionLog" Target="revisionLog1621.xml"/><Relationship Id="rId1421" Type="http://schemas.openxmlformats.org/officeDocument/2006/relationships/revisionLog" Target="revisionLog11031.xml"/><Relationship Id="rId1426" Type="http://schemas.openxmlformats.org/officeDocument/2006/relationships/revisionLog" Target="revisionLog1212.xml"/><Relationship Id="rId1442" Type="http://schemas.openxmlformats.org/officeDocument/2006/relationships/revisionLog" Target="revisionLog1152.xml"/><Relationship Id="rId1447" Type="http://schemas.openxmlformats.org/officeDocument/2006/relationships/revisionLog" Target="revisionLog1162.xml"/><Relationship Id="rId1468" Type="http://schemas.openxmlformats.org/officeDocument/2006/relationships/revisionLog" Target="revisionLog118.xml"/><Relationship Id="rId1230" Type="http://schemas.openxmlformats.org/officeDocument/2006/relationships/revisionLog" Target="revisionLog1101111.xml"/><Relationship Id="rId1251" Type="http://schemas.openxmlformats.org/officeDocument/2006/relationships/revisionLog" Target="revisionLog2.xml"/><Relationship Id="rId1272" Type="http://schemas.openxmlformats.org/officeDocument/2006/relationships/revisionLog" Target="revisionLog1521.xml"/><Relationship Id="rId1277" Type="http://schemas.openxmlformats.org/officeDocument/2006/relationships/revisionLog" Target="revisionLog16211.xml"/><Relationship Id="rId1293" Type="http://schemas.openxmlformats.org/officeDocument/2006/relationships/revisionLog" Target="revisionLog11711.xml"/><Relationship Id="rId1298" Type="http://schemas.openxmlformats.org/officeDocument/2006/relationships/revisionLog" Target="revisionLog11811.xml"/><Relationship Id="rId1302" Type="http://schemas.openxmlformats.org/officeDocument/2006/relationships/revisionLog" Target="revisionLog1821.xml"/><Relationship Id="rId1307" Type="http://schemas.openxmlformats.org/officeDocument/2006/relationships/revisionLog" Target="revisionLog11911.xml"/><Relationship Id="rId1328" Type="http://schemas.openxmlformats.org/officeDocument/2006/relationships/revisionLog" Target="revisionLog1123.xml"/><Relationship Id="rId1349" Type="http://schemas.openxmlformats.org/officeDocument/2006/relationships/revisionLog" Target="revisionLog12011.xml"/><Relationship Id="rId1463" Type="http://schemas.openxmlformats.org/officeDocument/2006/relationships/revisionLog" Target="revisionLog1153.xml"/><Relationship Id="rId1323" Type="http://schemas.openxmlformats.org/officeDocument/2006/relationships/revisionLog" Target="revisionLog120111.xml"/><Relationship Id="rId1344" Type="http://schemas.openxmlformats.org/officeDocument/2006/relationships/revisionLog" Target="revisionLog12311.xml"/><Relationship Id="rId1365" Type="http://schemas.openxmlformats.org/officeDocument/2006/relationships/revisionLog" Target="revisionLog1241.xml"/><Relationship Id="rId1386" Type="http://schemas.openxmlformats.org/officeDocument/2006/relationships/revisionLog" Target="revisionLog1242.xml"/><Relationship Id="rId1225" Type="http://schemas.openxmlformats.org/officeDocument/2006/relationships/revisionLog" Target="revisionLog161121.xml"/><Relationship Id="rId1204" Type="http://schemas.openxmlformats.org/officeDocument/2006/relationships/revisionLog" Target="revisionLog12121.xml"/><Relationship Id="rId1209" Type="http://schemas.openxmlformats.org/officeDocument/2006/relationships/revisionLog" Target="revisionLog13111.xml"/><Relationship Id="rId1246" Type="http://schemas.openxmlformats.org/officeDocument/2006/relationships/revisionLog" Target="revisionLog18211.xml"/><Relationship Id="rId1360" Type="http://schemas.openxmlformats.org/officeDocument/2006/relationships/revisionLog" Target="revisionLog12411.xml"/><Relationship Id="rId1381" Type="http://schemas.openxmlformats.org/officeDocument/2006/relationships/revisionLog" Target="revisionLog12421.xml"/><Relationship Id="rId1411" Type="http://schemas.openxmlformats.org/officeDocument/2006/relationships/revisionLog" Target="revisionLog110311.xml"/><Relationship Id="rId1416" Type="http://schemas.openxmlformats.org/officeDocument/2006/relationships/revisionLog" Target="revisionLog1213.xml"/><Relationship Id="rId1432" Type="http://schemas.openxmlformats.org/officeDocument/2006/relationships/revisionLog" Target="revisionLog125.xml"/><Relationship Id="rId1437" Type="http://schemas.openxmlformats.org/officeDocument/2006/relationships/revisionLog" Target="revisionLog123.xml"/><Relationship Id="rId1458" Type="http://schemas.openxmlformats.org/officeDocument/2006/relationships/revisionLog" Target="revisionLog11531.xml"/><Relationship Id="rId1220" Type="http://schemas.openxmlformats.org/officeDocument/2006/relationships/revisionLog" Target="revisionLog1611211.xml"/><Relationship Id="rId1241" Type="http://schemas.openxmlformats.org/officeDocument/2006/relationships/revisionLog" Target="revisionLog192111.xml"/><Relationship Id="rId1262" Type="http://schemas.openxmlformats.org/officeDocument/2006/relationships/revisionLog" Target="revisionLog123111.xml"/><Relationship Id="rId1267" Type="http://schemas.openxmlformats.org/officeDocument/2006/relationships/revisionLog" Target="revisionLog133.xml"/><Relationship Id="rId1283" Type="http://schemas.openxmlformats.org/officeDocument/2006/relationships/revisionLog" Target="revisionLog163.xml"/><Relationship Id="rId1288" Type="http://schemas.openxmlformats.org/officeDocument/2006/relationships/revisionLog" Target="revisionLog1731111.xml"/><Relationship Id="rId1318" Type="http://schemas.openxmlformats.org/officeDocument/2006/relationships/revisionLog" Target="revisionLog1201111.xml"/><Relationship Id="rId1339" Type="http://schemas.openxmlformats.org/officeDocument/2006/relationships/revisionLog" Target="revisionLog124111.xml"/><Relationship Id="rId1453" Type="http://schemas.openxmlformats.org/officeDocument/2006/relationships/revisionLog" Target="revisionLog1181.xml"/><Relationship Id="rId1474" Type="http://schemas.openxmlformats.org/officeDocument/2006/relationships/revisionLog" Target="revisionLog120.xml"/><Relationship Id="rId1313" Type="http://schemas.openxmlformats.org/officeDocument/2006/relationships/revisionLog" Target="revisionLog1241111.xml"/><Relationship Id="rId1334" Type="http://schemas.openxmlformats.org/officeDocument/2006/relationships/revisionLog" Target="revisionLog11321.xml"/><Relationship Id="rId1355" Type="http://schemas.openxmlformats.org/officeDocument/2006/relationships/revisionLog" Target="revisionLog1251.xml"/><Relationship Id="rId1376" Type="http://schemas.openxmlformats.org/officeDocument/2006/relationships/revisionLog" Target="revisionLog124211.xml"/><Relationship Id="rId1397" Type="http://schemas.openxmlformats.org/officeDocument/2006/relationships/revisionLog" Target="revisionLog1622.xml"/><Relationship Id="rId1215" Type="http://schemas.openxmlformats.org/officeDocument/2006/relationships/revisionLog" Target="revisionLog161111.xml"/><Relationship Id="rId1236" Type="http://schemas.openxmlformats.org/officeDocument/2006/relationships/revisionLog" Target="revisionLog191112.xml"/><Relationship Id="rId1350" Type="http://schemas.openxmlformats.org/officeDocument/2006/relationships/revisionLog" Target="revisionLog12511.xml"/><Relationship Id="rId1371" Type="http://schemas.openxmlformats.org/officeDocument/2006/relationships/revisionLog" Target="revisionLog126.xml"/><Relationship Id="rId1392" Type="http://schemas.openxmlformats.org/officeDocument/2006/relationships/revisionLog" Target="revisionLog1110.xml"/><Relationship Id="rId1401" Type="http://schemas.openxmlformats.org/officeDocument/2006/relationships/revisionLog" Target="revisionLog127.xml"/><Relationship Id="rId1406" Type="http://schemas.openxmlformats.org/officeDocument/2006/relationships/revisionLog" Target="revisionLog1103111.xml"/><Relationship Id="rId1422" Type="http://schemas.openxmlformats.org/officeDocument/2006/relationships/revisionLog" Target="revisionLog128.xml"/><Relationship Id="rId1427" Type="http://schemas.openxmlformats.org/officeDocument/2006/relationships/revisionLog" Target="revisionLog129.xml"/><Relationship Id="rId1448" Type="http://schemas.openxmlformats.org/officeDocument/2006/relationships/revisionLog" Target="revisionLog130.xml"/><Relationship Id="rId1469" Type="http://schemas.openxmlformats.org/officeDocument/2006/relationships/revisionLog" Target="revisionLog1201.xml"/><Relationship Id="rId1231" Type="http://schemas.openxmlformats.org/officeDocument/2006/relationships/revisionLog" Target="revisionLog1911121.xml"/><Relationship Id="rId1210" Type="http://schemas.openxmlformats.org/officeDocument/2006/relationships/revisionLog" Target="revisionLog15111.xml"/><Relationship Id="rId1252" Type="http://schemas.openxmlformats.org/officeDocument/2006/relationships/revisionLog" Target="revisionLog3.xml"/><Relationship Id="rId1257" Type="http://schemas.openxmlformats.org/officeDocument/2006/relationships/revisionLog" Target="revisionLog7.xml"/><Relationship Id="rId1273" Type="http://schemas.openxmlformats.org/officeDocument/2006/relationships/revisionLog" Target="revisionLog1522.xml"/><Relationship Id="rId1278" Type="http://schemas.openxmlformats.org/officeDocument/2006/relationships/revisionLog" Target="revisionLog16221.xml"/><Relationship Id="rId1294" Type="http://schemas.openxmlformats.org/officeDocument/2006/relationships/revisionLog" Target="revisionLog11231.xml"/><Relationship Id="rId1299" Type="http://schemas.openxmlformats.org/officeDocument/2006/relationships/revisionLog" Target="revisionLog113211.xml"/><Relationship Id="rId1308" Type="http://schemas.openxmlformats.org/officeDocument/2006/relationships/revisionLog" Target="revisionLog12131.xml"/><Relationship Id="rId1443" Type="http://schemas.openxmlformats.org/officeDocument/2006/relationships/revisionLog" Target="revisionLog1301.xml"/><Relationship Id="rId1464" Type="http://schemas.openxmlformats.org/officeDocument/2006/relationships/revisionLog" Target="revisionLog1202.xml"/><Relationship Id="rId1303" Type="http://schemas.openxmlformats.org/officeDocument/2006/relationships/revisionLog" Target="revisionLog182.xml"/><Relationship Id="rId1324" Type="http://schemas.openxmlformats.org/officeDocument/2006/relationships/revisionLog" Target="revisionLog164.xml"/><Relationship Id="rId1329" Type="http://schemas.openxmlformats.org/officeDocument/2006/relationships/revisionLog" Target="revisionLog17411.xml"/><Relationship Id="rId1345" Type="http://schemas.openxmlformats.org/officeDocument/2006/relationships/revisionLog" Target="revisionLog125111.xml"/><Relationship Id="rId1366" Type="http://schemas.openxmlformats.org/officeDocument/2006/relationships/revisionLog" Target="revisionLog1261.xml"/><Relationship Id="rId1205" Type="http://schemas.openxmlformats.org/officeDocument/2006/relationships/revisionLog" Target="revisionLog1411111.xml"/><Relationship Id="rId1340" Type="http://schemas.openxmlformats.org/officeDocument/2006/relationships/revisionLog" Target="revisionLog1251111.xml"/><Relationship Id="rId1361" Type="http://schemas.openxmlformats.org/officeDocument/2006/relationships/revisionLog" Target="revisionLog12611.xml"/><Relationship Id="rId1382" Type="http://schemas.openxmlformats.org/officeDocument/2006/relationships/revisionLog" Target="revisionLog1271.xml"/><Relationship Id="rId1387" Type="http://schemas.openxmlformats.org/officeDocument/2006/relationships/revisionLog" Target="revisionLog1281.xml"/><Relationship Id="rId1417" Type="http://schemas.openxmlformats.org/officeDocument/2006/relationships/revisionLog" Target="revisionLog1291.xml"/><Relationship Id="rId1438" Type="http://schemas.openxmlformats.org/officeDocument/2006/relationships/revisionLog" Target="revisionLog13011.xml"/><Relationship Id="rId1459" Type="http://schemas.openxmlformats.org/officeDocument/2006/relationships/revisionLog" Target="revisionLog12021.xml"/><Relationship Id="rId1200" Type="http://schemas.openxmlformats.org/officeDocument/2006/relationships/revisionLog" Target="revisionLog11211.xml"/><Relationship Id="rId1221" Type="http://schemas.openxmlformats.org/officeDocument/2006/relationships/revisionLog" Target="revisionLog13211.xml"/><Relationship Id="rId1226" Type="http://schemas.openxmlformats.org/officeDocument/2006/relationships/revisionLog" Target="revisionLog14211.xml"/><Relationship Id="rId1242" Type="http://schemas.openxmlformats.org/officeDocument/2006/relationships/revisionLog" Target="revisionLog162111.xml"/><Relationship Id="rId1247" Type="http://schemas.openxmlformats.org/officeDocument/2006/relationships/revisionLog" Target="revisionLog1721111.xml"/><Relationship Id="rId1263" Type="http://schemas.openxmlformats.org/officeDocument/2006/relationships/revisionLog" Target="revisionLog1131211.xml"/><Relationship Id="rId1268" Type="http://schemas.openxmlformats.org/officeDocument/2006/relationships/revisionLog" Target="revisionLog11011.xml"/><Relationship Id="rId1289" Type="http://schemas.openxmlformats.org/officeDocument/2006/relationships/revisionLog" Target="revisionLog1122.xml"/><Relationship Id="rId1412" Type="http://schemas.openxmlformats.org/officeDocument/2006/relationships/revisionLog" Target="revisionLog1214.xml"/><Relationship Id="rId1433" Type="http://schemas.openxmlformats.org/officeDocument/2006/relationships/revisionLog" Target="revisionLog130111.xml"/><Relationship Id="rId1454" Type="http://schemas.openxmlformats.org/officeDocument/2006/relationships/revisionLog" Target="revisionLog120211.xml"/><Relationship Id="rId1475" Type="http://schemas.openxmlformats.org/officeDocument/2006/relationships/revisionLog" Target="revisionLog1.xml"/><Relationship Id="rId1284" Type="http://schemas.openxmlformats.org/officeDocument/2006/relationships/revisionLog" Target="revisionLog11221.xml"/><Relationship Id="rId1314" Type="http://schemas.openxmlformats.org/officeDocument/2006/relationships/revisionLog" Target="revisionLog1222.xml"/><Relationship Id="rId1319" Type="http://schemas.openxmlformats.org/officeDocument/2006/relationships/revisionLog" Target="revisionLog16111.xml"/><Relationship Id="rId1335" Type="http://schemas.openxmlformats.org/officeDocument/2006/relationships/revisionLog" Target="revisionLog174.xml"/><Relationship Id="rId1356" Type="http://schemas.openxmlformats.org/officeDocument/2006/relationships/revisionLog" Target="revisionLog11821.xml"/><Relationship Id="rId1470" Type="http://schemas.openxmlformats.org/officeDocument/2006/relationships/revisionLog" Target="revisionLog131.xml"/><Relationship Id="rId1330" Type="http://schemas.openxmlformats.org/officeDocument/2006/relationships/revisionLog" Target="revisionLog11212.xml"/><Relationship Id="rId1351" Type="http://schemas.openxmlformats.org/officeDocument/2006/relationships/revisionLog" Target="revisionLog118211.xml"/><Relationship Id="rId1372" Type="http://schemas.openxmlformats.org/officeDocument/2006/relationships/revisionLog" Target="revisionLog12711.xml"/><Relationship Id="rId1377" Type="http://schemas.openxmlformats.org/officeDocument/2006/relationships/revisionLog" Target="revisionLog12811.xml"/><Relationship Id="rId1393" Type="http://schemas.openxmlformats.org/officeDocument/2006/relationships/revisionLog" Target="revisionLog12911.xml"/><Relationship Id="rId1398" Type="http://schemas.openxmlformats.org/officeDocument/2006/relationships/revisionLog" Target="revisionLog1112.xml"/><Relationship Id="rId1407" Type="http://schemas.openxmlformats.org/officeDocument/2006/relationships/revisionLog" Target="revisionLog1301111.xml"/><Relationship Id="rId1428" Type="http://schemas.openxmlformats.org/officeDocument/2006/relationships/revisionLog" Target="revisionLog1311.xml"/><Relationship Id="rId1449" Type="http://schemas.openxmlformats.org/officeDocument/2006/relationships/revisionLog" Target="revisionLog132.xml"/><Relationship Id="rId1211" Type="http://schemas.openxmlformats.org/officeDocument/2006/relationships/revisionLog" Target="revisionLog1511.xml"/><Relationship Id="rId1216" Type="http://schemas.openxmlformats.org/officeDocument/2006/relationships/revisionLog" Target="revisionLog161112.xml"/><Relationship Id="rId1232" Type="http://schemas.openxmlformats.org/officeDocument/2006/relationships/revisionLog" Target="revisionLog1811.xml"/><Relationship Id="rId1237" Type="http://schemas.openxmlformats.org/officeDocument/2006/relationships/revisionLog" Target="revisionLog191113.xml"/><Relationship Id="rId1253" Type="http://schemas.openxmlformats.org/officeDocument/2006/relationships/revisionLog" Target="revisionLog4.xml"/><Relationship Id="rId1258" Type="http://schemas.openxmlformats.org/officeDocument/2006/relationships/revisionLog" Target="revisionLog8.xml"/><Relationship Id="rId1279" Type="http://schemas.openxmlformats.org/officeDocument/2006/relationships/revisionLog" Target="revisionLog11511.xml"/><Relationship Id="rId1402" Type="http://schemas.openxmlformats.org/officeDocument/2006/relationships/revisionLog" Target="revisionLog13011111.xml"/><Relationship Id="rId1423" Type="http://schemas.openxmlformats.org/officeDocument/2006/relationships/revisionLog" Target="revisionLog1321.xml"/><Relationship Id="rId1444" Type="http://schemas.openxmlformats.org/officeDocument/2006/relationships/revisionLog" Target="revisionLog134.xml"/><Relationship Id="rId1465" Type="http://schemas.openxmlformats.org/officeDocument/2006/relationships/revisionLog" Target="revisionLog135.xml"/><Relationship Id="rId1274" Type="http://schemas.openxmlformats.org/officeDocument/2006/relationships/revisionLog" Target="revisionLog115111.xml"/><Relationship Id="rId1290" Type="http://schemas.openxmlformats.org/officeDocument/2006/relationships/revisionLog" Target="revisionLog11031111.xml"/><Relationship Id="rId1295" Type="http://schemas.openxmlformats.org/officeDocument/2006/relationships/revisionLog" Target="revisionLog1171.xml"/><Relationship Id="rId1304" Type="http://schemas.openxmlformats.org/officeDocument/2006/relationships/revisionLog" Target="revisionLog11812.xml"/><Relationship Id="rId1309" Type="http://schemas.openxmlformats.org/officeDocument/2006/relationships/revisionLog" Target="revisionLog13112.xml"/><Relationship Id="rId1325" Type="http://schemas.openxmlformats.org/officeDocument/2006/relationships/revisionLog" Target="revisionLog19212.xml"/><Relationship Id="rId1346" Type="http://schemas.openxmlformats.org/officeDocument/2006/relationships/revisionLog" Target="revisionLog1192.xml"/><Relationship Id="rId1460" Type="http://schemas.openxmlformats.org/officeDocument/2006/relationships/revisionLog" Target="revisionLog1351.xml"/><Relationship Id="rId1320" Type="http://schemas.openxmlformats.org/officeDocument/2006/relationships/revisionLog" Target="revisionLog192121.xml"/><Relationship Id="rId1341" Type="http://schemas.openxmlformats.org/officeDocument/2006/relationships/revisionLog" Target="revisionLog11912.xml"/><Relationship Id="rId1362" Type="http://schemas.openxmlformats.org/officeDocument/2006/relationships/revisionLog" Target="revisionLog1232.xml"/><Relationship Id="rId1367" Type="http://schemas.openxmlformats.org/officeDocument/2006/relationships/revisionLog" Target="revisionLog1242111.xml"/><Relationship Id="rId1383" Type="http://schemas.openxmlformats.org/officeDocument/2006/relationships/revisionLog" Target="revisionLog129111.xml"/><Relationship Id="rId1388" Type="http://schemas.openxmlformats.org/officeDocument/2006/relationships/revisionLog" Target="revisionLog130111111.xml"/><Relationship Id="rId1418" Type="http://schemas.openxmlformats.org/officeDocument/2006/relationships/revisionLog" Target="revisionLog1341.xml"/><Relationship Id="rId1201" Type="http://schemas.openxmlformats.org/officeDocument/2006/relationships/revisionLog" Target="revisionLog121111.xml"/><Relationship Id="rId1206" Type="http://schemas.openxmlformats.org/officeDocument/2006/relationships/revisionLog" Target="revisionLog141111.xml"/><Relationship Id="rId1222" Type="http://schemas.openxmlformats.org/officeDocument/2006/relationships/revisionLog" Target="revisionLog1811111.xml"/><Relationship Id="rId1227" Type="http://schemas.openxmlformats.org/officeDocument/2006/relationships/revisionLog" Target="revisionLog191111.xml"/><Relationship Id="rId1243" Type="http://schemas.openxmlformats.org/officeDocument/2006/relationships/revisionLog" Target="revisionLog111112.xml"/><Relationship Id="rId1248" Type="http://schemas.openxmlformats.org/officeDocument/2006/relationships/revisionLog" Target="revisionLog112211.xml"/><Relationship Id="rId1269" Type="http://schemas.openxmlformats.org/officeDocument/2006/relationships/revisionLog" Target="revisionLog1421.xml"/><Relationship Id="rId1413" Type="http://schemas.openxmlformats.org/officeDocument/2006/relationships/revisionLog" Target="revisionLog13411.xml"/><Relationship Id="rId1434" Type="http://schemas.openxmlformats.org/officeDocument/2006/relationships/revisionLog" Target="revisionLog1611.xml"/><Relationship Id="rId1439" Type="http://schemas.openxmlformats.org/officeDocument/2006/relationships/revisionLog" Target="revisionLog13511.xml"/><Relationship Id="rId1455" Type="http://schemas.openxmlformats.org/officeDocument/2006/relationships/revisionLog" Target="revisionLog136.xml"/><Relationship Id="rId1264" Type="http://schemas.openxmlformats.org/officeDocument/2006/relationships/revisionLog" Target="revisionLog13212.xml"/><Relationship Id="rId1280" Type="http://schemas.openxmlformats.org/officeDocument/2006/relationships/revisionLog" Target="revisionLog172111.xml"/><Relationship Id="rId1285" Type="http://schemas.openxmlformats.org/officeDocument/2006/relationships/revisionLog" Target="revisionLog110311111.xml"/><Relationship Id="rId1315" Type="http://schemas.openxmlformats.org/officeDocument/2006/relationships/revisionLog" Target="revisionLog173111.xml"/><Relationship Id="rId1450" Type="http://schemas.openxmlformats.org/officeDocument/2006/relationships/revisionLog" Target="revisionLog1361.xml"/><Relationship Id="rId1471" Type="http://schemas.openxmlformats.org/officeDocument/2006/relationships/revisionLog" Target="revisionLog137.xml"/><Relationship Id="rId1310" Type="http://schemas.openxmlformats.org/officeDocument/2006/relationships/revisionLog" Target="revisionLog11101.xml"/><Relationship Id="rId1331" Type="http://schemas.openxmlformats.org/officeDocument/2006/relationships/revisionLog" Target="revisionLog1210.xml"/><Relationship Id="rId1352" Type="http://schemas.openxmlformats.org/officeDocument/2006/relationships/revisionLog" Target="revisionLog143.xml"/><Relationship Id="rId1373" Type="http://schemas.openxmlformats.org/officeDocument/2006/relationships/revisionLog" Target="revisionLog165.xml"/><Relationship Id="rId1408" Type="http://schemas.openxmlformats.org/officeDocument/2006/relationships/revisionLog" Target="revisionLog134111.xml"/><Relationship Id="rId1212" Type="http://schemas.openxmlformats.org/officeDocument/2006/relationships/revisionLog" Target="revisionLog14121.xml"/><Relationship Id="rId1394" Type="http://schemas.openxmlformats.org/officeDocument/2006/relationships/revisionLog" Target="revisionLog11121.xml"/><Relationship Id="rId1429" Type="http://schemas.openxmlformats.org/officeDocument/2006/relationships/revisionLog" Target="revisionLog135111.xml"/><Relationship Id="rId1233" Type="http://schemas.openxmlformats.org/officeDocument/2006/relationships/revisionLog" Target="revisionLog1812.xml"/><Relationship Id="rId1254" Type="http://schemas.openxmlformats.org/officeDocument/2006/relationships/revisionLog" Target="revisionLog5.xml"/><Relationship Id="rId1275" Type="http://schemas.openxmlformats.org/officeDocument/2006/relationships/revisionLog" Target="revisionLog152.xml"/><Relationship Id="rId1296" Type="http://schemas.openxmlformats.org/officeDocument/2006/relationships/revisionLog" Target="revisionLog1104.xml"/><Relationship Id="rId1440" Type="http://schemas.openxmlformats.org/officeDocument/2006/relationships/revisionLog" Target="revisionLog11521.xml"/><Relationship Id="rId1461" Type="http://schemas.openxmlformats.org/officeDocument/2006/relationships/revisionLog" Target="revisionLog1371.xml"/><Relationship Id="rId1300" Type="http://schemas.openxmlformats.org/officeDocument/2006/relationships/revisionLog" Target="revisionLog1111.xml"/><Relationship Id="rId1321" Type="http://schemas.openxmlformats.org/officeDocument/2006/relationships/revisionLog" Target="revisionLog12141.xml"/><Relationship Id="rId1342" Type="http://schemas.openxmlformats.org/officeDocument/2006/relationships/revisionLog" Target="revisionLog16113.xml"/><Relationship Id="rId1363" Type="http://schemas.openxmlformats.org/officeDocument/2006/relationships/revisionLog" Target="revisionLog193.xml"/><Relationship Id="rId1202" Type="http://schemas.openxmlformats.org/officeDocument/2006/relationships/revisionLog" Target="revisionLog12111.xml"/><Relationship Id="rId1384" Type="http://schemas.openxmlformats.org/officeDocument/2006/relationships/revisionLog" Target="revisionLog1131.xml"/><Relationship Id="rId1419" Type="http://schemas.openxmlformats.org/officeDocument/2006/relationships/revisionLog" Target="revisionLog1351111.xml"/><Relationship Id="rId1223" Type="http://schemas.openxmlformats.org/officeDocument/2006/relationships/revisionLog" Target="revisionLog181111.xml"/><Relationship Id="rId1244" Type="http://schemas.openxmlformats.org/officeDocument/2006/relationships/revisionLog" Target="revisionLog111111.xml"/><Relationship Id="rId1265" Type="http://schemas.openxmlformats.org/officeDocument/2006/relationships/revisionLog" Target="revisionLog1322.xml"/><Relationship Id="rId1286" Type="http://schemas.openxmlformats.org/officeDocument/2006/relationships/revisionLog" Target="revisionLog1721.xml"/><Relationship Id="rId1430" Type="http://schemas.openxmlformats.org/officeDocument/2006/relationships/revisionLog" Target="revisionLog13611.xml"/><Relationship Id="rId1451" Type="http://schemas.openxmlformats.org/officeDocument/2006/relationships/revisionLog" Target="revisionLog13711.xml"/><Relationship Id="rId1472" Type="http://schemas.openxmlformats.org/officeDocument/2006/relationships/revisionLog" Target="revisionLog138.xml"/><Relationship Id="rId1311" Type="http://schemas.openxmlformats.org/officeDocument/2006/relationships/revisionLog" Target="revisionLog1312.xml"/><Relationship Id="rId1332" Type="http://schemas.openxmlformats.org/officeDocument/2006/relationships/revisionLog" Target="revisionLog161131.xml"/><Relationship Id="rId1353" Type="http://schemas.openxmlformats.org/officeDocument/2006/relationships/revisionLog" Target="revisionLog1911.xml"/><Relationship Id="rId1374" Type="http://schemas.openxmlformats.org/officeDocument/2006/relationships/revisionLog" Target="revisionLog113111.xml"/><Relationship Id="rId1395" Type="http://schemas.openxmlformats.org/officeDocument/2006/relationships/revisionLog" Target="revisionLog1233.xml"/><Relationship Id="rId1409" Type="http://schemas.openxmlformats.org/officeDocument/2006/relationships/revisionLog" Target="revisionLog166.xml"/><Relationship Id="rId1213" Type="http://schemas.openxmlformats.org/officeDocument/2006/relationships/revisionLog" Target="revisionLog122111.xml"/><Relationship Id="rId1234" Type="http://schemas.openxmlformats.org/officeDocument/2006/relationships/revisionLog" Target="revisionLog15211.xml"/><Relationship Id="rId1255" Type="http://schemas.openxmlformats.org/officeDocument/2006/relationships/revisionLog" Target="revisionLog6.xml"/><Relationship Id="rId1276" Type="http://schemas.openxmlformats.org/officeDocument/2006/relationships/revisionLog" Target="revisionLog1141.xml"/><Relationship Id="rId1297" Type="http://schemas.openxmlformats.org/officeDocument/2006/relationships/revisionLog" Target="revisionLog115211.xml"/><Relationship Id="rId1420" Type="http://schemas.openxmlformats.org/officeDocument/2006/relationships/revisionLog" Target="revisionLog1922.xml"/><Relationship Id="rId1441" Type="http://schemas.openxmlformats.org/officeDocument/2006/relationships/revisionLog" Target="revisionLog137111.xml"/><Relationship Id="rId1462" Type="http://schemas.openxmlformats.org/officeDocument/2006/relationships/revisionLog" Target="revisionLog1381.xml"/><Relationship Id="rId1301" Type="http://schemas.openxmlformats.org/officeDocument/2006/relationships/revisionLog" Target="revisionLog11621.xml"/><Relationship Id="rId1322" Type="http://schemas.openxmlformats.org/officeDocument/2006/relationships/revisionLog" Target="revisionLog1731.xml"/><Relationship Id="rId1343" Type="http://schemas.openxmlformats.org/officeDocument/2006/relationships/revisionLog" Target="revisionLog113121.xml"/><Relationship Id="rId1364" Type="http://schemas.openxmlformats.org/officeDocument/2006/relationships/revisionLog" Target="revisionLog1183.xml"/><Relationship Id="rId1385" Type="http://schemas.openxmlformats.org/officeDocument/2006/relationships/revisionLog" Target="revisionLog1202111.xml"/><Relationship Id="rId1203" Type="http://schemas.openxmlformats.org/officeDocument/2006/relationships/revisionLog" Target="revisionLog1211.xml"/><Relationship Id="rId1224" Type="http://schemas.openxmlformats.org/officeDocument/2006/relationships/revisionLog" Target="revisionLog17111.xml"/><Relationship Id="rId1245" Type="http://schemas.openxmlformats.org/officeDocument/2006/relationships/revisionLog" Target="revisionLog1102.xml"/><Relationship Id="rId1266" Type="http://schemas.openxmlformats.org/officeDocument/2006/relationships/revisionLog" Target="revisionLog114111.xml"/><Relationship Id="rId1287" Type="http://schemas.openxmlformats.org/officeDocument/2006/relationships/revisionLog" Target="revisionLog1161.xml"/><Relationship Id="rId1410" Type="http://schemas.openxmlformats.org/officeDocument/2006/relationships/revisionLog" Target="revisionLog19211.xml"/><Relationship Id="rId1431" Type="http://schemas.openxmlformats.org/officeDocument/2006/relationships/revisionLog" Target="revisionLog1103.xml"/><Relationship Id="rId1452" Type="http://schemas.openxmlformats.org/officeDocument/2006/relationships/revisionLog" Target="revisionLog115311.xml"/><Relationship Id="rId1473" Type="http://schemas.openxmlformats.org/officeDocument/2006/relationships/revisionLog" Target="revisionLog139.xml"/><Relationship Id="rId1312" Type="http://schemas.openxmlformats.org/officeDocument/2006/relationships/revisionLog" Target="revisionLog16112.xml"/><Relationship Id="rId1333" Type="http://schemas.openxmlformats.org/officeDocument/2006/relationships/revisionLog" Target="revisionLog1741.xml"/><Relationship Id="rId1354" Type="http://schemas.openxmlformats.org/officeDocument/2006/relationships/revisionLog" Target="revisionLog12012.xml"/><Relationship Id="rId1375" Type="http://schemas.openxmlformats.org/officeDocument/2006/relationships/revisionLog" Target="revisionLog1231.xml"/><Relationship Id="rId1396" Type="http://schemas.openxmlformats.org/officeDocument/2006/relationships/revisionLog" Target="revisionLog1412.xml"/></Relationships>
</file>

<file path=xl/revisions/revisionHeaders.xml><?xml version="1.0" encoding="utf-8"?>
<headers xmlns="http://schemas.openxmlformats.org/spreadsheetml/2006/main" xmlns:r="http://schemas.openxmlformats.org/officeDocument/2006/relationships" guid="{185D8BB2-7BEF-492B-9791-FFC1C3001B36}" diskRevisions="1" revisionId="59168" version="306"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121331-D5FC-49E4-A9A3-F4911FFB762B}" dateTime="2023-05-15T16:58:48" maxSheetId="24" userName="morgau_fin3" r:id="rId1206" minRId="49942" maxRId="499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A0E35E2-51B6-4076-9A5C-B5ABEDDB7B0A}" dateTime="2023-05-24T10:27:49" maxSheetId="24" userName="morgau_fin3" r:id="rId1207" minRId="49977" maxRId="499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504DA1-7BE2-489F-B7F6-F00441E2C159}" dateTime="2023-05-24T14:50:08" maxSheetId="24" userName="morgau_fin3" r:id="rId1208" minRId="50012" maxRId="500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191EB1-3013-4C10-8CC0-9474656E7C56}" dateTime="2023-05-24T14:58:11" maxSheetId="24" userName="morgau_fin3" r:id="rId1209" minRId="50055" maxRId="500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76CAF7-8462-4622-B5FB-9A73A9553130}" dateTime="2023-05-24T15:08:19" maxSheetId="24" userName="morgau_fin3" r:id="rId1210" minRId="50089" maxRId="500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44C781-57A9-4E9A-9A40-A0F66334188A}" dateTime="2023-05-24T15:58:44" maxSheetId="24" userName="morgau_fin3" r:id="rId1211" minRId="50122" maxRId="501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6BB164-2AFB-487B-BDB7-50FC8F83B3B0}" dateTime="2023-05-24T16:45:50" maxSheetId="24" userName="morgau_fin3" r:id="rId1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FA8F48-E272-41BE-A3DD-FE94F3A27CF7}" dateTime="2023-05-25T10:16:41" maxSheetId="24" userName="morgau_fin3" r:id="rId1213" minRId="501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A2924F-0BD3-49EC-B277-E57818827B42}" dateTime="2023-06-01T14:35:39" maxSheetId="24" userName="morgau_fin3" r:id="rId1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F8E0788-C919-4F56-8C61-1FEDA02131F8}" dateTime="2023-06-02T10:14:22" maxSheetId="24" userName="morgau_fin3" r:id="rId1215" minRId="50246" maxRId="50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265DE0-DE07-465D-A866-3F22501A506D}" dateTime="2023-06-02T10:27:30" maxSheetId="24" userName="morgau_fin3" r:id="rId1216" minRId="50281" maxRId="502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8F994F-5811-425B-B465-3914429B3399}" dateTime="2023-06-02T14:12:32" maxSheetId="24" userName="morgau_fin3" r:id="rId1217" minRId="50313" maxRId="50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2C906A-9CB5-4985-868D-88280CE22F24}" dateTime="2023-06-02T16:58:35" maxSheetId="24" userName="morgau_fin3" r:id="rId1218" minRId="50346" maxRId="50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85E132-DC80-47A7-B6B0-48BEDD4CB9B9}" dateTime="2023-06-05T10:24:12" maxSheetId="24" userName="morgau_fin3" r:id="rId1219" minRId="50388" maxRId="50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74F6CF5-167F-4B14-9CCC-E67A8E3B3905}" dateTime="2023-06-05T11:07:57" maxSheetId="24" userName="morgau_fin3" r:id="rId1220" minRId="50471" maxRId="50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BD15A0-410D-4180-B9EF-B4DE84DB8E5C}" dateTime="2023-06-05T11:56:52" maxSheetId="24" userName="morgau_fin3" r:id="rId1221" minRId="50510" maxRId="505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34682-CDF7-4B35-91FD-87B8C2EEFE41}" dateTime="2023-06-05T12:00:45" maxSheetId="24" userName="morgau_fin3" r:id="rId12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C31D8F-4AFA-40B9-8A1C-CD83E63FE0AF}" dateTime="2023-06-05T13:29:25" maxSheetId="24" userName="morgau_fin3" r:id="rId1223" minRId="50596" maxRId="505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5F8444-2271-40DB-89A7-B712AF713F47}" dateTime="2023-06-05T13:39:07" maxSheetId="24" userName="morgau_fin3" r:id="rId1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D12EA-D23D-4131-A4A0-EFECAB5356CE}" dateTime="2023-06-05T13:40:38" maxSheetId="24" userName="morgau_fin3" r:id="rId12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C2986A-9377-4457-8C96-D0585D047E20}" dateTime="2023-06-05T14:26:44" maxSheetId="24" userName="morgau_fin3" r:id="rId1226" minRId="50688" maxRId="50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A0D89D-8459-4C83-B748-AC6139E7233E}" dateTime="2023-06-05T14:43:38" maxSheetId="24" userName="morgau_fin3" r:id="rId1227" minRId="50726" maxRId="507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A51980-E609-401F-9987-026B840A370C}" dateTime="2023-06-05T14:59:47" maxSheetId="24" userName="morgau_fin3" r:id="rId1228" minRId="50758" maxRId="50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039509-EEC8-46FF-B7C5-34110EF6A235}" dateTime="2023-06-05T15:07:45" maxSheetId="24" userName="morgau_fin3" r:id="rId1229" minRId="50790" maxRId="50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D7B7CF0-354A-4DB8-87D1-8A5EFECB7023}" dateTime="2023-06-05T15:08:34" maxSheetId="24" userName="morgau_fin3" r:id="rId12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251038-B386-47E5-ACB0-EC3DAFE6BE25}" dateTime="2023-06-05T15:51:24" maxSheetId="24" userName="morgau_fin3" r:id="rId1231" minRId="50854" maxRId="50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9385C3-FC9E-4A94-BBF8-196E63D9718E}" dateTime="2023-06-05T15:54:07" maxSheetId="24" userName="morgau_fin3" r:id="rId1232" minRId="50892" maxRId="508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200FF-47F4-4D2E-A93B-5B66AF01989A}" dateTime="2023-06-05T15:56:19" maxSheetId="24" userName="morgau_fin3" r:id="rId1233" minRId="50926" maxRId="50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57985-CD15-4E2D-9D76-25894E2DC954}" dateTime="2023-06-05T16:41:46" maxSheetId="24" userName="morgau_fin3" r:id="rId1234" minRId="50962" maxRId="509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DA4E97-6531-44D8-892F-6D475C43DB8B}" dateTime="2023-06-05T16:58:05" maxSheetId="24" userName="morgau_fin3" r:id="rId1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2E36A7-2490-4F74-909A-040A6B6649F3}" dateTime="2023-06-06T09:57:09" maxSheetId="24" userName="morgau_fin3" r:id="rId1236" minRId="51049" maxRId="510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EE6E235-9118-4A6B-9348-04F9ED97EC3F}" dateTime="2023-06-06T11:06:25" maxSheetId="24" userName="morgau_fin3" r:id="rId1237" minRId="51093" maxRId="51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D538B-307A-4276-8AC9-4EDE0404F5C1}" dateTime="2023-06-06T14:54:50" maxSheetId="24" userName="morgau_fin3" r:id="rId1238" minRId="51151" maxRId="5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20A9BD-00EA-4F92-A5D4-52A8B25B1BC5}" dateTime="2023-06-06T15:32:40" maxSheetId="24" userName="morgau_fin3" r:id="rId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846A17-01E1-4025-81C3-C4D0216B8FD7}" dateTime="2023-06-06T16:00:12" maxSheetId="24" userName="morgau_fin3" r:id="rId1240" minRId="51218" maxRId="5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F953A8-08DF-490F-A292-E294A77986AB}" dateTime="2023-06-06T16:01:01" maxSheetId="24" userName="morgau_fin3" r:id="rId1241" minRId="512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9EDA76-62C9-4A95-84FB-84412395FEAA}" dateTime="2023-06-06T16:03:52" maxSheetId="24" userName="morgau_fin3" r:id="rId1242" minRId="51301" maxRId="51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4DC14D-3AC1-4E20-8C82-D1B93C78A973}" dateTime="2023-06-06T16:07:54" maxSheetId="24" userName="morgau_fin3" r:id="rId1243" minRId="51333" maxRId="51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42E6C1-A267-4074-A638-EC5E38916E8C}" dateTime="2023-06-07T17:00:19" maxSheetId="24" userName="morgau_fin3" r:id="rId12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15E2D4-DA3C-4E3C-A2E6-DE1EDAF13CD4}" dateTime="2023-06-08T11:35:46" maxSheetId="24" userName="morgau_fin3" r:id="rId1245" minRId="51395" maxRId="514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9A5CE0-5214-4BBC-9B71-73ABC045C5C4}" dateTime="2023-06-08T15:53:22" maxSheetId="24" userName="morgau_fin3" r:id="rId1246" minRId="51443" maxRId="514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2D283-BB86-4B0E-895C-45AC3CCE78B4}" dateTime="2023-06-08T16:51:53" maxSheetId="24" userName="morgau_fin3" r:id="rId1247" minRId="51495" maxRId="515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A084B0-E20E-478A-A03A-F78C5C9C062F}" dateTime="2023-06-08T16:52:57" maxSheetId="24" userName="morgau_fin3" r:id="rId1248" minRId="51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2A5BA8-80E7-43B3-8212-69FAB9A2AB5E}" dateTime="2023-06-08T16:54:15" maxSheetId="24" userName="morgau_fin3" r:id="rId12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89F101-1677-4907-B9CA-87A093442E98}" dateTime="2023-06-08T16:55:33" maxSheetId="24" userName="morgau_fin3" r:id="rId1250" minRId="516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DB121A-F578-4108-8176-389872EDA534}" dateTime="2023-06-09T15:14:10" maxSheetId="24" userName="Данилова Нина Алексеевна" r:id="rId1251" minRId="51643" maxRId="51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35CA0A-54A2-433B-AE82-72A9F559C498}" dateTime="2023-06-09T15:20:38" maxSheetId="24" userName="Данилова Нина Алексеевна" r:id="rId1252" minRId="516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6B0BEC-AB94-458F-856D-334C93A68800}" dateTime="2023-06-09T15:34:55" maxSheetId="24" userName="Данилова Нина Алексеевна" r:id="rId1253" minRId="51675" maxRId="516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1761EE-AC05-4789-8F92-21DEEB3C88C4}" dateTime="2023-06-09T15:43:03" maxSheetId="24" userName="Данилова Нина Алексеевна" r:id="rId1254" minRId="51693" maxRId="51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A37B5A-5593-4E6E-B47C-F1A9BB549DAF}" dateTime="2023-06-09T15:46:09" maxSheetId="24" userName="Данилова Нина Алексеевна" r:id="rId1255" minRId="51708" maxRId="51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D7D953-830A-47CD-8F3E-3A2A629FDDF5}" dateTime="2023-06-09T16:10:07" maxSheetId="24" userName="morgau_fin3" r:id="rId1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BC4E0E-4884-4066-B18C-353D462B1274}" dateTime="2023-06-13T09:33:54" maxSheetId="24" userName="Данилова Нина Алексеевна" r:id="rId12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A6B250-CBE6-4C58-95BE-04BCFA2AD8A5}" dateTime="2023-06-13T09:34:42" maxSheetId="25" userName="Данилова Нина Алексеевна" r:id="rId1258" minRId="51770">
    <sheetIdMap count="24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7B779F-343B-4246-AAFB-1A0DD7F76239}" dateTime="2023-06-13T09:41:04" maxSheetId="26" userName="morgau_fin3" r:id="rId1259" minRId="517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597E59-EA49-48DF-B59E-F986A1020CE5}" dateTime="2023-06-13T14:44:13" maxSheetId="26" userName="morgau_fin3" r:id="rId1260" minRId="518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F810FD-33B0-4A33-BA9D-3B1562963469}" dateTime="2023-06-13T14:54:36" maxSheetId="26" userName="morgau_fin3" r:id="rId1261" minRId="51859" maxRId="518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52F16D-2CC6-42D0-AE43-0CC81D1C55D8}" dateTime="2023-06-13T16:26:16" maxSheetId="26" userName="morgau_fin3" r:id="rId12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568C2-64E4-4612-89CD-9343DFD0A300}" dateTime="2023-06-13T16:37:00" maxSheetId="26" userName="morgau_fin3" r:id="rId1263" minRId="519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84122D-483C-4CF1-A064-C8BA67C7B6BD}" dateTime="2023-06-14T16:21:55" maxSheetId="26" userName="morgau_fin3" r:id="rId1264" minRId="51951" maxRId="519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CDBFB8A-E208-487A-A000-09052683797D}" dateTime="2023-06-14T16:24:34" maxSheetId="26" userName="morgau_fin3" r:id="rId1265" minRId="51995" maxRId="52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B112EE-855C-4DC0-B8A6-2408CCB89A14}" dateTime="2023-06-14T16:52:23" maxSheetId="26" userName="morgau_fin3" r:id="rId1266" minRId="52030" maxRId="520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840B6C-1F2D-4D6C-B748-BFAAD9D3419E}" dateTime="2023-06-14T16:53:32" maxSheetId="26" userName="morgau_fin3" r:id="rId1267" minRId="52071" maxRId="520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3A4E6-1368-4D8F-9F4B-187D1B9A9DC8}" dateTime="2023-06-14T16:54:52" maxSheetId="26" userName="morgau_fin3" r:id="rId1268" minRId="52102" maxRId="52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BCA980-5D36-44BD-A2F5-B76ABC03D2E3}" dateTime="2023-06-14T16:56:11" maxSheetId="26" userName="morgau_fin3" r:id="rId1269" minRId="52133" maxRId="52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A7CC13-B910-4CAC-9896-9A04C039EAEA}" dateTime="2023-06-14T16:58:15" maxSheetId="26" userName="morgau_fin3" r:id="rId1270" minRId="52164" maxRId="521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CA2AD7-A4FE-49C9-9E18-F4AA62603529}" dateTime="2023-06-15T08:46:53" maxSheetId="26" userName="morgau_fin3" r:id="rId1271" minRId="52197" maxRId="522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880224-7FD6-42D3-9551-A970F0B43C1D}" dateTime="2023-06-15T08:52:38" maxSheetId="26" userName="morgau_fin3" r:id="rId1272" minRId="52236" maxRId="52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D584267-C7CD-47E3-929C-A8E760E71B4D}" dateTime="2023-06-15T08:59:05" maxSheetId="26" userName="morgau_fin3" r:id="rId1273" minRId="52270" maxRId="522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449796-C931-4DE0-A5AE-A886319B1E78}" dateTime="2023-06-15T09:31:31" maxSheetId="26" userName="morgau_fin3" r:id="rId1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7967F75-E424-4DD9-ABBF-06EF7BA54582}" dateTime="2023-06-15T09:43:46" maxSheetId="26" userName="morgau_fin3" r:id="rId12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4F785-B4BA-4DF9-B22A-590648ECB190}" dateTime="2023-06-15T14:34:08" maxSheetId="26" userName="morgau_fin3" r:id="rId12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840B09-6155-4071-8470-334B7C00DEC8}" dateTime="2023-06-15T15:56:10" maxSheetId="26" userName="morgau_fin3" r:id="rId1277" minRId="52388" maxRId="52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BB8B27-455A-422C-B876-57C20983F431}" dateTime="2023-06-15T15:57:21" maxSheetId="26" userName="morgau_fin3" r:id="rId1278" minRId="52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1BDE9F-05CA-4A8C-B14A-CABC586DA6A9}" dateTime="2023-06-15T15:57:53" maxSheetId="26" userName="morgau_fin3" r:id="rId1279" minRId="524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4FA613-2281-48EA-8799-349B9349677A}" dateTime="2023-06-15T16:01:22" maxSheetId="26" userName="morgau_fin3" r:id="rId1280" minRId="52487" maxRId="52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7129A8-82A1-4108-BFCE-2BE8D472E71A}" dateTime="2023-06-15T16:04:10" maxSheetId="26" userName="morgau_fin3" r:id="rId1281" minRId="52520" maxRId="525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5FAF08-77F2-4CC4-BB6B-4AC624D0372D}" dateTime="2023-06-15T16:07:14" maxSheetId="26" userName="morgau_fin3" r:id="rId12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A5293E-25E2-4B7D-9DB5-C95B8043C2D5}" dateTime="2023-06-15T16:17:20" maxSheetId="26" userName="morgau_fin3" r:id="rId1283" minRId="52582" maxRId="525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59DC739-5ED0-4125-838F-425C29284B40}" dateTime="2023-06-15T16:17:36" maxSheetId="26" userName="morgau_fin3" r:id="rId12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EBE5D2-49BA-4949-8531-8F325170EE51}" dateTime="2023-06-15T16:20:12" maxSheetId="26" userName="morgau_fin3" r:id="rId12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13FA41-8E63-45D1-B33A-DE1069D3B8B4}" dateTime="2023-06-15T16:22:55" maxSheetId="26" userName="morgau_fin3" r:id="rId1286" minRId="5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0E6E83-B1E3-40AA-A1DA-DA2CF42256C4}" dateTime="2023-06-15T16:23:17" maxSheetId="26" userName="morgau_fin3" r:id="rId1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3A2FCA-20CC-4D68-843E-AC5B7778FDD2}" dateTime="2023-06-15T16:26:04" maxSheetId="26" userName="morgau_fin3" r:id="rId12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9CC5AE-CEB2-422A-8D18-6BB180551AB4}" dateTime="2023-06-15T16:43:06" maxSheetId="26" userName="morgau_fin3" r:id="rId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BA6575-C7B2-4C73-9F06-E26E40D47305}" dateTime="2023-06-16T12:01:28" maxSheetId="26" userName="morgau_fin3" r:id="rId1290" minRId="52791" maxRId="52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C16A-74AB-4DC5-8777-66E4FC8CEECB}" dateTime="2023-06-16T12:05:06" maxSheetId="26" userName="morgau_fin3" r:id="rId12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313788-B831-4A03-975E-E9325DF06206}" dateTime="2023-06-16T13:28:52" maxSheetId="26" userName="morgau_fin3" r:id="rId12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8D651E-3C39-4555-8B9C-E6776C9273CA}" dateTime="2023-06-16T13:34:58" maxSheetId="26" userName="morgau_fin3" r:id="rId1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038854B-DE01-4B03-A5DA-99D3DF5C20CB}" dateTime="2023-06-16T13:51:24" maxSheetId="26" userName="morgau_fin3" r:id="rId1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C3528C-797E-446F-99EA-EFD191A46FE7}" dateTime="2023-07-05T10:17:43" maxSheetId="26" userName="morgau_fin3" r:id="rId1295" minRId="52940" maxRId="529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E49075-90DB-43F7-A087-09B0EC15C5C7}" dateTime="2023-07-05T10:22:28" maxSheetId="26" userName="morgau_fin3" r:id="rId1296" minRId="53015" maxRId="530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6AAD23-FE69-42D1-AA41-69D6145CEDF8}" dateTime="2023-07-05T10:25:58" maxSheetId="26" userName="morgau_fin3" r:id="rId1297" minRId="5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DA59A30-D3A3-4110-92FC-A731F61FECCF}" dateTime="2023-07-05T10:27:58" maxSheetId="26" userName="morgau_fin3" r:id="rId1298" minRId="530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196544-CD6A-48AD-BBD9-6ADA52E3A4AF}" dateTime="2023-07-05T10:31:17" maxSheetId="26" userName="morgau_fin3" r:id="rId12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21AE3A2-2E52-4B43-A57A-3E795B17AFAF}" dateTime="2023-07-05T10:31:57" maxSheetId="26" userName="morgau_fin3" r:id="rId1300" minRId="53135" maxRId="531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46CB6-036B-4FCC-A278-DEA58C3EE4A9}" dateTime="2023-07-05T10:57:11" maxSheetId="26" userName="morgau_fin3" r:id="rId1301" minRId="53166" maxRId="53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0F6DEE-00DA-43AF-AB88-AA66B13C8EEC}" dateTime="2023-07-05T11:08:56" maxSheetId="26" userName="morgau_fin3" r:id="rId1302" minRId="53233" maxRId="53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2829F1-6FEF-4804-B357-36E08B9C69B3}" dateTime="2023-07-05T11:09:34" maxSheetId="26" userName="morgau_fin3" r:id="rId13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E52058-D06A-4C39-9843-417B7F7D5867}" dateTime="2023-07-05T11:14:31" maxSheetId="26" userName="morgau_fin3" r:id="rId1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73B148-EC09-4CB8-80F7-75A9C919B934}" dateTime="2023-07-05T11:15:45" maxSheetId="26" userName="morgau_fin3" r:id="rId1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1F6E6A-5A71-4D74-808B-114DBD56F23C}" dateTime="2023-07-05T11:16:31" maxSheetId="26" userName="morgau_fin3" r:id="rId13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A1AB2C-4B86-4D68-9E54-C8DA7459B2EF}" dateTime="2023-07-05T11:16:57" maxSheetId="26" userName="morgau_fin3" r:id="rId13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A4FD2-8889-4DA8-9F5A-CC99F66AA3DD}" dateTime="2023-07-05T13:41:44" maxSheetId="26" userName="morgau_fin3" r:id="rId1308" minRId="53415" maxRId="53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E3896A-4287-4350-B74C-E264E379A58A}" dateTime="2023-07-05T14:20:05" maxSheetId="26" userName="morgau_fin3" r:id="rId1309" minRId="53460" maxRId="53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86D1C-56DB-4E61-8855-D9664CA2CDD7}" dateTime="2023-07-05T14:47:40" maxSheetId="26" userName="morgau_fin3" r:id="rId1310" minRId="53508" maxRId="53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E782BB-B193-45CB-89B2-20F668F6BE35}" dateTime="2023-07-05T14:48:25" maxSheetId="26" userName="morgau_fin3" r:id="rId13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7152F3-8E99-4535-AC5D-2A8DC7BD7685}" dateTime="2023-07-05T15:29:36" maxSheetId="26" userName="morgau_fin3" r:id="rId1312" minRId="53592" maxRId="53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02D8EE-DD5A-43B8-99BD-256374CFDCE7}" dateTime="2023-07-05T15:43:59" maxSheetId="26" userName="morgau_fin3" r:id="rId1313" minRId="53628" maxRId="536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D7845-8442-4023-9DFA-DF5BAC5F5858}" dateTime="2023-07-05T15:47:22" maxSheetId="26" userName="morgau_fin3" r:id="rId1314" minRId="53663" maxRId="536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33A869-DE3B-4808-93AE-65FA2406C7D4}" dateTime="2023-07-05T16:16:00" maxSheetId="26" userName="morgau_fin3" r:id="rId1315" minRId="53695" maxRId="53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57EEA3-64CB-4490-931A-5CE6DCA3DA9A}" dateTime="2023-07-05T16:19:52" maxSheetId="26" userName="morgau_fin3" r:id="rId1316" minRId="53727" maxRId="53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DE504D-CC89-4F76-A880-DE996C59F0D0}" dateTime="2023-07-05T16:22:10" maxSheetId="26" userName="morgau_fin3" r:id="rId1317" minRId="53759" maxRId="53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48D34C-C3D3-40FA-93A9-07632C6C01E7}" dateTime="2023-07-05T16:23:15" maxSheetId="26" userName="morgau_fin3" r:id="rId1318" minRId="53790" maxRId="53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C21691-CFF2-45A6-8D27-BE0634B90CC3}" dateTime="2023-07-05T16:32:21" maxSheetId="26" userName="morgau_fin3" r:id="rId1319" minRId="53821" maxRId="538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EB5BC1-B954-4F4C-B45F-3EC70E102F7E}" dateTime="2023-07-05T16:35:01" maxSheetId="26" userName="morgau_fin3" r:id="rId1320" minRId="53857" maxRId="538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4D855F-EA6B-48A6-93A5-E525BF3A2DF3}" dateTime="2023-07-05T16:37:44" maxSheetId="26" userName="morgau_fin3" r:id="rId1321" minRId="538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A38CFB-8896-47DE-8DB1-7133BFFA74C9}" dateTime="2023-07-05T16:41:25" maxSheetId="26" userName="morgau_fin3" r:id="rId1322" minRId="53918" maxRId="5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E4840-2ADD-48E7-8C8A-EEB6BD673EF5}" dateTime="2023-07-05T16:44:50" maxSheetId="26" userName="morgau_fin3" r:id="rId1323" minRId="539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47DDC5-7DD5-40A2-ACCC-A58FC0B0C8F0}" dateTime="2023-07-05T16:52:39" maxSheetId="26" userName="morgau_fin3" r:id="rId1324" minRId="53980" maxRId="539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12163E0-1134-4EE9-AC91-A612EF7DB25A}" dateTime="2023-07-06T11:10:35" maxSheetId="26" userName="morgau_fin3" r:id="rId1325" minRId="54013" maxRId="540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BD7A17-3FA2-4774-86E3-A6E91BC0B235}" dateTime="2023-07-06T11:18:05" maxSheetId="26" userName="Смирнова Любовь Юрьевна" r:id="rId1326" minRId="54044" maxRId="54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A6A936-2C1F-4D3D-A85C-97A069F66EB7}" dateTime="2023-07-06T11:30:48" maxSheetId="26" userName="morgau_fin3" r:id="rId1327" minRId="540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0332C2-EBFD-41D4-A700-B26DC71732F5}" dateTime="2023-07-06T11:37:23" maxSheetId="26" userName="morgau_fin3" r:id="rId13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3F71E-ECF6-49A5-9A76-76E196996820}" dateTime="2023-07-06T13:39:46" maxSheetId="26" userName="morgau_fin3" r:id="rId1329" minRId="54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6E721E-A47B-4FA8-9CCA-1424204E88CD}" dateTime="2023-07-06T13:41:05" maxSheetId="26" userName="morgau_fin3" r:id="rId13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747ED2-1A81-4BFB-BFB8-B22004072B84}" dateTime="2023-07-06T13:46:41" maxSheetId="26" userName="morgau_fin3" r:id="rId13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31F0C0-E9E6-49FE-8AA9-233233A664D2}" dateTime="2023-07-06T13:55:11" maxSheetId="26" userName="morgau_fin3" r:id="rId13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2517E9-F37C-46B2-8D68-CC19FCC36F7E}" dateTime="2023-07-06T13:56:27" maxSheetId="26" userName="morgau_fin3" r:id="rId1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607A28-9E29-4B02-A464-281E2EDDFE59}" dateTime="2023-07-06T14:01:54" maxSheetId="26" userName="morgau_fin3" r:id="rId13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5C6DA5-F4AD-4CA7-8CD3-7E2D6C46A092}" dateTime="2023-07-06T14:03:11" maxSheetId="26" userName="morgau_fin3" r:id="rId1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6EE53A-78A0-49F5-B205-46D5A62B478A}" dateTime="2023-07-06T14:25:39" maxSheetId="26" userName="morgau_fin3" r:id="rId1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85685-43AB-443D-B43F-7F05F811EF3B}" dateTime="2023-07-06T17:00:40" maxSheetId="26" userName="morgau_fin3" r:id="rId13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94AD489-AD7D-4AAA-9F14-6BAE8FFA1C3F}" dateTime="2023-07-11T10:12:02" maxSheetId="26" userName="morgau_fin3" r:id="rId1338" minRId="54396" maxRId="543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5BBC5B-9AA1-4D82-B70C-769CE5E6CB32}" dateTime="2023-07-11T10:12:53" maxSheetId="26" userName="morgau_fin3" r:id="rId1339" minRId="54429" maxRId="5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9A71C7-1BA0-4604-9BE7-09FC4C2489B7}" dateTime="2023-07-11T10:19:30" maxSheetId="26" userName="morgau_fin3" r:id="rId1340" minRId="54460" maxRId="5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85014B-7466-43C4-B45C-973E46F048F6}" dateTime="2023-07-11T10:24:17" maxSheetId="26" userName="morgau_fin3" r:id="rId1341" minRId="54495" maxRId="545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443C51-E31E-4025-8A44-2BBEF8967817}" dateTime="2023-07-11T10:33:49" maxSheetId="26" userName="morgau_fin3" r:id="rId1342" minRId="54534" maxRId="545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79519-92BF-4C71-AF68-A761279B79F6}" dateTime="2023-07-11T10:46:38" maxSheetId="26" userName="morgau_fin3" r:id="rId1343" minRId="54571" maxRId="54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795E8B-4B80-4BE3-BA0E-0E70564C6FAB}" dateTime="2023-07-11T10:50:16" maxSheetId="26" userName="morgau_fin3" r:id="rId1344" minRId="54611" maxRId="546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4A6B15-996E-4CB4-AEEC-CD79C09DEA08}" dateTime="2023-07-11T10:52:55" maxSheetId="26" userName="morgau_fin3" r:id="rId1345" minRId="54647" maxRId="546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4E8A14-1B6D-4DF5-90EE-2EE19AB1EA63}" dateTime="2023-07-11T10:53:38" maxSheetId="26" userName="morgau_fin3" r:id="rId1346" minRId="54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5B20-5C80-40A7-8D59-6EEEABDE2285}" dateTime="2023-07-11T11:02:13" maxSheetId="26" userName="morgau_fin3" r:id="rId1347" minRId="54711" maxRId="547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28BE74-5FCB-42AC-AF10-9B068E6B13C6}" dateTime="2023-07-11T11:03:00" maxSheetId="26" userName="morgau_fin3" r:id="rId13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B962DC-28BF-4660-9867-A20DD2B1B458}" dateTime="2023-07-11T11:24:33" maxSheetId="26" userName="morgau_fin3" r:id="rId1349" minRId="54772" maxRId="54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E5A0F5-5B7D-40CC-ABD8-E24A43BD0072}" dateTime="2023-07-11T11:26:45" maxSheetId="26" userName="morgau_fin3" r:id="rId1350" minRId="548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F22F48B-1FCB-432B-9C39-37D99B4AAB45}" dateTime="2023-07-11T11:47:31" maxSheetId="26" userName="morgau_fin3" r:id="rId1351" minRId="54838" maxRId="54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3C2105-DDED-4EF7-AC5C-E11018F63755}" dateTime="2023-07-11T11:53:53" maxSheetId="26" userName="morgau_fin3" r:id="rId1352" minRId="54871" maxRId="548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A7A9A6-80D9-4337-835B-BB2BC3A765EA}" dateTime="2023-07-11T11:59:03" maxSheetId="26" userName="morgau_fin3" r:id="rId1353" minRId="54906" maxRId="549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2EB353-CB6D-4719-82F4-6FE328978174}" dateTime="2023-07-11T12:02:36" maxSheetId="26" userName="morgau_fin3" r:id="rId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F03EF-69FA-44E1-A886-DDDB57900988}" dateTime="2023-07-11T12:02:52" maxSheetId="26" userName="morgau_fin3" r:id="rId13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0DD6A2-2051-4E3A-9997-4A5BA42495B3}" dateTime="2023-07-11T13:08:51" maxSheetId="26" userName="morgau_fin3" r:id="rId1356" minRId="54997" maxRId="549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26CCB-6F1E-46A4-94C8-C78E95236C4C}" dateTime="2023-07-11T13:09:41" maxSheetId="26" userName="morgau_fin3" r:id="rId1357" minRId="55028" maxRId="550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E9F343-83D2-4470-BDB4-99FE25157E09}" dateTime="2023-07-11T13:10:32" maxSheetId="26" userName="morgau_fin3" r:id="rId13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9109D5-BDEB-4C20-A021-ABE993A88E7C}" dateTime="2023-07-11T14:31:21" maxSheetId="26" userName="morgau_fin3" r:id="rId1359" minRId="55088" maxRId="551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54E9B9-124B-42E1-96A0-7B9D831BB0D2}" dateTime="2023-07-11T14:33:09" maxSheetId="26" userName="morgau_fin3" r:id="rId1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04DC4E-ACDB-4513-90EE-ABA94187D2D5}" dateTime="2023-07-11T14:37:33" maxSheetId="26" userName="morgau_fin3" r:id="rId1361" minRId="55171" maxRId="551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43D1D1-6CAC-4012-A299-648E4E51F282}" dateTime="2023-07-11T14:45:13" maxSheetId="26" userName="morgau_fin3" r:id="rId1362" minRId="55203" maxRId="552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359F1-564F-45E7-A40A-1F0A43EA2FB1}" dateTime="2023-07-11T14:45:50" maxSheetId="26" userName="morgau_fin3" r:id="rId13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D81D0E-2F36-4715-9EB3-3087DE33F93C}" dateTime="2023-07-11T14:48:49" maxSheetId="26" userName="morgau_fin3" r:id="rId13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01D1D6-4B52-4FD8-A3F7-7C68B9CDA895}" dateTime="2023-07-11T14:51:37" maxSheetId="26" userName="morgau_fin3" r:id="rId1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C732AD-8B9F-450D-B984-9C51DBB3EFF9}" dateTime="2023-07-11T15:05:50" maxSheetId="26" userName="morgau_fin3" r:id="rId1366" minRId="55334" maxRId="553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4125B4D-D9C2-4511-A5AB-BE400D98572B}" dateTime="2023-07-11T15:08:55" maxSheetId="26" userName="morgau_fin3" r:id="rId1367" minRId="55370" maxRId="553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34C203-0BAC-428B-9979-7A2A2F1303FC}" dateTime="2023-07-11T15:11:16" maxSheetId="26" userName="morgau_fin3" r:id="rId1368" minRId="55405" maxRId="55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07206A-7C5A-4815-A6CF-C23086CD898E}" dateTime="2023-07-11T15:20:55" maxSheetId="26" userName="morgau_fin3" r:id="rId1369" minRId="55436" maxRId="554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8FFAD-3A16-434E-8592-5EC013F77820}" dateTime="2023-07-11T15:21:34" maxSheetId="26" userName="morgau_fin3" r:id="rId13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E118B0-E1F8-4A14-820D-51BAE3CFAD84}" dateTime="2023-07-11T15:23:05" maxSheetId="26" userName="morgau_fin3" r:id="rId13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0FB4A6-2B0B-449B-81CD-6D12727C0C16}" dateTime="2023-07-11T15:23:17" maxSheetId="26" userName="morgau_fin3" r:id="rId1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3CD7DC-28BC-4045-AFA6-1A1AA02746C2}" dateTime="2023-07-12T11:40:54" maxSheetId="26" userName="morgau_fin3" r:id="rId1373" minRId="55568" maxRId="555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52B2EB6-9E79-436F-841F-4FFDEFCDA18D}" dateTime="2023-07-12T11:42:13" maxSheetId="26" userName="morgau_fin3" r:id="rId1374" minRId="555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5B6B1F-58CB-4798-B7B4-7834C46E80C9}" dateTime="2023-07-12T11:43:51" maxSheetId="26" userName="morgau_fin3" r:id="rId1375" minRId="556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196520-BA39-4451-9085-AE82AA3CEEC4}" dateTime="2023-07-12T11:45:49" maxSheetId="26" userName="morgau_fin3" r:id="rId1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28231C3-7863-41A1-AB27-297FFA0C8825}" dateTime="2023-07-14T08:50:29" maxSheetId="26" userName="morgau_fin3" r:id="rId1377" minRId="55688" maxRId="55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FE8F24E-579B-423A-9AF6-7E895F3C5BA8}" dateTime="2023-07-14T08:58:47" maxSheetId="26" userName="morgau_fin3" r:id="rId13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3C6889-112C-4BA5-A634-07D5D3AF6241}" dateTime="2023-08-01T16:33:29" maxSheetId="26" userName="morgau_fin3" r:id="rId1379" minRId="55748" maxRId="557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8D0BF3-A47B-450B-9DE1-9C86787ED4EE}" dateTime="2023-08-01T16:38:33" maxSheetId="26" userName="morgau_fin3" r:id="rId1380" minRId="55799" maxRId="55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7DE8E5-6CCD-407B-9CF8-35C2D6645CA3}" dateTime="2023-08-01T16:54:56" maxSheetId="26" userName="morgau_fin3" r:id="rId1381" minRId="55834" maxRId="55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5A4AD5-647D-46EE-B4D5-56A156EB11F4}" dateTime="2023-08-01T16:56:45" maxSheetId="26" userName="morgau_fin3" r:id="rId1382" minRId="558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F0646F-8B33-4624-9B2C-CD037C992EFE}" dateTime="2023-08-01T16:58:53" maxSheetId="26" userName="morgau_fin3" r:id="rId1383" minRId="558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9F504C-76CA-40B6-92FB-7D9F4DB95B09}" dateTime="2023-08-01T16:59:55" maxSheetId="26" userName="morgau_fin3" r:id="rId1384" minRId="559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05A61F-D196-42F2-95AA-253DFCA39B2B}" dateTime="2023-08-02T11:12:25" maxSheetId="26" userName="morgau_fin3" r:id="rId1385" minRId="55959" maxRId="560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F6AD32-C11D-4E5C-879C-AEA71EBEA6CD}" dateTime="2023-08-02T11:14:20" maxSheetId="26" userName="morgau_fin3" r:id="rId1386" minRId="56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1CBBD4-E768-4889-8B0F-FC12494A0AF8}" dateTime="2023-08-02T11:47:22" maxSheetId="26" userName="morgau_fin3" r:id="rId1387" minRId="56075" maxRId="56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1573D9-14D0-4E4E-A6E7-2D152D341D05}" dateTime="2023-08-02T11:59:18" maxSheetId="26" userName="morgau_fin3" r:id="rId1388" minRId="561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172783-F37E-429D-B9CF-A88BBCA02A89}" dateTime="2023-08-02T12:02:14" maxSheetId="26" userName="morgau_fin3" r:id="rId1389" minRId="561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586EA4-7566-4B3B-AEA3-986992B77EA9}" dateTime="2023-08-02T14:27:53" maxSheetId="26" userName="morgau_fin3" r:id="rId1390" minRId="56193" maxRId="562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1B900-3F2C-4CCD-863A-6FDD72152BC2}" dateTime="2023-08-02T14:28:11" maxSheetId="26" userName="morgau_fin3" r:id="rId13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F11404E-2858-4327-8ABD-6F4FE5F74CA4}" dateTime="2023-08-02T14:42:59" maxSheetId="26" userName="morgau_fin3" r:id="rId13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C728D6-1409-49DE-8814-0166AB188679}" dateTime="2023-08-02T14:43:40" maxSheetId="26" userName="morgau_fin3" r:id="rId13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DA710B-4950-40C0-8226-184FE436263E}" dateTime="2023-08-02T14:55:45" maxSheetId="26" userName="morgau_fin3" r:id="rId1394" minRId="56341" maxRId="563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07D9770-C9C5-4548-A9E2-9A5BBA82087E}" dateTime="2023-08-02T15:01:28" maxSheetId="26" userName="morgau_fin3" r:id="rId1395" minRId="56375" maxRId="56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7CC7AD-8537-44C2-BAD2-8FFA2D20104D}" dateTime="2023-08-02T15:36:52" maxSheetId="26" userName="morgau_fin3" r:id="rId1396" minRId="56406" maxRId="564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28B4DD-E0D2-4020-9AD8-0E3B73DDC224}" dateTime="2023-08-02T15:57:08" maxSheetId="26" userName="morgau_fin3" r:id="rId1397" minRId="56441" maxRId="56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D2F81-651A-4EFF-9AA2-51AEB0A9F267}" dateTime="2023-08-02T16:00:56" maxSheetId="26" userName="morgau_fin3" r:id="rId1398" minRId="56476" maxRId="564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BADC21-3288-4037-9831-984FFCA6E317}" dateTime="2023-08-02T16:10:02" maxSheetId="26" userName="morgau_fin3" r:id="rId1399" minRId="56507" maxRId="565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CE15F2-ADF5-4ABD-9AC9-2607A3D05026}" dateTime="2023-08-02T16:24:22" maxSheetId="26" userName="morgau_fin3" r:id="rId1400" minRId="56541" maxRId="565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AF36BA-25E0-44F3-9E17-712D6FA98BBF}" dateTime="2023-08-02T16:32:20" maxSheetId="26" userName="morgau_fin3" r:id="rId1401" minRId="56572" maxRId="565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B69DB-A4E0-4B3E-B586-899B8F25BA2E}" dateTime="2023-08-02T16:33:24" maxSheetId="26" userName="morgau_fin3" r:id="rId1402" minRId="566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E68D7A-C214-4D25-AD7A-56BCF705F1F5}" dateTime="2023-08-02T16:46:48" maxSheetId="26" userName="morgau_fin3" r:id="rId1403" minRId="56634" maxRId="566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0BCB95-2EAB-4DFD-81FB-A7B23412A881}" dateTime="2023-08-02T16:49:54" maxSheetId="26" userName="morgau_fin3" r:id="rId14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9128B-B627-4DF2-943D-C9648F068132}" dateTime="2023-08-02T16:55:22" maxSheetId="26" userName="morgau_fin3" r:id="rId14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2CA039-F765-4712-9623-9BE8D8C7EAC6}" dateTime="2023-08-03T11:24:34" maxSheetId="26" userName="morgau_fin3" r:id="rId1406" minRId="56724" maxRId="56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D33A4-2A21-4553-A48F-11B56AB21E3B}" dateTime="2023-08-03T11:46:58" maxSheetId="26" userName="morgau_fin3" r:id="rId14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C83DD0-DC15-4E00-B194-DF4368B41E12}" dateTime="2023-08-07T10:31:20" maxSheetId="26" userName="morgau_fin3" r:id="rId14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C0EE7B2-9BEC-488A-85D3-7BB56468360C}" dateTime="2023-08-31T09:45:39" maxSheetId="26" userName="morgau_fin3" r:id="rId1409" minRId="56817" maxRId="568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C58B7F-C37B-4DB8-B81D-C07D9C8DBD64}" dateTime="2023-09-04T08:54:49" maxSheetId="26" userName="morgau_fin3" r:id="rId1410" minRId="56851" maxRId="568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A6A6466-B5B5-4718-B202-22EE4E331A06}" dateTime="2023-09-04T10:28:44" maxSheetId="26" userName="morgau_fin3" r:id="rId1411" minRId="56884" maxRId="56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4304F3-1C88-4924-A57B-F98126AE32B1}" dateTime="2023-09-04T10:59:04" maxSheetId="26" userName="morgau_fin3" r:id="rId1412" minRId="56945" maxRId="56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ACDFB6-FE31-4A3A-B60C-866363E24198}" dateTime="2023-09-04T10:59:56" maxSheetId="26" userName="morgau_fin3" r:id="rId1413" minRId="56988" maxRId="56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88A737-E8DF-44F7-B9CF-B8BA03F2AB9B}" dateTime="2023-09-04T14:07:14" maxSheetId="26" userName="morgau_fin3" r:id="rId1414" minRId="57019" maxRId="5704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629DA-2DFD-416D-8A35-E60F276E4AFD}" dateTime="2023-09-04T16:11:15" maxSheetId="26" userName="morgau_fin3" r:id="rId1415" minRId="57077" maxRId="570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DBFFF8E-85DB-45F5-8D3D-FD362B8C9B06}" dateTime="2023-09-04T16:14:43" maxSheetId="26" userName="morgau_fin3" r:id="rId1416" minRId="57113" maxRId="571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5FB1F5-F2B3-4E6D-B75B-89A7082BD209}" dateTime="2023-09-04T16:16:45" maxSheetId="26" userName="morgau_fin3" r:id="rId1417" minRId="571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CF50D70-BEB8-4A4E-B5C2-77DCC7E0B3AE}" dateTime="2023-09-04T16:19:30" maxSheetId="26" userName="morgau_fin3" r:id="rId1418" minRId="571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DD7121-2EDE-4C9E-A69D-C7DD13444B4C}" dateTime="2023-09-04T16:45:14" maxSheetId="26" userName="morgau_fin3" r:id="rId1419" minRId="57204" maxRId="572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608238E-AD7E-4034-A9BE-AD28B5A06C54}" dateTime="2023-09-04T17:00:14" maxSheetId="26" userName="morgau_fin3" r:id="rId1420" minRId="57239" maxRId="57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A1E25DD-DFA1-4177-A757-05026C13EE22}" dateTime="2023-09-05T09:07:18" maxSheetId="26" userName="morgau_fin3" r:id="rId1421" minRId="57270" maxRId="57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1E9D6C6-7106-4267-B3D3-76DEBB0CF9F7}" dateTime="2023-09-05T09:17:31" maxSheetId="26" userName="morgau_fin3" r:id="rId14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772C84-CDC0-4D3F-9A78-EC3339CB7DC2}" dateTime="2023-09-05T09:39:28" maxSheetId="26" userName="morgau_fin3" r:id="rId1423" minRId="57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2FA4E3-FA66-47A7-92EB-DBD058002289}" dateTime="2023-09-05T09:53:03" maxSheetId="26" userName="morgau_fin3" r:id="rId1424" minRId="57363" maxRId="57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B03991-BB61-4C6E-9CAC-2B0736BD8691}" dateTime="2023-09-05T10:18:47" maxSheetId="26" userName="morgau_fin3" r:id="rId1425" minRId="57395" maxRId="57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6B6745-07E7-4B79-9870-6E3C69C1779D}" dateTime="2023-09-05T10:35:28" maxSheetId="26" userName="morgau_fin3" r:id="rId1426" minRId="57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571CAAB-64D7-4CAE-89CA-79F3F7126191}" dateTime="2023-09-05T10:36:33" maxSheetId="26" userName="morgau_fin3" r:id="rId1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4E68BD-33EB-4E29-8FDC-2E2DE7C49655}" dateTime="2023-09-05T11:21:01" maxSheetId="26" userName="morgau_fin3" r:id="rId1428" minRId="57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698DB4-3194-4E9B-A0F8-0E9EF3424D46}" dateTime="2023-09-05T11:23:25" maxSheetId="26" userName="morgau_fin3" r:id="rId1429" minRId="575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1408D4-0433-4ADB-BEF5-CFB9D97DE441}" dateTime="2023-09-05T11:26:02" maxSheetId="26" userName="morgau_fin3" r:id="rId1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B04887-B3CF-4A60-A0B8-5F715DD719B5}" dateTime="2023-09-05T11:30:00" maxSheetId="26" userName="morgau_fin3" r:id="rId1431" minRId="575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816B4D-22D6-438B-9A2B-C0ADAA054BAA}" dateTime="2023-09-05T11:39:00" maxSheetId="26" userName="morgau_fin3" r:id="rId1432" minRId="57605" maxRId="576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D85B53-0BF5-4373-A073-7125A07A7C26}" dateTime="2023-09-05T11:46:14" maxSheetId="26" userName="morgau_fin3" r:id="rId14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644E57-9FEE-4904-9866-B32443AF573E}" dateTime="2023-09-05T11:50:22" maxSheetId="26" userName="morgau_fin3" r:id="rId1434" minRId="57666" maxRId="576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038B36-D7C8-49A8-89BA-BDE9EC60381C}" dateTime="2023-09-05T11:51:34" maxSheetId="26" userName="morgau_fin3" r:id="rId14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D24C6A-8720-46A8-8AEE-27314990D572}" dateTime="2023-09-05T11:56:56" maxSheetId="26" userName="morgau_fin3" r:id="rId14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BBBBA2-0EF3-4343-990E-C4EFC6417FF2}" dateTime="2023-09-05T11:59:24" maxSheetId="26" userName="morgau_fin3" r:id="rId1437" minRId="57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4A944D-3456-4DB7-B729-68AC3952E6C1}" dateTime="2023-09-05T16:15:48" maxSheetId="26" userName="morgau_fin3" r:id="rId1438" minRId="57785" maxRId="578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AF45F63-C486-4D24-BDDC-329864897FF6}" dateTime="2023-09-05T16:16:02" maxSheetId="26" userName="morgau_fin3" r:id="rId14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D9CE464-9787-4947-9FD8-3C0012FC3654}" dateTime="2023-09-05T16:21:38" maxSheetId="26" userName="morgau_fin3" r:id="rId1440" minRId="57881" maxRId="57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BDF5DE-6C9A-4CD9-AB30-B5B1612DEAC0}" dateTime="2023-09-05T16:51:55" maxSheetId="26" userName="morgau_fin3" r:id="rId1441" minRId="57914" maxRId="579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F8BB12-DA4B-48EF-8EB7-7E467CD38444}" dateTime="2023-09-05T16:52:43" maxSheetId="26" userName="morgau_fin3" r:id="rId1442" minRId="57963" maxRId="579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6EDF40-4238-4CA6-8044-5BA8B4000245}" dateTime="2023-09-05T16:54:57" maxSheetId="26" userName="morgau_fin3" r:id="rId1443" minRId="579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92E1DD-E02E-44A1-98CB-C9CA1C4F4184}" dateTime="2023-09-05T16:56:02" maxSheetId="26" userName="morgau_fin3" r:id="rId14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DB7BD9-954E-4A18-BC5E-A1C3FA29D930}" dateTime="2023-09-05T16:57:29" maxSheetId="26" userName="morgau_fin3" r:id="rId14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8CF23E8-E44E-434F-A42F-59F87883636C}" dateTime="2023-09-06T08:15:50" maxSheetId="26" userName="morgau_fin3" r:id="rId1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0D6AE5B-E2B2-42A2-8646-18F8DCE201A8}" dateTime="2023-09-06T08:29:01" maxSheetId="26" userName="morgau_fin3" r:id="rId1447" minRId="58111" maxRId="581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F59416-F1B2-4380-875B-F4CB1EA2F73F}" dateTime="2023-09-06T08:33:16" maxSheetId="26" userName="morgau_fin3" r:id="rId1448" minRId="58154" maxRId="581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875309-A7F9-4A16-BD1D-54516D9103BD}" dateTime="2023-09-06T09:28:40" maxSheetId="26" userName="morgau_fin3" r:id="rId14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EAC2B-5FA6-4C19-BFDA-33B2C4FA9CCF}" dateTime="2023-10-02T09:25:28" maxSheetId="26" userName="morgau_fin3" r:id="rId1450" minRId="58238" maxRId="582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4EBC5B-B610-4A2F-87EB-0FFEAD3A894B}" dateTime="2023-10-02T09:43:34" maxSheetId="26" userName="morgau_fin3" r:id="rId1451" minRId="58298" maxRId="58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D3B3AD-6EC4-4333-B858-1C0C7C292C89}" dateTime="2023-10-02T09:56:52" maxSheetId="26" userName="morgau_fin3" r:id="rId1452" minRId="58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982990-20D3-48D2-8909-AA38F68493A6}" dateTime="2023-10-02T09:57:18" maxSheetId="26" userName="morgau_fin3" r:id="rId14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DCF3CD-34DC-4336-B1A4-DDA991A95E12}" dateTime="2023-10-02T10:13:39" maxSheetId="26" userName="morgau_fin3" r:id="rId1454" minRId="58394" maxRId="584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86037E-6382-43A4-A62C-F2853770AA9C}" dateTime="2023-10-03T11:49:51" maxSheetId="26" userName="morgau_fin3" r:id="rId1455" minRId="58454" maxRId="584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5D270E-6F88-4C3C-BEC3-624414847EC1}" dateTime="2023-10-03T12:02:52" maxSheetId="26" userName="morgau_fin3" r:id="rId1456" minRId="58519" maxRId="585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A903033-1D2D-4EF0-88C3-99A00BB4713C}" dateTime="2023-10-03T12:06:23" maxSheetId="26" userName="morgau_fin3" r:id="rId1457" minRId="58561" maxRId="585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9D5FA2-66E0-4E89-A1CA-771419B3923A}" dateTime="2023-10-03T13:31:00" maxSheetId="26" userName="morgau_fin3" r:id="rId1458" minRId="58593" maxRId="586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54CD20-BD4B-493C-A2DA-9F1755EE3B05}" dateTime="2023-10-03T13:31:30" maxSheetId="26" userName="morgau_fin3" r:id="rId14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0A0B78-8A4D-49AA-88AE-35FEDC48F400}" dateTime="2023-10-03T13:32:58" maxSheetId="26" userName="morgau_fin3" r:id="rId1460" minRId="58667" maxRId="586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B11416-A356-487D-98C4-85B5C350E9E0}" dateTime="2023-10-03T14:17:23" maxSheetId="26" userName="morgau_fin3" r:id="rId1461" minRId="58698" maxRId="586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57801A-E2B5-478F-8F08-B4BA9BF48A5E}" dateTime="2023-10-03T14:24:33" maxSheetId="26" userName="morgau_fin3" r:id="rId1462" minRId="58729" maxRId="587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64A581C-CB21-4FED-B268-E8BF63B0493F}" dateTime="2023-10-03T14:25:24" maxSheetId="26" userName="morgau_fin3" r:id="rId14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0B8F3-069A-4393-BB2F-1A73A5354437}" dateTime="2023-10-03T14:32:58" maxSheetId="26" userName="morgau_fin3" r:id="rId1464" minRId="58791" maxRId="587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DDE0AF-516A-45B4-B337-6838827AAF5F}" dateTime="2023-10-03T15:02:14" maxSheetId="26" userName="morgau_fin3" r:id="rId1465" minRId="58823" maxRId="588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52235F5-62A5-4975-8E41-57A9890A9FAE}" dateTime="2023-10-03T15:39:23" maxSheetId="26" userName="morgau_fin3" r:id="rId1466" minRId="58858" maxRId="588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9A03F1-6F2C-441C-B2BB-0988B0AB6BEA}" dateTime="2023-10-03T15:44:48" maxSheetId="26" userName="morgau_fin3" r:id="rId1467" minRId="58893" maxRId="588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BE622A-089E-4D6C-9D84-3705B0A7CFF7}" dateTime="2023-10-03T15:59:38" maxSheetId="26" userName="morgau_fin3" r:id="rId1468" minRId="58924" maxRId="589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F284BF-E1D2-410C-BC36-39984A5FB3D5}" dateTime="2023-10-03T16:07:31" maxSheetId="26" userName="morgau_fin3" r:id="rId1469" minRId="58956" maxRId="58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6801B4-7F9A-42D1-A7CB-5338FB7ED295}" dateTime="2023-10-03T16:13:27" maxSheetId="26" userName="morgau_fin3" r:id="rId1470" minRId="58988" maxRId="58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4C02DCF-35C1-4CE3-9022-544616680052}" dateTime="2023-10-03T16:15:25" maxSheetId="26" userName="morgau_fin3" r:id="rId1471" minRId="590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FC9DEBF-4270-4B11-BD07-A6FF195D6276}" dateTime="2023-10-03T16:16:50" maxSheetId="26" userName="morgau_fin3" r:id="rId1472" minRId="590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449FA4-EE7A-493C-B3B7-021053BB1206}" dateTime="2023-10-03T16:53:40" maxSheetId="26" userName="morgau_fin3" r:id="rId14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3149E1-C731-4376-9F5F-AE96A1E436BF}" dateTime="2023-10-04T09:42:35" maxSheetId="26" userName="morgau_fin3" r:id="rId1474" minRId="591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5D8BB2-7BEF-492B-9791-FFC1C3001B36}" dateTime="2023-10-04T09:53:16" maxSheetId="26" userName="morgau_fin3" r:id="rId14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43" sId="3" ref="A92:XFD92" action="deleteRow">
    <undo index="10" exp="area" ref3D="1" dr="$A$153:$XFD$154" dn="Z_F85EE840_0C31_454A_8951_832C2E9E0600_.wvu.Rows" sId="3"/>
    <undo index="16" exp="area" ref3D="1" dr="$A$153:$XFD$155" dn="Z_B31C8DB7_3E78_4144_A6B5_8DE36DE63F0E_.wvu.Rows" sId="3"/>
    <undo index="12" exp="area" ref3D="1" dr="$A$92:$XFD$92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0" exp="area" ref3D="1" dr="$A$92:$XFD$92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14" exp="area" ref3D="1" dr="$A$92:$XFD$92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0" exp="area" ref3D="1" dr="$A$153:$XFD$154" dn="Z_3DCB9AAA_F09C_4EA6_B992_F93E466D374A_.wvu.Rows" sId="3"/>
    <rfmt sheetId="3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2" t="inlineStr">
        <is>
          <t>0302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2" t="inlineStr">
        <is>
          <t>Органы внутренних дел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92">
        <f>SUM(D92/C92*100)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92">
        <f>SUM(D92/F92*100)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44" sId="3" ref="A111:XFD111" action="insertRow"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2" exp="area" ref3D="1" dr="$A$152:$XFD$152" dn="Z_61528DAC_5C4C_48F4_ADE2_8A724B05A086_.wvu.Rows" sId="3"/>
    <undo index="12" exp="area" ref3D="1" dr="$A$152:$XFD$153" dn="Z_5C539BE6_C8E0_453F_AB5E_9E58094195EA_.wvu.Rows" sId="3"/>
    <undo index="18" exp="area" ref3D="1" dr="$A$152:$XFD$154" dn="Z_1A52382B_3765_4E8C_903F_6B8919B7242E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</rrc>
  <rcc rId="51645" sId="3" numFmtId="4">
    <nc r="C111">
      <v>1082</v>
    </nc>
  </rcc>
  <rcc rId="51646" sId="3" numFmtId="4">
    <nc r="D111">
      <v>0</v>
    </nc>
  </rcc>
  <rcc rId="51647" sId="3">
    <oc r="B110" t="inlineStr">
      <is>
        <t>Другие вопросы в области национальной экономики</t>
      </is>
    </oc>
    <nc r="B110" t="inlineStr">
      <is>
        <r>
          <t>Другие вопросы в области национальной экономики</t>
        </r>
        <r>
          <rPr>
            <i/>
            <sz val="16"/>
            <rFont val="Times New Roman"/>
            <family val="1"/>
            <charset val="204"/>
          </rPr>
          <t xml:space="preserve"> в том числе:</t>
        </r>
      </is>
    </nc>
  </rcc>
  <rrc rId="51648" sId="3" ref="A112:XFD112" action="insertRow"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</rrc>
  <rcc rId="51649" sId="3">
    <nc r="B112" t="inlineStr">
      <is>
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</is>
    </nc>
  </rcc>
  <rcc rId="51650" sId="3" numFmtId="4">
    <nc r="C112">
      <v>4669.3999999999996</v>
    </nc>
  </rcc>
  <rcc rId="51651" sId="3" numFmtId="4">
    <nc r="D112">
      <v>0</v>
    </nc>
  </rcc>
  <rcc rId="51652" sId="3">
    <nc r="B111" t="inlineStr">
      <is>
        <t>Управление и распоряжение муниципальным имуществом</t>
      </is>
    </nc>
  </rcc>
  <rrc rId="51653" sId="3" ref="A113:XFD113" action="insertRow"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2" exp="area" ref3D="1" dr="$A$154:$XFD$154" dn="Z_61528DAC_5C4C_48F4_ADE2_8A724B05A086_.wvu.Rows" sId="3"/>
    <undo index="12" exp="area" ref3D="1" dr="$A$154:$XFD$155" dn="Z_5C539BE6_C8E0_453F_AB5E_9E58094195EA_.wvu.Rows" sId="3"/>
    <undo index="18" exp="area" ref3D="1" dr="$A$154:$XFD$156" dn="Z_1A52382B_3765_4E8C_903F_6B8919B7242E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</rrc>
  <rcc rId="51654" sId="3">
    <nc r="B113" t="inlineStr">
      <is>
        <t>Разработка генеральных планов муниципальных образований Чувашской Республики</t>
      </is>
    </nc>
  </rcc>
  <rcc rId="51655" sId="3" numFmtId="4">
    <nc r="C113">
      <v>1744.1</v>
    </nc>
  </rcc>
  <rcc rId="51656" sId="3" numFmtId="4">
    <nc r="D113">
      <v>0</v>
    </nc>
  </rcc>
  <rcc rId="51657" sId="3">
    <nc r="E106">
      <f>SUM(D106/C106*100)</f>
    </nc>
  </rcc>
  <rcc rId="51658" sId="3">
    <nc r="E107">
      <f>SUM(D107/C107*100)</f>
    </nc>
  </rcc>
  <rcc rId="51659" sId="3">
    <nc r="E108">
      <f>SUM(D108/C108*100)</f>
    </nc>
  </rcc>
  <rcc rId="51660" sId="3">
    <nc r="E109">
      <f>SUM(D109/C109*100)</f>
    </nc>
  </rcc>
  <rcc rId="51661" sId="3">
    <nc r="E111">
      <f>SUM(D111/C111*100)</f>
    </nc>
  </rcc>
  <rcc rId="51662" sId="3">
    <nc r="E112">
      <f>SUM(D112/C112*100)</f>
    </nc>
  </rcc>
  <rcc rId="51663" sId="3">
    <nc r="E113">
      <f>SUM(D113/C113*100)</f>
    </nc>
  </rcc>
  <rrc rId="51664" sId="3" ref="A114:XFD114" action="insert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34" exp="area" ref3D="1" dr="$A$125:$XFD$125" dn="Z_42584DC0_1D41_4C93_9B38_C388E7B8DAC4_.wvu.Rows" sId="3"/>
    <undo index="0" exp="area" ref3D="1" dr="$A$155:$XFD$156" dn="Z_3DCB9AAA_F09C_4EA6_B992_F93E466D374A_.wvu.Rows" sId="3"/>
  </rrc>
  <rfmt sheetId="3" sqref="B111:B114" start="0" length="2147483647">
    <dxf>
      <font>
        <i/>
      </font>
    </dxf>
  </rfmt>
  <rcc rId="51665" sId="3">
    <nc r="B114" t="inlineStr">
      <is>
        <t xml:space="preserve"> Разработка правил землепользования и застройки муниципальных образований</t>
      </is>
    </nc>
  </rcc>
  <rcc rId="51666" sId="3" numFmtId="4">
    <nc r="C114">
      <v>2436.96</v>
    </nc>
  </rcc>
  <rcc rId="51667" sId="3" numFmtId="4">
    <nc r="D114">
      <v>0</v>
    </nc>
  </rcc>
  <rcc rId="51668" sId="3">
    <nc r="E114">
      <f>SUM(D114/C114*100)</f>
    </nc>
  </rcc>
  <rcc rId="51669" sId="3">
    <oc r="B136" t="inlineStr">
      <is>
        <t>Охрана объектов растительного иживотного мира и среды их обитания</t>
      </is>
    </oc>
    <nc r="B136" t="inlineStr">
      <is>
        <t>Охрана объектов растительного и животного мира и среды их обитания</t>
      </is>
    </nc>
  </rcc>
  <rrc rId="51670" sId="3" ref="A136:XFD136" action="deleteRow">
    <undo index="0" exp="area" dr="F136:F137" r="F135" sId="3"/>
    <undo index="10" exp="area" ref3D="1" dr="$A$156:$XFD$157" dn="Z_F85EE840_0C31_454A_8951_832C2E9E0600_.wvu.Rows" sId="3"/>
    <undo index="16" exp="area" ref3D="1" dr="$A$156:$XFD$158" dn="Z_B31C8DB7_3E78_4144_A6B5_8DE36DE63F0E_.wvu.Rows" sId="3"/>
    <undo index="26" exp="area" ref3D="1" dr="$A$161:$XFD$162" dn="Z_A54C432C_6C68_4B53_A75C_446EB3A61B2B_.wvu.Rows" sId="3"/>
    <undo index="24" exp="area" ref3D="1" dr="$A$156:$XFD$158" dn="Z_A54C432C_6C68_4B53_A75C_446EB3A61B2B_.wvu.Rows" sId="3"/>
    <undo index="2" exp="area" ref3D="1" dr="$A$156:$XFD$156" dn="Z_61528DAC_5C4C_48F4_ADE2_8A724B05A086_.wvu.Rows" sId="3"/>
    <undo index="12" exp="area" ref3D="1" dr="$A$156:$XFD$157" dn="Z_5C539BE6_C8E0_453F_AB5E_9E58094195EA_.wvu.Rows" sId="3"/>
    <undo index="18" exp="area" ref3D="1" dr="$A$156:$XFD$158" dn="Z_1A52382B_3765_4E8C_903F_6B8919B7242E_.wvu.Rows" sId="3"/>
    <undo index="38" exp="area" ref3D="1" dr="$A$161:$XFD$162" dn="Z_42584DC0_1D41_4C93_9B38_C388E7B8DAC4_.wvu.Rows" sId="3"/>
    <undo index="36" exp="area" ref3D="1" dr="$A$156:$XFD$158" dn="Z_42584DC0_1D41_4C93_9B38_C388E7B8DAC4_.wvu.Rows" sId="3"/>
    <undo index="0" exp="area" ref3D="1" dr="$A$156:$XFD$157" dn="Z_3DCB9AAA_F09C_4EA6_B992_F93E466D374A_.wvu.Rows" sId="3"/>
    <rfmt sheetId="3" xfDxf="1" s="1" sqref="A136:XFD13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6" t="inlineStr">
        <is>
          <t>0603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6" t="inlineStr">
        <is>
          <t>Охрана объектов растительного и животного мира и среды их обитания</t>
        </is>
      </nc>
      <ndxf>
        <font>
          <b val="0"/>
          <sz val="16"/>
          <name val="Times New Roman"/>
          <scheme val="none"/>
        </font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 numFmtId="4">
      <nc r="F136">
        <v>50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71" sId="3">
    <oc r="G134">
      <f>SUM(D134/F134*100)</f>
    </oc>
    <nc r="G134">
      <f>SUM(D134/F134*100)</f>
    </nc>
  </rcc>
  <rrc rId="51672" sId="3" ref="A155:XFD155" action="delete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0" exp="area" ref3D="1" dr="$A$155:$XFD$156" dn="Z_3DCB9AAA_F09C_4EA6_B992_F93E466D374A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1103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Спорт высших достижений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155">
        <f>SUM(D155/F155*100)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673" sId="3" numFmtId="4">
    <nc r="F15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4" sId="3">
    <oc r="B131" t="inlineStr">
      <is>
        <t xml:space="preserve">Реализацияпрограмм формирования современной городской среды </t>
      </is>
    </oc>
    <nc r="B131" t="inlineStr">
      <is>
        <t xml:space="preserve">Реализация программ формирования современной городской среды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5" sId="3">
    <nc r="E120">
      <f>SUM(D120/C120*100)</f>
    </nc>
  </rcc>
  <rcc rId="51676" sId="3">
    <nc r="E121">
      <f>SUM(D121/C121*100)</f>
    </nc>
  </rcc>
  <rcc rId="51677" sId="3">
    <nc r="E122">
      <f>SUM(D122/C122*100)</f>
    </nc>
  </rcc>
  <rcc rId="51678" sId="3">
    <nc r="E123">
      <f>SUM(D123/C123*100)</f>
    </nc>
  </rcc>
  <rcc rId="51679" sId="3">
    <nc r="E124">
      <f>SUM(D124/C124*100)</f>
    </nc>
  </rcc>
  <rcc rId="51680" sId="3">
    <nc r="E125">
      <f>SUM(D125/C125*100)</f>
    </nc>
  </rcc>
  <rcc rId="51681" sId="3">
    <nc r="E127">
      <f>SUM(D127/C127*100)</f>
    </nc>
  </rcc>
  <rcc rId="51682" sId="3">
    <nc r="E128">
      <f>SUM(D128/C128*100)</f>
    </nc>
  </rcc>
  <rcc rId="51683" sId="3">
    <nc r="E129">
      <f>SUM(D129/C129*100)</f>
    </nc>
  </rcc>
  <rcc rId="51684" sId="3">
    <nc r="E130">
      <f>SUM(D130/C130*100)</f>
    </nc>
  </rcc>
  <rcc rId="51685" sId="3">
    <nc r="E131">
      <f>SUM(D131/C131*100)</f>
    </nc>
  </rcc>
  <rcc rId="51686" sId="3">
    <nc r="E132">
      <f>SUM(D132/C132*100)</f>
    </nc>
  </rcc>
  <rcc rId="51687" sId="3">
    <nc r="E133">
      <f>SUM(D133/C133*100)</f>
    </nc>
  </rcc>
  <rcc rId="51688" sId="3">
    <nc r="G128">
      <f>SUM(D128/F128*100)</f>
    </nc>
  </rcc>
  <rcc rId="51689" sId="3">
    <nc r="G129">
      <f>SUM(D129/F129*100)</f>
    </nc>
  </rcc>
  <rcc rId="51690" sId="3">
    <nc r="G130">
      <f>SUM(D130/F130*100)</f>
    </nc>
  </rcc>
  <rcc rId="51691" sId="3">
    <nc r="G131">
      <f>SUM(D131/F131*100)</f>
    </nc>
  </rcc>
  <rrc rId="51692" sId="3" ref="A151:XFD151" action="insertRow">
    <undo index="10" exp="area" ref3D="1" dr="$A$155:$XFD$155" dn="Z_F85EE840_0C31_454A_8951_832C2E9E0600_.wvu.Rows" sId="3"/>
    <undo index="16" exp="area" ref3D="1" dr="$A$155:$XFD$156" dn="Z_B31C8DB7_3E78_4144_A6B5_8DE36DE63F0E_.wvu.Rows" sId="3"/>
    <undo index="26" exp="area" ref3D="1" dr="$A$159:$XFD$160" dn="Z_A54C432C_6C68_4B53_A75C_446EB3A61B2B_.wvu.Rows" sId="3"/>
    <undo index="24" exp="area" ref3D="1" dr="$A$155:$XFD$156" dn="Z_A54C432C_6C68_4B53_A75C_446EB3A61B2B_.wvu.Rows" sId="3"/>
    <undo index="12" exp="area" ref3D="1" dr="$A$155:$XFD$155" dn="Z_5C539BE6_C8E0_453F_AB5E_9E58094195EA_.wvu.Rows" sId="3"/>
    <undo index="18" exp="area" ref3D="1" dr="$A$155:$XFD$156" dn="Z_1A52382B_3765_4E8C_903F_6B8919B7242E_.wvu.Rows" sId="3"/>
    <undo index="38" exp="area" ref3D="1" dr="$A$159:$XFD$160" dn="Z_42584DC0_1D41_4C93_9B38_C388E7B8DAC4_.wvu.Rows" sId="3"/>
    <undo index="36" exp="area" ref3D="1" dr="$A$155:$XFD$156" dn="Z_42584DC0_1D41_4C93_9B38_C388E7B8DAC4_.wvu.Rows" sId="3"/>
    <undo index="0" exp="area" ref3D="1" dr="$A$155:$XFD$155" dn="Z_3DCB9AAA_F09C_4EA6_B992_F93E466D374A_.wvu.Rows" sId="3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93" sId="3" ref="A151:XFD151" action="insertRow">
    <undo index="10" exp="area" ref3D="1" dr="$A$156:$XFD$156" dn="Z_F85EE840_0C31_454A_8951_832C2E9E0600_.wvu.Rows" sId="3"/>
    <undo index="16" exp="area" ref3D="1" dr="$A$156:$XFD$157" dn="Z_B31C8DB7_3E78_4144_A6B5_8DE36DE63F0E_.wvu.Rows" sId="3"/>
    <undo index="26" exp="area" ref3D="1" dr="$A$160:$XFD$161" dn="Z_A54C432C_6C68_4B53_A75C_446EB3A61B2B_.wvu.Rows" sId="3"/>
    <undo index="24" exp="area" ref3D="1" dr="$A$156:$XFD$157" dn="Z_A54C432C_6C68_4B53_A75C_446EB3A61B2B_.wvu.Rows" sId="3"/>
    <undo index="12" exp="area" ref3D="1" dr="$A$156:$XFD$156" dn="Z_5C539BE6_C8E0_453F_AB5E_9E58094195EA_.wvu.Rows" sId="3"/>
    <undo index="18" exp="area" ref3D="1" dr="$A$156:$XFD$157" dn="Z_1A52382B_3765_4E8C_903F_6B8919B7242E_.wvu.Rows" sId="3"/>
    <undo index="38" exp="area" ref3D="1" dr="$A$160:$XFD$161" dn="Z_42584DC0_1D41_4C93_9B38_C388E7B8DAC4_.wvu.Rows" sId="3"/>
    <undo index="36" exp="area" ref3D="1" dr="$A$156:$XFD$157" dn="Z_42584DC0_1D41_4C93_9B38_C388E7B8DAC4_.wvu.Rows" sId="3"/>
    <undo index="0" exp="area" ref3D="1" dr="$A$156:$XFD$156" dn="Z_3DCB9AAA_F09C_4EA6_B992_F93E466D374A_.wvu.Rows" sId="3"/>
  </rrc>
  <rfmt sheetId="3" xfDxf="1" s="1" sqref="B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694" sId="3" numFmtId="4">
    <nc r="C151">
      <v>15819.655000000001</v>
    </nc>
  </rcc>
  <rcc rId="51695" sId="3" numFmtId="4">
    <nc r="D151">
      <v>15576.655000000001</v>
    </nc>
  </rcc>
  <rcc rId="51696" sId="3">
    <nc r="E151">
      <f>SUM(D151/C151*100)</f>
    </nc>
  </rcc>
  <rcc rId="51697" sId="3" xfDxf="1" s="1" dxf="1">
    <n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698" sId="3">
    <oc r="B150" t="inlineStr">
      <is>
        <t>Охрана семьи и детства</t>
      </is>
    </oc>
    <nc r="B150" t="inlineStr">
      <is>
        <t>Охрана семьи и детства в том числе:</t>
      </is>
    </nc>
  </rcc>
  <rfmt sheetId="3" sqref="B151:B152" start="0" length="2147483647">
    <dxf>
      <font>
        <i/>
      </font>
    </dxf>
  </rfmt>
  <rcc rId="51699" sId="3" numFmtId="4">
    <nc r="C152">
      <v>20461.98</v>
    </nc>
  </rcc>
  <rcc rId="51700" sId="3" numFmtId="4">
    <nc r="D152">
      <v>2407.4160000000002</v>
    </nc>
  </rcc>
  <rcc rId="51701" sId="3">
    <nc r="E152">
      <f>SUM(D152/C152*100)</f>
    </nc>
  </rcc>
  <rcc rId="51702" sId="3">
    <nc r="B151" t="inlineStr">
      <is>
        <t>Обеспечение жильем молодых семей</t>
      </is>
    </nc>
  </rcc>
  <rrc rId="51703" sId="3" ref="A153:XFD153" action="insertRow">
    <undo index="10" exp="area" ref3D="1" dr="$A$157:$XFD$157" dn="Z_F85EE840_0C31_454A_8951_832C2E9E0600_.wvu.Rows" sId="3"/>
    <undo index="16" exp="area" ref3D="1" dr="$A$157:$XFD$158" dn="Z_B31C8DB7_3E78_4144_A6B5_8DE36DE63F0E_.wvu.Rows" sId="3"/>
    <undo index="26" exp="area" ref3D="1" dr="$A$161:$XFD$162" dn="Z_A54C432C_6C68_4B53_A75C_446EB3A61B2B_.wvu.Rows" sId="3"/>
    <undo index="24" exp="area" ref3D="1" dr="$A$157:$XFD$158" dn="Z_A54C432C_6C68_4B53_A75C_446EB3A61B2B_.wvu.Rows" sId="3"/>
    <undo index="12" exp="area" ref3D="1" dr="$A$157:$XFD$157" dn="Z_5C539BE6_C8E0_453F_AB5E_9E58094195EA_.wvu.Rows" sId="3"/>
    <undo index="18" exp="area" ref3D="1" dr="$A$157:$XFD$158" dn="Z_1A52382B_3765_4E8C_903F_6B8919B7242E_.wvu.Rows" sId="3"/>
    <undo index="38" exp="area" ref3D="1" dr="$A$161:$XFD$162" dn="Z_42584DC0_1D41_4C93_9B38_C388E7B8DAC4_.wvu.Rows" sId="3"/>
    <undo index="36" exp="area" ref3D="1" dr="$A$157:$XFD$158" dn="Z_42584DC0_1D41_4C93_9B38_C388E7B8DAC4_.wvu.Rows" sId="3"/>
    <undo index="0" exp="area" ref3D="1" dr="$A$157:$XFD$157" dn="Z_3DCB9AAA_F09C_4EA6_B992_F93E466D374A_.wvu.Rows" sId="3"/>
  </rrc>
  <rcc rId="51704" sId="3">
    <n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nc>
  </rcc>
  <rcc rId="51705" sId="3" numFmtId="4">
    <nc r="C153">
      <v>13653.66</v>
    </nc>
  </rcc>
  <rcc rId="51706" sId="3" numFmtId="4">
    <nc r="D153">
      <v>0</v>
    </nc>
  </rcc>
  <rcc rId="51707" sId="3">
    <nc r="E153">
      <f>SUM(D153/C153*100)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08" sId="3">
    <o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oc>
    <nc r="B152" t="inlineStr">
      <is>
        <t xml:space="preserve">Обеспечение жилыми помещениями детей-сирот </t>
      </is>
    </nc>
  </rcc>
  <rcc rId="51709" sId="3">
    <o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oc>
    <nc r="B153" t="inlineStr">
      <is>
        <t xml:space="preserve">Обеспечение жилыми помещениями многодетных семей, имеющих пять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F85EE840_0C31_454A_8951_832C2E9E0600_.wvu.Rows" hidden="1" oldHidden="1">
    <oldFormula>район!#REF!,район!$30:$31,район!$40:$40,район!$44:$44,район!$56:$57,район!$158:$158</oldFormula>
  </rdn>
  <rdn rId="0" localSheetId="6" customView="1" name="Z_F85EE840_0C31_454A_8951_832C2E9E0600_.wvu.Rows" hidden="1" oldHidden="1">
    <oldFormula>Иль!$19:$23,Иль!$35:$35,Иль!#REF!,Иль!$44:$44,Иль!$46:$46,Иль!$50:$50,Иль!$57:$57,Иль!$59:$61,Иль!$67:$68,Иль!$74:$74,Иль!$77:$78,Иль!$80:$80,Иль!$85:$89,Иль!$92:$99,Иль!$142:$142</oldFormula>
  </rdn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51770" sheetId="24" name="[Анализ исполнения бюджета Моргаушского  округа на 01.06.2023.xlsx]Лист5" sheetPosition="3"/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44" sId="3">
    <nc r="B3">
      <v>15745.9</v>
    </nc>
  </rcc>
  <rcc rId="54045" sId="3">
    <oc r="B4" t="inlineStr">
      <is>
        <t>ДОХОДЫ</t>
      </is>
    </oc>
    <nc r="B4">
      <v>22592.799999999999</v>
    </nc>
  </rcc>
  <rdn rId="0" localSheetId="1" customView="1" name="Z_F1E84C44_1ACD_474A_BDE0_C7088DB6C590_.wvu.PrintArea" hidden="1" oldHidden="1">
    <formula>Консол!$A$1:$H$52</formula>
  </rdn>
  <rdn rId="0" localSheetId="1" customView="1" name="Z_F1E84C44_1ACD_474A_BDE0_C7088DB6C590_.wvu.Rows" hidden="1" oldHidden="1">
    <formula>Консол!$45:$47</formula>
  </rdn>
  <rdn rId="0" localSheetId="2" customView="1" name="Z_F1E84C44_1ACD_474A_BDE0_C7088DB6C590_.wvu.PrintArea" hidden="1" oldHidden="1">
    <formula>Справка!$A$1:$FE$31</formula>
  </rdn>
  <rdn rId="0" localSheetId="2" customView="1" name="Z_F1E84C44_1ACD_474A_BDE0_C7088DB6C590_.wvu.Cols" hidden="1" oldHidden="1">
    <formula>Справка!$BB:$BD,Справка!$BH:$BJ,Справка!$BN:$BP,Справка!$BR:$BS,Справка!$BZ:$CE,Справка!$DD:$DL</formula>
  </rdn>
  <rdn rId="0" localSheetId="3" customView="1" name="Z_F1E84C44_1ACD_474A_BDE0_C7088DB6C590_.wvu.PrintArea" hidden="1" oldHidden="1">
    <formula>район!$A$1:$G$186</formula>
  </rdn>
  <rdn rId="0" localSheetId="4" customView="1" name="Z_F1E84C44_1ACD_474A_BDE0_C7088DB6C590_.wvu.PrintArea" hidden="1" oldHidden="1">
    <formula>Але!$A$1:$F$97</formula>
  </rdn>
  <rdn rId="0" localSheetId="4" customView="1" name="Z_F1E84C44_1ACD_474A_BDE0_C7088DB6C590_.wvu.Rows" hidden="1" oldHidden="1">
    <formula>Але!$19:$24,Але!$28:$28,Але!$40:$40,Але!$55:$56,Але!$63:$64,Але!$69:$70,Але!$74:$74,Але!$79:$82,Але!$86:$93,Але!$142:$142</formula>
  </rdn>
  <rdn rId="0" localSheetId="5" customView="1" name="Z_F1E84C44_1ACD_474A_BDE0_C7088DB6C590_.wvu.PrintArea" hidden="1" oldHidden="1">
    <formula>Сун!$A$1:$F$105</formula>
  </rdn>
  <rdn rId="0" localSheetId="5" customView="1" name="Z_F1E84C44_1ACD_474A_BDE0_C7088DB6C590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F1E84C44_1ACD_474A_BDE0_C7088DB6C590_.wvu.PrintArea" hidden="1" oldHidden="1">
    <formula>Иль!$A$1:$F$103</formula>
  </rdn>
  <rdn rId="0" localSheetId="6" customView="1" name="Z_F1E84C44_1ACD_474A_BDE0_C7088DB6C590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F1E84C44_1ACD_474A_BDE0_C7088DB6C59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1E84C44_1ACD_474A_BDE0_C7088DB6C590_.wvu.PrintArea" hidden="1" oldHidden="1">
    <formula>Мор!$A$1:$F$101</formula>
  </rdn>
  <rdn rId="0" localSheetId="8" customView="1" name="Z_F1E84C44_1ACD_474A_BDE0_C7088DB6C59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1E84C44_1ACD_474A_BDE0_C7088DB6C590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F1E84C44_1ACD_474A_BDE0_C7088DB6C590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F1E84C44_1ACD_474A_BDE0_C7088DB6C59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1E84C44_1ACD_474A_BDE0_C7088DB6C590_.wvu.PrintArea" hidden="1" oldHidden="1">
    <formula>Тор!$A$1:$F$101</formula>
  </rdn>
  <rdn rId="0" localSheetId="12" customView="1" name="Z_F1E84C44_1ACD_474A_BDE0_C7088DB6C59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1E84C44_1ACD_474A_BDE0_C7088DB6C590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F1E84C44_1ACD_474A_BDE0_C7088DB6C59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1E84C44_1ACD_474A_BDE0_C7088DB6C590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F1E84C44_1ACD_474A_BDE0_C7088DB6C590_.wvu.PrintArea" hidden="1" oldHidden="1">
    <formula>Юнг!$A$1:$F$100</formula>
  </rdn>
  <rdn rId="0" localSheetId="16" customView="1" name="Z_F1E84C44_1ACD_474A_BDE0_C7088DB6C59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1E84C44_1ACD_474A_BDE0_C7088DB6C590_.wvu.Rows" hidden="1" oldHidden="1">
    <formula>Юсь!$19:$24,Юсь!$45:$50,Юсь!$59:$59,Юсь!$61:$62,Юсь!$69:$70,Юсь!$85:$89,Юсь!$92:$99,Юсь!$143:$143</formula>
  </rdn>
  <rdn rId="0" localSheetId="18" customView="1" name="Z_F1E84C44_1ACD_474A_BDE0_C7088DB6C590_.wvu.PrintArea" hidden="1" oldHidden="1">
    <formula>Яра!$A$1:$F$102</formula>
  </rdn>
  <rdn rId="0" localSheetId="18" customView="1" name="Z_F1E84C44_1ACD_474A_BDE0_C7088DB6C590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F1E84C44_1ACD_474A_BDE0_C7088DB6C590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F1E84C44_1ACD_474A_BDE0_C7088DB6C590_.wvu.Rows" hidden="1" oldHidden="1">
    <formula>Лист1!$82:$84</formula>
  </rdn>
  <rcv guid="{F1E84C44-1ACD-474A-BDE0-C7088DB6C5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507" sId="3" numFmtId="4">
    <oc r="C157">
      <v>11026.5</v>
    </oc>
    <nc r="C157">
      <v>11988.007</v>
    </nc>
  </rcc>
  <rcc rId="56508" sId="3" numFmtId="4">
    <oc r="D157">
      <v>3649.4</v>
    </oc>
    <nc r="D157">
      <v>4664.5629300000001</v>
    </nc>
  </rcc>
  <rcc rId="56509" sId="3" numFmtId="4">
    <oc r="D158">
      <v>611.80660999999998</v>
    </oc>
    <nc r="D158">
      <v>927.08660999999995</v>
    </nc>
  </rcc>
  <rcc rId="5651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    </is>
    </nc>
  </rcc>
  <rcc rId="56511" sId="3" numFmtId="4">
    <oc r="D160">
      <v>1855.51991</v>
    </oc>
    <nc r="D160">
      <v>1863.5873899999999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6634" sId="3">
    <oc r="B191" t="inlineStr">
      <is>
        <t>Обеспечение деятельности муниципальных физкультурно-оздоровительных центров</t>
      </is>
    </oc>
    <nc r="B191" t="inlineStr">
      <is>
        <t>Организация и проведение официальных физических мероприятий</t>
      </is>
    </nc>
  </rcc>
  <rcc rId="56635" sId="3" numFmtId="4">
    <oc r="C191">
      <v>522.76800000000003</v>
    </oc>
    <nc r="C191">
      <v>919</v>
    </nc>
  </rcc>
  <rcc rId="56636" sId="3" numFmtId="4">
    <oc r="D191">
      <v>0</v>
    </oc>
    <nc r="D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57363" sId="3" numFmtId="4">
    <oc r="D159">
      <v>4664.5629300000001</v>
    </oc>
    <nc r="D159">
      <v>7106.6410400000004</v>
    </nc>
  </rcc>
  <rcc rId="57364" sId="3" numFmtId="4">
    <oc r="D161">
      <v>11.4</v>
    </oc>
    <nc r="D161">
      <v>118.25</v>
    </nc>
  </rcc>
  <rcc rId="57365" sId="3" numFmtId="4">
    <oc r="D162">
      <v>1863.5873899999999</v>
    </oc>
    <nc r="D162">
      <v>2129.8141599999999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028" sId="3" numFmtId="4">
    <oc r="C157">
      <v>35270.307000000001</v>
    </oc>
    <nc r="C157">
      <v>11026.5</v>
    </nc>
  </rcc>
  <rcc rId="55029" sId="3" numFmtId="4">
    <oc r="D157">
      <v>20122.343199999999</v>
    </oc>
    <nc r="D157">
      <v>3649.4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58858" sId="3" numFmtId="4">
    <oc r="D142">
      <v>3670.8085900000001</v>
    </oc>
    <nc r="D142">
      <v>4428.9659799999999</v>
    </nc>
  </rcc>
  <rcc rId="58859" sId="3" numFmtId="4">
    <oc r="D143">
      <v>0</v>
    </oc>
    <nc r="D143">
      <v>9127.2214299999996</v>
    </nc>
  </rcc>
  <rcc rId="58860" sId="3" numFmtId="4">
    <oc r="D144">
      <v>4366.4913299999998</v>
    </oc>
    <nc r="D144">
      <v>4926.0662899999998</v>
    </nc>
  </rcc>
  <rcc rId="58861" sId="3">
    <nc r="A146" t="inlineStr">
      <is>
        <t>A51</t>
      </is>
    </nc>
  </rcc>
  <rcc rId="58862" sId="3" numFmtId="4">
    <oc r="D159">
      <v>7106.6410400000004</v>
    </oc>
    <nc r="D159">
      <v>8692.9183200000007</v>
    </nc>
  </rcc>
  <rcc rId="58863" sId="3" numFmtId="4">
    <oc r="D162">
      <v>2129.8141599999999</v>
    </oc>
    <nc r="D162">
      <v>2396.0409300000001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58519" sId="3" numFmtId="4">
    <oc r="D84">
      <v>40796.399870000001</v>
    </oc>
    <nc r="D84">
      <v>46465.841829999998</v>
    </nc>
  </rcc>
  <rcc rId="58520" sId="3" numFmtId="4">
    <oc r="D85">
      <v>0</v>
    </oc>
    <nc r="D85">
      <v>3.9</v>
    </nc>
  </rcc>
  <rcc rId="58521" sId="3" numFmtId="4">
    <oc r="D86">
      <v>4550.9662200000002</v>
    </oc>
    <nc r="D86">
      <v>5371.62435</v>
    </nc>
  </rcc>
  <rcc rId="58522" sId="3" numFmtId="4">
    <oc r="D87">
      <v>11.14</v>
    </oc>
    <nc r="D87">
      <v>370.565</v>
    </nc>
  </rcc>
  <rcc rId="58523" sId="3" numFmtId="4">
    <oc r="C88">
      <v>10849.85893</v>
    </oc>
    <nc r="C88">
      <v>10834.85893</v>
    </nc>
  </rcc>
  <rcc rId="58524" sId="3" numFmtId="4">
    <oc r="D89">
      <v>20058.382280000002</v>
    </oc>
    <nc r="D89">
      <v>23282.378280000001</v>
    </nc>
  </rcc>
  <rcc rId="58525" sId="3" numFmtId="4">
    <oc r="D92">
      <v>1003.5670699999999</v>
    </oc>
    <nc r="D92">
      <v>1197.1850300000001</v>
    </nc>
  </rcc>
  <rcc rId="58526" sId="3" numFmtId="4">
    <oc r="D94">
      <v>856.86140999999998</v>
    </oc>
    <nc r="D94">
      <v>933.5</v>
    </nc>
  </rcc>
  <rcc rId="58527" sId="3" numFmtId="4">
    <oc r="D95">
      <v>2148.25036</v>
    </oc>
    <nc r="D95">
      <v>2468.7936300000001</v>
    </nc>
  </rcc>
  <rcc rId="58528" sId="3" numFmtId="4">
    <oc r="D96">
      <v>30.998090000000001</v>
    </oc>
    <nc r="D96">
      <v>111.44808999999999</v>
    </nc>
  </rcc>
  <rcc rId="58529" sId="3" numFmtId="4">
    <oc r="D97">
      <v>148.80000000000001</v>
    </oc>
    <nc r="D97">
      <v>254.4</v>
    </nc>
  </rcc>
  <rcc rId="58530" sId="3" numFmtId="4">
    <oc r="D99">
      <v>155.1</v>
    </oc>
    <nc r="D99">
      <v>198.13399999999999</v>
    </nc>
  </rcc>
  <rcc rId="58531" sId="3" numFmtId="4">
    <oc r="D108">
      <v>55139.575770000003</v>
    </oc>
    <nc r="D108">
      <v>75481.938460000005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is rId="51799" sheetId="25" name="[Анализ исполнения бюджета Моргаушского  округа на 01.06.2023.xlsx]Лист6" sheetPosition="24"/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5405" sId="3">
    <nc r="A172" t="inlineStr">
      <is>
        <t>Ц41</t>
      </is>
    </nc>
  </rcc>
  <rcc rId="55406" sId="3">
    <nc r="A173" t="inlineStr">
      <is>
        <t>Ц41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56163" sId="3" numFmtId="4">
    <oc r="F69">
      <v>898.2</v>
    </oc>
    <nc r="F69">
      <v>31066.644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56193" sId="3" numFmtId="4">
    <oc r="F69">
      <v>31066.644</v>
    </oc>
    <nc r="F69">
      <v>1047.9000000000001</v>
    </nc>
  </rcc>
  <rcc rId="56194" sId="3" numFmtId="4">
    <oc r="F71">
      <v>88197.140729999999</v>
    </oc>
    <nc r="F71">
      <v>109011.43051999999</v>
    </nc>
  </rcc>
  <rcc rId="56195" sId="3" numFmtId="4">
    <oc r="F72">
      <v>249279.08241999999</v>
    </oc>
    <nc r="F72">
      <v>273484.35567999998</v>
    </nc>
  </rcc>
  <rcc rId="56196" sId="3" numFmtId="4">
    <oc r="F74">
      <v>2206.79927</v>
    </oc>
    <nc r="F74">
      <v>3891.9715099999999</v>
    </nc>
  </rcc>
  <rfmt sheetId="3" sqref="F77">
    <dxf>
      <numFmt numFmtId="4" formatCode="#,##0.00"/>
    </dxf>
  </rfmt>
  <rfmt sheetId="3" sqref="F77">
    <dxf>
      <numFmt numFmtId="187" formatCode="#,##0.000"/>
    </dxf>
  </rfmt>
  <rfmt sheetId="3" sqref="F77">
    <dxf>
      <numFmt numFmtId="186" formatCode="#,##0.0000"/>
    </dxf>
  </rfmt>
  <rfmt sheetId="3" sqref="F77">
    <dxf>
      <numFmt numFmtId="172" formatCode="#,##0.00000"/>
    </dxf>
  </rfmt>
  <rcc rId="56197" sId="3" numFmtId="4">
    <oc r="F83">
      <v>22608.65814</v>
    </oc>
    <nc r="F83">
      <v>26730.679550000001</v>
    </nc>
  </rcc>
  <rcc rId="56198" sId="3" numFmtId="4">
    <oc r="F85">
      <v>2692.12916</v>
    </oc>
    <nc r="F85">
      <v>3082.92857</v>
    </nc>
  </rcc>
  <rcc rId="56199" sId="3" numFmtId="4">
    <oc r="F88">
      <v>7614.56639</v>
    </oc>
    <nc r="F88">
      <v>8452.2443899999998</v>
    </nc>
  </rcc>
  <rcc rId="56200" sId="3" numFmtId="4">
    <oc r="F91">
      <v>843.00282000000004</v>
    </oc>
    <nc r="F91">
      <v>1053.6747800000001</v>
    </nc>
  </rcc>
  <rcc rId="56201" sId="3" numFmtId="4">
    <oc r="F93">
      <v>627.4</v>
    </oc>
    <nc r="F93">
      <v>700.49396000000002</v>
    </nc>
  </rcc>
  <rcc rId="56202" sId="3" numFmtId="4">
    <oc r="F94">
      <v>1525.5446300000001</v>
    </oc>
    <nc r="F94">
      <v>1764.24308</v>
    </nc>
  </rcc>
  <rcc rId="56203" sId="3" numFmtId="4">
    <oc r="F95">
      <v>338.61394999999999</v>
    </oc>
    <nc r="F95">
      <v>377.69394999999997</v>
    </nc>
  </rcc>
  <rcc rId="56204" sId="3" numFmtId="4">
    <oc r="F96">
      <v>360.45499999999998</v>
    </oc>
    <nc r="F96">
      <v>370.40499999999997</v>
    </nc>
  </rcc>
  <rcc rId="56205" sId="3" numFmtId="4">
    <oc r="F100">
      <v>16.2</v>
    </oc>
    <nc r="F100">
      <v>51.9315</v>
    </nc>
  </rcc>
  <rcc rId="56206" sId="3" numFmtId="4">
    <oc r="F104">
      <v>0</v>
    </oc>
    <nc r="F104">
      <v>446.65273999999999</v>
    </nc>
  </rcc>
  <rcc rId="56207" sId="3" numFmtId="4">
    <oc r="F106">
      <v>42256.337099999997</v>
    </oc>
    <nc r="F106">
      <v>50105.246149999999</v>
    </nc>
  </rcc>
  <rcc rId="56208" sId="3" numFmtId="4">
    <oc r="F116">
      <v>2032.7973</v>
    </oc>
    <nc r="F116">
      <v>2159.0097099999998</v>
    </nc>
  </rcc>
  <rcc rId="56209" sId="3" numFmtId="4">
    <oc r="F125">
      <v>4407.2872600000001</v>
    </oc>
    <nc r="F125">
      <v>4451.3663100000003</v>
    </nc>
  </rcc>
  <rcc rId="56210" sId="3" numFmtId="4">
    <oc r="F130">
      <v>5422.0600100000001</v>
    </oc>
    <nc r="F130">
      <v>21288.646949999998</v>
    </nc>
  </rcc>
  <rcc rId="56211" sId="3" numFmtId="4">
    <oc r="F138">
      <v>10399.65134</v>
    </oc>
    <nc r="F138">
      <v>16738.687190000001</v>
    </nc>
  </rcc>
  <rcc rId="56212" sId="3" numFmtId="4">
    <oc r="F152">
      <v>52906.044000000002</v>
    </oc>
    <nc r="F152">
      <v>61899.877899999999</v>
    </nc>
  </rcc>
  <rcc rId="56213" sId="3" numFmtId="4">
    <oc r="F156">
      <v>210737.50258</v>
    </oc>
    <nc r="F156">
      <v>229575.77608000001</v>
    </nc>
  </rcc>
  <rcc rId="56214" sId="3" numFmtId="4">
    <oc r="F161">
      <v>12535.20462</v>
    </oc>
    <nc r="F161">
      <v>15625.045620000001</v>
    </nc>
  </rcc>
  <rcc rId="56215" sId="3" numFmtId="4">
    <oc r="F167">
      <v>2485.366</v>
    </oc>
    <nc r="F167">
      <v>2486.5659999999998</v>
    </nc>
  </rcc>
  <rcc rId="56216" sId="3" numFmtId="4">
    <oc r="F168">
      <v>1313.05205</v>
    </oc>
    <nc r="F168">
      <v>1530.0798600000001</v>
    </nc>
  </rcc>
  <rcc rId="56217" sId="3" numFmtId="4">
    <oc r="F171">
      <v>30219.246780000001</v>
    </oc>
    <nc r="F171">
      <v>34158.989860000001</v>
    </nc>
  </rcc>
  <rcc rId="56218" sId="3" numFmtId="4">
    <oc r="F177">
      <v>697.270174</v>
    </oc>
    <nc r="F177">
      <v>1034.5808099999999</v>
    </nc>
  </rcc>
  <rcc rId="56219" sId="3" numFmtId="4">
    <oc r="F179">
      <v>7.0180899999999999</v>
    </oc>
    <nc r="F179">
      <v>8.3932300000000009</v>
    </nc>
  </rcc>
  <rcc rId="56220" sId="3" numFmtId="4">
    <oc r="F180">
      <v>4565.1830900000004</v>
    </oc>
    <nc r="F180">
      <v>5219.9990900000003</v>
    </nc>
  </rcc>
  <rcc rId="56221" sId="3" numFmtId="4">
    <oc r="F188">
      <v>237.19435999999999</v>
    </oc>
    <nc r="F188">
      <v>242.53376</v>
    </nc>
  </rcc>
  <rcc rId="56222" sId="3" numFmtId="4">
    <oc r="F184">
      <v>34991.951549999998</v>
    </oc>
    <nc r="F184">
      <v>35144.420160000001</v>
    </nc>
  </rcc>
  <rcc rId="56223" sId="3" numFmtId="4">
    <oc r="F190">
      <v>345.95400000000001</v>
    </oc>
    <nc r="F190">
      <v>384.49400000000003</v>
    </nc>
  </rcc>
  <rcc rId="56224" sId="3" numFmtId="4">
    <oc r="F192">
      <v>3504.5329999999999</v>
    </oc>
    <nc r="F192">
      <v>4412.9120000000003</v>
    </nc>
  </rcc>
  <rfmt sheetId="3" sqref="F201">
    <dxf>
      <numFmt numFmtId="4" formatCode="#,##0.00"/>
    </dxf>
  </rfmt>
  <rfmt sheetId="3" sqref="F201">
    <dxf>
      <numFmt numFmtId="187" formatCode="#,##0.000"/>
    </dxf>
  </rfmt>
  <rfmt sheetId="3" sqref="F201">
    <dxf>
      <numFmt numFmtId="186" formatCode="#,##0.0000"/>
    </dxf>
  </rfmt>
  <rfmt sheetId="3" sqref="F201">
    <dxf>
      <numFmt numFmtId="172" formatCode="#,##0.00000"/>
    </dxf>
  </rfmt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58893" sId="3" numFmtId="4">
    <oc r="D165">
      <v>5652.9589999999998</v>
    </oc>
    <nc r="D165">
      <v>5796.0339999999997</v>
    </nc>
  </rcc>
  <rcc rId="58894" sId="3" numFmtId="4">
    <oc r="D167">
      <v>4926.37</v>
    </oc>
    <nc r="D167">
      <v>5621.759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58561" sId="3" numFmtId="4">
    <oc r="D118">
      <v>1637.79701</v>
    </oc>
    <nc r="D118">
      <v>2205.8405600000001</v>
    </nc>
  </rcc>
  <rcc rId="58562" sId="3" numFmtId="4">
    <oc r="C132">
      <v>153827.84849</v>
    </oc>
    <nc r="C132">
      <v>151261.42962000001</v>
    </nc>
  </rcc>
  <rcc rId="58563" sId="3" numFmtId="4">
    <oc r="D132">
      <v>36273.419569999998</v>
    </oc>
    <nc r="D132">
      <v>63726.122539999997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58924" sId="3" numFmtId="4">
    <oc r="D174">
      <v>2288.2287799999999</v>
    </oc>
    <nc r="D174">
      <v>3558.3582200000001</v>
    </nc>
  </rcc>
  <rcc rId="58925" sId="3" numFmtId="4">
    <oc r="D175">
      <v>0</v>
    </oc>
    <nc r="D175">
      <v>201.69499999999999</v>
    </nc>
  </rcc>
  <rcc rId="58926" sId="3" numFmtId="4">
    <oc r="D176">
      <v>556</v>
    </oc>
    <nc r="D176">
      <v>1356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55799" sId="3" numFmtId="4">
    <oc r="D41">
      <v>5054.7255100000002</v>
    </oc>
    <nc r="D41">
      <v>5673.4038899999996</v>
    </nc>
  </rcc>
  <rcc rId="55800" sId="3" numFmtId="4">
    <oc r="D42">
      <v>530.78998000000001</v>
    </oc>
    <nc r="D42">
      <v>832.66909999999996</v>
    </nc>
  </rcc>
  <rcc rId="55801" sId="3" numFmtId="4">
    <oc r="D43">
      <v>206.26721000000001</v>
    </oc>
    <nc r="D43">
      <v>232.71066999999999</v>
    </nc>
  </rcc>
  <rcc rId="55802" sId="3" numFmtId="4">
    <oc r="D47">
      <v>286.61630000000002</v>
    </oc>
    <nc r="D47">
      <v>320.16178000000002</v>
    </nc>
  </rcc>
  <rcc rId="55803" sId="3" numFmtId="4">
    <oc r="D51">
      <v>292.84267999999997</v>
    </oc>
    <nc r="D51">
      <v>2.2172000000000001</v>
    </nc>
  </rcc>
  <rcc rId="55804" sId="3" numFmtId="4">
    <oc r="D55">
      <v>6485.0517600000003</v>
    </oc>
    <nc r="D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59108" sId="3" numFmtId="4">
    <oc r="F77">
      <v>-10317.289699999999</v>
    </oc>
    <nc r="F77">
      <v>-10214.6</v>
    </nc>
  </rcc>
  <rfmt sheetId="3" sqref="B102:B105" start="0" length="2147483647">
    <dxf>
      <font>
        <i/>
      </font>
    </dxf>
  </rfmt>
  <rfmt sheetId="3" sqref="B107" start="0" length="2147483647">
    <dxf>
      <font>
        <i/>
      </font>
    </dxf>
  </rfmt>
  <rfmt sheetId="3" sqref="B101" start="0" length="2147483647">
    <dxf>
      <font>
        <sz val="18"/>
      </font>
    </dxf>
  </rfmt>
  <rfmt sheetId="3" sqref="B9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18" start="0" length="2147483647">
    <dxf>
      <font>
        <sz val="18"/>
      </font>
    </dxf>
  </rfmt>
  <rfmt sheetId="3" sqref="B149" start="0" length="2147483647">
    <dxf>
      <font>
        <sz val="18"/>
      </font>
    </dxf>
  </rfmt>
  <rfmt sheetId="3" sqref="A149" start="0" length="2147483647">
    <dxf>
      <font>
        <sz val="18"/>
      </font>
    </dxf>
  </rfmt>
  <rfmt sheetId="3" sqref="B151" start="0" length="2147483647">
    <dxf>
      <font>
        <sz val="18"/>
      </font>
    </dxf>
  </rfmt>
  <rfmt sheetId="3" sqref="B152" start="0" length="2147483647">
    <dxf>
      <font>
        <sz val="18"/>
      </font>
    </dxf>
  </rfmt>
  <rfmt sheetId="3" sqref="A151:A152" start="0" length="2147483647">
    <dxf>
      <font>
        <sz val="18"/>
      </font>
    </dxf>
  </rfmt>
  <rfmt sheetId="3" sqref="B168:B170" start="0" length="2147483647">
    <dxf>
      <font>
        <sz val="18"/>
      </font>
    </dxf>
  </rfmt>
  <rfmt sheetId="3" sqref="B173" start="0" length="2147483647">
    <dxf>
      <font>
        <sz val="18"/>
      </font>
    </dxf>
  </rfmt>
  <rfmt sheetId="3" sqref="A173" start="0" length="2147483647">
    <dxf>
      <font>
        <sz val="18"/>
      </font>
    </dxf>
  </rfmt>
  <rfmt sheetId="3" sqref="A168:A170" start="0" length="2147483647">
    <dxf>
      <font>
        <sz val="18"/>
      </font>
    </dxf>
  </rfmt>
  <rfmt sheetId="3" sqref="A190:B190" start="0" length="2147483647">
    <dxf>
      <font>
        <sz val="18"/>
      </font>
    </dxf>
  </rfmt>
  <rfmt sheetId="3" sqref="A186:B186" start="0" length="2147483647">
    <dxf>
      <font>
        <sz val="18"/>
      </font>
    </dxf>
  </rfmt>
  <rfmt sheetId="3" sqref="A181:B182" start="0" length="2147483647">
    <dxf>
      <font>
        <sz val="18"/>
      </font>
    </dxf>
  </rfmt>
  <rfmt sheetId="3" sqref="A194:B194" start="0" length="2147483647">
    <dxf>
      <font>
        <sz val="18"/>
      </font>
    </dxf>
  </rfmt>
  <rfmt sheetId="3" sqref="A192:B192" start="0" length="2147483647">
    <dxf>
      <font>
        <sz val="18"/>
      </font>
    </dxf>
  </rfmt>
  <rfmt sheetId="3" sqref="A197:B198" start="0" length="2147483647">
    <dxf>
      <font>
        <sz val="18"/>
      </font>
    </dxf>
  </rfmt>
  <rfmt sheetId="3" sqref="A200:B200" start="0" length="2147483647">
    <dxf>
      <font>
        <sz val="18"/>
      </font>
    </dxf>
  </rfmt>
  <rfmt sheetId="3" sqref="A202:B202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53727" sId="3" numFmtId="4">
    <oc r="C130">
      <v>36598.079149999998</v>
    </oc>
    <nc r="C130">
      <v>36386.318070000001</v>
    </nc>
  </rcc>
  <rcc rId="53728" sId="3" numFmtId="4">
    <oc r="D130">
      <v>3886.11465</v>
    </oc>
    <nc r="D130">
      <v>5251.7071999999998</v>
    </nc>
  </rcc>
  <rcc rId="53729" sId="3" numFmtId="4">
    <oc r="C132">
      <v>14525.163409999999</v>
    </oc>
    <nc r="C132">
      <v>14523.402330000001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57755" sId="3" numFmtId="4">
    <oc r="D152">
      <v>454.32675</v>
    </oc>
    <nc r="D152">
      <v>467.64774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fmt sheetId="3" sqref="F201">
    <dxf>
      <numFmt numFmtId="186" formatCode="#,##0.0000"/>
    </dxf>
  </rfmt>
  <rfmt sheetId="3" sqref="F201">
    <dxf>
      <numFmt numFmtId="187" formatCode="#,##0.000"/>
    </dxf>
  </rfmt>
  <rfmt sheetId="3" sqref="F201">
    <dxf>
      <numFmt numFmtId="4" formatCode="#,##0.00"/>
    </dxf>
  </rfmt>
  <rfmt sheetId="3" sqref="F20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57605" sId="3" numFmtId="4">
    <oc r="C187">
      <v>15819.655000000001</v>
    </oc>
    <nc r="C187">
      <v>15758.943600000001</v>
    </nc>
  </rcc>
  <rcc rId="57606" sId="3" numFmtId="4">
    <oc r="D187">
      <v>15576.655000000001</v>
    </oc>
    <nc r="D187">
      <v>15507</v>
    </nc>
  </rcc>
  <rcc rId="57607" sId="3" numFmtId="4">
    <oc r="C188">
      <v>20761.983</v>
    </oc>
    <nc r="C188">
      <v>23597.705999999998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56572" sId="3" numFmtId="4">
    <oc r="C172">
      <v>4096.7380000000003</v>
    </oc>
    <nc r="C172">
      <v>7096.7380000000003</v>
    </nc>
  </rcc>
  <rcc rId="56573" sId="3" numFmtId="4">
    <oc r="D172">
      <v>332.04016999999999</v>
    </oc>
    <nc r="D172">
      <v>424.73817000000003</v>
    </nc>
  </rcc>
  <rcc rId="56574" sId="3" numFmtId="4">
    <oc r="D174">
      <v>470</v>
    </oc>
    <nc r="D174">
      <v>556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58154" sId="3">
    <oc r="G142">
      <f>SUM(D142/F142*100)</f>
    </oc>
    <nc r="G142"/>
  </rcc>
  <rcc rId="58155" sId="3">
    <oc r="G143">
      <f>SUM(D143/F143*100)</f>
    </oc>
    <nc r="G143"/>
  </rcc>
  <rcc rId="58156" sId="3">
    <oc r="G144">
      <f>SUM(D144/F144*100)</f>
    </oc>
    <nc r="G144"/>
  </rcc>
  <rcc rId="58157" sId="3">
    <oc r="G145">
      <f>SUM(D145/F145*100)</f>
    </oc>
    <nc r="G145"/>
  </rcc>
  <rcc rId="58158" sId="3">
    <oc r="G149">
      <f>SUM(D149/F149*100)</f>
    </oc>
    <nc r="G149"/>
  </rcc>
  <rcc rId="58159" sId="3">
    <oc r="G133">
      <f>SUM(D133/F133*100)</f>
    </oc>
    <nc r="G133"/>
  </rcc>
  <rcc rId="58160" sId="3">
    <oc r="G135">
      <f>SUM(D135/F135*100)</f>
    </oc>
    <nc r="G135"/>
  </rcc>
  <rcc rId="58161" sId="3">
    <oc r="G136">
      <f>SUM(D136/F136*100)</f>
    </oc>
    <nc r="G136"/>
  </rcc>
  <rcc rId="58162" sId="3">
    <oc r="G139">
      <f>SUM(D139/F139*100)</f>
    </oc>
    <nc r="G139"/>
  </rcc>
  <rcc rId="58163" sId="3">
    <oc r="G128">
      <f>SUM(D128/F128*100)</f>
    </oc>
    <nc r="G128"/>
  </rcc>
  <rcc rId="58164" sId="3">
    <oc r="G129">
      <f>SUM(D129/F129*100)</f>
    </oc>
    <nc r="G129"/>
  </rcc>
  <rcc rId="58165" sId="3">
    <oc r="G109">
      <f>SUM(D109/F109*100)</f>
    </oc>
    <nc r="G109"/>
  </rcc>
  <rcc rId="58166" sId="3">
    <oc r="G110">
      <f>SUM(D110/F110*100)</f>
    </oc>
    <nc r="G110"/>
  </rcc>
  <rcc rId="58167" sId="3">
    <oc r="G87">
      <f>SUM(D87/F87*100)</f>
    </oc>
    <nc r="G87"/>
  </rcc>
  <rcc rId="58168" sId="3">
    <oc r="E197">
      <f>SUM(D197/C197*100)</f>
    </oc>
    <nc r="E197"/>
  </rcc>
  <rcc rId="58169" sId="3">
    <oc r="E198">
      <f>SUM(D198/C198*100)</f>
    </oc>
    <nc r="E198"/>
  </rcc>
  <rcc rId="58170" sId="3">
    <oc r="E199">
      <f>SUM(D199/C199*100)</f>
    </oc>
    <nc r="E199"/>
  </rcc>
  <rcc rId="58171" sId="3">
    <oc r="E200">
      <f>SUM(D200/C200*100)</f>
    </oc>
    <nc r="E200"/>
  </rcc>
  <rcc rId="58172" sId="3">
    <oc r="E201">
      <f>SUM(D201/C201*100)</f>
    </oc>
    <nc r="E201"/>
  </rcc>
  <rcc rId="58173" sId="3">
    <oc r="E202">
      <f>SUM(D202/C202*100)</f>
    </oc>
    <nc r="E202"/>
  </rcc>
  <rcc rId="58174" sId="3">
    <oc r="G197">
      <f>SUM(D197/F197*100)</f>
    </oc>
    <nc r="G197"/>
  </rcc>
  <rcc rId="58175" sId="3">
    <oc r="G198">
      <f>SUM(D198/F198*100)</f>
    </oc>
    <nc r="G198"/>
  </rcc>
  <rcc rId="58176" sId="3">
    <oc r="G199">
      <f>SUM(D199/F199*100)</f>
    </oc>
    <nc r="G199"/>
  </rcc>
  <rcc rId="58177" sId="3">
    <oc r="G200">
      <f>SUM(D200/F200*100)</f>
    </oc>
    <nc r="G200"/>
  </rcc>
  <rcc rId="58178" sId="3">
    <oc r="G201">
      <f>SUM(D201/F201*100)</f>
    </oc>
    <nc r="G201"/>
  </rcc>
  <rcc rId="58179" sId="3">
    <oc r="G202">
      <f>SUM(D202/F202*100)</f>
    </oc>
    <nc r="G202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58988" sId="3" numFmtId="4">
    <oc r="C188">
      <v>23597.705999999998</v>
    </oc>
    <nc r="C188">
      <v>27649.149000000001</v>
    </nc>
  </rcc>
  <rcc rId="58989" sId="3" numFmtId="4">
    <oc r="D189">
      <v>0</v>
    </oc>
    <nc r="D189">
      <v>3422.1120999999998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52071" sId="3" numFmtId="4">
    <oc r="C154">
      <v>13709.6</v>
    </oc>
    <nc r="C154">
      <v>1274</v>
    </nc>
  </rcc>
  <rcc rId="52072" sId="3" numFmtId="4">
    <oc r="D154">
      <v>5411.5</v>
    </oc>
    <nc r="D154">
      <v>230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58823" sId="3" numFmtId="4">
    <oc r="D134">
      <v>0</v>
    </oc>
    <nc r="D134">
      <v>8500</v>
    </nc>
  </rcc>
  <rcc rId="58824" sId="3" numFmtId="4">
    <oc r="C135">
      <v>51178.124470000002</v>
    </oc>
    <nc r="C135">
      <v>48611.705600000001</v>
    </nc>
  </rcc>
  <rcc rId="58825" sId="3" numFmtId="4">
    <oc r="D135">
      <v>9791.7811500000007</v>
    </oc>
    <nc r="D135">
      <v>12453.55127</v>
    </nc>
  </rcc>
  <rcc rId="58826" sId="3" numFmtId="4">
    <oc r="D136">
      <v>3882.7586700000002</v>
    </oc>
    <nc r="D136">
      <v>4357.4166599999999</v>
    </nc>
  </rcc>
  <rcc rId="58827" sId="3" numFmtId="4">
    <oc r="D137">
      <v>0</v>
    </oc>
    <nc r="D137">
      <v>3180.6828</v>
    </nc>
  </rcc>
  <rcc rId="58828" sId="3" numFmtId="4">
    <oc r="D139">
      <v>22135.474020000001</v>
    </oc>
    <nc r="D139">
      <v>34771.066079999997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58454" sId="3" numFmtId="4">
    <oc r="D7">
      <v>90351.190499999997</v>
    </oc>
    <nc r="D7">
      <v>104525.69661</v>
    </nc>
  </rcc>
  <rcc rId="58455" sId="3" numFmtId="4">
    <oc r="D9">
      <v>6418.9083700000001</v>
    </oc>
    <nc r="D9">
      <v>7251.2139999999999</v>
    </nc>
  </rcc>
  <rcc rId="58456" sId="3" numFmtId="4">
    <oc r="D10">
      <v>34.1721</v>
    </oc>
    <nc r="D10">
      <v>39.070729999999998</v>
    </nc>
  </rcc>
  <rcc rId="58457" sId="3" numFmtId="4">
    <oc r="D11">
      <v>6807.6857200000004</v>
    </oc>
    <nc r="D11">
      <v>7716.4613900000004</v>
    </nc>
  </rcc>
  <rcc rId="58458" sId="3" numFmtId="4">
    <oc r="D12">
      <v>-752.11356000000001</v>
    </oc>
    <nc r="D12">
      <v>-850.76598000000001</v>
    </nc>
  </rcc>
  <rcc rId="58459" sId="3" numFmtId="4">
    <oc r="D14">
      <v>16231.1193</v>
    </oc>
    <nc r="D14">
      <v>16396.780210000001</v>
    </nc>
  </rcc>
  <rcc rId="58460" sId="3" numFmtId="4">
    <oc r="D15">
      <v>-56.594320000000003</v>
    </oc>
    <nc r="D15">
      <v>-53.549320000000002</v>
    </nc>
  </rcc>
  <rcc rId="58461" sId="3" numFmtId="4">
    <oc r="D16">
      <v>2407.6702700000001</v>
    </oc>
    <nc r="D16">
      <v>2407.6749799999998</v>
    </nc>
  </rcc>
  <rcc rId="58462" sId="3" numFmtId="4">
    <oc r="D17">
      <v>711.81417999999996</v>
    </oc>
    <nc r="D17">
      <v>741.83831999999995</v>
    </nc>
  </rcc>
  <rcc rId="58463" sId="3" numFmtId="4">
    <oc r="D19">
      <v>675.74114999999995</v>
    </oc>
    <nc r="D19">
      <v>1132.69732</v>
    </nc>
  </rcc>
  <rcc rId="58464" sId="3" numFmtId="4">
    <oc r="D21">
      <v>187.89492000000001</v>
    </oc>
    <nc r="D21">
      <v>163.51589000000001</v>
    </nc>
  </rcc>
  <rcc rId="58465" sId="3" numFmtId="4">
    <oc r="D22">
      <v>299.30808000000002</v>
    </oc>
    <nc r="D22">
      <v>448.68247000000002</v>
    </nc>
  </rcc>
  <rcc rId="58466" sId="3" numFmtId="4">
    <oc r="D24">
      <v>4768.7270699999999</v>
    </oc>
    <nc r="D24">
      <v>4393.6447099999996</v>
    </nc>
  </rcc>
  <rcc rId="58467" sId="3" numFmtId="4">
    <oc r="D25">
      <v>785.2047</v>
    </oc>
    <nc r="D25">
      <v>1535.1795199999999</v>
    </nc>
  </rcc>
  <rcc rId="58468" sId="3" numFmtId="4">
    <oc r="D27">
      <v>43.943739999999998</v>
    </oc>
    <nc r="D27">
      <v>1102.7750799999999</v>
    </nc>
  </rcc>
  <rcc rId="58469" sId="3" numFmtId="4">
    <oc r="D29">
      <v>1343.0199700000001</v>
    </oc>
    <nc r="D29">
      <v>1512.1998599999999</v>
    </nc>
  </rcc>
  <rcc rId="58470" sId="3" numFmtId="4">
    <oc r="D30">
      <v>30.53</v>
    </oc>
    <nc r="D30">
      <v>35.08</v>
    </nc>
  </rcc>
  <rcc rId="58471" sId="3" numFmtId="4">
    <oc r="D35">
      <v>-6.1109999999999998E-2</v>
    </oc>
    <nc r="D35">
      <v>-3.6400000000000002E-2</v>
    </nc>
  </rcc>
  <rcc rId="58472" sId="3" numFmtId="4">
    <oc r="D41">
      <v>6175.5603499999997</v>
    </oc>
    <nc r="D41">
      <v>6706.0293899999997</v>
    </nc>
  </rcc>
  <rcc rId="58473" sId="3" numFmtId="4">
    <oc r="D42">
      <v>929.01210000000003</v>
    </oc>
    <nc r="D42">
      <v>1116.87194</v>
    </nc>
  </rcc>
  <rcc rId="58474" sId="3" numFmtId="4">
    <oc r="D43">
      <v>255.92305999999999</v>
    </oc>
    <nc r="D43">
      <v>299.23437000000001</v>
    </nc>
  </rcc>
  <rcc rId="58475" sId="3" numFmtId="4">
    <oc r="D47">
      <v>376.21618000000001</v>
    </oc>
    <nc r="D47">
      <v>422.65942999999999</v>
    </nc>
  </rcc>
  <rcc rId="58476" sId="3" numFmtId="4">
    <oc r="D49">
      <v>449.46568000000002</v>
    </oc>
    <nc r="D49">
      <v>449.46616999999998</v>
    </nc>
  </rcc>
  <rcc rId="58477" sId="3" numFmtId="4">
    <oc r="D51">
      <v>482.44049000000001</v>
    </oc>
    <nc r="D51">
      <v>631.39745000000005</v>
    </nc>
  </rcc>
  <rcc rId="58478" sId="3" numFmtId="4">
    <oc r="D55">
      <v>11736.15495</v>
    </oc>
    <nc r="D55">
      <v>12241.92821</v>
    </nc>
  </rcc>
  <rcc rId="58479" sId="3" numFmtId="4">
    <oc r="D56">
      <v>215.68370999999999</v>
    </oc>
    <nc r="D56">
      <v>260.16732999999999</v>
    </nc>
  </rcc>
  <rcc rId="58480" sId="3" numFmtId="4">
    <oc r="D60">
      <v>667.91264000000001</v>
    </oc>
    <nc r="D60">
      <v>741.60177999999996</v>
    </nc>
  </rcc>
  <rcc rId="58481" sId="3" numFmtId="4">
    <oc r="D61">
      <v>150.26551000000001</v>
    </oc>
    <nc r="D61">
      <v>239.37935999999999</v>
    </nc>
  </rcc>
  <rcc rId="58482" sId="3" numFmtId="4">
    <oc r="D66">
      <v>32.4</v>
    </oc>
    <nc r="D66">
      <v>0.2</v>
    </nc>
  </rcc>
  <rcc rId="58483" sId="3" numFmtId="4">
    <oc r="D70">
      <v>83158.100000000006</v>
    </oc>
    <nc r="D70">
      <v>91415.6</v>
    </nc>
  </rcc>
  <rcc rId="58484" sId="3" numFmtId="4">
    <oc r="C72">
      <v>241298.10376</v>
    </oc>
    <nc r="C72">
      <v>238521.02932999999</v>
    </nc>
  </rcc>
  <rcc rId="58485" sId="3" numFmtId="4">
    <oc r="D72">
      <v>118545.27701999999</v>
    </oc>
    <nc r="D72">
      <v>144834.68945999999</v>
    </nc>
  </rcc>
  <rcc rId="58486" sId="3" numFmtId="4">
    <oc r="C73">
      <v>470284.26799999998</v>
    </oc>
    <nc r="C73">
      <v>474335.71100000001</v>
    </nc>
  </rcc>
  <rcc rId="58487" sId="3" numFmtId="4">
    <oc r="D73">
      <v>325605.75894000003</v>
    </oc>
    <nc r="D73">
      <v>363362.92592000001</v>
    </nc>
  </rcc>
  <rcc rId="58488" sId="3" numFmtId="4">
    <oc r="C74">
      <v>31976.335340000001</v>
    </oc>
    <nc r="C74">
      <v>32543.115549999999</v>
    </nc>
  </rcc>
  <rcc rId="58489" sId="3" numFmtId="4">
    <oc r="D74">
      <v>23174.50835</v>
    </oc>
    <nc r="D74">
      <v>25017.835330000002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c rId="59019" sId="3" numFmtId="4">
    <oc r="D193">
      <v>570.80999999999995</v>
    </oc>
    <nc r="D193">
      <v>786.08079999999995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c rId="59049" sId="3" numFmtId="4">
    <oc r="D195">
      <v>5169.9506799999999</v>
    </oc>
    <nc r="D195">
      <v>5576.8186800000003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7019" sId="3" numFmtId="4">
    <oc r="D92">
      <v>876.97614999999996</v>
    </oc>
    <nc r="D92">
      <v>1003.5670699999999</v>
    </nc>
  </rcc>
  <rcc rId="57020" sId="3" numFmtId="4">
    <oc r="D94">
      <v>713.92193999999995</v>
    </oc>
    <nc r="D94">
      <v>856.86140999999998</v>
    </nc>
  </rcc>
  <rcc rId="57021" sId="3" numFmtId="4">
    <oc r="D95">
      <v>1806.53034</v>
    </oc>
    <nc r="D95">
      <v>2148.25036</v>
    </nc>
  </rcc>
  <rcc rId="57022" sId="3" numFmtId="4">
    <oc r="D97">
      <v>141.1</v>
    </oc>
    <nc r="D97">
      <v>148.80000000000001</v>
    </nc>
  </rcc>
  <rcc rId="57023" sId="3" numFmtId="4">
    <oc r="C106">
      <v>2275.6999999999998</v>
    </oc>
    <nc r="C106">
      <v>1483.556</v>
    </nc>
  </rcc>
  <rcc rId="57024" sId="3" numFmtId="4">
    <oc r="C108">
      <v>137479.35384</v>
    </oc>
    <nc r="C108">
      <v>136323.26710999999</v>
    </nc>
  </rcc>
  <rcc rId="57025" sId="3" numFmtId="4">
    <oc r="D108">
      <v>42294.374129999997</v>
    </oc>
    <nc r="D108">
      <v>55139.575770000003</v>
    </nc>
  </rcc>
  <rcc rId="57026" sId="3" numFmtId="4">
    <oc r="D118">
      <v>1001.4069</v>
    </oc>
    <nc r="D118">
      <v>1637.79701</v>
    </nc>
  </rcc>
  <rcc rId="57027" sId="3" numFmtId="4">
    <oc r="D127">
      <v>377.42970000000003</v>
    </oc>
    <nc r="D127">
      <v>455.72230000000002</v>
    </nc>
  </rcc>
  <rcc rId="57028" sId="3" numFmtId="4">
    <oc r="C132">
      <v>153073.33449000001</v>
    </oc>
    <nc r="C132">
      <v>153827.84849</v>
    </nc>
  </rcc>
  <rcc rId="57029" sId="3" numFmtId="4">
    <oc r="D132">
      <f>SUM(D133+D134+D135+D136+D137+D138+D139)</f>
    </oc>
    <nc r="D132">
      <v>36273.419569999998</v>
    </nc>
  </rcc>
  <rcc rId="57030" sId="3" numFmtId="4">
    <oc r="C140">
      <v>52039.269899999999</v>
    </oc>
    <nc r="C140">
      <v>50838.832820000003</v>
    </nc>
  </rcc>
  <rcc rId="57031" sId="3" numFmtId="4">
    <oc r="D140">
      <v>10971.93369</v>
    </oc>
    <nc r="D140">
      <v>19063.644130000001</v>
    </nc>
  </rcc>
  <rcc rId="57032" sId="3" numFmtId="4">
    <oc r="D150">
      <f>SUM(D152)</f>
    </oc>
    <nc r="D150">
      <v>467.64774</v>
    </nc>
  </rcc>
  <rcc rId="57033" sId="3" numFmtId="4">
    <oc r="D154">
      <v>81363.358139999997</v>
    </oc>
    <nc r="D154">
      <v>90413.112139999997</v>
    </nc>
  </rcc>
  <rcc rId="57034" sId="3" numFmtId="4">
    <oc r="D158">
      <v>274447.57137999998</v>
    </oc>
    <nc r="D158">
      <v>306835.06125999999</v>
    </nc>
  </rcc>
  <rcc rId="57035" sId="3" numFmtId="4">
    <oc r="D163">
      <v>16271.04263</v>
    </oc>
    <nc r="D163">
      <v>18263.407630000002</v>
    </nc>
  </rcc>
  <rcc rId="57036" sId="3" numFmtId="4">
    <oc r="D169">
      <v>137.69919999999999</v>
    </oc>
    <nc r="D169">
      <v>183.69919999999999</v>
    </nc>
  </rcc>
  <rcc rId="57037" sId="3" numFmtId="4">
    <oc r="D170">
      <v>5145.6073999999999</v>
    </oc>
    <nc r="D170">
      <v>5815.1874900000003</v>
    </nc>
  </rcc>
  <rcc rId="57038" sId="3" numFmtId="4">
    <oc r="C173">
      <v>70186.192939999994</v>
    </oc>
    <nc r="C173">
      <v>74244.592940000002</v>
    </nc>
  </rcc>
  <rcc rId="57039" sId="3" numFmtId="4">
    <oc r="D173">
      <v>37725.727099999996</v>
    </oc>
    <nc r="D173">
      <v>43057.617709999999</v>
    </nc>
  </rcc>
  <rcc rId="57040" sId="3" numFmtId="4">
    <oc r="D179">
      <v>1136.36571</v>
    </oc>
    <nc r="D179">
      <v>1156.0813700000001</v>
    </nc>
  </rcc>
  <rcc rId="57041" sId="3" numFmtId="4">
    <oc r="C182">
      <v>11036.56806</v>
    </oc>
    <nc r="C182">
      <v>11051.56806</v>
    </nc>
  </rcc>
  <rcc rId="57042" sId="3" numFmtId="4">
    <oc r="D182">
      <v>4695.1716900000001</v>
    </oc>
    <nc r="D182">
      <v>6590.0535799999998</v>
    </nc>
  </rcc>
  <rcc rId="57043" sId="3" numFmtId="4">
    <oc r="C186">
      <v>51283.700669999998</v>
    </oc>
    <nc r="C186">
      <v>54058.711600000002</v>
    </nc>
  </rcc>
  <rcc rId="57044" sId="3" numFmtId="4">
    <oc r="D186">
      <v>20890.924129999999</v>
    </oc>
    <nc r="D186">
      <v>20821.268459999999</v>
    </nc>
  </rcc>
  <rcc rId="57045" sId="3" numFmtId="4">
    <oc r="D190">
      <v>33.87829</v>
    </oc>
    <nc r="D190">
      <v>47.350580000000001</v>
    </nc>
  </rcc>
  <rcc rId="57046" sId="3" numFmtId="4">
    <oc r="D192">
      <v>570.80999999999995</v>
    </oc>
    <nc r="D192">
      <v>650.83749999999998</v>
    </nc>
  </rcc>
  <rcc rId="57047" sId="3" numFmtId="4">
    <oc r="D194">
      <v>6447.2486799999997</v>
    </oc>
    <nc r="D194">
      <v>6988.1326799999997</v>
    </nc>
  </rcc>
  <rfmt sheetId="3" sqref="C203:D203">
    <dxf>
      <numFmt numFmtId="4" formatCode="#,##0.00"/>
    </dxf>
  </rfmt>
  <rfmt sheetId="3" sqref="C203:D203">
    <dxf>
      <numFmt numFmtId="187" formatCode="#,##0.000"/>
    </dxf>
  </rfmt>
  <rfmt sheetId="3" sqref="C203:D203">
    <dxf>
      <numFmt numFmtId="186" formatCode="#,##0.0000"/>
    </dxf>
  </rfmt>
  <rfmt sheetId="3" sqref="C203:D203">
    <dxf>
      <numFmt numFmtId="172" formatCode="#,##0.00000"/>
    </dxf>
  </rfmt>
  <rfmt sheetId="3" sqref="C203:D203">
    <dxf>
      <numFmt numFmtId="186" formatCode="#,##0.0000"/>
    </dxf>
  </rfmt>
  <rfmt sheetId="3" sqref="C203:D203">
    <dxf>
      <numFmt numFmtId="187" formatCode="#,##0.000"/>
    </dxf>
  </rfmt>
  <rfmt sheetId="3" sqref="C203:D203">
    <dxf>
      <numFmt numFmtId="4" formatCode="#,##0.00"/>
    </dxf>
  </rfmt>
  <rfmt sheetId="3" sqref="C203: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rc rId="52164" sId="3" ref="A144:XFD144" action="insertRow">
    <undo index="16" exp="area" ref3D="1" dr="$A$167:$XFD$168" dn="Z_B31C8DB7_3E78_4144_A6B5_8DE36DE63F0E_.wvu.Rows" sId="3"/>
    <undo index="26" exp="area" ref3D="1" dr="$A$171:$XFD$172" dn="Z_A54C432C_6C68_4B53_A75C_446EB3A61B2B_.wvu.Rows" sId="3"/>
    <undo index="24" exp="area" ref3D="1" dr="$A$167:$XFD$168" dn="Z_A54C432C_6C68_4B53_A75C_446EB3A61B2B_.wvu.Rows" sId="3"/>
    <undo index="12" exp="area" ref3D="1" dr="$A$167:$XFD$167" dn="Z_5C539BE6_C8E0_453F_AB5E_9E58094195EA_.wvu.Rows" sId="3"/>
    <undo index="38" exp="area" ref3D="1" dr="$A$171:$XFD$172" dn="Z_42584DC0_1D41_4C93_9B38_C388E7B8DAC4_.wvu.Rows" sId="3"/>
    <undo index="36" exp="area" ref3D="1" dr="$A$167:$XFD$168" dn="Z_42584DC0_1D41_4C93_9B38_C388E7B8DAC4_.wvu.Rows" sId="3"/>
    <undo index="0" exp="area" ref3D="1" dr="$A$167:$XFD$167" dn="Z_3DCB9AAA_F09C_4EA6_B992_F93E466D374A_.wvu.Rows" sId="3"/>
    <undo index="18" exp="area" ref3D="1" dr="$A$167:$XFD$168" dn="Z_1A52382B_3765_4E8C_903F_6B8919B7242E_.wvu.Rows" sId="3"/>
  </rrc>
  <rrc rId="52165" sId="3" ref="A144:XFD144" action="insertRow">
    <undo index="16" exp="area" ref3D="1" dr="$A$168:$XFD$169" dn="Z_B31C8DB7_3E78_4144_A6B5_8DE36DE63F0E_.wvu.Rows" sId="3"/>
    <undo index="26" exp="area" ref3D="1" dr="$A$172:$XFD$173" dn="Z_A54C432C_6C68_4B53_A75C_446EB3A61B2B_.wvu.Rows" sId="3"/>
    <undo index="24" exp="area" ref3D="1" dr="$A$168:$XFD$169" dn="Z_A54C432C_6C68_4B53_A75C_446EB3A61B2B_.wvu.Rows" sId="3"/>
    <undo index="12" exp="area" ref3D="1" dr="$A$168:$XFD$168" dn="Z_5C539BE6_C8E0_453F_AB5E_9E58094195EA_.wvu.Rows" sId="3"/>
    <undo index="38" exp="area" ref3D="1" dr="$A$172:$XFD$173" dn="Z_42584DC0_1D41_4C93_9B38_C388E7B8DAC4_.wvu.Rows" sId="3"/>
    <undo index="36" exp="area" ref3D="1" dr="$A$168:$XFD$169" dn="Z_42584DC0_1D41_4C93_9B38_C388E7B8DAC4_.wvu.Rows" sId="3"/>
    <undo index="0" exp="area" ref3D="1" dr="$A$168:$XFD$168" dn="Z_3DCB9AAA_F09C_4EA6_B992_F93E466D374A_.wvu.Rows" sId="3"/>
    <undo index="18" exp="area" ref3D="1" dr="$A$168:$XFD$169" dn="Z_1A52382B_3765_4E8C_903F_6B8919B7242E_.wvu.Rows" sId="3"/>
  </rrc>
  <rrc rId="52166" sId="3" ref="A147:XFD147" action="insertRow">
    <undo index="16" exp="area" ref3D="1" dr="$A$169:$XFD$170" dn="Z_B31C8DB7_3E78_4144_A6B5_8DE36DE63F0E_.wvu.Rows" sId="3"/>
    <undo index="26" exp="area" ref3D="1" dr="$A$173:$XFD$174" dn="Z_A54C432C_6C68_4B53_A75C_446EB3A61B2B_.wvu.Rows" sId="3"/>
    <undo index="24" exp="area" ref3D="1" dr="$A$169:$XFD$170" dn="Z_A54C432C_6C68_4B53_A75C_446EB3A61B2B_.wvu.Rows" sId="3"/>
    <undo index="12" exp="area" ref3D="1" dr="$A$169:$XFD$169" dn="Z_5C539BE6_C8E0_453F_AB5E_9E58094195EA_.wvu.Rows" sId="3"/>
    <undo index="38" exp="area" ref3D="1" dr="$A$173:$XFD$174" dn="Z_42584DC0_1D41_4C93_9B38_C388E7B8DAC4_.wvu.Rows" sId="3"/>
    <undo index="36" exp="area" ref3D="1" dr="$A$169:$XFD$170" dn="Z_42584DC0_1D41_4C93_9B38_C388E7B8DAC4_.wvu.Rows" sId="3"/>
    <undo index="0" exp="area" ref3D="1" dr="$A$169:$XFD$169" dn="Z_3DCB9AAA_F09C_4EA6_B992_F93E466D374A_.wvu.Rows" sId="3"/>
    <undo index="18" exp="area" ref3D="1" dr="$A$169:$XFD$170" dn="Z_1A52382B_3765_4E8C_903F_6B8919B7242E_.wvu.Rows" sId="3"/>
  </rrc>
  <rrc rId="52167" sId="3" ref="A147:XFD147" action="insertRow">
    <undo index="16" exp="area" ref3D="1" dr="$A$170:$XFD$171" dn="Z_B31C8DB7_3E78_4144_A6B5_8DE36DE63F0E_.wvu.Rows" sId="3"/>
    <undo index="26" exp="area" ref3D="1" dr="$A$174:$XFD$175" dn="Z_A54C432C_6C68_4B53_A75C_446EB3A61B2B_.wvu.Rows" sId="3"/>
    <undo index="24" exp="area" ref3D="1" dr="$A$170:$XFD$171" dn="Z_A54C432C_6C68_4B53_A75C_446EB3A61B2B_.wvu.Rows" sId="3"/>
    <undo index="12" exp="area" ref3D="1" dr="$A$170:$XFD$170" dn="Z_5C539BE6_C8E0_453F_AB5E_9E58094195EA_.wvu.Rows" sId="3"/>
    <undo index="38" exp="area" ref3D="1" dr="$A$174:$XFD$175" dn="Z_42584DC0_1D41_4C93_9B38_C388E7B8DAC4_.wvu.Rows" sId="3"/>
    <undo index="36" exp="area" ref3D="1" dr="$A$170:$XFD$171" dn="Z_42584DC0_1D41_4C93_9B38_C388E7B8DAC4_.wvu.Rows" sId="3"/>
    <undo index="0" exp="area" ref3D="1" dr="$A$170:$XFD$170" dn="Z_3DCB9AAA_F09C_4EA6_B992_F93E466D374A_.wvu.Rows" sId="3"/>
    <undo index="18" exp="area" ref3D="1" dr="$A$170:$XFD$171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54871" sId="3">
    <nc r="A155" t="inlineStr">
      <is>
        <t>Ч23</t>
      </is>
    </nc>
  </rcc>
  <rcc rId="54872" sId="3">
    <nc r="A153" t="inlineStr">
      <is>
        <t>Ц71</t>
      </is>
    </nc>
  </rcc>
  <rcc rId="54873" sId="3">
    <nc r="A154" t="inlineStr">
      <is>
        <t>Ц71</t>
      </is>
    </nc>
  </rcc>
  <rcc rId="54874" sId="3" numFmtId="4">
    <oc r="C157">
      <v>11026.507</v>
    </oc>
    <nc r="C157">
      <v>35270.307000000001</v>
    </nc>
  </rcc>
  <rcc rId="54875" sId="3" numFmtId="4">
    <oc r="D157">
      <v>3649.3822</v>
    </oc>
    <nc r="D157">
      <v>20122.343199999999</v>
    </nc>
  </rcc>
  <rcc rId="54876" sId="3">
    <nc r="A157" t="inlineStr">
      <is>
        <t>Ц21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313" sId="3">
    <nc r="A100" t="inlineStr">
      <is>
        <t>A62</t>
      </is>
    </nc>
  </rcc>
  <rfmt sheetId="3" sqref="A100" start="0" length="2147483647">
    <dxf>
      <font>
        <i/>
      </font>
    </dxf>
  </rfmt>
  <rcc rId="50314" sId="3" odxf="1" dxf="1">
    <nc r="A111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04" start="0" length="2147483647">
    <dxf>
      <font>
        <i/>
      </font>
    </dxf>
  </rfmt>
  <rcc rId="50315" sId="3" numFmtId="4">
    <nc r="C100">
      <v>48826.37659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rc rId="52582" sId="3" ref="A120:XFD120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7:$XFD$127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2583" sId="3" xfDxf="1" s="1" dxf="1">
    <nc r="B120" t="inlineStr">
      <is>
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84" sId="3" numFmtId="4">
    <nc r="C120">
      <v>6879.7</v>
    </nc>
  </rcc>
  <rcc rId="52585" sId="3" numFmtId="4">
    <nc r="D120">
      <v>0</v>
    </nc>
  </rcc>
  <rcc rId="52586" sId="3">
    <nc r="E120">
      <f>SUM(D120/C120*100)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53980" sId="3" numFmtId="4">
    <oc r="C162">
      <v>1274</v>
    </oc>
    <nc r="C162">
      <v>1373.9469999999999</v>
    </nc>
  </rcc>
  <rcc rId="53981" sId="3" numFmtId="4">
    <oc r="D162">
      <v>230</v>
    </oc>
    <nc r="D162">
      <v>470</v>
    </nc>
  </rcc>
  <rcc rId="53982" sId="3" numFmtId="4">
    <oc r="C160">
      <v>3516.7379999999998</v>
    </oc>
    <nc r="C160">
      <v>4096.7380000000003</v>
    </nc>
  </rcc>
  <rcc rId="53983" sId="3" numFmtId="4">
    <oc r="D160">
      <v>239.79691</v>
    </oc>
    <nc r="D160">
      <v>332.04016999999999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5.xml><?xml version="1.0" encoding="utf-8"?>
<revisions xmlns="http://schemas.openxmlformats.org/spreadsheetml/2006/main" xmlns:r="http://schemas.openxmlformats.org/officeDocument/2006/relationships">
  <rcc rId="55568" sId="3" numFmtId="4">
    <oc r="C169">
      <v>2637.5</v>
    </oc>
    <nc r="C169">
      <v>2709.5</v>
    </nc>
  </rcc>
  <rcc rId="55569" sId="3" numFmtId="4">
    <oc r="D169">
      <v>581.49599999999998</v>
    </oc>
    <nc r="D169">
      <v>2555.8339999999998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6.xml><?xml version="1.0" encoding="utf-8"?>
<revisions xmlns="http://schemas.openxmlformats.org/spreadsheetml/2006/main" xmlns:r="http://schemas.openxmlformats.org/officeDocument/2006/relationships">
  <rcc rId="56817" sId="3">
    <oc r="A2" t="inlineStr">
      <is>
        <t xml:space="preserve">                                                                                Моргаушского муниципального округа на 01.08.2023 г.</t>
      </is>
    </oc>
    <nc r="A2" t="inlineStr">
      <is>
        <t xml:space="preserve">                                                                                Моргаушского муниципального округа на 01.09.2023 г.</t>
      </is>
    </nc>
  </rcc>
  <rcc rId="56818" sId="3">
    <oc r="D4" t="inlineStr">
      <is>
        <t>исполнено на 01.08.2023 г.</t>
      </is>
    </oc>
    <nc r="D4" t="inlineStr">
      <is>
        <t>исполнено на 01.09.2023 г.</t>
      </is>
    </nc>
  </rcc>
  <rcc rId="56819" sId="3">
    <oc r="F4" t="inlineStr">
      <is>
        <t>исполнено на 01.08.2022г.</t>
      </is>
    </oc>
    <nc r="F4" t="inlineStr">
      <is>
        <t>исполнено на 01.09.2022г.</t>
      </is>
    </nc>
  </rcc>
  <rcc rId="56820" sId="3">
    <oc r="D80" t="inlineStr">
      <is>
        <t>исполнено на 01.08.2023 г.</t>
      </is>
    </oc>
    <nc r="D80" t="inlineStr">
      <is>
        <t>исполнено на 01.09.2023 г.</t>
      </is>
    </nc>
  </rcc>
  <rcc rId="56821" sId="3">
    <oc r="F80" t="inlineStr">
      <is>
        <t>исполнено на 01.08.2022г.</t>
      </is>
    </oc>
    <nc r="F80" t="inlineStr">
      <is>
        <t>исполнено на 01.09.2022г.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51151" sId="3">
    <oc r="B114" t="inlineStr">
      <is>
        <t>Благоустройство</t>
      </is>
    </oc>
    <nc r="B114" t="inlineStr">
      <is>
        <t>Благоустройство: в том числе</t>
      </is>
    </nc>
  </rcc>
  <rcc rId="51152" sId="3">
    <oc r="B106" t="inlineStr">
      <is>
        <t>Жилищное хозяйство</t>
      </is>
    </oc>
    <nc r="B106" t="inlineStr">
      <is>
        <t>Жилищное хозяйство: в том числе</t>
      </is>
    </nc>
  </rcc>
  <rfmt sheetId="3" sqref="A106:B106" start="0" length="2147483647">
    <dxf>
      <font>
        <b/>
      </font>
    </dxf>
  </rfmt>
  <rfmt sheetId="3" sqref="B106" start="0" length="2147483647">
    <dxf>
      <font>
        <sz val="14"/>
      </font>
    </dxf>
  </rfmt>
  <rfmt sheetId="3" sqref="A109" start="0" length="2147483647">
    <dxf>
      <font>
        <sz val="16"/>
      </font>
    </dxf>
  </rfmt>
  <rfmt sheetId="3" sqref="A114" start="0" length="2147483647">
    <dxf>
      <font>
        <sz val="16"/>
      </font>
    </dxf>
  </rfmt>
  <rcc rId="51153" sId="3" numFmtId="4">
    <nc r="D107">
      <v>217.68204</v>
    </nc>
  </rcc>
  <rcc rId="51154" sId="3">
    <nc r="E107">
      <f>SUM(D107/C107*100)</f>
    </nc>
  </rcc>
  <rcc rId="51155" sId="3" numFmtId="4">
    <nc r="D108">
      <v>0</v>
    </nc>
  </rcc>
  <rcc rId="51156" sId="3">
    <nc r="E108">
      <f>SUM(D108/C108*100)</f>
    </nc>
  </rcc>
  <rcc rId="51157" sId="3" numFmtId="4">
    <nc r="D11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54711" sId="3" numFmtId="4">
    <oc r="C107">
      <v>48826.37659</v>
    </oc>
    <nc r="C107">
      <v>40846.646580000001</v>
    </nc>
  </rcc>
  <rcc rId="54712" sId="3" numFmtId="4">
    <oc r="D107">
      <v>0</v>
    </oc>
    <nc r="D107">
      <v>1142.78782</v>
    </nc>
  </rcc>
  <rcc rId="54713" sId="3" numFmtId="4">
    <oc r="D109">
      <v>25</v>
    </oc>
    <nc r="D10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57395" sId="3" numFmtId="4">
    <oc r="D165">
      <v>5088.4780000000001</v>
    </oc>
    <nc r="D165">
      <v>5652.9589999999998</v>
    </nc>
  </rcc>
  <rcc rId="57396" sId="3" numFmtId="4">
    <oc r="D166">
      <v>1087.2159999999999</v>
    </oc>
    <nc r="D166">
      <v>1974.2159999999999</v>
    </nc>
  </rcc>
  <rcc rId="57397" sId="3" numFmtId="4">
    <oc r="D167">
      <v>4385.4859999999999</v>
    </oc>
    <nc r="D167">
      <v>4926.37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fmt sheetId="3" sqref="C190:D191" start="0" length="2147483647">
    <dxf>
      <font>
        <i/>
      </font>
    </dxf>
  </rfmt>
  <rfmt sheetId="3" sqref="C182:D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51395" sId="3">
    <oc r="B112" t="inlineStr">
      <is>
        <t>Обеспечение качества жилищно-коммунальных услуг</t>
      </is>
    </oc>
    <nc r="B112" t="inlineStr">
      <is>
        <t>Развитие водоснабжения в сельской местности</t>
      </is>
    </nc>
  </rcc>
  <rcc rId="51396" sId="3">
    <oc r="B110" t="inlineStr">
      <is>
        <t>Обеспечение качества жилищно-коммунальных услуг</t>
      </is>
    </oc>
    <nc r="B110" t="inlineStr">
      <is>
        <t>Мероприятия, направленные на развитие и модернизацию объектов коммунальной инфраструктуры</t>
      </is>
    </nc>
  </rcc>
  <rcc rId="51397" sId="3" numFmtId="4">
    <oc r="C110">
      <v>9834.9486799999995</v>
    </oc>
    <nc r="C110">
      <v>1334.94868</v>
    </nc>
  </rcc>
  <rrc rId="51398" sId="3" ref="A111:XFD111" action="insertRow"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2" exp="area" ref3D="1" dr="$A$140:$XFD$140" dn="Z_61528DAC_5C4C_48F4_ADE2_8A724B05A086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34" exp="area" ref3D="1" dr="$A$114:$XFD$114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1399" sId="3">
    <nc r="B111" t="inlineStr">
      <is>
        <t>Приобретение коммунальной техники для ЖКХ</t>
      </is>
    </nc>
  </rcc>
  <rcc rId="51400" sId="3" numFmtId="4">
    <nc r="C111">
      <v>8500</v>
    </nc>
  </rcc>
  <rcc rId="51401" sId="3" numFmtId="4">
    <nc r="D111">
      <v>0</v>
    </nc>
  </rcc>
  <rcc rId="51402" sId="3">
    <nc r="A111" t="inlineStr">
      <is>
        <t>A11</t>
      </is>
    </nc>
  </rcc>
  <rcc rId="51403" sId="3" numFmtId="4">
    <oc r="C113">
      <v>18612.556089999998</v>
    </oc>
    <nc r="C113">
      <v>5358.4110899999996</v>
    </nc>
  </rcc>
  <rrc rId="51404" sId="3" ref="A114:XFD114" action="insertRow"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" exp="area" ref3D="1" dr="$A$141:$XFD$141" dn="Z_61528DAC_5C4C_48F4_ADE2_8A724B05A086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1405" sId="3" numFmtId="4">
    <nc r="C114">
      <v>6488.94</v>
    </nc>
  </rcc>
  <rcc rId="51406" sId="3" numFmtId="4">
    <nc r="D114">
      <v>0</v>
    </nc>
  </rcc>
  <rcc rId="51407" sId="3">
    <nc r="A114" t="inlineStr">
      <is>
        <t>A13</t>
      </is>
    </nc>
  </rcc>
  <rfmt sheetId="3" sqref="B116" start="0" length="2147483647">
    <dxf>
      <font>
        <sz val="18"/>
      </font>
    </dxf>
  </rfmt>
  <rfmt sheetId="3" sqref="B10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05" start="0" length="2147483647">
    <dxf>
      <font>
        <sz val="20"/>
      </font>
    </dxf>
  </rfmt>
  <rfmt sheetId="3" sqref="B105" start="0" length="2147483647">
    <dxf>
      <font>
        <sz val="18"/>
      </font>
    </dxf>
  </rfmt>
  <rfmt sheetId="3" sqref="A101:B101" start="0" length="2147483647">
    <dxf>
      <font>
        <b/>
      </font>
    </dxf>
  </rfmt>
  <rfmt sheetId="3" sqref="A101:B101" start="0" length="2147483647">
    <dxf>
      <font>
        <sz val="18"/>
      </font>
    </dxf>
  </rfmt>
  <rcc rId="51408" sId="3">
    <nc r="B114" t="inlineStr">
      <is>
        <t>Капитальный и текущий ремонт объектов водоотвения (очистных сооружений и т.д.)</t>
      </is>
    </nc>
  </rcc>
  <rrc rId="51409" sId="3" ref="A118:XFD118" action="insertRow"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" exp="area" ref3D="1" dr="$A$142:$XFD$142" dn="Z_61528DAC_5C4C_48F4_ADE2_8A724B05A086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1410" sId="3">
    <nc r="B118" t="inlineStr">
      <is>
        <t>Уличное освещение</t>
      </is>
    </nc>
  </rcc>
  <rcc rId="51411" sId="3" numFmtId="4">
    <nc r="C118">
      <v>7401.4</v>
    </nc>
  </rcc>
  <rcc rId="51412" sId="3" numFmtId="4">
    <nc r="D118">
      <v>2273.7384000000002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район!$70:$70,район!$143:$143</formula>
    <oldFormula>район!$70:$70,район!$143:$143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57575" sId="3" numFmtId="4">
    <oc r="D183">
      <v>0</v>
    </oc>
    <nc r="D183">
      <v>1152.1373900000001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53015" sId="3" numFmtId="4">
    <oc r="C41">
      <v>11111</v>
    </oc>
    <nc r="C41">
      <v>8000</v>
    </nc>
  </rcc>
  <rcc rId="53016" sId="3" numFmtId="4">
    <oc r="D41">
      <v>5791.7826999999997</v>
    </oc>
    <nc r="D41">
      <v>5054.7255100000002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fmt sheetId="3" sqref="F18">
    <dxf>
      <numFmt numFmtId="4" formatCode="#,##0.00"/>
    </dxf>
  </rfmt>
  <rfmt sheetId="3" sqref="F18">
    <dxf>
      <numFmt numFmtId="187" formatCode="#,##0.000"/>
    </dxf>
  </rfmt>
  <rfmt sheetId="3" sqref="F18">
    <dxf>
      <numFmt numFmtId="186" formatCode="#,##0.0000"/>
    </dxf>
  </rfmt>
  <rfmt sheetId="3" sqref="F18">
    <dxf>
      <numFmt numFmtId="172" formatCode="#,##0.00000"/>
    </dxf>
  </rfmt>
  <rfmt sheetId="3" sqref="F18">
    <dxf>
      <numFmt numFmtId="186" formatCode="#,##0.0000"/>
    </dxf>
  </rfmt>
  <rfmt sheetId="3" sqref="F18">
    <dxf>
      <numFmt numFmtId="187" formatCode="#,##0.000"/>
    </dxf>
  </rfmt>
  <rfmt sheetId="3" sqref="F18">
    <dxf>
      <numFmt numFmtId="4" formatCode="#,##0.00"/>
    </dxf>
  </rfmt>
  <rfmt sheetId="3" sqref="F18">
    <dxf>
      <numFmt numFmtId="167" formatCode="#,##0.0"/>
    </dxf>
  </rfmt>
  <rfmt sheetId="3" sqref="F26">
    <dxf>
      <numFmt numFmtId="4" formatCode="#,##0.00"/>
    </dxf>
  </rfmt>
  <rfmt sheetId="3" sqref="F26">
    <dxf>
      <numFmt numFmtId="187" formatCode="#,##0.000"/>
    </dxf>
  </rfmt>
  <rfmt sheetId="3" sqref="F26">
    <dxf>
      <numFmt numFmtId="186" formatCode="#,##0.0000"/>
    </dxf>
  </rfmt>
  <rfmt sheetId="3" sqref="F26">
    <dxf>
      <numFmt numFmtId="172" formatCode="#,##0.00000"/>
    </dxf>
  </rfmt>
  <rfmt sheetId="3" sqref="F26">
    <dxf>
      <numFmt numFmtId="186" formatCode="#,##0.0000"/>
    </dxf>
  </rfmt>
  <rfmt sheetId="3" sqref="F26">
    <dxf>
      <numFmt numFmtId="187" formatCode="#,##0.000"/>
    </dxf>
  </rfmt>
  <rfmt sheetId="3" sqref="F26">
    <dxf>
      <numFmt numFmtId="4" formatCode="#,##0.00"/>
    </dxf>
  </rfmt>
  <rfmt sheetId="3" sqref="F26">
    <dxf>
      <numFmt numFmtId="167" formatCode="#,##0.0"/>
    </dxf>
  </rfmt>
  <rfmt sheetId="3" sqref="F28">
    <dxf>
      <numFmt numFmtId="4" formatCode="#,##0.00"/>
    </dxf>
  </rfmt>
  <rfmt sheetId="3" sqref="F28">
    <dxf>
      <numFmt numFmtId="187" formatCode="#,##0.000"/>
    </dxf>
  </rfmt>
  <rfmt sheetId="3" sqref="F28">
    <dxf>
      <numFmt numFmtId="186" formatCode="#,##0.0000"/>
    </dxf>
  </rfmt>
  <rfmt sheetId="3" sqref="F28">
    <dxf>
      <numFmt numFmtId="172" formatCode="#,##0.00000"/>
    </dxf>
  </rfmt>
  <rfmt sheetId="3" sqref="F28">
    <dxf>
      <numFmt numFmtId="186" formatCode="#,##0.0000"/>
    </dxf>
  </rfmt>
  <rfmt sheetId="3" sqref="F28">
    <dxf>
      <numFmt numFmtId="187" formatCode="#,##0.000"/>
    </dxf>
  </rfmt>
  <rfmt sheetId="3" sqref="F28">
    <dxf>
      <numFmt numFmtId="4" formatCode="#,##0.00"/>
    </dxf>
  </rfmt>
  <rfmt sheetId="3" sqref="F28">
    <dxf>
      <numFmt numFmtId="167" formatCode="#,##0.0"/>
    </dxf>
  </rfmt>
  <rfmt sheetId="3" sqref="F38">
    <dxf>
      <numFmt numFmtId="4" formatCode="#,##0.00"/>
    </dxf>
  </rfmt>
  <rfmt sheetId="3" sqref="F38">
    <dxf>
      <numFmt numFmtId="187" formatCode="#,##0.000"/>
    </dxf>
  </rfmt>
  <rfmt sheetId="3" sqref="F38">
    <dxf>
      <numFmt numFmtId="186" formatCode="#,##0.0000"/>
    </dxf>
  </rfmt>
  <rfmt sheetId="3" sqref="F38">
    <dxf>
      <numFmt numFmtId="172" formatCode="#,##0.00000"/>
    </dxf>
  </rfmt>
  <rfmt sheetId="3" sqref="F38">
    <dxf>
      <numFmt numFmtId="179" formatCode="#,##0.000000"/>
    </dxf>
  </rfmt>
  <rfmt sheetId="3" sqref="F38">
    <dxf>
      <numFmt numFmtId="188" formatCode="#,##0.0000000"/>
    </dxf>
  </rfmt>
  <rfmt sheetId="3" sqref="F38">
    <dxf>
      <numFmt numFmtId="179" formatCode="#,##0.000000"/>
    </dxf>
  </rfmt>
  <rfmt sheetId="3" sqref="F38">
    <dxf>
      <numFmt numFmtId="172" formatCode="#,##0.00000"/>
    </dxf>
  </rfmt>
  <rfmt sheetId="3" sqref="F38">
    <dxf>
      <numFmt numFmtId="186" formatCode="#,##0.0000"/>
    </dxf>
  </rfmt>
  <rfmt sheetId="3" sqref="F38">
    <dxf>
      <numFmt numFmtId="187" formatCode="#,##0.000"/>
    </dxf>
  </rfmt>
  <rfmt sheetId="3" sqref="F38">
    <dxf>
      <numFmt numFmtId="4" formatCode="#,##0.00"/>
    </dxf>
  </rfmt>
  <rfmt sheetId="3" sqref="F38">
    <dxf>
      <numFmt numFmtId="167" formatCode="#,##0.0"/>
    </dxf>
  </rfmt>
  <rfmt sheetId="3" sqref="F48">
    <dxf>
      <numFmt numFmtId="4" formatCode="#,##0.00"/>
    </dxf>
  </rfmt>
  <rfmt sheetId="3" sqref="F48">
    <dxf>
      <numFmt numFmtId="187" formatCode="#,##0.000"/>
    </dxf>
  </rfmt>
  <rfmt sheetId="3" sqref="F48">
    <dxf>
      <numFmt numFmtId="186" formatCode="#,##0.0000"/>
    </dxf>
  </rfmt>
  <rfmt sheetId="3" sqref="F48">
    <dxf>
      <numFmt numFmtId="172" formatCode="#,##0.00000"/>
    </dxf>
  </rfmt>
  <rfmt sheetId="3" sqref="F48">
    <dxf>
      <numFmt numFmtId="186" formatCode="#,##0.0000"/>
    </dxf>
  </rfmt>
  <rfmt sheetId="3" sqref="F48">
    <dxf>
      <numFmt numFmtId="187" formatCode="#,##0.000"/>
    </dxf>
  </rfmt>
  <rfmt sheetId="3" sqref="F48">
    <dxf>
      <numFmt numFmtId="4" formatCode="#,##0.00"/>
    </dxf>
  </rfmt>
  <rfmt sheetId="3" sqref="F48">
    <dxf>
      <numFmt numFmtId="167" formatCode="#,##0.0"/>
    </dxf>
  </rfmt>
  <rfmt sheetId="3" sqref="F50">
    <dxf>
      <numFmt numFmtId="4" formatCode="#,##0.00"/>
    </dxf>
  </rfmt>
  <rfmt sheetId="3" sqref="F50">
    <dxf>
      <numFmt numFmtId="187" formatCode="#,##0.000"/>
    </dxf>
  </rfmt>
  <rfmt sheetId="3" sqref="F50">
    <dxf>
      <numFmt numFmtId="186" formatCode="#,##0.0000"/>
    </dxf>
  </rfmt>
  <rfmt sheetId="3" sqref="F50">
    <dxf>
      <numFmt numFmtId="172" formatCode="#,##0.00000"/>
    </dxf>
  </rfmt>
  <rfmt sheetId="3" sqref="F50">
    <dxf>
      <numFmt numFmtId="186" formatCode="#,##0.0000"/>
    </dxf>
  </rfmt>
  <rfmt sheetId="3" sqref="F50">
    <dxf>
      <numFmt numFmtId="187" formatCode="#,##0.000"/>
    </dxf>
  </rfmt>
  <rfmt sheetId="3" sqref="F50">
    <dxf>
      <numFmt numFmtId="4" formatCode="#,##0.00"/>
    </dxf>
  </rfmt>
  <rfmt sheetId="3" sqref="F50">
    <dxf>
      <numFmt numFmtId="167" formatCode="#,##0.0"/>
    </dxf>
  </rfmt>
  <rfmt sheetId="3" sqref="F53">
    <dxf>
      <numFmt numFmtId="4" formatCode="#,##0.00"/>
    </dxf>
  </rfmt>
  <rfmt sheetId="3" sqref="F53">
    <dxf>
      <numFmt numFmtId="187" formatCode="#,##0.000"/>
    </dxf>
  </rfmt>
  <rfmt sheetId="3" sqref="F53">
    <dxf>
      <numFmt numFmtId="186" formatCode="#,##0.0000"/>
    </dxf>
  </rfmt>
  <rfmt sheetId="3" sqref="F53">
    <dxf>
      <numFmt numFmtId="172" formatCode="#,##0.00000"/>
    </dxf>
  </rfmt>
  <rfmt sheetId="3" sqref="F53">
    <dxf>
      <numFmt numFmtId="186" formatCode="#,##0.0000"/>
    </dxf>
  </rfmt>
  <rfmt sheetId="3" sqref="F53">
    <dxf>
      <numFmt numFmtId="187" formatCode="#,##0.000"/>
    </dxf>
  </rfmt>
  <rfmt sheetId="3" sqref="F53">
    <dxf>
      <numFmt numFmtId="4" formatCode="#,##0.00"/>
    </dxf>
  </rfmt>
  <rfmt sheetId="3" sqref="F53">
    <dxf>
      <numFmt numFmtId="167" formatCode="#,##0.0"/>
    </dxf>
  </rfmt>
  <rfmt sheetId="3" sqref="F58">
    <dxf>
      <numFmt numFmtId="4" formatCode="#,##0.00"/>
    </dxf>
  </rfmt>
  <rfmt sheetId="3" sqref="F58">
    <dxf>
      <numFmt numFmtId="187" formatCode="#,##0.000"/>
    </dxf>
  </rfmt>
  <rfmt sheetId="3" sqref="F58">
    <dxf>
      <numFmt numFmtId="186" formatCode="#,##0.0000"/>
    </dxf>
  </rfmt>
  <rfmt sheetId="3" sqref="F58">
    <dxf>
      <numFmt numFmtId="172" formatCode="#,##0.00000"/>
    </dxf>
  </rfmt>
  <rfmt sheetId="3" sqref="F58">
    <dxf>
      <numFmt numFmtId="186" formatCode="#,##0.0000"/>
    </dxf>
  </rfmt>
  <rfmt sheetId="3" sqref="F58">
    <dxf>
      <numFmt numFmtId="187" formatCode="#,##0.000"/>
    </dxf>
  </rfmt>
  <rfmt sheetId="3" sqref="F58">
    <dxf>
      <numFmt numFmtId="4" formatCode="#,##0.00"/>
    </dxf>
  </rfmt>
  <rfmt sheetId="3" sqref="F58">
    <dxf>
      <numFmt numFmtId="167" formatCode="#,##0.0"/>
    </dxf>
  </rfmt>
  <rfmt sheetId="3" sqref="F68">
    <dxf>
      <numFmt numFmtId="4" formatCode="#,##0.00"/>
    </dxf>
  </rfmt>
  <rfmt sheetId="3" sqref="F68">
    <dxf>
      <numFmt numFmtId="187" formatCode="#,##0.000"/>
    </dxf>
  </rfmt>
  <rfmt sheetId="3" sqref="F68">
    <dxf>
      <numFmt numFmtId="186" formatCode="#,##0.0000"/>
    </dxf>
  </rfmt>
  <rfmt sheetId="3" sqref="F68">
    <dxf>
      <numFmt numFmtId="172" formatCode="#,##0.00000"/>
    </dxf>
  </rfmt>
  <rfmt sheetId="3" sqref="F77">
    <dxf>
      <numFmt numFmtId="186" formatCode="#,##0.0000"/>
    </dxf>
  </rfmt>
  <rfmt sheetId="3" sqref="F77">
    <dxf>
      <numFmt numFmtId="187" formatCode="#,##0.000"/>
    </dxf>
  </rfmt>
  <rfmt sheetId="3" sqref="F77">
    <dxf>
      <numFmt numFmtId="4" formatCode="#,##0.00"/>
    </dxf>
  </rfmt>
  <rfmt sheetId="3" sqref="F77">
    <dxf>
      <numFmt numFmtId="167" formatCode="#,##0.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3135" sId="3">
    <oc r="D80" t="inlineStr">
      <is>
        <t>исполнено на 01.06.2023 г.</t>
      </is>
    </oc>
    <nc r="D80" t="inlineStr">
      <is>
        <t>исполнено на 01.07.2023 г.</t>
      </is>
    </nc>
  </rcc>
  <rcc rId="53136" sId="3">
    <oc r="F80" t="inlineStr">
      <is>
        <t>исполнено на 01.06.2022г.</t>
      </is>
    </oc>
    <nc r="F80" t="inlineStr">
      <is>
        <t>исполнено на 01.07.2022г.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56476" sId="3" numFmtId="4">
    <oc r="D153">
      <v>54</v>
    </oc>
    <nc r="D153">
      <v>3611.99</v>
    </nc>
  </rcc>
  <rcc rId="56477" sId="3" numFmtId="4">
    <oc r="D154">
      <v>425.51949999999999</v>
    </oc>
    <nc r="D154">
      <v>430.31950000000001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fmt sheetId="3" sqref="C106" start="0" length="2147483647">
    <dxf>
      <font>
        <b/>
      </font>
    </dxf>
  </rfmt>
  <rfmt sheetId="3" sqref="D106" start="0" length="2147483647">
    <dxf>
      <font>
        <b/>
      </font>
    </dxf>
  </rfmt>
  <rfmt sheetId="3" sqref="F106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55929" sId="3" numFmtId="4">
    <oc r="D73">
      <v>17046.5661</v>
    </oc>
    <nc r="D73">
      <v>18114.461579999999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54396" sId="3">
    <nc r="A112" t="inlineStr">
      <is>
        <t>A4</t>
      </is>
    </nc>
  </rcc>
  <rcc rId="54397" sId="3" xfDxf="1" s="1" dxf="1">
    <oc r="B112" t="inlineStr">
      <is>
        <t>Управление и распоряжение муниципальным имуществом</t>
      </is>
    </oc>
    <nc r="B112" t="inlineStr">
      <is>
        <t>Сопровождение и информационное наполнение автоматизированной информационной системы управления и распоряжения муниципальным имуществом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398" sId="3">
    <nc r="A113" t="inlineStr">
      <is>
        <t>A6</t>
      </is>
    </nc>
  </rcc>
  <rcc rId="54399" sId="3" numFmtId="4">
    <oc r="D114">
      <v>0</v>
    </oc>
    <nc r="D114">
      <v>261.61290000000002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57963" sId="3" numFmtId="4">
    <oc r="F192">
      <v>384.49400000000003</v>
    </oc>
    <nc r="F192">
      <v>416.334</v>
    </nc>
  </rcc>
  <rcc rId="57964" sId="3" numFmtId="4">
    <oc r="F194">
      <v>4412.9120000000003</v>
    </oc>
    <nc r="F194">
      <v>4850.2370000000001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58111" sId="3">
    <oc r="G32">
      <f>SUM(D32/F32*100)</f>
    </oc>
    <nc r="G32"/>
  </rcc>
  <rcc rId="58112" sId="3">
    <oc r="G31">
      <f>SUM(D31/F31*100)</f>
    </oc>
    <nc r="G31"/>
  </rcc>
  <rcc rId="58113" sId="3">
    <oc r="E31">
      <f>SUM(D31/C31*100)</f>
    </oc>
    <nc r="E31"/>
  </rcc>
  <rcc rId="58114" sId="3">
    <oc r="E39">
      <f>SUM(D39/C39*100)</f>
    </oc>
    <nc r="E39"/>
  </rcc>
  <rcc rId="58115" sId="3">
    <oc r="E40">
      <f>SUM(D40/C40*100)</f>
    </oc>
    <nc r="E40"/>
  </rcc>
  <rcc rId="58116" sId="3">
    <oc r="G40">
      <f>SUM(D40/F40*100)</f>
    </oc>
    <nc r="G40"/>
  </rcc>
  <rcc rId="58117" sId="3">
    <oc r="E44">
      <f>SUM(D44/C44*100)</f>
    </oc>
    <nc r="E44"/>
  </rcc>
  <rcc rId="58118" sId="3">
    <oc r="G44">
      <f>SUM(D44/F44*100)</f>
    </oc>
    <nc r="G44"/>
  </rcc>
  <rcc rId="58119" sId="3">
    <oc r="G46">
      <f>SUM(D46/F46*100)</f>
    </oc>
    <nc r="G46"/>
  </rcc>
  <rcc rId="58120" sId="3">
    <oc r="E58">
      <f>SUM(D58/C58*100)</f>
    </oc>
    <nc r="E58"/>
  </rcc>
  <rcc rId="58121" sId="3">
    <oc r="G58">
      <f>SUM(D58/F58*100)</f>
    </oc>
    <nc r="G58"/>
  </rcc>
  <rcc rId="58122" sId="3">
    <oc r="E57">
      <f>SUM(D57/C57*100)</f>
    </oc>
    <nc r="E57"/>
  </rcc>
  <rcc rId="58123" sId="3">
    <oc r="G57">
      <f>SUM(D57/F57*100)</f>
    </oc>
    <nc r="G57"/>
  </rcc>
  <rcc rId="58124" sId="3">
    <oc r="G88">
      <f>SUM(D88/F88*100)</f>
    </oc>
    <nc r="G88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52940" sId="3">
    <oc r="A2" t="inlineStr">
      <is>
        <t xml:space="preserve">                                                                                Моргаушского муниципального округа на 01.06.2023 г.</t>
      </is>
    </oc>
    <nc r="A2" t="inlineStr">
      <is>
        <t xml:space="preserve">                                                                                Моргаушского муниципального округа на 01.07.2023 г.</t>
      </is>
    </nc>
  </rcc>
  <rcc rId="52941" sId="3">
    <oc r="D4" t="inlineStr">
      <is>
        <t>исполнено на 01.06.2023 г.</t>
      </is>
    </oc>
    <nc r="D4" t="inlineStr">
      <is>
        <t>исполнено на 01.07.2023 г.</t>
      </is>
    </nc>
  </rcc>
  <rcc rId="52942" sId="3">
    <oc r="F4" t="inlineStr">
      <is>
        <t>исполнено на 01.06.2022г.</t>
      </is>
    </oc>
    <nc r="F4" t="inlineStr">
      <is>
        <t>исполнено на 01.07.2022г.</t>
      </is>
    </nc>
  </rcc>
  <rcc rId="52943" sId="3" numFmtId="4">
    <oc r="C7">
      <v>155367.51999999999</v>
    </oc>
    <nc r="C7">
      <v>152367.51999999999</v>
    </nc>
  </rcc>
  <rcc rId="52944" sId="3" numFmtId="4">
    <oc r="D7">
      <v>44792.297910000001</v>
    </oc>
    <nc r="D7">
      <v>59056.861980000001</v>
    </nc>
  </rcc>
  <rcc rId="52945" sId="3" numFmtId="4">
    <oc r="D9">
      <v>3912.36661</v>
    </oc>
    <nc r="D9">
      <v>4722.4044599999997</v>
    </nc>
  </rcc>
  <rcc rId="52946" sId="3" numFmtId="4">
    <oc r="D10">
      <v>19.412369999999999</v>
    </oc>
    <nc r="D10">
      <v>24.546690000000002</v>
    </nc>
  </rcc>
  <rcc rId="52947" sId="3" numFmtId="4">
    <oc r="D11">
      <v>4143.6337000000003</v>
    </oc>
    <nc r="D11">
      <v>5002.9981500000004</v>
    </nc>
  </rcc>
  <rcc rId="52948" sId="3" numFmtId="4">
    <oc r="D12">
      <v>-487.46820000000002</v>
    </oc>
    <nc r="D12">
      <v>-589.21537999999998</v>
    </nc>
  </rcc>
  <rcc rId="52949" sId="3" numFmtId="4">
    <oc r="D14">
      <v>10582.513870000001</v>
    </oc>
    <nc r="D14">
      <v>10897.30702</v>
    </nc>
  </rcc>
  <rcc rId="52950" sId="3" numFmtId="4">
    <oc r="D16">
      <v>1978.3315399999999</v>
    </oc>
    <nc r="D16">
      <v>2025.5919899999999</v>
    </nc>
  </rcc>
  <rcc rId="52951" sId="3" numFmtId="4">
    <oc r="D17">
      <v>620.28696000000002</v>
    </oc>
    <nc r="D17">
      <v>618.75522999999998</v>
    </nc>
  </rcc>
  <rcc rId="52952" sId="3" numFmtId="4">
    <oc r="D19">
      <v>475.48432000000003</v>
    </oc>
    <nc r="D19">
      <v>578.08606999999995</v>
    </nc>
  </rcc>
  <rcc rId="52953" sId="3" numFmtId="4">
    <oc r="D20">
      <v>270.30149999999998</v>
    </oc>
    <nc r="D20">
      <v>418.45087000000001</v>
    </nc>
  </rcc>
  <rcc rId="52954" sId="3" numFmtId="4">
    <oc r="D21">
      <v>75.69265</v>
    </oc>
    <nc r="D21">
      <v>198.79891000000001</v>
    </nc>
  </rcc>
  <rcc rId="52955" sId="3" numFmtId="4">
    <oc r="D22">
      <v>194.60884999999999</v>
    </oc>
    <nc r="D22">
      <v>219.65196</v>
    </nc>
  </rcc>
  <rcc rId="52956" sId="3" numFmtId="4">
    <oc r="D23">
      <v>2195.60536</v>
    </oc>
    <nc r="D23">
      <v>4842.0921500000004</v>
    </nc>
  </rcc>
  <rcc rId="52957" sId="3" numFmtId="4">
    <oc r="D24">
      <v>1797.3459499999999</v>
    </oc>
    <nc r="D24">
      <v>4376.9396800000004</v>
    </nc>
  </rcc>
  <rcc rId="52958" sId="3" numFmtId="4">
    <oc r="D25">
      <v>398.25941</v>
    </oc>
    <nc r="D25">
      <v>465.15246999999999</v>
    </nc>
  </rcc>
  <rcc rId="52959" sId="3" numFmtId="4">
    <oc r="C27">
      <v>4300</v>
    </oc>
    <nc r="C27">
      <v>2300</v>
    </nc>
  </rcc>
  <rcc rId="52960" sId="3" numFmtId="4">
    <oc r="C29">
      <v>2500</v>
    </oc>
    <nc r="C29">
      <v>1500</v>
    </nc>
  </rcc>
  <rcc rId="52961" sId="3" numFmtId="4">
    <oc r="D29">
      <v>666.45734000000004</v>
    </oc>
    <nc r="D29">
      <v>926.30873999999994</v>
    </nc>
  </rcc>
  <rcc rId="52962" sId="3" numFmtId="4">
    <oc r="D30">
      <v>16.03</v>
    </oc>
    <nc r="D30">
      <v>21.28</v>
    </nc>
  </rcc>
  <rcc rId="52963" sId="3" numFmtId="4">
    <oc r="C39">
      <v>46</v>
    </oc>
    <nc r="C39">
      <v>0</v>
    </nc>
  </rcc>
  <rcc rId="52964" sId="3" numFmtId="4">
    <oc r="C41">
      <v>8000</v>
    </oc>
    <nc r="C41">
      <v>11111</v>
    </nc>
  </rcc>
  <rcc rId="52965" sId="3" numFmtId="4">
    <oc r="D41">
      <v>4296.7003599999998</v>
    </oc>
    <nc r="D41">
      <v>5791.7826999999997</v>
    </nc>
  </rcc>
  <rcc rId="52966" sId="3" numFmtId="4">
    <oc r="D42">
      <v>496.93668000000002</v>
    </oc>
    <nc r="D42">
      <v>530.78998000000001</v>
    </nc>
  </rcc>
  <rcc rId="52967" sId="3" numFmtId="4">
    <oc r="D43">
      <v>165.76478</v>
    </oc>
    <nc r="D43">
      <v>206.26721000000001</v>
    </nc>
  </rcc>
  <rcc rId="52968" sId="3" numFmtId="4">
    <oc r="C45">
      <v>100</v>
    </oc>
    <nc r="C45">
      <v>260</v>
    </nc>
  </rcc>
  <rcc rId="52969" sId="3" numFmtId="4">
    <oc r="C47">
      <v>1216</v>
    </oc>
    <nc r="C47">
      <v>1056</v>
    </nc>
  </rcc>
  <rcc rId="52970" sId="3" numFmtId="4">
    <oc r="D47">
      <v>225.11768000000001</v>
    </oc>
    <nc r="D47">
      <v>286.61630000000002</v>
    </nc>
  </rcc>
  <rcc rId="52971" sId="3" numFmtId="4">
    <oc r="D49">
      <v>310.84863000000001</v>
    </oc>
    <nc r="D49">
      <v>310.84913</v>
    </nc>
  </rcc>
  <rcc rId="52972" sId="3" numFmtId="4">
    <oc r="D51">
      <v>229.35409000000001</v>
    </oc>
    <nc r="D51">
      <v>292.84267999999997</v>
    </nc>
  </rcc>
  <rcc rId="52973" sId="3" numFmtId="4">
    <oc r="C55">
      <v>2000</v>
    </oc>
    <nc r="C55">
      <v>8000</v>
    </nc>
  </rcc>
  <rcc rId="52974" sId="3" numFmtId="4">
    <oc r="D55">
      <v>6032.4047899999996</v>
    </oc>
    <nc r="D55">
      <v>6485.0517600000003</v>
    </nc>
  </rcc>
  <rcc rId="52975" sId="3" numFmtId="4">
    <oc r="D59">
      <v>352.55622</v>
    </oc>
    <nc r="D59">
      <v>422.60899999999998</v>
    </nc>
  </rcc>
  <rcc rId="52976" sId="3" numFmtId="4">
    <oc r="D60">
      <v>69.836519999999993</v>
    </oc>
    <nc r="D60">
      <v>76.755750000000006</v>
    </nc>
  </rcc>
  <rcc rId="52977" sId="3" numFmtId="4">
    <oc r="C63">
      <v>100</v>
    </oc>
    <nc r="C63">
      <v>146</v>
    </nc>
  </rcc>
  <rcc rId="52978" sId="3" numFmtId="4">
    <oc r="D63">
      <v>313.49900000000002</v>
    </oc>
    <nc r="D63">
      <v>393.49900000000002</v>
    </nc>
  </rcc>
  <rcc rId="52979" sId="3" numFmtId="4">
    <oc r="C66">
      <v>11270.727999999999</v>
    </oc>
    <nc r="C66">
      <v>9351.6678800000009</v>
    </nc>
  </rcc>
  <rcc rId="52980" sId="3" numFmtId="4">
    <oc r="D66">
      <v>6331.1028200000001</v>
    </oc>
    <nc r="D66">
      <v>7541.0157900000004</v>
    </nc>
  </rcc>
  <rcc rId="52981" sId="3" numFmtId="4">
    <oc r="D69">
      <v>58385.599999999999</v>
    </oc>
    <nc r="D69">
      <v>74900.600000000006</v>
    </nc>
  </rcc>
  <rcc rId="52982" sId="3" numFmtId="4">
    <oc r="D71">
      <v>70148.782439999995</v>
    </oc>
    <nc r="D71">
      <v>75471.834640000001</v>
    </nc>
  </rcc>
  <rcc rId="52983" sId="3" numFmtId="4">
    <oc r="D72">
      <v>169273.05064</v>
    </oc>
    <nc r="D72">
      <v>260846.26592999999</v>
    </nc>
  </rcc>
  <rcc rId="52984" sId="3" numFmtId="4">
    <oc r="C73">
      <v>28349.721150000001</v>
    </oc>
    <nc r="C73">
      <v>31756.335340000001</v>
    </nc>
  </rcc>
  <rcc rId="52985" sId="3" numFmtId="4">
    <oc r="D73">
      <v>14368.667079999999</v>
    </oc>
    <nc r="D73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rc rId="55088" sId="3" ref="A188:XFD188" action="insertRow">
    <undo index="26" exp="area" ref3D="1" dr="$A$190:$XFD$191" dn="Z_A54C432C_6C68_4B53_A75C_446EB3A61B2B_.wvu.Rows" sId="3"/>
    <undo index="38" exp="area" ref3D="1" dr="$A$190:$XFD$191" dn="Z_42584DC0_1D41_4C93_9B38_C388E7B8DAC4_.wvu.Rows" sId="3"/>
  </rrc>
  <rrc rId="55089" sId="3" ref="A186:XFD186" action="insertRow">
    <undo index="16" exp="area" ref3D="1" dr="$A$186:$XFD$187" dn="Z_B31C8DB7_3E78_4144_A6B5_8DE36DE63F0E_.wvu.Rows" sId="3"/>
    <undo index="26" exp="area" ref3D="1" dr="$A$191:$XFD$192" dn="Z_A54C432C_6C68_4B53_A75C_446EB3A61B2B_.wvu.Rows" sId="3"/>
    <undo index="24" exp="area" ref3D="1" dr="$A$186:$XFD$187" dn="Z_A54C432C_6C68_4B53_A75C_446EB3A61B2B_.wvu.Rows" sId="3"/>
    <undo index="12" exp="area" ref3D="1" dr="$A$186:$XFD$186" dn="Z_5C539BE6_C8E0_453F_AB5E_9E58094195EA_.wvu.Rows" sId="3"/>
    <undo index="38" exp="area" ref3D="1" dr="$A$191:$XFD$192" dn="Z_42584DC0_1D41_4C93_9B38_C388E7B8DAC4_.wvu.Rows" sId="3"/>
    <undo index="36" exp="area" ref3D="1" dr="$A$186:$XFD$187" dn="Z_42584DC0_1D41_4C93_9B38_C388E7B8DAC4_.wvu.Rows" sId="3"/>
    <undo index="0" exp="area" ref3D="1" dr="$A$186:$XFD$186" dn="Z_3DCB9AAA_F09C_4EA6_B992_F93E466D374A_.wvu.Rows" sId="3"/>
    <undo index="18" exp="area" ref3D="1" dr="$A$186:$XFD$187" dn="Z_1A52382B_3765_4E8C_903F_6B8919B7242E_.wvu.Rows" sId="3"/>
  </rrc>
  <rcc rId="55090" sId="3">
    <oc r="B188" t="inlineStr">
      <is>
        <t>Другие вопросы в области физическая культуры и спорта</t>
      </is>
    </oc>
    <nc r="B188" t="inlineStr">
      <is>
        <t>Прикладные научные исследования в области физической культуры и спорта</t>
      </is>
    </nc>
  </rcc>
  <rcc rId="55091" sId="3">
    <oc r="E188">
      <f>SUM(D188/C188*100)</f>
    </oc>
    <nc r="E188">
      <f>SUM(D188/C188*100)</f>
    </nc>
  </rcc>
  <rcc rId="55092" sId="3">
    <oc r="G188">
      <f>SUM(D188/F188*100)</f>
    </oc>
    <nc r="G188">
      <f>SUM(D188/F188*100)</f>
    </nc>
  </rcc>
  <rrc rId="55093" sId="3" ref="A189:XFD189" action="deleteRow">
    <undo index="26" exp="area" ref3D="1" dr="$A$192:$XFD$193" dn="Z_A54C432C_6C68_4B53_A75C_446EB3A61B2B_.wvu.Rows" sId="3"/>
    <undo index="38" exp="area" ref3D="1" dr="$A$192:$XFD$193" dn="Z_42584DC0_1D41_4C93_9B38_C388E7B8DAC4_.wvu.Rows" sId="3"/>
    <rfmt sheetId="3" xfDxf="1" s="1" sqref="A189:XFD1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8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9" start="0" length="0">
      <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4" sId="3" ref="A186:XFD186" action="insertRow">
    <undo index="16" exp="area" ref3D="1" dr="$A$187:$XFD$188" dn="Z_B31C8DB7_3E78_4144_A6B5_8DE36DE63F0E_.wvu.Rows" sId="3"/>
    <undo index="26" exp="area" ref3D="1" dr="$A$191:$XFD$192" dn="Z_A54C432C_6C68_4B53_A75C_446EB3A61B2B_.wvu.Rows" sId="3"/>
    <undo index="24" exp="area" ref3D="1" dr="$A$187:$XFD$188" dn="Z_A54C432C_6C68_4B53_A75C_446EB3A61B2B_.wvu.Rows" sId="3"/>
    <undo index="12" exp="area" ref3D="1" dr="$A$187:$XFD$187" dn="Z_5C539BE6_C8E0_453F_AB5E_9E58094195EA_.wvu.Rows" sId="3"/>
    <undo index="38" exp="area" ref3D="1" dr="$A$191:$XFD$192" dn="Z_42584DC0_1D41_4C93_9B38_C388E7B8DAC4_.wvu.Rows" sId="3"/>
    <undo index="36" exp="area" ref3D="1" dr="$A$187:$XFD$188" dn="Z_42584DC0_1D41_4C93_9B38_C388E7B8DAC4_.wvu.Rows" sId="3"/>
    <undo index="0" exp="area" ref3D="1" dr="$A$187:$XFD$187" dn="Z_3DCB9AAA_F09C_4EA6_B992_F93E466D374A_.wvu.Rows" sId="3"/>
    <undo index="18" exp="area" ref3D="1" dr="$A$187:$XFD$188" dn="Z_1A52382B_3765_4E8C_903F_6B8919B7242E_.wvu.Rows" sId="3"/>
  </rrc>
  <rrc rId="55095" sId="3" ref="A178:XFD178" action="insertRow"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55096" sId="3">
    <nc r="A178" t="inlineStr">
      <is>
        <t>A61</t>
      </is>
    </nc>
  </rcc>
  <rcc rId="55097" sId="3" xfDxf="1" s="1" dxf="1">
    <nc r="B178" t="inlineStr">
      <is>
        <t>Улучшение жилищных условий граждан, проживающих на сельских территориях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098" sId="3" numFmtId="4">
    <nc r="C178">
      <v>1365.80231</v>
    </nc>
  </rcc>
  <rcc rId="55099" sId="3" numFmtId="4">
    <nc r="D178">
      <v>0</v>
    </nc>
  </rcc>
  <rcc rId="55100" sId="3">
    <nc r="E178">
      <f>SUM(D178/C178*100)</f>
    </nc>
  </rcc>
  <rfmt sheetId="3" sqref="A178:B178" start="0" length="2147483647">
    <dxf>
      <font>
        <i/>
      </font>
    </dxf>
  </rfmt>
  <rrc rId="55101" sId="3" ref="A179:XFD179" action="insertRow"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55102" sId="3">
    <nc r="A179" t="inlineStr">
      <is>
        <t>Ц71</t>
      </is>
    </nc>
  </rcc>
  <rcc rId="55103" sId="3" xfDxf="1" s="1" dxf="1">
    <nc r="B179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4" sId="3" numFmtId="4">
    <nc r="C179">
      <v>110</v>
    </nc>
  </rcc>
  <rcc rId="55105" sId="3" numFmtId="4">
    <nc r="D179">
      <v>66.090230000000005</v>
    </nc>
  </rcc>
  <rcc rId="55106" sId="3">
    <nc r="E179">
      <f>SUM(D179/C179*100)</f>
    </nc>
  </rcc>
  <rrc rId="55107" sId="3" ref="A180:XFD180" action="insertRow"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55108" sId="3" xfDxf="1" s="1" dxf="1">
    <nc r="B180" t="inlineStr">
      <is>
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9" sId="3" numFmtId="4">
    <nc r="C180">
      <v>179.26575</v>
    </nc>
  </rcc>
  <rcc rId="55110" sId="3" numFmtId="4">
    <nc r="D180">
      <v>140.45520999999999</v>
    </nc>
  </rcc>
  <rcc rId="55111" sId="3">
    <nc r="E180">
      <f>SUM(D180/C180*100)</f>
    </nc>
  </rcc>
  <rcc rId="55112" sId="3">
    <nc r="A180" t="inlineStr">
      <is>
        <t>Ц31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3.xml><?xml version="1.0" encoding="utf-8"?>
<revisions xmlns="http://schemas.openxmlformats.org/spreadsheetml/2006/main" xmlns:r="http://schemas.openxmlformats.org/officeDocument/2006/relationships">
  <rfmt sheetId="3" sqref="C188:D188" start="0" length="2147483647">
    <dxf>
      <font>
        <i/>
      </font>
    </dxf>
  </rfmt>
  <rfmt sheetId="3" sqref="C178:D180" start="0" length="2147483647">
    <dxf>
      <font>
        <i/>
      </font>
    </dxf>
  </rfmt>
  <rfmt sheetId="3" sqref="C169:D173" start="0" length="2147483647">
    <dxf>
      <font>
        <i/>
      </font>
    </dxf>
  </rfmt>
  <rfmt sheetId="3" sqref="C162:D162" start="0" length="2147483647">
    <dxf>
      <font>
        <i/>
      </font>
    </dxf>
  </rfmt>
  <rfmt sheetId="3" sqref="C157:D160" start="0" length="2147483647">
    <dxf>
      <font>
        <i/>
      </font>
    </dxf>
  </rfmt>
  <rfmt sheetId="3" sqref="C153:D155" start="0" length="2147483647">
    <dxf>
      <font>
        <i/>
      </font>
    </dxf>
  </rfmt>
  <rfmt sheetId="3" sqref="C140:D146" start="0" length="2147483647">
    <dxf>
      <font>
        <i/>
      </font>
    </dxf>
  </rfmt>
  <rfmt sheetId="3" sqref="C131:D137" start="0" length="2147483647">
    <dxf>
      <font>
        <i/>
      </font>
    </dxf>
  </rfmt>
  <rfmt sheetId="3" sqref="C126:D129" start="0" length="2147483647">
    <dxf>
      <font>
        <i/>
      </font>
    </dxf>
  </rfmt>
  <rfmt sheetId="3" sqref="C117:D123" start="0" length="2147483647">
    <dxf>
      <font>
        <i/>
      </font>
    </dxf>
  </rfmt>
  <rfmt sheetId="3" sqref="C109:D115" start="0" length="2147483647">
    <dxf>
      <font>
        <i/>
      </font>
    </dxf>
  </rfmt>
  <rfmt sheetId="3" sqref="C99:D99" start="0" length="2147483647">
    <dxf>
      <font>
        <i/>
      </font>
    </dxf>
  </rfmt>
  <rfmt sheetId="3" sqref="C107:D107" start="0" length="2147483647">
    <dxf>
      <font>
        <i/>
      </font>
    </dxf>
  </rfmt>
  <rfmt sheetId="3" sqref="A89:D8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54681" sId="3">
    <nc r="A105" t="inlineStr">
      <is>
        <t>Ч34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58956" sId="3" numFmtId="4">
    <oc r="C183">
      <v>1365.80231</v>
    </oc>
    <nc r="C183">
      <v>1155.1467500000001</v>
    </nc>
  </rcc>
  <rcc rId="58957" sId="3" numFmtId="4">
    <oc r="C185">
      <v>179.26575</v>
    </oc>
    <nc r="C185">
      <v>246.04596000000001</v>
    </nc>
  </rcc>
  <rcc rId="58958" sId="3" numFmtId="4">
    <oc r="D185">
      <v>140.45520999999999</v>
    </oc>
    <nc r="D185">
      <v>222.01906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c rId="58791" sId="3" numFmtId="4">
    <oc r="D120">
      <v>493.4</v>
    </oc>
    <nc r="D120">
      <v>495.9</v>
    </nc>
  </rcc>
  <rcc rId="58792" sId="3" numFmtId="4">
    <oc r="D121">
      <v>10.4</v>
    </oc>
    <nc r="D121">
      <v>210.4</v>
    </nc>
  </rcc>
  <rcc rId="58793" sId="3" numFmtId="4">
    <oc r="D125">
      <v>0</v>
    </oc>
    <nc r="D125">
      <v>365.54354999999998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57427" sId="3" numFmtId="4">
    <oc r="D174">
      <v>424.73817000000003</v>
    </oc>
    <nc r="D174">
      <v>2288.2287799999999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57113" sId="3" numFmtId="4">
    <oc r="D120">
      <v>477.84</v>
    </oc>
    <nc r="D120">
      <v>493.4</v>
    </nc>
  </rcc>
  <rcc rId="57114" sId="3" numFmtId="4">
    <oc r="D121">
      <v>0</v>
    </oc>
    <nc r="D121">
      <v>10.4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.xml><?xml version="1.0" encoding="utf-8"?>
<revisions xmlns="http://schemas.openxmlformats.org/spreadsheetml/2006/main" xmlns:r="http://schemas.openxmlformats.org/officeDocument/2006/relationships">
  <rcc rId="56945" sId="3" numFmtId="4">
    <oc r="D66">
      <v>22.949570000000001</v>
    </oc>
    <nc r="D66">
      <v>42.252000000000002</v>
    </nc>
  </rcc>
  <rcc rId="56946" sId="3" numFmtId="4">
    <oc r="D67">
      <v>7519.05105</v>
    </oc>
    <nc r="D67">
      <v>9037.5228800000004</v>
    </nc>
  </rcc>
  <rcc rId="56947" sId="3" numFmtId="4">
    <oc r="D70">
      <v>74900.600000000006</v>
    </oc>
    <nc r="D70">
      <v>83158.100000000006</v>
    </nc>
  </rcc>
  <rcc rId="56948" sId="3" numFmtId="4">
    <oc r="C72">
      <v>239694.56964</v>
    </oc>
    <nc r="C72">
      <v>241298.10376</v>
    </nc>
  </rcc>
  <rcc rId="56949" sId="3" numFmtId="4">
    <oc r="D72">
      <v>93943.25808</v>
    </oc>
    <nc r="D72">
      <v>118545.27701999999</v>
    </nc>
  </rcc>
  <rcc rId="56950" sId="3" numFmtId="4">
    <oc r="C73">
      <v>467448.54499999998</v>
    </oc>
    <nc r="C73">
      <v>470284.26799999998</v>
    </nc>
  </rcc>
  <rcc rId="56951" sId="3" numFmtId="4">
    <oc r="D73">
      <v>290887.91282000003</v>
    </oc>
    <nc r="D73">
      <v>325605.75894000003</v>
    </nc>
  </rcc>
  <rcc rId="56952" sId="3" numFmtId="4">
    <oc r="C74">
      <v>31756.335340000001</v>
    </oc>
    <nc r="C74">
      <v>31976.335340000001</v>
    </nc>
  </rcc>
  <rcc rId="56953" sId="3" numFmtId="4">
    <oc r="D74">
      <v>21397.961579999999</v>
    </oc>
    <nc r="D74">
      <v>23174.50835</v>
    </nc>
  </rcc>
  <rcc rId="56954" sId="3" numFmtId="4">
    <oc r="D29">
      <v>1373.54997</v>
    </oc>
    <nc r="D29">
      <v>1343.0199700000001</v>
    </nc>
  </rcc>
  <rcc rId="56955" sId="3" numFmtId="4">
    <oc r="C84">
      <v>70582.684399999998</v>
    </oc>
    <nc r="C84">
      <v>70802.684399999998</v>
    </nc>
  </rcc>
  <rcc rId="56956" sId="3" numFmtId="4">
    <oc r="D84">
      <v>32451.274860000001</v>
    </oc>
    <nc r="D84">
      <v>40796.399870000001</v>
    </nc>
  </rcc>
  <rcc rId="56957" sId="3" numFmtId="4">
    <oc r="D86">
      <v>3863.0848299999998</v>
    </oc>
    <nc r="D86">
      <v>4550.9662200000002</v>
    </nc>
  </rcc>
  <rcc rId="56958" sId="3" numFmtId="4">
    <nc r="D87">
      <v>11.14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51829" sId="3">
    <oc r="C147">
      <f>SUM(C148:C154)</f>
    </oc>
    <nc r="C147">
      <f>SUM(C148+C149+C150+C154)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53663" sId="3" numFmtId="4">
    <oc r="D123">
      <v>139.68706</v>
    </oc>
    <nc r="D123">
      <v>273.86434000000003</v>
    </nc>
  </rcc>
  <rcc rId="53664" sId="3" numFmtId="4">
    <oc r="C125">
      <v>51450.125999999997</v>
    </oc>
    <nc r="C125">
      <v>46659.040569999997</v>
    </nc>
  </rcc>
  <rcc rId="53665" sId="3" numFmtId="4">
    <oc r="D125">
      <v>0</v>
    </oc>
    <nc r="D125">
      <v>90.363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55629" sId="3">
    <nc r="A169" t="inlineStr">
      <is>
        <t>Ц34</t>
      </is>
    </nc>
  </rcc>
  <rfmt sheetId="3" sqref="A16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rc rId="55203" sId="3" ref="A188:XFD188" action="insertRow"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55204" sId="3">
    <nc r="A188" t="inlineStr">
      <is>
        <t>Ц51</t>
      </is>
    </nc>
  </rcc>
  <rcc rId="55205" sId="3" xfDxf="1" s="1" dxf="1">
    <nc r="B188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88:B188" start="0" length="2147483647">
    <dxf>
      <font>
        <i/>
      </font>
    </dxf>
  </rfmt>
  <rcc rId="55206" sId="3" numFmtId="4">
    <nc r="C188">
      <v>522.76800000000003</v>
    </nc>
  </rcc>
  <rcc rId="55207" sId="3" numFmtId="4">
    <nc r="D188">
      <v>0</v>
    </nc>
  </rcc>
  <rcc rId="55208" sId="3" xfDxf="1" s="1" dxf="1">
    <nc r="B190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209" sId="3" odxf="1" dxf="1">
    <nc r="A190" t="inlineStr">
      <is>
        <t>Ц51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90" start="0" length="2147483647">
    <dxf>
      <font>
        <i/>
      </font>
    </dxf>
  </rfmt>
  <rcc rId="55210" sId="3" numFmtId="4">
    <nc r="C190">
      <v>5550.1</v>
    </nc>
  </rcc>
  <rcc rId="55211" sId="3" numFmtId="4">
    <nc r="D190">
      <v>4313.8270000000002</v>
    </nc>
  </rcc>
  <rcc rId="55212" sId="3">
    <nc r="E190">
      <f>SUM(D190/C190*100)</f>
    </nc>
  </rcc>
  <rcc rId="55213" sId="3">
    <nc r="A191" t="inlineStr">
      <is>
        <t>Ч41</t>
      </is>
    </nc>
  </rcc>
  <rcc rId="55214" sId="3" xfDxf="1" s="1" dxf="1">
    <nc r="B191" t="inlineStr">
      <is>
        <t>Реализация вопросов местного значения в сфере образования, культуры и физической культуры и спорта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91:B191" start="0" length="2147483647">
    <dxf>
      <font>
        <i/>
      </font>
    </dxf>
  </rfmt>
  <rcc rId="55215" sId="3" numFmtId="4">
    <nc r="C191">
      <v>1818.182</v>
    </nc>
  </rcc>
  <rcc rId="55216" sId="3" numFmtId="4">
    <nc r="D191">
      <v>1818.182</v>
    </nc>
  </rcc>
  <rcc rId="55217" sId="3">
    <nc r="E191">
      <f>SUM(D191/C191*100)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3.xml><?xml version="1.0" encoding="utf-8"?>
<revisions xmlns="http://schemas.openxmlformats.org/spreadsheetml/2006/main" xmlns:r="http://schemas.openxmlformats.org/officeDocument/2006/relationships">
  <rcc rId="56375" sId="3" numFmtId="4">
    <oc r="D126">
      <v>365.39839000000001</v>
    </oc>
    <nc r="D126">
      <v>377.42970000000003</v>
    </nc>
  </rcc>
  <rcc rId="56376" sId="3" numFmtId="4">
    <oc r="D131">
      <v>273.86434000000003</v>
    </oc>
    <nc r="D131">
      <v>333.86434000000003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3" sqref="A152:B152" start="0" length="2147483647">
    <dxf>
      <font>
        <b/>
      </font>
    </dxf>
  </rfmt>
  <rfmt sheetId="3" sqref="A156:B156" start="0" length="2147483647">
    <dxf>
      <font>
        <b/>
      </font>
    </dxf>
  </rfmt>
  <rfmt sheetId="3" sqref="A161:B161" start="0" length="2147483647">
    <dxf>
      <font>
        <b/>
      </font>
    </dxf>
  </rfmt>
  <rfmt sheetId="3" sqref="A161:B161" start="0" length="2147483647">
    <dxf>
      <font>
        <b val="0"/>
      </font>
    </dxf>
  </rfmt>
  <rfmt sheetId="3" sqref="A161:B161" start="0" length="2147483647">
    <dxf>
      <font>
        <sz val="18"/>
      </font>
    </dxf>
  </rfmt>
  <rfmt sheetId="3" sqref="A156:B156" start="0" length="2147483647">
    <dxf>
      <font>
        <b val="0"/>
      </font>
    </dxf>
  </rfmt>
  <rfmt sheetId="3" sqref="A156:B156" start="0" length="2147483647">
    <dxf>
      <font>
        <sz val="18"/>
      </font>
    </dxf>
  </rfmt>
  <rfmt sheetId="3" sqref="A152:B152" start="0" length="2147483647">
    <dxf>
      <font>
        <b val="0"/>
      </font>
    </dxf>
  </rfmt>
  <rfmt sheetId="3" sqref="A152:B152" start="0" length="2147483647">
    <dxf>
      <font>
        <sz val="18"/>
      </font>
    </dxf>
  </rfmt>
  <rfmt sheetId="3" sqref="A151:B151" start="0" length="2147483647">
    <dxf>
      <font>
        <sz val="20"/>
      </font>
    </dxf>
  </rfmt>
  <rfmt sheetId="3" sqref="A148:B148" start="0" length="2147483647">
    <dxf>
      <font>
        <sz val="20"/>
      </font>
    </dxf>
  </rfmt>
  <rfmt sheetId="3" sqref="A125:B125" start="0" length="2147483647">
    <dxf>
      <font>
        <sz val="18"/>
      </font>
    </dxf>
  </rfmt>
  <rfmt sheetId="3" sqref="A130:B130" start="0" length="2147483647">
    <dxf>
      <font>
        <sz val="18"/>
      </font>
    </dxf>
  </rfmt>
  <rfmt sheetId="3" sqref="A138:B138" start="0" length="2147483647">
    <dxf>
      <font>
        <sz val="18"/>
      </font>
    </dxf>
  </rfmt>
  <rfmt sheetId="3" sqref="A148:B148" start="0" length="2147483647">
    <dxf>
      <font>
        <sz val="18"/>
      </font>
    </dxf>
  </rfmt>
  <rfmt sheetId="3" sqref="A151:B151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56045" sId="3">
    <oc r="B200" t="inlineStr">
      <is>
        <t>Обслуживание внутренноего государственного и муниципального долга</t>
      </is>
    </oc>
    <nc r="B200" t="inlineStr">
      <is>
        <t>Обслуживание внутреннего государственного и муниципального долга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55334" sId="3">
    <oc r="B153" t="inlineStr">
      <is>
        <t>Обеспечение деятельности детских дошкольных образовательных организаций</t>
      </is>
    </oc>
    <nc r="B153" t="inlineStr">
      <is>
        <t>Обеспечение деятельности детских дошкольных образовательных организаций(местные субсидии на иные цели)</t>
      </is>
    </nc>
  </rcc>
  <rcc rId="55335" sId="3">
    <o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oc>
    <n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    </is>
    </nc>
  </rcc>
  <rcc rId="55336" sId="3">
    <oc r="B155" t="inlineStr">
      <is>
        <t>Обеспечение безопасности участия детей в дорожном движении</t>
      </is>
    </oc>
    <nc r="B155" t="inlineStr">
      <is>
        <t>Обеспечение безопасности участия детей в дорожном движении (местные субсидии на иные цели)</t>
      </is>
    </nc>
  </rcc>
  <rcc rId="55337" sId="3">
    <oc r="B157" t="inlineStr">
      <is>
        <t>Обеспечение деятельности муниципальных общеобразовательных организаций</t>
      </is>
    </oc>
    <nc r="B157" t="inlineStr">
      <is>
        <t>Обеспечение деятельности муниципальных общеобразовательных организаций (местные субсидии на иные цели)</t>
      </is>
    </nc>
  </rcc>
  <rcc rId="55338" sId="3">
    <oc r="B158" t="inlineStr">
      <is>
        <t>Организация льготного питания для отдельных категорий учащихся в муниципальных общеобразовательных организациях</t>
      </is>
    </oc>
    <nc r="B158" t="inlineStr">
      <is>
    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    </is>
    </nc>
  </rcc>
  <rcc rId="55339" sId="3">
    <oc r="B159" t="inlineStr">
      <is>
        <t>Обеспечение безопасности участия детей в дорожном движении</t>
      </is>
    </oc>
    <nc r="B159" t="inlineStr">
      <is>
        <t>Обеспечение безопасности участия детей в дорожном движении (местные субсидии на иные цели)</t>
      </is>
    </nc>
  </rcc>
  <rcc rId="5534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55869" sId="3" numFmtId="4">
    <oc r="D72">
      <v>260846.26592999999</v>
    </oc>
    <nc r="D72">
      <v>290887.91282000003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56075" sId="3" numFmtId="4">
    <oc r="F7">
      <v>65732.987410000002</v>
    </oc>
    <nc r="F7">
      <v>81254.461769999994</v>
    </nc>
  </rcc>
  <rcc rId="56076" sId="3" numFmtId="4">
    <oc r="F9">
      <v>4443.3071600000003</v>
    </oc>
    <nc r="F9">
      <v>5237.3991800000003</v>
    </nc>
  </rcc>
  <rcc rId="56077" sId="3" numFmtId="4">
    <oc r="F10">
      <v>26.157389999999999</v>
    </oc>
    <nc r="F10">
      <v>30.816230000000001</v>
    </nc>
  </rcc>
  <rcc rId="56078" sId="3" numFmtId="4">
    <oc r="F11">
      <v>5118.3991800000003</v>
    </oc>
    <nc r="F11">
      <v>6052.3544899999997</v>
    </nc>
  </rcc>
  <rcc rId="56079" sId="3" numFmtId="4">
    <oc r="F12">
      <v>-560.81832999999995</v>
    </oc>
    <nc r="F12">
      <v>-606.39894000000004</v>
    </nc>
  </rcc>
  <rcc rId="56080" sId="3" numFmtId="4">
    <oc r="F14">
      <v>8759.4332900000009</v>
    </oc>
    <nc r="F14">
      <v>11711.11702</v>
    </nc>
  </rcc>
  <rcc rId="56081" sId="3" numFmtId="4">
    <oc r="F15">
      <v>13.83797</v>
    </oc>
    <nc r="F15">
      <v>26.855180000000001</v>
    </nc>
  </rcc>
  <rcc rId="56082" sId="3" numFmtId="4">
    <oc r="F16">
      <v>1670.7991199999999</v>
    </oc>
    <nc r="F16">
      <v>1828.23822</v>
    </nc>
  </rcc>
  <rcc rId="56083" sId="3" numFmtId="4">
    <oc r="F17">
      <v>1380.8448900000001</v>
    </oc>
    <nc r="F17">
      <v>1430.30369</v>
    </nc>
  </rcc>
  <rcc rId="56084" sId="3" numFmtId="4">
    <oc r="F19">
      <v>883.62324000000001</v>
    </oc>
    <nc r="F19">
      <v>1149.2905000000001</v>
    </nc>
  </rcc>
  <rcc rId="56085" sId="3" numFmtId="4">
    <oc r="F20">
      <v>403.28258</v>
    </oc>
    <nc r="F20">
      <v>462.68799999999999</v>
    </nc>
  </rcc>
  <rcc rId="56086" sId="3" numFmtId="4">
    <oc r="F21">
      <v>119.83282</v>
    </oc>
    <nc r="F21">
      <v>149.19155000000001</v>
    </nc>
  </rcc>
  <rcc rId="56087" sId="3" numFmtId="4">
    <oc r="F22">
      <v>283.44976000000003</v>
    </oc>
    <nc r="F22">
      <v>313.49644999999998</v>
    </nc>
  </rcc>
  <rcc rId="56088" sId="3" numFmtId="4">
    <oc r="F23">
      <v>2983.66219</v>
    </oc>
    <nc r="F23">
      <v>3927.1500799999999</v>
    </nc>
  </rcc>
  <rcc rId="56089" sId="3" numFmtId="4">
    <oc r="F24">
      <v>2022.3297299999999</v>
    </oc>
    <nc r="F24">
      <v>2734.4141500000001</v>
    </nc>
  </rcc>
  <rcc rId="56090" sId="3" numFmtId="4">
    <oc r="F25">
      <v>961.33245999999997</v>
    </oc>
    <nc r="F25">
      <v>1192.7359300000001</v>
    </nc>
  </rcc>
  <rcc rId="56091" sId="3" numFmtId="4">
    <oc r="F29">
      <v>1163.74899</v>
    </oc>
    <nc r="F29">
      <v>1380.9341300000001</v>
    </nc>
  </rcc>
  <rcc rId="56092" sId="3" numFmtId="4">
    <oc r="F30">
      <v>34.74</v>
    </oc>
    <nc r="F30">
      <v>37.590000000000003</v>
    </nc>
  </rcc>
  <rcc rId="56093" sId="3" numFmtId="4">
    <oc r="F41">
      <v>4205.9349599999996</v>
    </oc>
    <nc r="F41">
      <v>5700.7261200000003</v>
    </nc>
  </rcc>
  <rcc rId="56094" sId="3" numFmtId="4">
    <oc r="F42">
      <v>1289.46633</v>
    </oc>
    <nc r="F42">
      <v>1391.9611</v>
    </nc>
  </rcc>
  <rcc rId="56095" sId="3" numFmtId="4">
    <oc r="F43">
      <v>263.00605000000002</v>
    </oc>
    <nc r="F43">
      <v>318.42552000000001</v>
    </nc>
  </rcc>
  <rcc rId="56096" sId="3" numFmtId="4">
    <oc r="F47">
      <v>268.92613</v>
    </oc>
    <nc r="F47">
      <v>308.97482000000002</v>
    </nc>
  </rcc>
  <rcc rId="56097" sId="3" numFmtId="4">
    <oc r="F49">
      <v>708.75891000000001</v>
    </oc>
    <nc r="F49">
      <v>854.80879000000004</v>
    </nc>
  </rcc>
  <rcc rId="56098" sId="3" numFmtId="4">
    <oc r="F51">
      <v>513.60428000000002</v>
    </oc>
    <nc r="F51">
      <v>590.53543999999999</v>
    </nc>
  </rcc>
  <rcc rId="56099" sId="3" numFmtId="4">
    <oc r="F55">
      <v>2808.41599</v>
    </oc>
    <nc r="F55">
      <v>2917.02754</v>
    </nc>
  </rcc>
  <rcc rId="56100" sId="3" numFmtId="4">
    <oc r="F59">
      <v>703.53332</v>
    </oc>
    <nc r="F59">
      <v>819.84654</v>
    </nc>
  </rcc>
  <rcc rId="56101" sId="3" numFmtId="4">
    <oc r="F60">
      <v>41.754860000000001</v>
    </oc>
    <nc r="F60">
      <v>106.08866</v>
    </nc>
  </rcc>
  <rcc rId="56102" sId="3" numFmtId="4">
    <oc r="F62">
      <v>75.728539999999995</v>
    </oc>
    <nc r="F62">
      <v>80.172539999999998</v>
    </nc>
  </rcc>
  <rcc rId="56103" sId="3" numFmtId="4">
    <oc r="F63">
      <v>40</v>
    </oc>
    <nc r="F63">
      <v>-140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57144" sId="3" numFmtId="4">
    <oc r="D124">
      <v>261.61290000000002</v>
    </oc>
    <nc r="D124">
      <v>872.04300999999998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57994" sId="3" numFmtId="4">
    <oc r="F84">
      <v>28895.892510000001</v>
    </oc>
    <nc r="F84">
      <v>33108.756240000002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7486" sId="3" numFmtId="4">
    <oc r="D182">
      <v>6590.0535799999998</v>
    </oc>
    <nc r="D182">
      <v>6580.2015799999999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57333" sId="3" numFmtId="4">
    <oc r="D155">
      <v>3611.99</v>
    </oc>
    <nc r="D155">
      <v>3922.59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rc rId="51995" sId="3" ref="A145:XFD145" action="insertRow">
    <undo index="16" exp="area" ref3D="1" dr="$A$162:$XFD$163" dn="Z_B31C8DB7_3E78_4144_A6B5_8DE36DE63F0E_.wvu.Rows" sId="3"/>
    <undo index="26" exp="area" ref3D="1" dr="$A$166:$XFD$167" dn="Z_A54C432C_6C68_4B53_A75C_446EB3A61B2B_.wvu.Rows" sId="3"/>
    <undo index="24" exp="area" ref3D="1" dr="$A$162:$XFD$163" dn="Z_A54C432C_6C68_4B53_A75C_446EB3A61B2B_.wvu.Rows" sId="3"/>
    <undo index="12" exp="area" ref3D="1" dr="$A$162:$XFD$162" dn="Z_5C539BE6_C8E0_453F_AB5E_9E58094195EA_.wvu.Rows" sId="3"/>
    <undo index="38" exp="area" ref3D="1" dr="$A$166:$XFD$167" dn="Z_42584DC0_1D41_4C93_9B38_C388E7B8DAC4_.wvu.Rows" sId="3"/>
    <undo index="36" exp="area" ref3D="1" dr="$A$162:$XFD$163" dn="Z_42584DC0_1D41_4C93_9B38_C388E7B8DAC4_.wvu.Rows" sId="3"/>
    <undo index="0" exp="area" ref3D="1" dr="$A$162:$XFD$162" dn="Z_3DCB9AAA_F09C_4EA6_B992_F93E466D374A_.wvu.Rows" sId="3"/>
    <undo index="18" exp="area" ref3D="1" dr="$A$162:$XFD$163" dn="Z_1A52382B_3765_4E8C_903F_6B8919B7242E_.wvu.Rows" sId="3"/>
  </rrc>
  <rrc rId="51996" sId="3" ref="A145:XFD145" action="insertRow">
    <undo index="16" exp="area" ref3D="1" dr="$A$163:$XFD$164" dn="Z_B31C8DB7_3E78_4144_A6B5_8DE36DE63F0E_.wvu.Rows" sId="3"/>
    <undo index="26" exp="area" ref3D="1" dr="$A$167:$XFD$168" dn="Z_A54C432C_6C68_4B53_A75C_446EB3A61B2B_.wvu.Rows" sId="3"/>
    <undo index="24" exp="area" ref3D="1" dr="$A$163:$XFD$164" dn="Z_A54C432C_6C68_4B53_A75C_446EB3A61B2B_.wvu.Rows" sId="3"/>
    <undo index="12" exp="area" ref3D="1" dr="$A$163:$XFD$163" dn="Z_5C539BE6_C8E0_453F_AB5E_9E58094195EA_.wvu.Rows" sId="3"/>
    <undo index="38" exp="area" ref3D="1" dr="$A$167:$XFD$168" dn="Z_42584DC0_1D41_4C93_9B38_C388E7B8DAC4_.wvu.Rows" sId="3"/>
    <undo index="36" exp="area" ref3D="1" dr="$A$163:$XFD$164" dn="Z_42584DC0_1D41_4C93_9B38_C388E7B8DAC4_.wvu.Rows" sId="3"/>
    <undo index="0" exp="area" ref3D="1" dr="$A$163:$XFD$163" dn="Z_3DCB9AAA_F09C_4EA6_B992_F93E466D374A_.wvu.Rows" sId="3"/>
    <undo index="18" exp="area" ref3D="1" dr="$A$163:$XFD$164" dn="Z_1A52382B_3765_4E8C_903F_6B8919B7242E_.wvu.Rows" sId="3"/>
  </rrc>
  <rcc rId="51997" sId="3" xfDxf="1" s="1" dxf="1">
    <nc r="B145" t="inlineStr">
      <is>
        <t>Обеспечение отдыха и оздоровления детей, в том числе детей, находящихся в трудной жизненной ситуации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1998" sId="3" numFmtId="4">
    <nc r="C145">
      <v>2637.5</v>
    </nc>
  </rcc>
  <rcc rId="51999" sId="3" numFmtId="4">
    <nc r="D145">
      <v>581.49599999999998</v>
    </nc>
  </rcc>
  <rcc rId="52000" sId="3">
    <nc r="E145">
      <f>SUM(D145/C145*100)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район!$A$1:$G$173</formula>
    <oldFormula>район!$A$1:$G$173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c rId="57174" sId="3" numFmtId="4">
    <oc r="D128">
      <v>377.42970000000003</v>
    </oc>
    <nc r="D128">
      <v>455.72230000000002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58667" sId="3">
    <oc r="D81" t="inlineStr">
      <is>
        <t>исполнено на 01.09.2023 г.</t>
      </is>
    </oc>
    <nc r="D81" t="inlineStr">
      <is>
        <t>исполнено на 01.10.2023 г.</t>
      </is>
    </nc>
  </rcc>
  <rcc rId="58668" sId="3">
    <oc r="F81" t="inlineStr">
      <is>
        <t>исполнено на 01.09.2022г.</t>
      </is>
    </oc>
    <nc r="F81" t="inlineStr">
      <is>
        <t>исполнено на 01.10.2022г.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58238" sId="3">
    <oc r="A2" t="inlineStr">
      <is>
        <t xml:space="preserve">                                                                                Моргаушского муниципального округа на 01.09.2023 г.</t>
      </is>
    </oc>
    <nc r="A2" t="inlineStr">
      <is>
        <t xml:space="preserve">                                                                                Моргаушского муниципального округа на 01.10.2023 г.</t>
      </is>
    </nc>
  </rcc>
  <rcc rId="58239" sId="3">
    <oc r="D4" t="inlineStr">
      <is>
        <t>исполнено на 01.09.2023 г.</t>
      </is>
    </oc>
    <nc r="D4" t="inlineStr">
      <is>
        <t>исполнено на 01.10.2023 г.</t>
      </is>
    </nc>
  </rcc>
  <rcc rId="58240" sId="3">
    <oc r="F4" t="inlineStr">
      <is>
        <t>исполнено на 01.09.2022г.</t>
      </is>
    </oc>
    <nc r="F4" t="inlineStr">
      <is>
        <t>исполнено на 01.10.2022г.</t>
      </is>
    </nc>
  </rcc>
  <rcc rId="58241" sId="3" numFmtId="4">
    <oc r="F7">
      <v>94374.92757</v>
    </oc>
    <nc r="F7">
      <v>108096.75606</v>
    </nc>
  </rcc>
  <rcc rId="58242" sId="3" numFmtId="4">
    <oc r="F9">
      <v>6115.2611200000001</v>
    </oc>
    <nc r="F9">
      <v>7010.81077</v>
    </nc>
  </rcc>
  <rcc rId="58243" sId="3" numFmtId="4">
    <oc r="F10">
      <v>35.35736</v>
    </oc>
    <nc r="F10">
      <v>39.661099999999998</v>
    </nc>
  </rcc>
  <rcc rId="58244" sId="3" numFmtId="4">
    <oc r="F11">
      <v>7022.1619499999997</v>
    </oc>
    <nc r="F11">
      <v>8070.6241799999998</v>
    </nc>
  </rcc>
  <rcc rId="58245" sId="3" numFmtId="4">
    <oc r="F12">
      <v>-711.92008999999996</v>
    </oc>
    <nc r="F12">
      <v>-782.62037999999995</v>
    </nc>
  </rcc>
  <rcc rId="58246" sId="3" numFmtId="4">
    <oc r="F14">
      <v>12086.163200000001</v>
    </oc>
    <nc r="F14">
      <v>12312.92352</v>
    </nc>
  </rcc>
  <rcc rId="58247" sId="3" numFmtId="4">
    <oc r="F15">
      <v>28.07386</v>
    </oc>
    <nc r="F15">
      <v>42.057169999999999</v>
    </nc>
  </rcc>
  <rcc rId="58248" sId="3" numFmtId="4">
    <oc r="F17">
      <v>1527.0114799999999</v>
    </oc>
    <nc r="F17">
      <v>1564.18923</v>
    </nc>
  </rcc>
  <rcc rId="58249" sId="3" numFmtId="4">
    <oc r="F19">
      <v>1181.1803</v>
    </oc>
    <nc r="F19">
      <v>1442.2899299999999</v>
    </nc>
  </rcc>
  <rcc rId="58250" sId="3">
    <oc r="F20">
      <v>516.48793000000001</v>
    </oc>
    <nc r="F20">
      <f>SUM(F22+F21)</f>
    </nc>
  </rcc>
  <rcc rId="58251" sId="3" numFmtId="4">
    <oc r="F21">
      <v>161.03236000000001</v>
    </oc>
    <nc r="F21">
      <v>163.14641</v>
    </nc>
  </rcc>
  <rcc rId="58252" sId="3" numFmtId="4">
    <oc r="F22">
      <v>355.45557000000002</v>
    </oc>
    <nc r="F22">
      <v>441.16858999999999</v>
    </nc>
  </rcc>
  <rcc rId="58253" sId="3" numFmtId="4">
    <oc r="F23">
      <v>4182.9387900000002</v>
    </oc>
    <nc r="F23">
      <f>SUM(F24+F25)</f>
    </nc>
  </rcc>
  <rcc rId="58254" sId="3" numFmtId="4">
    <oc r="F24">
      <v>2871.3915299999999</v>
    </oc>
    <nc r="F24">
      <v>2888.1900099999998</v>
    </nc>
  </rcc>
  <rcc rId="58255" sId="3" numFmtId="4">
    <oc r="F25">
      <v>1311.5472600000001</v>
    </oc>
    <nc r="F25">
      <v>1659.4485500000001</v>
    </nc>
  </rcc>
  <rcc rId="58256" sId="3" numFmtId="4">
    <oc r="F27">
      <v>6192.9967100000003</v>
    </oc>
    <nc r="F27">
      <v>6252.6950200000001</v>
    </nc>
  </rcc>
  <rcc rId="58257" sId="3" numFmtId="4">
    <oc r="F29">
      <v>1553.1855399999999</v>
    </oc>
    <nc r="F29">
      <v>1795.2254700000001</v>
    </nc>
  </rcc>
  <rcc rId="58258" sId="3" numFmtId="4">
    <oc r="F30">
      <v>41.44</v>
    </oc>
    <nc r="F30">
      <v>46.69</v>
    </nc>
  </rcc>
  <rcc rId="58259" sId="3" numFmtId="4">
    <oc r="F41">
      <v>6359.8126899999997</v>
    </oc>
    <nc r="F41">
      <v>9082.5700300000008</v>
    </nc>
  </rcc>
  <rcc rId="58260" sId="3" numFmtId="4">
    <oc r="F42">
      <v>1678.47</v>
    </oc>
    <nc r="F42">
      <v>1834.1455900000001</v>
    </nc>
  </rcc>
  <rcc rId="58261" sId="3" numFmtId="4">
    <oc r="F43">
      <v>379.42169000000001</v>
    </oc>
    <nc r="F43">
      <v>432.49106</v>
    </nc>
  </rcc>
  <rcc rId="58262" sId="3" numFmtId="4">
    <oc r="F47">
      <v>346.42579000000001</v>
    </oc>
    <nc r="F47">
      <v>394.00283999999999</v>
    </nc>
  </rcc>
  <rcc rId="58263" sId="3" numFmtId="4">
    <oc r="F51">
      <v>676.34883000000002</v>
    </oc>
    <nc r="F51">
      <v>801.89675</v>
    </nc>
  </rcc>
  <rcc rId="58264" sId="3" numFmtId="4">
    <oc r="F54">
      <v>2248.1268</v>
    </oc>
    <nc r="F54">
      <v>2286.2368000000001</v>
    </nc>
  </rcc>
  <rcc rId="58265" sId="3" numFmtId="4">
    <oc r="F55">
      <v>2551.39678</v>
    </oc>
    <nc r="F55">
      <v>2556.0756799999999</v>
    </nc>
  </rcc>
  <rcc rId="58266" sId="3" numFmtId="4">
    <oc r="F56">
      <v>747.25444000000005</v>
    </oc>
    <nc r="F56">
      <v>1198.6044400000001</v>
    </nc>
  </rcc>
  <rcc rId="58267" sId="3" numFmtId="4">
    <oc r="F60">
      <v>951.53710999999998</v>
    </oc>
    <nc r="F60">
      <v>1048.01405</v>
    </nc>
  </rcc>
  <rcc rId="58268" sId="3" numFmtId="4">
    <oc r="F61">
      <v>182.35857999999999</v>
    </oc>
    <nc r="F61">
      <v>490.71735999999999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58698" sId="3" numFmtId="4">
    <oc r="D100">
      <v>155.1</v>
    </oc>
    <nc r="D100">
      <v>198.13399999999999</v>
    </nc>
  </rcc>
  <rcc rId="58699" sId="3" numFmtId="4">
    <oc r="D109">
      <v>10857.89589</v>
    </oc>
    <nc r="D109">
      <v>11419.16181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cc rId="58729" sId="3" numFmtId="4">
    <oc r="D111">
      <v>1111.52649</v>
    </oc>
    <nc r="D111">
      <v>1331.52649</v>
    </nc>
  </rcc>
  <rcc rId="58730" sId="3" numFmtId="4">
    <oc r="D112">
      <v>10178.11692</v>
    </oc>
    <nc r="D112">
      <v>10891.63012</v>
    </nc>
  </rcc>
  <rcc rId="58731" sId="3" numFmtId="4">
    <oc r="D113">
      <v>15856.58001</v>
    </oc>
    <nc r="D113">
      <v>16377.895329999999</v>
    </nc>
  </rcc>
  <rcc rId="58732" sId="3" numFmtId="4">
    <oc r="D117">
      <v>0</v>
    </oc>
    <nc r="D117">
      <v>18326.268250000001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56406" sId="3" numFmtId="4">
    <oc r="D133">
      <v>90.363</v>
    </oc>
    <nc r="D133">
      <v>9791.7811500000007</v>
    </nc>
  </rcc>
  <rcc rId="56407" sId="3" numFmtId="4">
    <oc r="C134">
      <v>9658.4110899999996</v>
    </oc>
    <nc r="C134">
      <v>9727.4110899999996</v>
    </nc>
  </rcc>
  <rcc rId="56408" sId="3" numFmtId="4">
    <oc r="D134">
      <v>2250.9475699999998</v>
    </oc>
    <nc r="D134">
      <v>3059.2420000000002</v>
    </nc>
  </rcc>
  <rcc rId="56409" sId="3" numFmtId="4">
    <oc r="C137">
      <v>71776.482489999995</v>
    </oc>
    <nc r="C137">
      <v>73597.789149999997</v>
    </nc>
  </rcc>
  <rcc rId="56410" sId="3" numFmtId="4">
    <oc r="D137">
      <v>0</v>
    </oc>
    <nc r="D137">
      <v>6649.4665699999996</v>
    </nc>
  </rcc>
  <rcc rId="56411" sId="3" numFmtId="4">
    <oc r="D130">
      <v>19834.354060000001</v>
    </oc>
    <nc r="D130">
      <f>SUM(D131+D132+D133+D134+D135+D136+D137)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52133" sId="3" xfDxf="1" s="1" dxf="1">
    <oc r="B153" t="inlineStr">
      <is>
        <t>Обеспечение деятельности театров, концертных и других организаций исполнительских искусств</t>
      </is>
    </oc>
    <nc r="B153" t="inlineStr">
      <is>
        <t>Обеспечение деятельности муниципальных музеев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134" sId="3" numFmtId="4">
    <oc r="C153">
      <v>3272</v>
    </oc>
    <nc r="C153">
      <v>201.69499999999999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50122" sId="3" xfDxf="1" s="1" dxf="1">
    <nc r="B117" t="inlineStr">
      <is>
        <t>Реализация программ формирования современной городской среды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7" start="0" length="2147483647">
    <dxf>
      <font>
        <i/>
      </font>
    </dxf>
  </rfmt>
  <rfmt sheetId="3" sqref="B117" start="0" length="2147483647">
    <dxf>
      <font>
        <sz val="12"/>
      </font>
    </dxf>
  </rfmt>
  <rfmt sheetId="3" sqref="B116" start="0" length="2147483647">
    <dxf>
      <font>
        <sz val="12"/>
      </font>
    </dxf>
  </rfmt>
  <rrc rId="50123" sId="3" ref="A119:XFD119" action="insertRow">
    <undo index="0" exp="area" ref3D="1" dr="$A$141:$XFD$141" dn="Z_61528DAC_5C4C_48F4_ADE2_8A724B05A086_.wvu.Rows" sId="3"/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0124" sId="3" xfDxf="1" s="1" dxf="1">
    <nc r="B118" t="inlineStr">
      <is>
        <t>Реализация мероприятий по благоустройству территории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8" start="0" length="2147483647">
    <dxf>
      <font>
        <i/>
      </font>
    </dxf>
  </rfmt>
  <rfmt sheetId="3" sqref="B118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rc rId="52236" sId="3" ref="A98:XFD98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34" exp="area" ref3D="1" dr="$A$126:$XFD$126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237" sId="3" xfDxf="1" s="1" dxf="1">
    <nc r="B98" t="inlineStr">
      <is>
        <t>Организация временного трудоустройства несовершеннолетних граждан в возрасте от 14 до 18 лет в свободное от учебы время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98" start="0" length="2147483647">
    <dxf>
      <font>
        <i/>
      </font>
    </dxf>
  </rfmt>
  <rcc rId="52238" sId="3" numFmtId="4">
    <nc r="C98">
      <v>250</v>
    </nc>
  </rcc>
  <rcc rId="52239" sId="3" numFmtId="4">
    <nc r="D98">
      <v>155.1</v>
    </nc>
  </rcc>
  <rcc rId="52240" sId="3">
    <nc r="E98">
      <f>SUM(D98/C98*100)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rc rId="52270" sId="3" ref="A149:XFD149" action="delete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1" sId="3" ref="A149:XFD149" action="delete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57666" sId="3" numFmtId="4">
    <oc r="C195">
      <v>5550.1</v>
    </oc>
    <nc r="C195">
      <v>6072.8680000000004</v>
    </nc>
  </rcc>
  <rcc rId="57667" sId="3" numFmtId="4">
    <oc r="D195">
      <v>4313.8270000000002</v>
    </oc>
    <nc r="D195">
      <v>5169.9506799999999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c rId="56541" sId="3" numFmtId="4">
    <oc r="C163">
      <v>6230.0020000000004</v>
    </oc>
    <nc r="C163">
      <v>6373.0770000000002</v>
    </nc>
  </rcc>
  <rcc rId="56542" sId="3" numFmtId="4">
    <oc r="D163">
      <v>5040.4780000000001</v>
    </oc>
    <nc r="D163">
      <v>5088.4780000000001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.xml><?xml version="1.0" encoding="utf-8"?>
<revisions xmlns="http://schemas.openxmlformats.org/spreadsheetml/2006/main" xmlns:r="http://schemas.openxmlformats.org/officeDocument/2006/relationships">
  <rcc rId="56441" sId="3" numFmtId="4">
    <oc r="C140">
      <v>7401.4</v>
    </oc>
    <nc r="C140">
      <v>7426</v>
    </nc>
  </rcc>
  <rcc rId="56442" sId="3" numFmtId="4">
    <oc r="D140">
      <v>2810.9188300000001</v>
    </oc>
    <nc r="D140">
      <v>3260.4356499999999</v>
    </nc>
  </rcc>
  <rcc rId="56443" sId="3" numFmtId="4">
    <oc r="C142">
      <v>7848.8139199999996</v>
    </oc>
    <nc r="C142">
      <v>7393.2139200000001</v>
    </nc>
  </rcc>
  <rcc rId="56444" sId="3" numFmtId="4">
    <oc r="D142">
      <v>2440.7883700000002</v>
    </oc>
    <nc r="D142">
      <v>3564.2903200000001</v>
    </nc>
  </rcc>
  <rcc rId="56445" sId="3" numFmtId="4">
    <oc r="C145">
      <v>13783.490229999999</v>
    </oc>
    <nc r="C145">
      <v>14009.86383</v>
    </nc>
  </rcc>
  <rcc rId="56446" sId="3" numFmtId="4">
    <oc r="D145">
      <v>2072.0318299999999</v>
    </oc>
    <nc r="D145">
      <v>4147.2077200000003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rc rId="50790" sId="3" ref="A121:XFD121" action="insert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0791" sId="3">
    <nc r="A121" t="inlineStr">
      <is>
        <t>Ч36</t>
      </is>
    </nc>
  </rcc>
  <rcc rId="50792" sId="3" numFmtId="4">
    <nc r="C121">
      <v>1950.088</v>
    </nc>
  </rc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0793" sId="3">
    <nc r="B121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rc rId="52674" sId="3" ref="A156:XFD156" action="delete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  <rfmt sheetId="3" xfDxf="1" s="1" sqref="A156:XFD15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56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6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5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53918" sId="3" numFmtId="4">
    <oc r="D151">
      <v>1064.90708</v>
    </oc>
    <nc r="D151">
      <v>1855.51991</v>
    </nc>
  </rcc>
  <rcc rId="53919" sId="3" numFmtId="4">
    <oc r="C148">
      <v>8657.3709999999992</v>
    </oc>
    <nc r="C148">
      <v>11026.507</v>
    </nc>
  </rcc>
  <rcc rId="53920" sId="3" numFmtId="4">
    <oc r="D148">
      <v>3319.3820000000001</v>
    </oc>
    <nc r="D148">
      <v>3649.3822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50892" sId="3" numFmtId="4">
    <nc r="C104">
      <v>88765.253570000001</v>
    </nc>
  </rcc>
  <rcc rId="50893" sId="3" numFmtId="4">
    <nc r="D104">
      <v>15865.82567</v>
    </nc>
  </rcc>
  <rcc rId="50894" sId="3">
    <nc r="E104">
      <f>SUM(D104/C104*100)</f>
    </nc>
  </rcc>
  <rfmt sheetId="3" xfDxf="1" sqref="B104" start="0" length="0">
    <dxf>
      <font>
        <i/>
        <sz val="12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5" sId="3">
    <oc r="B104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oc>
    <nc r="B104" t="inlineStr">
      <is>
        <t>Безопасные и качественные автомобильные дороги" муниципальной программы "Развитие транспортной системы 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rc rId="50926" sId="3" ref="A105:XFD105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8:$XFD$118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Содержание автомобильных дорог общего пользования местного значения вне границ населенных пунктов а границах муниципального района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7" sId="3" ref="A105:XFD105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7:$XFD$117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 xml:space="preserve">Реализация мероприятий приоритетного проекта "Безопасные и качественные дороги" 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8" sId="3" ref="A105:XFD105" action="delete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6:$XFD$116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B103:B104" start="0" length="2147483647">
    <dxf>
      <font>
        <sz val="14"/>
      </font>
    </dxf>
  </rfmt>
  <rfmt sheetId="3" sqref="B108:B114" start="0" length="2147483647">
    <dxf>
      <font>
        <sz val="14"/>
      </font>
    </dxf>
  </rfmt>
  <rfmt sheetId="3" sqref="B111:B114" start="0" length="2147483647">
    <dxf>
      <font/>
    </dxf>
  </rfmt>
  <rfmt sheetId="3" sqref="B116:B118" start="0" length="2147483647">
    <dxf>
      <font>
        <sz val="14"/>
      </font>
    </dxf>
  </rfmt>
  <rcc rId="50929" sId="3">
    <oc r="B117" t="inlineStr">
      <is>
        <t>релизация инициативных проектов</t>
      </is>
    </oc>
    <nc r="B117" t="inlineStr">
      <is>
        <t>Релизация инициативных проектов</t>
      </is>
    </nc>
  </rcc>
  <rcc rId="50930" sId="3">
    <oc r="B114" t="inlineStr">
      <is>
        <t>релизация инициативных проектов</t>
      </is>
    </oc>
    <nc r="B114" t="inlineStr">
      <is>
        <t>Релизация инициативных проектов</t>
      </is>
    </nc>
  </rcc>
  <rcc rId="50931" sId="3">
    <oc r="B103" t="inlineStr">
      <is>
        <t>релизация инициативных проектов</t>
      </is>
    </oc>
    <nc r="B103" t="inlineStr">
      <is>
        <t>Релизация инициативных проектов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53233" sId="3" numFmtId="4">
    <oc r="C166">
      <v>10857.302309999999</v>
    </oc>
    <nc r="C166">
      <v>11036.56806</v>
    </nc>
  </rcc>
  <rcc rId="53234" sId="3" numFmtId="4">
    <oc r="D166">
      <v>3130.0063700000001</v>
    </oc>
    <nc r="D166">
      <v>4128.5361899999998</v>
    </nc>
  </rcc>
  <rcc rId="53235" sId="3" numFmtId="4">
    <oc r="D167">
      <v>18193.269899999999</v>
    </oc>
    <nc r="D167">
      <v>20890.924129999999</v>
    </nc>
  </rcc>
  <rcc rId="53236" sId="3" numFmtId="4">
    <oc r="C171">
      <v>100.9</v>
    </oc>
    <nc r="C171">
      <v>80.900000000000006</v>
    </nc>
  </rcc>
  <rcc rId="53237" sId="3" numFmtId="4">
    <oc r="D171">
      <v>24.344259999999998</v>
    </oc>
    <nc r="D171">
      <v>28.556319999999999</v>
    </nc>
  </rcc>
  <rcc rId="53238" sId="3" numFmtId="4">
    <oc r="C173">
      <v>475</v>
    </oc>
    <nc r="C173">
      <v>1441.768</v>
    </nc>
  </rcc>
  <rcc rId="53239" sId="3" numFmtId="4">
    <oc r="D173">
      <v>358.17500000000001</v>
    </oc>
    <nc r="D173">
      <v>423.80500000000001</v>
    </nc>
  </rcc>
  <rcc rId="53240" sId="3" numFmtId="4">
    <oc r="D174">
      <v>5467.8419999999996</v>
    </oc>
    <nc r="D174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54906" sId="3">
    <oc r="A157" t="inlineStr">
      <is>
        <t>Ц21</t>
      </is>
    </oc>
    <nc r="A157" t="inlineStr">
      <is>
        <t>Ц71</t>
      </is>
    </nc>
  </rcc>
  <rcc rId="54907" sId="3">
    <nc r="A158" t="inlineStr">
      <is>
        <t>Ц71</t>
      </is>
    </nc>
  </rcc>
  <rcc rId="54908" sId="3">
    <nc r="A159" t="inlineStr">
      <is>
        <t>Ц71</t>
      </is>
    </nc>
  </rcc>
  <rcc rId="54909" sId="3">
    <nc r="A160" t="inlineStr">
      <is>
        <t>Ц76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57077" sId="3" numFmtId="4">
    <oc r="C107">
      <v>2275.6999999999998</v>
    </oc>
    <nc r="C107">
      <v>1483.556</v>
    </nc>
  </rcc>
  <rcc rId="57078" sId="3" numFmtId="4">
    <oc r="C109">
      <v>40951.789380000002</v>
    </oc>
    <nc r="C109">
      <v>39795.702649999999</v>
    </nc>
  </rcc>
  <rcc rId="57079" sId="3" numFmtId="4">
    <oc r="D109">
      <v>5714.4719400000004</v>
    </oc>
    <nc r="D109">
      <v>10857.89589</v>
    </nc>
  </rcc>
  <rcc rId="57080" sId="3" numFmtId="4">
    <oc r="D111">
      <v>85</v>
    </oc>
    <nc r="D111">
      <v>1111.52649</v>
    </nc>
  </rcc>
  <rcc rId="57081" sId="3" numFmtId="4">
    <oc r="D113">
      <v>15735.906010000001</v>
    </oc>
    <nc r="D113">
      <v>15856.58001</v>
    </nc>
  </rcc>
  <rcc rId="57082" sId="3" numFmtId="4">
    <oc r="D114">
      <v>3466.8888400000001</v>
    </oc>
    <nc r="D114">
      <v>9458.8794199999993</v>
    </nc>
  </rcc>
  <rcc rId="57083" sId="3" numFmtId="4">
    <oc r="D116">
      <v>1158.16608</v>
    </oc>
    <nc r="D116">
      <v>1720.7527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2.xml><?xml version="1.0" encoding="utf-8"?>
<revisions xmlns="http://schemas.openxmlformats.org/spreadsheetml/2006/main" xmlns:r="http://schemas.openxmlformats.org/officeDocument/2006/relationships">
  <rcc rId="57239" sId="3" numFmtId="4">
    <oc r="D144">
      <v>3564.2903200000001</v>
    </oc>
    <nc r="D144">
      <v>4366.4913299999998</v>
    </nc>
  </rcc>
  <rcc rId="57240" sId="3" numFmtId="4">
    <oc r="C144">
      <v>7393.2139200000001</v>
    </oc>
    <nc r="C144">
      <v>7397.22786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52102" sId="3" numFmtId="4">
    <oc r="C152">
      <v>30137.475999999999</v>
    </oc>
    <nc r="C152">
      <v>3516.7379999999998</v>
    </nc>
  </rcc>
  <rcc rId="52103" sId="3" numFmtId="4">
    <oc r="D152">
      <v>12186.43491</v>
    </oc>
    <nc r="D152">
      <v>239.79691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57270" sId="3" numFmtId="4">
    <oc r="C145">
      <v>5532.7018200000002</v>
    </oc>
    <nc r="C145">
      <v>5528.6878800000004</v>
    </nc>
  </rcc>
  <rcc rId="57271" sId="3" numFmtId="4">
    <oc r="D145">
      <v>0</v>
    </oc>
    <nc r="D145">
      <v>4753.8290500000003</v>
    </nc>
  </rcc>
  <rcc rId="57272" sId="3" numFmtId="4">
    <oc r="C147">
      <v>14009.86383</v>
    </oc>
    <nc r="C147">
      <v>12809.426750000001</v>
    </nc>
  </rcc>
  <rcc rId="57273" sId="3" numFmtId="4">
    <oc r="D147">
      <v>4147.2077200000003</v>
    </oc>
    <nc r="D147">
      <v>6272.5151599999999</v>
    </nc>
  </rcc>
  <rcc rId="57274" sId="3" numFmtId="4">
    <oc r="D142">
      <v>3260.4356499999999</v>
    </oc>
    <nc r="D142">
      <v>3670.8085900000001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53508" sId="3" numFmtId="4">
    <oc r="F83">
      <v>17561.571609999999</v>
    </oc>
    <nc r="F83">
      <v>22608.65814</v>
    </nc>
  </rcc>
  <rcc rId="53509" sId="3" numFmtId="4">
    <oc r="F85">
      <v>2310.8806599999998</v>
    </oc>
    <nc r="F85">
      <v>2692.12916</v>
    </nc>
  </rcc>
  <rcc rId="53510" sId="3" numFmtId="4">
    <oc r="F88">
      <v>6399.0713400000004</v>
    </oc>
    <nc r="F88">
      <v>7614.56639</v>
    </nc>
  </rcc>
  <rcc rId="53511" sId="3" numFmtId="4">
    <oc r="F90">
      <v>652.97793999999999</v>
    </oc>
    <nc r="F90">
      <v>843.00282000000004</v>
    </nc>
  </rcc>
  <rcc rId="53512" sId="3" numFmtId="4">
    <oc r="F92">
      <v>432.85793000000001</v>
    </oc>
    <nc r="F92">
      <v>627.4</v>
    </nc>
  </rcc>
  <rcc rId="53513" sId="3" numFmtId="4">
    <oc r="F93">
      <v>1232.2650000000001</v>
    </oc>
    <nc r="F93">
      <v>1525.5446300000001</v>
    </nc>
  </rcc>
  <rcc rId="53514" sId="3" numFmtId="4">
    <oc r="F94">
      <v>44.235900000000001</v>
    </oc>
    <nc r="F94">
      <v>338.61394999999999</v>
    </nc>
  </rcc>
  <rcc rId="53515" sId="3" numFmtId="4">
    <oc r="F95">
      <v>350.505</v>
    </oc>
    <nc r="F95">
      <v>360.45499999999998</v>
    </nc>
  </rcc>
  <rcc rId="53516" sId="3" numFmtId="4">
    <oc r="F101">
      <v>20281.104019999999</v>
    </oc>
    <nc r="F101">
      <v>42256.337099999997</v>
    </nc>
  </rcc>
  <rcc rId="53517" sId="3" numFmtId="4">
    <oc r="F111">
      <v>1583.0023000000001</v>
    </oc>
    <nc r="F111">
      <v>2032.7973</v>
    </nc>
  </rcc>
  <rcc rId="53518" sId="3" numFmtId="4">
    <oc r="F117">
      <v>175.92812000000001</v>
    </oc>
    <nc r="F117">
      <v>4407.2872600000001</v>
    </nc>
  </rcc>
  <rcc rId="53519" sId="3" numFmtId="4">
    <oc r="F121">
      <v>2732.11294</v>
    </oc>
    <nc r="F121">
      <v>5422.0600100000001</v>
    </nc>
  </rcc>
  <rcc rId="53520" sId="3" numFmtId="4">
    <oc r="F128">
      <v>7297.6238400000002</v>
    </oc>
    <nc r="F128">
      <v>10399.65134</v>
    </nc>
  </rcc>
  <rcc rId="53521" sId="3" numFmtId="4">
    <oc r="F141">
      <v>41858.209000000003</v>
    </oc>
    <nc r="F141">
      <v>52906.044000000002</v>
    </nc>
  </rcc>
  <rcc rId="53522" sId="3" numFmtId="4">
    <oc r="F145">
      <v>168667.17858000001</v>
    </oc>
    <nc r="F145">
      <v>210737.50258</v>
    </nc>
  </rcc>
  <rcc rId="53523" sId="3" numFmtId="4">
    <oc r="F150">
      <v>10890.072620000001</v>
    </oc>
    <nc r="F150">
      <v>12535.20462</v>
    </nc>
  </rcc>
  <rcc rId="53524" sId="3" numFmtId="4">
    <oc r="F153">
      <v>2392.5369999999998</v>
    </oc>
    <nc r="F153">
      <v>2485.366</v>
    </nc>
  </rcc>
  <rcc rId="53525" sId="3" numFmtId="4">
    <oc r="F154">
      <v>956.90976000000001</v>
    </oc>
    <nc r="F154">
      <v>1313.05205</v>
    </nc>
  </rcc>
  <rcc rId="53526" sId="3" numFmtId="4">
    <oc r="F157">
      <v>25719.345399999998</v>
    </oc>
    <nc r="F157">
      <v>30219.246780000001</v>
    </nc>
  </rcc>
  <rcc rId="53527" sId="3" numFmtId="4">
    <oc r="F163">
      <v>263.36662000000001</v>
    </oc>
    <nc r="F163">
      <v>697.270174</v>
    </nc>
  </rcc>
  <rcc rId="53528" sId="3" numFmtId="4">
    <oc r="F165">
      <v>5.6429499999999999</v>
    </oc>
    <nc r="F165">
      <v>7.0180899999999999</v>
    </nc>
  </rcc>
  <rcc rId="53529" sId="3" numFmtId="4">
    <oc r="F166">
      <v>4103.0345699999998</v>
    </oc>
    <nc r="F166">
      <v>4565.1830900000004</v>
    </nc>
  </rcc>
  <rcc rId="53530" sId="3" numFmtId="4">
    <oc r="F167">
      <v>28891.407289999999</v>
    </oc>
    <nc r="F167">
      <v>34991.951549999998</v>
    </nc>
  </rcc>
  <rcc rId="53531" sId="3" numFmtId="4">
    <oc r="F171">
      <v>167.64836</v>
    </oc>
    <nc r="F171">
      <v>237.19435999999999</v>
    </nc>
  </rcc>
  <rcc rId="53532" sId="3" numFmtId="4">
    <oc r="F173">
      <v>363.79199999999997</v>
    </oc>
    <nc r="F173">
      <v>345.95400000000001</v>
    </nc>
  </rcc>
  <rcc rId="53533" sId="3" numFmtId="4">
    <oc r="F174">
      <v>2911.5230000000001</v>
    </oc>
    <nc r="F174">
      <v>3504.5329999999999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79" formatCode="#,##0.000000"/>
    </dxf>
  </rfmt>
  <rfmt sheetId="3" sqref="F78">
    <dxf>
      <numFmt numFmtId="188" formatCode="#,##0.0000000"/>
    </dxf>
  </rfmt>
  <rfmt sheetId="3" sqref="F78">
    <dxf>
      <numFmt numFmtId="179" formatCode="#,##0.00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56341" sId="3" numFmtId="4">
    <oc r="D110">
      <v>0</v>
    </oc>
    <nc r="D110">
      <v>10178.11692</v>
    </nc>
  </rcc>
  <rcc rId="56342" sId="3" numFmtId="4">
    <oc r="D111">
      <v>13163.31812</v>
    </oc>
    <nc r="D111">
      <v>15735.906010000001</v>
    </nc>
  </rcc>
  <rcc rId="56343" sId="3" numFmtId="4">
    <oc r="D112">
      <v>0</v>
    </oc>
    <nc r="D112">
      <v>3466.8888400000001</v>
    </nc>
  </rcc>
  <rcc rId="56344" sId="3" numFmtId="4">
    <oc r="D118">
      <v>286.5</v>
    </oc>
    <nc r="D118">
      <v>477.84</v>
    </nc>
  </rcc>
  <rcc rId="56345" sId="3" numFmtId="4">
    <oc r="D121">
      <v>251.50399999999999</v>
    </oc>
    <nc r="D121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3" sqref="C81:D81">
    <dxf>
      <numFmt numFmtId="186" formatCode="#,##0.0000"/>
    </dxf>
  </rfmt>
  <rfmt sheetId="3" sqref="C81:D81">
    <dxf>
      <numFmt numFmtId="187" formatCode="#,##0.000"/>
    </dxf>
  </rfmt>
  <rfmt sheetId="3" sqref="C81:D81">
    <dxf>
      <numFmt numFmtId="4" formatCode="#,##0.00"/>
    </dxf>
  </rfmt>
  <rfmt sheetId="3" sqref="C81:D81">
    <dxf>
      <numFmt numFmtId="167" formatCode="#,##0.0"/>
    </dxf>
  </rfmt>
  <rfmt sheetId="3" sqref="C89:D89">
    <dxf>
      <numFmt numFmtId="186" formatCode="#,##0.0000"/>
    </dxf>
  </rfmt>
  <rfmt sheetId="3" sqref="C89:D89">
    <dxf>
      <numFmt numFmtId="187" formatCode="#,##0.000"/>
    </dxf>
  </rfmt>
  <rfmt sheetId="3" sqref="C89:D89">
    <dxf>
      <numFmt numFmtId="4" formatCode="#,##0.00"/>
    </dxf>
  </rfmt>
  <rfmt sheetId="3" sqref="C89:D89">
    <dxf>
      <numFmt numFmtId="167" formatCode="#,##0.0"/>
    </dxf>
  </rfmt>
  <rfmt sheetId="3" sqref="C91:D91">
    <dxf>
      <numFmt numFmtId="186" formatCode="#,##0.0000"/>
    </dxf>
  </rfmt>
  <rfmt sheetId="3" sqref="C91:D91">
    <dxf>
      <numFmt numFmtId="187" formatCode="#,##0.000"/>
    </dxf>
  </rfmt>
  <rfmt sheetId="3" sqref="C91:D91">
    <dxf>
      <numFmt numFmtId="4" formatCode="#,##0.00"/>
    </dxf>
  </rfmt>
  <rfmt sheetId="3" sqref="C91:D91">
    <dxf>
      <numFmt numFmtId="167" formatCode="#,##0.0"/>
    </dxf>
  </rfmt>
  <rfmt sheetId="3" sqref="C96:D96">
    <dxf>
      <numFmt numFmtId="186" formatCode="#,##0.0000"/>
    </dxf>
  </rfmt>
  <rfmt sheetId="3" sqref="C96:D96">
    <dxf>
      <numFmt numFmtId="187" formatCode="#,##0.000"/>
    </dxf>
  </rfmt>
  <rfmt sheetId="3" sqref="C96:D96">
    <dxf>
      <numFmt numFmtId="4" formatCode="#,##0.00"/>
    </dxf>
  </rfmt>
  <rfmt sheetId="3" sqref="C96:D96">
    <dxf>
      <numFmt numFmtId="167" formatCode="#,##0.0"/>
    </dxf>
  </rfmt>
  <rfmt sheetId="3" sqref="C116:D116">
    <dxf>
      <numFmt numFmtId="186" formatCode="#,##0.0000"/>
    </dxf>
  </rfmt>
  <rfmt sheetId="3" sqref="C116:D116">
    <dxf>
      <numFmt numFmtId="187" formatCode="#,##0.000"/>
    </dxf>
  </rfmt>
  <rfmt sheetId="3" sqref="C116:D116">
    <dxf>
      <numFmt numFmtId="4" formatCode="#,##0.00"/>
    </dxf>
  </rfmt>
  <rfmt sheetId="3" sqref="C116:D116">
    <dxf>
      <numFmt numFmtId="167" formatCode="#,##0.0"/>
    </dxf>
  </rfmt>
  <rfmt sheetId="3" sqref="C183:D183">
    <dxf>
      <numFmt numFmtId="186" formatCode="#,##0.0000"/>
    </dxf>
  </rfmt>
  <rfmt sheetId="3" sqref="C183:D183">
    <dxf>
      <numFmt numFmtId="187" formatCode="#,##0.000"/>
    </dxf>
  </rfmt>
  <rfmt sheetId="3" sqref="C183:D183">
    <dxf>
      <numFmt numFmtId="4" formatCode="#,##0.00"/>
    </dxf>
  </rfmt>
  <rfmt sheetId="3" sqref="C183:D18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55748" sId="3">
    <oc r="A2" t="inlineStr">
      <is>
        <t xml:space="preserve">                                                                                Моргаушского муниципального округа на 01.07.2023 г.</t>
      </is>
    </oc>
    <nc r="A2" t="inlineStr">
      <is>
        <t xml:space="preserve">                                                                                Моргаушского муниципального округа на 01.08.2023 г.</t>
      </is>
    </nc>
  </rcc>
  <rcc rId="55749" sId="3">
    <oc r="D4" t="inlineStr">
      <is>
        <t>исполнено на 01.07.2023 г.</t>
      </is>
    </oc>
    <nc r="D4" t="inlineStr">
      <is>
        <t>исполнено на 01.08.2023 г.</t>
      </is>
    </nc>
  </rcc>
  <rcc rId="55750" sId="3">
    <oc r="F4" t="inlineStr">
      <is>
        <t>исполнено на 01.07.2022г.</t>
      </is>
    </oc>
    <nc r="F4" t="inlineStr">
      <is>
        <t>исполнено на 01.08.2022г.</t>
      </is>
    </nc>
  </rcc>
  <rcc rId="55751" sId="3" numFmtId="4">
    <oc r="D7">
      <v>59056.861980000001</v>
    </oc>
    <nc r="D7">
      <v>78533.367310000001</v>
    </nc>
  </rcc>
  <rcc rId="55752" sId="3" numFmtId="4">
    <oc r="D9">
      <v>4722.4044599999997</v>
    </oc>
    <nc r="D9">
      <v>5549.4531900000002</v>
    </nc>
  </rcc>
  <rcc rId="55753" sId="3" numFmtId="4">
    <oc r="D10">
      <v>24.546690000000002</v>
    </oc>
    <nc r="D10">
      <v>29.78669</v>
    </nc>
  </rcc>
  <rcc rId="55754" sId="3" numFmtId="4">
    <oc r="D11">
      <v>5002.9981500000004</v>
    </oc>
    <nc r="D11">
      <v>5887.7533899999999</v>
    </nc>
  </rcc>
  <rcc rId="55755" sId="3" numFmtId="4">
    <oc r="D12">
      <v>-589.21537999999998</v>
    </oc>
    <nc r="D12">
      <v>-668.73458000000005</v>
    </nc>
  </rcc>
  <rcc rId="55756" sId="3" numFmtId="4">
    <oc r="D14">
      <v>10897.30702</v>
    </oc>
    <nc r="D14">
      <v>15942.128769999999</v>
    </nc>
  </rcc>
  <rcc rId="55757" sId="3" numFmtId="4">
    <oc r="D15">
      <v>-57.604320000000001</v>
    </oc>
    <nc r="D15">
      <v>-56.594320000000003</v>
    </nc>
  </rcc>
  <rcc rId="55758" sId="3" numFmtId="4">
    <oc r="D16">
      <v>2025.5919899999999</v>
    </oc>
    <nc r="D16">
      <v>2402.1282799999999</v>
    </nc>
  </rcc>
  <rcc rId="55759" sId="3" numFmtId="4">
    <oc r="D17">
      <v>618.75522999999998</v>
    </oc>
    <nc r="D17">
      <v>692.98518000000001</v>
    </nc>
  </rcc>
  <rcc rId="55760" sId="3" numFmtId="4">
    <oc r="D21">
      <v>198.79891000000001</v>
    </oc>
    <nc r="D21">
      <v>197.34106</v>
    </nc>
  </rcc>
  <rcc rId="55761" sId="3" numFmtId="4">
    <oc r="D22">
      <v>219.65196</v>
    </oc>
    <nc r="D22">
      <v>264.21413000000001</v>
    </nc>
  </rcc>
  <rcc rId="55762" sId="3" numFmtId="4">
    <oc r="D19">
      <v>578.08606999999995</v>
    </oc>
    <nc r="D19">
      <f>SUM(D21:D22)</f>
    </nc>
  </rcc>
  <rcc rId="55763" sId="3" numFmtId="4">
    <oc r="D24">
      <v>4376.9396800000004</v>
    </oc>
    <nc r="D24">
      <v>4912.0013600000002</v>
    </nc>
  </rcc>
  <rcc rId="55764" sId="3" numFmtId="4">
    <oc r="D25">
      <v>465.15246999999999</v>
    </oc>
    <nc r="D25">
      <v>647.28246999999999</v>
    </nc>
  </rcc>
  <rcc rId="55765" sId="3" numFmtId="4">
    <oc r="D23">
      <v>4842.0921500000004</v>
    </oc>
    <nc r="D23">
      <f>SUM(D24:D25)</f>
    </nc>
  </rcc>
  <rcc rId="55766" sId="3" numFmtId="4">
    <oc r="D27">
      <v>-600.10126000000002</v>
    </oc>
    <nc r="D27">
      <v>-606.38526000000002</v>
    </nc>
  </rcc>
  <rcc rId="55767" sId="3" numFmtId="4">
    <oc r="D29">
      <v>926.30873999999994</v>
    </oc>
    <nc r="D29">
      <v>1098.7133100000001</v>
    </nc>
  </rcc>
  <rcc rId="55768" sId="3" numFmtId="4">
    <oc r="D30">
      <v>21.28</v>
    </oc>
    <nc r="D30">
      <v>0</v>
    </nc>
  </rcc>
  <rcc rId="55769" sId="3" numFmtId="4">
    <oc r="D49">
      <v>310.84913</v>
    </oc>
    <nc r="D49">
      <v>339.29154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rc rId="55436" sId="3" ref="A163:XFD163" action="insertRow"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rc rId="55437" sId="3" ref="A163:XFD163" action="insertRow"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rc rId="55438" sId="3" ref="A163:XFD163" action="insertRow"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55439" sId="3" xfDxf="1" s="1" dxf="1">
    <nc r="B163" t="inlineStr">
      <is>
        <t>Обеспечение деятельности муниципальных организаций дополнительного образования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0" sId="3" numFmtId="4">
    <nc r="C163">
      <v>6230.0020000000004</v>
    </nc>
  </rcc>
  <rcc rId="55441" sId="3" numFmtId="4">
    <nc r="D163">
      <v>5040.4780000000001</v>
    </nc>
  </rcc>
  <rfmt sheetId="3" sqref="B164" start="0" length="0">
    <dxf/>
  </rfmt>
  <rcc rId="55442" sId="3" xfDxf="1" s="1" dxf="1">
    <nc r="B164" t="inlineStr">
      <is>
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3" sId="3" numFmtId="4">
    <nc r="C164">
      <v>2860.2159999999999</v>
    </nc>
  </rcc>
  <rcc rId="55444" sId="3" numFmtId="4">
    <nc r="D164">
      <v>1087.2159999999999</v>
    </nc>
  </rcc>
  <rcc rId="55445" sId="3">
    <nc r="A162" t="inlineStr">
      <is>
        <t>Ц71</t>
      </is>
    </nc>
  </rcc>
  <rcc rId="55446" sId="3">
    <nc r="A163" t="inlineStr">
      <is>
        <t>Ц71</t>
      </is>
    </nc>
  </rcc>
  <rcc rId="55447" sId="3">
    <nc r="A164" t="inlineStr">
      <is>
        <t>Ц71</t>
      </is>
    </nc>
  </rcc>
  <rfmt sheetId="3" sqref="A162:A164" start="0" length="2147483647">
    <dxf>
      <font>
        <i/>
      </font>
    </dxf>
  </rfmt>
  <rcc rId="55448" sId="3" xfDxf="1" s="1" dxf="1">
    <nc r="B165" t="inlineStr">
      <is>
        <t>Обеспечение деятельности муниципальных детско-юношеских спортивных школ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9" sId="3">
    <nc r="A165" t="inlineStr">
      <is>
        <t>Ц52</t>
      </is>
    </nc>
  </rcc>
  <rcc rId="55450" sId="3" numFmtId="4">
    <nc r="C165">
      <v>8589.9079999999994</v>
    </nc>
  </rcc>
  <rcc rId="55451" sId="3" numFmtId="4">
    <nc r="D165">
      <v>4385.4859999999999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52197" sId="3" xfDxf="1" s="1" dxf="1">
    <nc r="B144" t="inlineStr">
      <is>
        <t>Обеспечение деятельности муниципальных общеобразовательных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4" start="0" length="2147483647">
    <dxf>
      <font>
        <i/>
      </font>
    </dxf>
  </rfmt>
  <rcc rId="52198" sId="3" numFmtId="4">
    <nc r="C144">
      <v>8657.3709999999992</v>
    </nc>
  </rcc>
  <rcc rId="52199" sId="3" numFmtId="4">
    <nc r="D144">
      <v>3319.3820000000001</v>
    </nc>
  </rcc>
  <rrc rId="52200" sId="3" ref="A146:XFD146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cc rId="52201" sId="3" xfDxf="1" s="1" dxf="1">
    <nc r="B145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2202" sId="3" numFmtId="4">
    <nc r="C145">
      <v>2566.34</v>
    </nc>
  </rcc>
  <rcc rId="52203" sId="3" numFmtId="4">
    <nc r="D145">
      <v>611.80660999999998</v>
    </nc>
  </rcc>
  <rcc rId="52204" sId="3" odxf="1" dxf="1">
    <nc r="B146" t="inlineStr">
      <is>
        <t>Обеспечение безопасности участия детей в дорожном движении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2205" sId="3" numFmtId="4">
    <nc r="C146">
      <v>200</v>
    </nc>
  </rcc>
  <rcc rId="52206" sId="3" numFmtId="4">
    <nc r="D14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район!$A$1:$G$181</formula>
    <oldFormula>район!$A$1:$G$181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52457" sId="3" numFmtId="4">
    <oc r="D159">
      <v>0</v>
    </oc>
    <nc r="D15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c rId="57881" sId="3" numFmtId="4">
    <oc r="F84">
      <v>26730.679550000001</v>
    </oc>
    <nc r="F84">
      <v>28895.892510000001</v>
    </nc>
  </rcc>
  <rcc rId="57882" sId="3" numFmtId="4">
    <oc r="F86">
      <v>3082.92857</v>
    </oc>
    <nc r="F86">
      <v>3615.0261799999998</v>
    </nc>
  </rcc>
  <rcc rId="57883" sId="3" numFmtId="4">
    <oc r="F89">
      <v>8452.2443899999998</v>
    </oc>
    <nc r="F89">
      <v>9491.0332299999991</v>
    </nc>
  </rcc>
  <rcc rId="57884" sId="3" numFmtId="4">
    <oc r="F92">
      <v>1053.6747800000001</v>
    </oc>
    <nc r="F92">
      <v>1238.9502399999999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58593" sId="3" numFmtId="4">
    <oc r="D140">
      <v>19063.644130000001</v>
    </oc>
    <nc r="D140">
      <v>29508.59791</v>
    </nc>
  </rcc>
  <rcc rId="58594" sId="3" numFmtId="4">
    <oc r="D154">
      <v>90413.112139999997</v>
    </oc>
    <nc r="D154">
      <v>99428.542140000005</v>
    </nc>
  </rcc>
  <rcc rId="58595" sId="3" numFmtId="4">
    <oc r="C158">
      <v>433613.40318000002</v>
    </oc>
    <nc r="C158">
      <v>434113.40318000002</v>
    </nc>
  </rcc>
  <rcc rId="58596" sId="3" numFmtId="4">
    <oc r="D158">
      <v>306835.06125999999</v>
    </oc>
    <nc r="D158">
      <v>360460.50556999998</v>
    </nc>
  </rcc>
  <rcc rId="58597" sId="3" numFmtId="4">
    <oc r="D163">
      <v>18263.407630000002</v>
    </oc>
    <nc r="D163">
      <v>19101.871630000001</v>
    </nc>
  </rcc>
  <rcc rId="58598" sId="3" numFmtId="4">
    <oc r="D169">
      <v>183.69919999999999</v>
    </oc>
    <nc r="D169">
      <v>225.69919999999999</v>
    </nc>
  </rcc>
  <rcc rId="58599" sId="3" numFmtId="4">
    <oc r="D170">
      <v>5815.1874900000003</v>
    </oc>
    <nc r="D170">
      <v>6708.5459199999996</v>
    </nc>
  </rcc>
  <rcc rId="58600" sId="3" numFmtId="4">
    <oc r="D173">
      <v>43057.617709999999</v>
    </oc>
    <nc r="D173">
      <v>48797.842149999997</v>
    </nc>
  </rcc>
  <rcc rId="58601" sId="3" numFmtId="4">
    <oc r="D179">
      <v>1156.0813700000001</v>
    </oc>
    <nc r="D179">
      <v>1172.7047700000001</v>
    </nc>
  </rcc>
  <rcc rId="58602" sId="3" numFmtId="4">
    <oc r="C182">
      <v>11051.56806</v>
    </oc>
    <nc r="C182">
      <v>10922.692709999999</v>
    </nc>
  </rcc>
  <rcc rId="58603" sId="3" numFmtId="4">
    <oc r="D182">
      <v>6580.2015799999999</v>
    </oc>
    <nc r="D182">
      <v>7364.9759299999996</v>
    </nc>
  </rcc>
  <rcc rId="58604" sId="3" numFmtId="4">
    <oc r="C186">
      <v>54058.711600000002</v>
    </oc>
    <nc r="C186">
      <v>58110.154600000002</v>
    </nc>
  </rcc>
  <rcc rId="58605" sId="3" numFmtId="4">
    <oc r="D186">
      <v>20821.268459999999</v>
    </oc>
    <nc r="D186">
      <v>24311.425999999999</v>
    </nc>
  </rcc>
  <rcc rId="58606" sId="3" numFmtId="4">
    <oc r="D190">
      <v>47.350580000000001</v>
    </oc>
    <nc r="D190">
      <v>51.40231</v>
    </nc>
  </rcc>
  <rcc rId="58607" sId="3" numFmtId="4">
    <oc r="D192">
      <v>650.83749999999998</v>
    </oc>
    <nc r="D192">
      <v>786.08079999999995</v>
    </nc>
  </rcc>
  <rcc rId="58608" sId="3" numFmtId="4">
    <oc r="D194">
      <v>6988.1326799999997</v>
    </oc>
    <nc r="D194">
      <v>7395.0006800000001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53166" sId="3" numFmtId="4">
    <oc r="C83">
      <v>67721.716</v>
    </oc>
    <nc r="C83">
      <v>74005.216</v>
    </nc>
  </rcc>
  <rcc rId="53167" sId="3" numFmtId="4">
    <oc r="D83">
      <v>21265.78947</v>
    </oc>
    <nc r="D83">
      <v>26816.901610000001</v>
    </nc>
  </rcc>
  <rcc rId="53168" sId="3" numFmtId="4">
    <oc r="D85">
      <v>2751.9206899999999</v>
    </oc>
    <nc r="D85">
      <v>3290.3609799999999</v>
    </nc>
  </rcc>
  <rcc rId="53169" sId="3" numFmtId="4">
    <oc r="C86">
      <v>266.565</v>
    </oc>
    <nc r="C86">
      <v>370.565</v>
    </nc>
  </rcc>
  <rcc rId="53170" sId="3" numFmtId="4">
    <oc r="D86">
      <v>0</v>
    </oc>
    <nc r="D86">
      <v>370.565</v>
    </nc>
  </rcc>
  <rcc rId="53171" sId="3" numFmtId="4">
    <oc r="C87">
      <v>14157.88983</v>
    </oc>
    <nc r="C87">
      <v>14101.73827</v>
    </nc>
  </rcc>
  <rcc rId="53172" sId="3" numFmtId="4">
    <oc r="C88">
      <v>26916.257320000001</v>
    </oc>
    <nc r="C88">
      <v>30592.257320000001</v>
    </nc>
  </rcc>
  <rcc rId="53173" sId="3" numFmtId="4">
    <oc r="D88">
      <v>12876.22688</v>
    </oc>
    <nc r="D88">
      <v>13506.098889999999</v>
    </nc>
  </rcc>
  <rcc rId="53174" sId="3" numFmtId="4">
    <oc r="D90">
      <v>616.43592000000001</v>
    </oc>
    <nc r="D90">
      <v>838.61649</v>
    </nc>
  </rcc>
  <rcc rId="53175" sId="3" numFmtId="4">
    <oc r="D92">
      <v>463.23151000000001</v>
    </oc>
    <nc r="D92">
      <v>641.26499999999999</v>
    </nc>
  </rcc>
  <rcc rId="53176" sId="3" numFmtId="4">
    <oc r="D93">
      <v>1183.56034</v>
    </oc>
    <nc r="D93">
      <v>1490.9807800000001</v>
    </nc>
  </rcc>
  <rcc rId="53177" sId="3" numFmtId="4">
    <oc r="D94">
      <v>26.034289999999999</v>
    </oc>
    <nc r="D94">
      <v>28.734290000000001</v>
    </nc>
  </rcc>
  <rcc rId="53178" sId="3" numFmtId="4">
    <oc r="D95">
      <v>71.099999999999994</v>
    </oc>
    <nc r="D95">
      <v>78.8</v>
    </nc>
  </rcc>
  <rcc rId="53179" sId="3" numFmtId="4">
    <oc r="C101">
      <v>137591.63016</v>
    </oc>
    <nc r="C101">
      <v>137374.21103999999</v>
    </nc>
  </rcc>
  <rcc rId="53180" sId="3" numFmtId="4">
    <oc r="D101">
      <v>15865.82567</v>
    </oc>
    <nc r="D101">
      <v>21505.09636</v>
    </nc>
  </rcc>
  <rcc rId="53181" sId="3" numFmtId="4">
    <oc r="D111">
      <v>388.25400000000002</v>
    </oc>
    <nc r="D111">
      <v>799.61689999999999</v>
    </nc>
  </rcc>
  <rcc rId="53182" sId="3" numFmtId="4">
    <oc r="D117">
      <v>217.68204</v>
    </oc>
    <nc r="D117">
      <v>365.39839000000001</v>
    </nc>
  </rcc>
  <rcc rId="53183" sId="3">
    <oc r="B126" t="inlineStr">
      <is>
        <t>Капитальный и текущий ремонт объектов водоотвения (очистных сооружений и т.д.)</t>
      </is>
    </oc>
    <nc r="B126" t="inlineStr">
      <is>
        <t>Капитальный и текущий ремонт объектов водоотведения (очистных сооружений и т.д.)</t>
      </is>
    </nc>
  </rcc>
  <rcc rId="53184" sId="3" numFmtId="4">
    <oc r="C121">
      <v>151674.11326000001</v>
    </oc>
    <nc r="C121">
      <v>151183.02783000001</v>
    </nc>
  </rcc>
  <rcc rId="53185" sId="3" numFmtId="4">
    <oc r="D121">
      <v>1599.2293500000001</v>
    </oc>
    <nc r="D121">
      <v>2615.1749100000002</v>
    </nc>
  </rcc>
  <rcc rId="53186" sId="3" numFmtId="4">
    <oc r="C128">
      <v>52831.29838</v>
    </oc>
    <nc r="C128">
      <v>52243.865299999998</v>
    </nc>
  </rcc>
  <rcc rId="53187" sId="3" numFmtId="4">
    <oc r="D128">
      <v>5958.1464800000003</v>
    </oc>
    <nc r="D128">
      <v>7323.7390299999997</v>
    </nc>
  </rcc>
  <rcc rId="53188" sId="3" numFmtId="4">
    <oc r="D139">
      <v>153.9</v>
    </oc>
    <nc r="D139">
      <v>380.22674999999998</v>
    </nc>
  </rcc>
  <rcc rId="53189" sId="3" numFmtId="4">
    <oc r="C141">
      <v>127759.41955999999</v>
    </oc>
    <nc r="C141">
      <v>128521.59256</v>
    </nc>
  </rcc>
  <rcc rId="53190" sId="3" numFmtId="4">
    <oc r="D141">
      <v>50048.729140000003</v>
    </oc>
    <nc r="D141">
      <v>67464.685140000001</v>
    </nc>
  </rcc>
  <rcc rId="53191" sId="3" numFmtId="4">
    <oc r="C145">
      <v>431469.00790000003</v>
    </oc>
    <nc r="C145">
      <v>432338.14390000002</v>
    </nc>
  </rcc>
  <rcc rId="53192" sId="3" numFmtId="4">
    <oc r="D145">
      <v>172501.43943</v>
    </oc>
    <nc r="D145">
      <v>253305.97226000001</v>
    </nc>
  </rcc>
  <rcc rId="53193" sId="3" numFmtId="4">
    <oc r="C150">
      <v>25284.416000000001</v>
    </oc>
    <nc r="C150">
      <v>25560.376</v>
    </nc>
  </rcc>
  <rcc rId="53194" sId="3" numFmtId="4">
    <oc r="D150">
      <v>14195.100060000001</v>
    </oc>
    <nc r="D150">
      <v>16223.04263</v>
    </nc>
  </rcc>
  <rcc rId="53195" sId="3" numFmtId="4">
    <oc r="D152">
      <v>24.6</v>
    </oc>
    <nc r="D152">
      <v>38.6</v>
    </nc>
  </rcc>
  <rcc rId="53196" sId="3" numFmtId="4">
    <oc r="C153">
      <v>430</v>
    </oc>
    <nc r="C153">
      <v>505</v>
    </nc>
  </rcc>
  <rcc rId="53197" sId="3" numFmtId="4">
    <oc r="D153">
      <v>74.313800000000001</v>
    </oc>
    <nc r="D153">
      <v>126.2092</v>
    </nc>
  </rcc>
  <rcc rId="53198" sId="3" numFmtId="4">
    <oc r="C154">
      <v>7938.8</v>
    </oc>
    <nc r="C154">
      <v>8488.2999999999993</v>
    </nc>
  </rcc>
  <rcc rId="53199" sId="3" numFmtId="4">
    <oc r="D154">
      <v>2021.26647</v>
    </oc>
    <nc r="D154">
      <v>4272.5484800000004</v>
    </nc>
  </rcc>
  <rcc rId="53200" sId="3" numFmtId="4">
    <oc r="C157">
      <v>63427.645940000002</v>
    </oc>
    <nc r="C157">
      <v>64107.592940000002</v>
    </nc>
  </rcc>
  <rcc rId="53201" sId="3" numFmtId="4">
    <oc r="D157">
      <v>29942.85497</v>
    </oc>
    <nc r="D157">
      <v>33746.498229999997</v>
    </nc>
  </rcc>
  <rcc rId="53202" sId="3" numFmtId="4">
    <oc r="C163">
      <v>1100</v>
    </oc>
    <nc r="C163">
      <v>1420.8</v>
    </nc>
  </rcc>
  <rcc rId="53203" sId="3" numFmtId="4">
    <oc r="D163">
      <v>455.15374000000003</v>
    </oc>
    <nc r="D163">
      <v>1084.16571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fmt sheetId="3" sqref="D58">
    <dxf>
      <numFmt numFmtId="4" formatCode="#,##0.0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64">
    <dxf>
      <numFmt numFmtId="4" formatCode="#,##0.00"/>
    </dxf>
  </rfmt>
  <rfmt sheetId="3" sqref="D64">
    <dxf>
      <numFmt numFmtId="187" formatCode="#,##0.000"/>
    </dxf>
  </rfmt>
  <rfmt sheetId="3" sqref="D64">
    <dxf>
      <numFmt numFmtId="186" formatCode="#,##0.0000"/>
    </dxf>
  </rfmt>
  <rcc rId="53076" sId="3" numFmtId="4">
    <oc r="D65">
      <v>34.585619999999999</v>
    </oc>
    <nc r="D65">
      <v>24.968219999999999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54997" sId="3" numFmtId="4">
    <oc r="C153">
      <v>15087.99756</v>
    </oc>
    <nc r="C153">
      <v>6356.39</v>
    </nc>
  </rcc>
  <rcc rId="54998" sId="3" numFmtId="4">
    <oc r="D153">
      <v>6138.6706400000003</v>
    </oc>
    <nc r="D153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2.xml><?xml version="1.0" encoding="utf-8"?>
<revisions xmlns="http://schemas.openxmlformats.org/spreadsheetml/2006/main" xmlns:r="http://schemas.openxmlformats.org/officeDocument/2006/relationships">
  <rcc rId="54495" sId="3" xfDxf="1" s="1" dxf="1">
    <nc r="B114" t="inlineStr">
      <is>
  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96" sId="3" numFmtId="4">
    <nc r="C114">
      <v>1162.184</v>
    </nc>
  </rcc>
  <rcc rId="54497" sId="3" numFmtId="4">
    <nc r="D114">
      <v>0</v>
    </nc>
  </rcc>
  <rcc rId="54498" sId="3">
    <nc r="E114">
      <f>SUM(D114/C114*100)</f>
    </nc>
  </rcc>
  <rrc rId="54499" sId="3" ref="A116:XFD116" action="insertRow">
    <undo index="16" exp="area" ref3D="1" dr="$A$179:$XFD$180" dn="Z_B31C8DB7_3E78_4144_A6B5_8DE36DE63F0E_.wvu.Rows" sId="3"/>
    <undo index="26" exp="area" ref3D="1" dr="$A$183:$XFD$184" dn="Z_A54C432C_6C68_4B53_A75C_446EB3A61B2B_.wvu.Rows" sId="3"/>
    <undo index="24" exp="area" ref3D="1" dr="$A$179:$XFD$180" dn="Z_A54C432C_6C68_4B53_A75C_446EB3A61B2B_.wvu.Rows" sId="3"/>
    <undo index="12" exp="area" ref3D="1" dr="$A$179:$XFD$179" dn="Z_5C539BE6_C8E0_453F_AB5E_9E58094195EA_.wvu.Rows" sId="3"/>
    <undo index="38" exp="area" ref3D="1" dr="$A$183:$XFD$184" dn="Z_42584DC0_1D41_4C93_9B38_C388E7B8DAC4_.wvu.Rows" sId="3"/>
    <undo index="36" exp="area" ref3D="1" dr="$A$179:$XFD$180" dn="Z_42584DC0_1D41_4C93_9B38_C388E7B8DAC4_.wvu.Rows" sId="3"/>
    <undo index="34" exp="area" ref3D="1" dr="$A$131:$XFD$131" dn="Z_42584DC0_1D41_4C93_9B38_C388E7B8DAC4_.wvu.Rows" sId="3"/>
    <undo index="0" exp="area" ref3D="1" dr="$A$179:$XFD$179" dn="Z_3DCB9AAA_F09C_4EA6_B992_F93E466D374A_.wvu.Rows" sId="3"/>
    <undo index="18" exp="area" ref3D="1" dr="$A$179:$XFD$180" dn="Z_1A52382B_3765_4E8C_903F_6B8919B7242E_.wvu.Rows" sId="3"/>
  </rrc>
  <rcc rId="54500" sId="3">
    <nc r="A116" t="inlineStr">
      <is>
        <t>Ч12</t>
      </is>
    </nc>
  </rcc>
  <rcc rId="54501" sId="3" xfDxf="1" s="1" dxf="1">
    <nc r="B116" t="inlineStr">
      <is>
        <t>Организация и проведение конкурсов среди субъектов малого и среднего предпринимательства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02" sId="3" numFmtId="4">
    <nc r="C116">
      <v>280</v>
    </nc>
  </rcc>
  <rcc rId="54503" sId="3" numFmtId="4">
    <nc r="D116">
      <v>251.50399999999999</v>
    </nc>
  </rcc>
  <rcc rId="54504" sId="3">
    <nc r="E116">
      <f>SUM(D116/C116*100)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район!$A$1:$G$189</formula>
    <oldFormula>район!$A$1:$G$189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fmt sheetId="3" sqref="C108" start="0" length="2147483647">
    <dxf>
      <font>
        <b/>
      </font>
    </dxf>
  </rfmt>
  <rfmt sheetId="3" sqref="D108" start="0" length="2147483647">
    <dxf>
      <font>
        <b/>
      </font>
    </dxf>
  </rfmt>
  <rcc rId="54772" sId="3" numFmtId="4">
    <oc r="F108">
      <v>20281.099999999999</v>
    </oc>
    <nc r="F108"/>
  </rcc>
  <rfmt sheetId="3" sqref="C127" start="0" length="2147483647">
    <dxf>
      <font>
        <b/>
      </font>
    </dxf>
  </rfmt>
  <rfmt sheetId="3" sqref="D127" start="0" length="2147483647">
    <dxf>
      <font>
        <b/>
      </font>
    </dxf>
  </rfmt>
  <rcc rId="54773" sId="3" numFmtId="4">
    <oc r="F126">
      <v>175.92812000000001</v>
    </oc>
    <nc r="F126"/>
  </rcc>
  <rrc rId="54774" sId="3" ref="A136:XFD136" action="insertRow">
    <undo index="16" exp="area" ref3D="1" dr="$A$185:$XFD$186" dn="Z_B31C8DB7_3E78_4144_A6B5_8DE36DE63F0E_.wvu.Rows" sId="3"/>
    <undo index="26" exp="area" ref3D="1" dr="$A$189:$XFD$190" dn="Z_A54C432C_6C68_4B53_A75C_446EB3A61B2B_.wvu.Rows" sId="3"/>
    <undo index="24" exp="area" ref3D="1" dr="$A$185:$XFD$186" dn="Z_A54C432C_6C68_4B53_A75C_446EB3A61B2B_.wvu.Rows" sId="3"/>
    <undo index="12" exp="area" ref3D="1" dr="$A$185:$XFD$185" dn="Z_5C539BE6_C8E0_453F_AB5E_9E58094195EA_.wvu.Rows" sId="3"/>
    <undo index="38" exp="area" ref3D="1" dr="$A$189:$XFD$190" dn="Z_42584DC0_1D41_4C93_9B38_C388E7B8DAC4_.wvu.Rows" sId="3"/>
    <undo index="36" exp="area" ref3D="1" dr="$A$185:$XFD$186" dn="Z_42584DC0_1D41_4C93_9B38_C388E7B8DAC4_.wvu.Rows" sId="3"/>
    <undo index="34" exp="area" ref3D="1" dr="$A$137:$XFD$137" dn="Z_42584DC0_1D41_4C93_9B38_C388E7B8DAC4_.wvu.Rows" sId="3"/>
    <undo index="0" exp="area" ref3D="1" dr="$A$185:$XFD$185" dn="Z_3DCB9AAA_F09C_4EA6_B992_F93E466D374A_.wvu.Rows" sId="3"/>
    <undo index="18" exp="area" ref3D="1" dr="$A$185:$XFD$186" dn="Z_1A52382B_3765_4E8C_903F_6B8919B7242E_.wvu.Rows" sId="3"/>
  </rrc>
  <rcc rId="54775" sId="3" numFmtId="4">
    <nc r="C136">
      <v>6765.2047599999996</v>
    </nc>
  </rcc>
  <rcc rId="54776" sId="3" numFmtId="4">
    <nc r="D136">
      <v>0</v>
    </nc>
  </rcc>
  <rcc rId="54777" sId="3">
    <nc r="E136">
      <f>SUM(D136/C136*100)</f>
    </nc>
  </rcc>
  <rcc rId="54778" sId="3">
    <nc r="B136" t="inlineStr">
      <is>
        <t>Капитальный и текущий ремонт объектов водоснабжения (водозаборных сооружений , водопроводов и др.)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1.xml><?xml version="1.0" encoding="utf-8"?>
<revisions xmlns="http://schemas.openxmlformats.org/spreadsheetml/2006/main" xmlns:r="http://schemas.openxmlformats.org/officeDocument/2006/relationships">
  <rcc rId="53415" sId="3" numFmtId="4">
    <oc r="F7">
      <v>51346.803469999999</v>
    </oc>
    <nc r="F7">
      <v>65732.987410000002</v>
    </nc>
  </rcc>
  <rcc rId="53416" sId="3" numFmtId="4">
    <oc r="F9">
      <v>3646.6297100000002</v>
    </oc>
    <nc r="F9">
      <v>4443.3071600000003</v>
    </nc>
  </rcc>
  <rcc rId="53417" sId="3" numFmtId="4">
    <oc r="F10">
      <v>22.57133</v>
    </oc>
    <nc r="F10">
      <v>26.157389999999999</v>
    </nc>
  </rcc>
  <rcc rId="53418" sId="3" numFmtId="4">
    <oc r="F11">
      <v>4225.9608699999999</v>
    </oc>
    <nc r="F11">
      <v>5118.3991800000003</v>
    </nc>
  </rcc>
  <rcc rId="53419" sId="3" numFmtId="4">
    <oc r="F12">
      <v>-447.47521999999998</v>
    </oc>
    <nc r="F12">
      <v>-560.81832999999995</v>
    </nc>
  </rcc>
  <rcc rId="53420" sId="3" numFmtId="4">
    <oc r="F14">
      <v>7524.7331999999997</v>
    </oc>
    <nc r="F14">
      <v>8759.4332900000009</v>
    </nc>
  </rcc>
  <rcc rId="53421" sId="3" numFmtId="4">
    <oc r="F15">
      <v>1.37643</v>
    </oc>
    <nc r="F15">
      <v>13.83797</v>
    </nc>
  </rcc>
  <rcc rId="53422" sId="3" numFmtId="4">
    <oc r="F16">
      <v>1663.1668999999999</v>
    </oc>
    <nc r="F16">
      <v>1670.7991199999999</v>
    </nc>
  </rcc>
  <rcc rId="53423" sId="3" numFmtId="4">
    <oc r="F17">
      <v>1170.8891699999999</v>
    </oc>
    <nc r="F17">
      <v>1380.8448900000001</v>
    </nc>
  </rcc>
  <rcc rId="53424" sId="3" numFmtId="4">
    <oc r="F19">
      <v>789.30350999999996</v>
    </oc>
    <nc r="F19">
      <v>883.62324000000001</v>
    </nc>
  </rcc>
  <rcc rId="53425" sId="3" numFmtId="4">
    <oc r="F20">
      <v>339.55542000000003</v>
    </oc>
    <nc r="F20">
      <v>403.28258</v>
    </nc>
  </rcc>
  <rcc rId="53426" sId="3" numFmtId="4">
    <oc r="F21">
      <v>85.384699999999995</v>
    </oc>
    <nc r="F21">
      <v>119.83282</v>
    </nc>
  </rcc>
  <rcc rId="53427" sId="3" numFmtId="4">
    <oc r="F22">
      <v>254.17071999999999</v>
    </oc>
    <nc r="F22">
      <v>283.44976000000003</v>
    </nc>
  </rcc>
  <rcc rId="53428" sId="3" numFmtId="4">
    <oc r="F23">
      <v>2699.0230999999999</v>
    </oc>
    <nc r="F23">
      <v>2983.66219</v>
    </nc>
  </rcc>
  <rcc rId="53429" sId="3" numFmtId="4">
    <oc r="F24">
      <v>1835.9118000000001</v>
    </oc>
    <nc r="F24">
      <v>2022.3297299999999</v>
    </nc>
  </rcc>
  <rcc rId="53430" sId="3" numFmtId="4">
    <oc r="F25">
      <v>863.11130000000003</v>
    </oc>
    <nc r="F25">
      <v>961.33245999999997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1.xml><?xml version="1.0" encoding="utf-8"?>
<revisions xmlns="http://schemas.openxmlformats.org/spreadsheetml/2006/main" xmlns:r="http://schemas.openxmlformats.org/officeDocument/2006/relationships">
  <rcc rId="53888" sId="3" numFmtId="4">
    <oc r="D150">
      <v>0</v>
    </oc>
    <nc r="D150">
      <v>11.4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dn rId="0" localSheetId="3" customView="1" name="Z_61528DAC_5C4C_48F4_ADE2_8A724B05A086_.wvu.Rows" hidden="1" oldHidden="1">
    <oldFormula>район!$70:$70,район!#REF!</oldFormula>
  </rdn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rc rId="51859" sId="3" ref="A136:XFD136" action="insertRow">
    <undo index="16" exp="area" ref3D="1" dr="$A$158:$XFD$159" dn="Z_B31C8DB7_3E78_4144_A6B5_8DE36DE63F0E_.wvu.Rows" sId="3"/>
    <undo index="26" exp="area" ref3D="1" dr="$A$162:$XFD$163" dn="Z_A54C432C_6C68_4B53_A75C_446EB3A61B2B_.wvu.Rows" sId="3"/>
    <undo index="24" exp="area" ref3D="1" dr="$A$158:$XFD$159" dn="Z_A54C432C_6C68_4B53_A75C_446EB3A61B2B_.wvu.Rows" sId="3"/>
    <undo index="12" exp="area" ref3D="1" dr="$A$158:$XFD$158" dn="Z_5C539BE6_C8E0_453F_AB5E_9E58094195EA_.wvu.Rows" sId="3"/>
    <undo index="38" exp="area" ref3D="1" dr="$A$162:$XFD$163" dn="Z_42584DC0_1D41_4C93_9B38_C388E7B8DAC4_.wvu.Rows" sId="3"/>
    <undo index="36" exp="area" ref3D="1" dr="$A$158:$XFD$159" dn="Z_42584DC0_1D41_4C93_9B38_C388E7B8DAC4_.wvu.Rows" sId="3"/>
    <undo index="0" exp="area" ref3D="1" dr="$A$158:$XFD$158" dn="Z_3DCB9AAA_F09C_4EA6_B992_F93E466D374A_.wvu.Rows" sId="3"/>
    <undo index="18" exp="area" ref3D="1" dr="$A$158:$XFD$159" dn="Z_1A52382B_3765_4E8C_903F_6B8919B7242E_.wvu.Rows" sId="3"/>
  </rrc>
  <rcc rId="51860" sId="3">
    <nc r="A136" t="inlineStr">
      <is>
        <t>0603</t>
      </is>
    </nc>
  </rcc>
  <rfmt sheetId="3" sqref="A136" start="0" length="2147483647">
    <dxf>
      <font>
        <b val="0"/>
      </font>
    </dxf>
  </rfmt>
  <rcc rId="51861" sId="3" numFmtId="4">
    <nc r="F136">
      <v>50</v>
    </nc>
  </rcc>
  <rcc rId="51862" sId="3">
    <oc r="F135">
      <f>SUM(F137:F137)</f>
    </oc>
    <nc r="F135">
      <f>SUM(F136)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54611" sId="3">
    <nc r="A101" t="inlineStr">
      <is>
        <t>Ц9</t>
      </is>
    </nc>
  </rcc>
  <rcc rId="54612" sId="3">
    <nc r="A102" t="inlineStr">
      <is>
        <t>Ц9</t>
      </is>
    </nc>
  </rcc>
  <rcc rId="54613" sId="3" xfDxf="1" s="1" dxf="1">
    <nc r="B103" t="inlineStr">
      <is>
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614" sId="3" numFmtId="4">
    <nc r="C103">
      <v>27</v>
    </nc>
  </rcc>
  <rcc rId="54615" sId="3" numFmtId="4">
    <nc r="D103">
      <v>7.2</v>
    </nc>
  </rcc>
  <rcc rId="54616" sId="3">
    <nc r="E103">
      <f>SUM(D103/C103*100)</f>
    </nc>
  </rcc>
  <rcc rId="54617" sId="3">
    <nc r="A103" t="inlineStr">
      <is>
        <t>Ц9</t>
      </is>
    </nc>
  </rcc>
  <rfmt sheetId="3" sqref="A100" start="0" length="2147483647">
    <dxf>
      <font>
        <b/>
      </font>
    </dxf>
  </rfmt>
  <rfmt sheetId="3" sqref="A98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.xml><?xml version="1.0" encoding="utf-8"?>
<revisions xmlns="http://schemas.openxmlformats.org/spreadsheetml/2006/main" xmlns:r="http://schemas.openxmlformats.org/officeDocument/2006/relationships">
  <rcc rId="55834" sId="3" numFmtId="4">
    <oc r="D60">
      <v>76.755750000000006</v>
    </oc>
    <nc r="D60">
      <v>106.44083000000001</v>
    </nc>
  </rcc>
  <rcc rId="55835" sId="3" numFmtId="4">
    <oc r="D65">
      <v>24.968219999999999</v>
    </oc>
    <nc r="D65">
      <v>13.097569999999999</v>
    </nc>
  </rcc>
  <rcc rId="55836" sId="3" numFmtId="4">
    <oc r="C66">
      <v>9351.6678800000009</v>
    </oc>
    <nc r="C66">
      <v>0</v>
    </nc>
  </rcc>
  <rcc rId="55837" sId="3" numFmtId="4">
    <oc r="D66">
      <v>7541.0157900000004</v>
    </oc>
    <nc r="D66">
      <v>0</v>
    </nc>
  </rcc>
  <rcc rId="55838" sId="3" numFmtId="4">
    <oc r="D51">
      <v>2.2172000000000001</v>
    </oc>
    <nc r="D51">
      <v>445.44565999999998</v>
    </nc>
  </rcc>
  <rcc rId="55839" sId="3" numFmtId="4">
    <oc r="D71">
      <v>75471.834640000001</v>
    </oc>
    <nc r="D71">
      <v>93943.25808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54808" sId="3" numFmtId="4">
    <oc r="F134">
      <v>2732.1</v>
    </oc>
    <nc r="F134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55171" sId="3">
    <nc r="A182" t="inlineStr">
      <is>
        <t>A21</t>
      </is>
    </nc>
  </rcc>
  <rcc rId="55172" sId="3">
    <nc r="A183" t="inlineStr">
      <is>
        <t>A22</t>
      </is>
    </nc>
  </rcc>
  <rcc rId="55173" sId="3">
    <nc r="A184" t="inlineStr">
      <is>
        <t>A21</t>
      </is>
    </nc>
  </rcc>
  <rfmt sheetId="3" sqref="A182:A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c rId="55688" sId="3">
    <oc r="B3">
      <v>15745.9</v>
    </oc>
    <nc r="B3"/>
  </rcc>
  <rcc rId="55689" sId="3">
    <oc r="B4">
      <v>22592.799999999999</v>
    </oc>
    <nc r="B4" t="inlineStr">
      <is>
        <t>ДОХОДЫ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57785" sId="3" numFmtId="4">
    <oc r="F7">
      <v>81254.461769999994</v>
    </oc>
    <nc r="F7">
      <v>94374.92757</v>
    </nc>
  </rcc>
  <rcc rId="57786" sId="3" numFmtId="4">
    <oc r="F9">
      <v>5237.3991800000003</v>
    </oc>
    <nc r="F9">
      <v>6115.2611200000001</v>
    </nc>
  </rcc>
  <rcc rId="57787" sId="3" numFmtId="4">
    <oc r="F10">
      <v>30.816230000000001</v>
    </oc>
    <nc r="F10">
      <v>35.35736</v>
    </nc>
  </rcc>
  <rcc rId="57788" sId="3" numFmtId="4">
    <oc r="F11">
      <v>6052.3544899999997</v>
    </oc>
    <nc r="F11">
      <v>7022.1619499999997</v>
    </nc>
  </rcc>
  <rcc rId="57789" sId="3" numFmtId="4">
    <oc r="F12">
      <v>-606.39894000000004</v>
    </oc>
    <nc r="F12">
      <v>-711.92008999999996</v>
    </nc>
  </rcc>
  <rcc rId="57790" sId="3" numFmtId="4">
    <oc r="F14">
      <v>11711.11702</v>
    </oc>
    <nc r="F14">
      <v>12086.163200000001</v>
    </nc>
  </rcc>
  <rcc rId="57791" sId="3" numFmtId="4">
    <oc r="F15">
      <v>26.855180000000001</v>
    </oc>
    <nc r="F15">
      <v>28.07386</v>
    </nc>
  </rcc>
  <rcc rId="57792" sId="3" numFmtId="4">
    <oc r="F16">
      <v>1828.23822</v>
    </oc>
    <nc r="F16">
      <v>1828.0965699999999</v>
    </nc>
  </rcc>
  <rcc rId="57793" sId="3" numFmtId="4">
    <oc r="F17">
      <v>1430.30369</v>
    </oc>
    <nc r="F17">
      <v>1527.0114799999999</v>
    </nc>
  </rcc>
  <rcc rId="57794" sId="3" numFmtId="4">
    <oc r="F19">
      <v>1149.2905000000001</v>
    </oc>
    <nc r="F19">
      <v>1181.1803</v>
    </nc>
  </rcc>
  <rcc rId="57795" sId="3" numFmtId="4">
    <oc r="F20">
      <v>462.68799999999999</v>
    </oc>
    <nc r="F20">
      <v>516.48793000000001</v>
    </nc>
  </rcc>
  <rcc rId="57796" sId="3" numFmtId="4">
    <oc r="F21">
      <v>149.19155000000001</v>
    </oc>
    <nc r="F21">
      <v>161.03236000000001</v>
    </nc>
  </rcc>
  <rcc rId="57797" sId="3" numFmtId="4">
    <oc r="F22">
      <v>313.49644999999998</v>
    </oc>
    <nc r="F22">
      <v>355.45557000000002</v>
    </nc>
  </rcc>
  <rcc rId="57798" sId="3" numFmtId="4">
    <oc r="F23">
      <v>3927.1500799999999</v>
    </oc>
    <nc r="F23">
      <v>4182.9387900000002</v>
    </nc>
  </rcc>
  <rcc rId="57799" sId="3" numFmtId="4">
    <oc r="F24">
      <v>2734.4141500000001</v>
    </oc>
    <nc r="F24">
      <v>2871.3915299999999</v>
    </nc>
  </rcc>
  <rcc rId="57800" sId="3" numFmtId="4">
    <oc r="F25">
      <v>1192.7359300000001</v>
    </oc>
    <nc r="F25">
      <v>1311.5472600000001</v>
    </nc>
  </rcc>
  <rcc rId="57801" sId="3" numFmtId="4">
    <oc r="F27">
      <v>6117.4704099999999</v>
    </oc>
    <nc r="F27">
      <v>6192.9967100000003</v>
    </nc>
  </rcc>
  <rcc rId="57802" sId="3" numFmtId="4">
    <oc r="F29">
      <v>1380.9341300000001</v>
    </oc>
    <nc r="F29">
      <v>1553.1855399999999</v>
    </nc>
  </rcc>
  <rcc rId="57803" sId="3" numFmtId="4">
    <oc r="F30">
      <v>37.590000000000003</v>
    </oc>
    <nc r="F30">
      <v>41.44</v>
    </nc>
  </rcc>
  <rcc rId="57804" sId="3" numFmtId="4">
    <oc r="F41">
      <v>5700.7261200000003</v>
    </oc>
    <nc r="F41">
      <v>6359.8126899999997</v>
    </nc>
  </rcc>
  <rcc rId="57805" sId="3" numFmtId="4">
    <oc r="F42">
      <v>1391.9611</v>
    </oc>
    <nc r="F42">
      <v>1678.47</v>
    </nc>
  </rcc>
  <rcc rId="57806" sId="3" numFmtId="4">
    <oc r="F43">
      <v>318.42552000000001</v>
    </oc>
    <nc r="F43">
      <v>379.42169000000001</v>
    </nc>
  </rcc>
  <rcc rId="57807" sId="3" numFmtId="4">
    <oc r="F47">
      <v>308.97482000000002</v>
    </oc>
    <nc r="F47">
      <v>346.42579000000001</v>
    </nc>
  </rcc>
  <rcc rId="57808" sId="3" numFmtId="4">
    <oc r="F49">
      <v>854.80879000000004</v>
    </oc>
    <nc r="F49">
      <v>876.92142999999999</v>
    </nc>
  </rcc>
  <rcc rId="57809" sId="3" numFmtId="4">
    <oc r="F51">
      <v>590.53543999999999</v>
    </oc>
    <nc r="F51">
      <v>676.34883000000002</v>
    </nc>
  </rcc>
  <rcc rId="57810" sId="3" numFmtId="4">
    <oc r="F54">
      <v>1570.6813999999999</v>
    </oc>
    <nc r="F54">
      <v>2248.1268</v>
    </nc>
  </rcc>
  <rcc rId="57811" sId="3" numFmtId="4">
    <nc r="F56">
      <v>747.25444000000005</v>
    </nc>
  </rcc>
  <rcc rId="57812" sId="3">
    <nc r="G56">
      <f>SUM(D56/F56*100)</f>
    </nc>
  </rcc>
  <rcc rId="57813" sId="3">
    <oc r="F53">
      <f>F54+F55</f>
    </oc>
    <nc r="F53">
      <f>F54+F55+F56</f>
    </nc>
  </rcc>
  <rcc rId="57814" sId="3" numFmtId="4">
    <oc r="F55">
      <v>2917.02754</v>
    </oc>
    <nc r="F55">
      <v>2551.39678</v>
    </nc>
  </rcc>
  <rcc rId="57815" sId="3" numFmtId="4">
    <oc r="F60">
      <v>819.84654</v>
    </oc>
    <nc r="F60">
      <v>951.53710999999998</v>
    </nc>
  </rcc>
  <rcc rId="57816" sId="3" numFmtId="4">
    <oc r="F61">
      <v>106.08866</v>
    </oc>
    <nc r="F61">
      <v>182.35857999999999</v>
    </nc>
  </rcc>
  <rcc rId="57817" sId="3" numFmtId="4">
    <oc r="F63">
      <v>80.172539999999998</v>
    </oc>
    <nc r="F63">
      <v>83.473669999999998</v>
    </nc>
  </rcc>
  <rcc rId="57818" sId="3" numFmtId="4">
    <oc r="F70">
      <v>1047.9000000000001</v>
    </oc>
    <nc r="F70">
      <v>1197.5999999999999</v>
    </nc>
  </rcc>
  <rcc rId="57819" sId="3" numFmtId="4">
    <oc r="F72">
      <v>109011.43051999999</v>
    </oc>
    <nc r="F72">
      <v>147553.86952000001</v>
    </nc>
  </rcc>
  <rcc rId="57820" sId="3" numFmtId="4">
    <oc r="F73">
      <v>273484.35567999998</v>
    </oc>
    <nc r="F73">
      <v>325172.38454</v>
    </nc>
  </rcc>
  <rcc rId="57821" sId="3" numFmtId="4">
    <oc r="F74">
      <v>12586.16</v>
    </oc>
    <nc r="F74">
      <v>15464.26</v>
    </nc>
  </rcc>
  <rcc rId="57822" sId="3" numFmtId="4">
    <oc r="F75">
      <v>3891.9715099999999</v>
    </oc>
    <nc r="F75">
      <v>4892.6433900000002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0055" sId="3" xfDxf="1" s="1" dxf="1">
    <nc r="B113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3" start="0" length="2147483647">
    <dxf>
      <font>
        <sz val="12"/>
      </font>
    </dxf>
  </rfmt>
  <rfmt sheetId="3" sqref="B113" start="0" length="2147483647">
    <dxf>
      <font>
        <i/>
      </font>
    </dxf>
  </rfmt>
  <rrc rId="50056" sId="3" ref="A114:XFD114" action="insertRow">
    <undo index="0" exp="area" ref3D="1" dr="$A$137:$XFD$137" dn="Z_61528DAC_5C4C_48F4_ADE2_8A724B05A086_.wvu.Rows" sId="3"/>
    <undo index="10" exp="area" ref3D="1" dr="$A$137:$XFD$138" dn="Z_F85EE840_0C31_454A_8951_832C2E9E0600_.wvu.Rows" sId="3"/>
    <undo index="16" exp="area" ref3D="1" dr="$A$137:$XFD$139" dn="Z_B31C8DB7_3E78_4144_A6B5_8DE36DE63F0E_.wvu.Rows" sId="3"/>
    <undo index="26" exp="area" ref3D="1" dr="$A$142:$XFD$143" dn="Z_A54C432C_6C68_4B53_A75C_446EB3A61B2B_.wvu.Rows" sId="3"/>
    <undo index="24" exp="area" ref3D="1" dr="$A$137:$XFD$139" dn="Z_A54C432C_6C68_4B53_A75C_446EB3A61B2B_.wvu.Rows" sId="3"/>
    <undo index="12" exp="area" ref3D="1" dr="$A$137:$XFD$138" dn="Z_5C539BE6_C8E0_453F_AB5E_9E58094195EA_.wvu.Rows" sId="3"/>
    <undo index="38" exp="area" ref3D="1" dr="$A$142:$XFD$143" dn="Z_42584DC0_1D41_4C93_9B38_C388E7B8DAC4_.wvu.Rows" sId="3"/>
    <undo index="36" exp="area" ref3D="1" dr="$A$137:$XFD$139" dn="Z_42584DC0_1D41_4C93_9B38_C388E7B8DAC4_.wvu.Rows" sId="3"/>
    <undo index="34" exp="area" ref3D="1" dr="$A$114:$XFD$114" dn="Z_42584DC0_1D41_4C93_9B38_C388E7B8DAC4_.wvu.Rows" sId="3"/>
    <undo index="0" exp="area" ref3D="1" dr="$A$137:$XFD$138" dn="Z_3DCB9AAA_F09C_4EA6_B992_F93E466D374A_.wvu.Rows" sId="3"/>
    <undo index="18" exp="area" ref3D="1" dr="$A$137:$XFD$139" dn="Z_1A52382B_3765_4E8C_903F_6B8919B7242E_.wvu.Rows" sId="3"/>
  </rrc>
  <rcc rId="50057" sId="3" xfDxf="1" s="1" dxf="1">
    <nc r="B114" t="inlineStr">
      <is>
        <t>Развитие водоснабжения в сельской местности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50058" sId="3" ref="A116:XFD116" action="insertRow">
    <undo index="0" exp="area" ref3D="1" dr="$A$138:$XFD$138" dn="Z_61528DAC_5C4C_48F4_ADE2_8A724B05A086_.wvu.Rows" sId="3"/>
    <undo index="10" exp="area" ref3D="1" dr="$A$138:$XFD$139" dn="Z_F85EE840_0C31_454A_8951_832C2E9E0600_.wvu.Rows" sId="3"/>
    <undo index="16" exp="area" ref3D="1" dr="$A$138:$XFD$140" dn="Z_B31C8DB7_3E78_4144_A6B5_8DE36DE63F0E_.wvu.Rows" sId="3"/>
    <undo index="26" exp="area" ref3D="1" dr="$A$143:$XFD$144" dn="Z_A54C432C_6C68_4B53_A75C_446EB3A61B2B_.wvu.Rows" sId="3"/>
    <undo index="24" exp="area" ref3D="1" dr="$A$138:$XFD$140" dn="Z_A54C432C_6C68_4B53_A75C_446EB3A61B2B_.wvu.Rows" sId="3"/>
    <undo index="12" exp="area" ref3D="1" dr="$A$138:$XFD$139" dn="Z_5C539BE6_C8E0_453F_AB5E_9E58094195EA_.wvu.Rows" sId="3"/>
    <undo index="38" exp="area" ref3D="1" dr="$A$143:$XFD$144" dn="Z_42584DC0_1D41_4C93_9B38_C388E7B8DAC4_.wvu.Rows" sId="3"/>
    <undo index="36" exp="area" ref3D="1" dr="$A$138:$XFD$140" dn="Z_42584DC0_1D41_4C93_9B38_C388E7B8DAC4_.wvu.Rows" sId="3"/>
    <undo index="0" exp="area" ref3D="1" dr="$A$138:$XFD$139" dn="Z_3DCB9AAA_F09C_4EA6_B992_F93E466D374A_.wvu.Rows" sId="3"/>
    <undo index="18" exp="area" ref3D="1" dr="$A$138:$XFD$140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район!$A$1:$G$149</formula>
    <oldFormula>район!$A$1:$G$149</oldFormula>
  </rdn>
  <rdn rId="0" localSheetId="3" customView="1" name="Z_61528DAC_5C4C_48F4_ADE2_8A724B05A086_.wvu.Rows" hidden="1" oldHidden="1">
    <formula>район!$139:$139</formula>
    <oldFormula>район!$139:$139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.xml><?xml version="1.0" encoding="utf-8"?>
<revisions xmlns="http://schemas.openxmlformats.org/spreadsheetml/2006/main" xmlns:r="http://schemas.openxmlformats.org/officeDocument/2006/relationships">
  <rcc rId="53460" sId="3" numFmtId="4">
    <oc r="F27">
      <v>4672.9189999999999</v>
    </oc>
    <nc r="F27">
      <v>6117.4704099999999</v>
    </nc>
  </rcc>
  <rcc rId="53461" sId="3" numFmtId="4">
    <oc r="F29">
      <v>978.54148999999995</v>
    </oc>
    <nc r="F29">
      <v>1163.74899</v>
    </nc>
  </rcc>
  <rcc rId="53462" sId="3" numFmtId="4">
    <oc r="F30">
      <v>29.81</v>
    </oc>
    <nc r="F30">
      <v>34.74</v>
    </nc>
  </rcc>
  <rcc rId="53463" sId="3" numFmtId="4">
    <oc r="F41">
      <v>3888.0152400000002</v>
    </oc>
    <nc r="F41">
      <v>4205.9349599999996</v>
    </nc>
  </rcc>
  <rcc rId="53464" sId="3" numFmtId="4">
    <oc r="F42">
      <v>1033.8114599999999</v>
    </oc>
    <nc r="F42">
      <v>1289.46633</v>
    </nc>
  </rcc>
  <rcc rId="53465" sId="3" numFmtId="4">
    <oc r="F43">
      <v>231.67357999999999</v>
    </oc>
    <nc r="F43">
      <v>263.00605000000002</v>
    </nc>
  </rcc>
  <rcc rId="53466" sId="3" numFmtId="4">
    <oc r="F47">
      <v>218.22895</v>
    </oc>
    <nc r="F47">
      <v>268.92613</v>
    </nc>
  </rcc>
  <rcc rId="53467" sId="3" numFmtId="4">
    <oc r="F49">
      <v>558.73143000000005</v>
    </oc>
    <nc r="F49">
      <v>708.75891000000001</v>
    </nc>
  </rcc>
  <rcc rId="53468" sId="3" numFmtId="4">
    <oc r="F51">
      <v>432.56513000000001</v>
    </oc>
    <nc r="F51">
      <v>513.60428000000002</v>
    </nc>
  </rcc>
  <rcc rId="53469" sId="3" numFmtId="4">
    <oc r="F59">
      <v>632.03390999999999</v>
    </oc>
    <nc r="F59">
      <v>703.53332</v>
    </nc>
  </rcc>
  <rcc rId="53470" sId="3" numFmtId="4">
    <oc r="F60">
      <v>31.226009999999999</v>
    </oc>
    <nc r="F60">
      <v>41.754860000000001</v>
    </nc>
  </rcc>
  <rcc rId="53471" sId="3" numFmtId="4">
    <oc r="F62">
      <v>74.050110000000004</v>
    </oc>
    <nc r="F62">
      <v>75.728539999999995</v>
    </nc>
  </rcc>
  <rcc rId="53472" sId="3" numFmtId="4">
    <oc r="F66">
      <v>0.2</v>
    </oc>
    <nc r="F66">
      <v>0.86607999999999996</v>
    </nc>
  </rcc>
  <rcc rId="53473" sId="3" numFmtId="4">
    <oc r="F69">
      <v>748.5</v>
    </oc>
    <nc r="F69">
      <v>898.2</v>
    </nc>
  </rcc>
  <rcc rId="53474" sId="3" numFmtId="4">
    <oc r="F71">
      <v>64880.918539999999</v>
    </oc>
    <nc r="F71">
      <v>88197.140729999999</v>
    </nc>
  </rcc>
  <rcc rId="53475" sId="3" numFmtId="4">
    <oc r="F72">
      <v>191858.47529999999</v>
    </oc>
    <nc r="F72">
      <v>249279.08241999999</v>
    </nc>
  </rcc>
  <rcc rId="53476" sId="3" numFmtId="4">
    <oc r="F73">
      <v>7957.55</v>
    </oc>
    <nc r="F73">
      <v>12586.16</v>
    </nc>
  </rcc>
  <rcc rId="53477" sId="3" numFmtId="4">
    <oc r="F74">
      <v>462.49475000000001</v>
    </oc>
    <nc r="F74">
      <v>2206.79927</v>
    </nc>
  </rcc>
  <rcc rId="53478" sId="3" numFmtId="4">
    <oc r="F76">
      <v>-1841.36194</v>
    </oc>
    <nc r="F76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50510" sId="3" numFmtId="4">
    <oc r="D84">
      <v>15996.008519999999</v>
    </oc>
    <nc r="D84">
      <v>21265.78947</v>
    </nc>
  </rcc>
  <rcc rId="50511" sId="3" numFmtId="4">
    <oc r="C88">
      <v>14269.701999999999</v>
    </oc>
    <nc r="C88">
      <v>14157.88983</v>
    </nc>
  </rcc>
  <rcc rId="50512" sId="3" numFmtId="4">
    <oc r="C89">
      <v>25318.928</v>
    </oc>
    <nc r="C89">
      <v>26916.257320000001</v>
    </nc>
  </rcc>
  <rcc rId="50513" sId="3" numFmtId="4">
    <oc r="D89">
      <v>8789.5268799999994</v>
    </oc>
    <nc r="D89">
      <v>12876.22688</v>
    </nc>
  </rcc>
  <rcc rId="50514" sId="3" numFmtId="4">
    <oc r="D91">
      <v>492.31132000000002</v>
    </oc>
    <nc r="D91">
      <v>616.43592000000001</v>
    </nc>
  </rcc>
  <rcc rId="50515" sId="3" numFmtId="4">
    <oc r="D94">
      <v>350.27891</v>
    </oc>
    <nc r="D94">
      <v>463.23151000000001</v>
    </nc>
  </rcc>
  <rcc rId="50516" sId="3" numFmtId="4">
    <oc r="D95">
      <v>900.91949</v>
    </oc>
    <nc r="D95">
      <v>1183.56034</v>
    </nc>
  </rcc>
  <rcc rId="50517" sId="3" numFmtId="4">
    <oc r="D97">
      <v>15.4</v>
    </oc>
    <nc r="D97">
      <v>71.099999999999994</v>
    </nc>
  </rcc>
  <rcc rId="50518" sId="3" numFmtId="4">
    <oc r="D102">
      <v>15204.48993</v>
    </oc>
    <nc r="D102">
      <v>15865.82567</v>
    </nc>
  </rcc>
  <rcc rId="50519" sId="3" numFmtId="4">
    <oc r="D108">
      <v>242.85400000000001</v>
    </oc>
    <nc r="D108">
      <v>388.25400000000002</v>
    </nc>
  </rcc>
  <rcc rId="50520" sId="3" numFmtId="4">
    <oc r="D110">
      <v>134.70878999999999</v>
    </oc>
    <nc r="D110">
      <v>217.68204</v>
    </nc>
  </rcc>
  <rcc rId="50521" sId="3" numFmtId="4">
    <oc r="D113">
      <v>1322.194</v>
    </oc>
    <nc r="D113">
      <v>1599.2293500000001</v>
    </nc>
  </rcc>
  <rcc rId="50522" sId="3" numFmtId="4">
    <oc r="D118">
      <v>2857.8270600000001</v>
    </oc>
    <nc r="D118">
      <v>5958.1464800000003</v>
    </nc>
  </rcc>
  <rcc rId="50523" sId="3" numFmtId="4">
    <oc r="D128">
      <v>40407.626060000002</v>
    </oc>
    <nc r="D128">
      <v>50048.729140000003</v>
    </nc>
  </rcc>
  <rcc rId="50524" sId="3" numFmtId="4">
    <oc r="D129">
      <v>148332.85195000001</v>
    </oc>
    <nc r="D129">
      <v>172501.43943</v>
    </nc>
  </rcc>
  <rcc rId="50525" sId="3" numFmtId="4">
    <oc r="D130">
      <v>12166.0088</v>
    </oc>
    <nc r="D130">
      <v>14195.100060000001</v>
    </nc>
  </rcc>
  <rcc rId="50526" sId="3" numFmtId="4">
    <oc r="D132">
      <v>58.7</v>
    </oc>
    <nc r="D132">
      <v>74.313800000000001</v>
    </nc>
  </rcc>
  <rcc rId="50527" sId="3" numFmtId="4">
    <oc r="D133">
      <v>1461.2748300000001</v>
    </oc>
    <nc r="D133">
      <v>2021.26647</v>
    </nc>
  </rcc>
  <rcc rId="50528" sId="3" numFmtId="4">
    <oc r="D135">
      <v>21839.532090000001</v>
    </oc>
    <nc r="D135">
      <v>29942.85497</v>
    </nc>
  </rcc>
  <rcc rId="50529" sId="3" numFmtId="4">
    <oc r="D136">
      <v>316.94242000000003</v>
    </oc>
    <nc r="D136">
      <v>455.15374000000003</v>
    </nc>
  </rcc>
  <rcc rId="50530" sId="3" numFmtId="4">
    <oc r="D139">
      <v>2545.3236499999998</v>
    </oc>
    <nc r="D139">
      <v>3130.0063700000001</v>
    </nc>
  </rcc>
  <rcc rId="50531" sId="3" numFmtId="4">
    <oc r="D140">
      <v>15785.8539</v>
    </oc>
    <nc r="D140">
      <v>18193.269899999999</v>
    </nc>
  </rcc>
  <rcc rId="50532" sId="3" numFmtId="4">
    <oc r="D141">
      <v>19.226659999999999</v>
    </oc>
    <nc r="D141">
      <v>24.344259999999998</v>
    </nc>
  </rcc>
  <rcc rId="50533" sId="3" numFmtId="4">
    <oc r="D143">
      <v>323.35000000000002</v>
    </oc>
    <nc r="D143">
      <v>358.17500000000001</v>
    </nc>
  </rcc>
  <rcc rId="50534" sId="3" numFmtId="4">
    <oc r="D144">
      <v>3649.66</v>
    </oc>
    <nc r="D144">
      <v>5467.8419999999996</v>
    </nc>
  </rcc>
  <rcc rId="50535" sId="3" numFmtId="4">
    <oc r="D86">
      <v>1848.2099800000001</v>
    </oc>
    <nc r="D86">
      <v>2751.9206899999999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.xml><?xml version="1.0" encoding="utf-8"?>
<revisions xmlns="http://schemas.openxmlformats.org/spreadsheetml/2006/main" xmlns:r="http://schemas.openxmlformats.org/officeDocument/2006/relationships">
  <rrc rId="51951" sId="3" ref="A147:XFD147" action="insertRow">
    <undo index="16" exp="area" ref3D="1" dr="$A$159:$XFD$160" dn="Z_B31C8DB7_3E78_4144_A6B5_8DE36DE63F0E_.wvu.Rows" sId="3"/>
    <undo index="26" exp="area" ref3D="1" dr="$A$163:$XFD$164" dn="Z_A54C432C_6C68_4B53_A75C_446EB3A61B2B_.wvu.Rows" sId="3"/>
    <undo index="24" exp="area" ref3D="1" dr="$A$159:$XFD$160" dn="Z_A54C432C_6C68_4B53_A75C_446EB3A61B2B_.wvu.Rows" sId="3"/>
    <undo index="12" exp="area" ref3D="1" dr="$A$159:$XFD$159" dn="Z_5C539BE6_C8E0_453F_AB5E_9E58094195EA_.wvu.Rows" sId="3"/>
    <undo index="38" exp="area" ref3D="1" dr="$A$163:$XFD$164" dn="Z_42584DC0_1D41_4C93_9B38_C388E7B8DAC4_.wvu.Rows" sId="3"/>
    <undo index="36" exp="area" ref3D="1" dr="$A$159:$XFD$160" dn="Z_42584DC0_1D41_4C93_9B38_C388E7B8DAC4_.wvu.Rows" sId="3"/>
    <undo index="0" exp="area" ref3D="1" dr="$A$159:$XFD$159" dn="Z_3DCB9AAA_F09C_4EA6_B992_F93E466D374A_.wvu.Rows" sId="3"/>
    <undo index="18" exp="area" ref3D="1" dr="$A$159:$XFD$160" dn="Z_1A52382B_3765_4E8C_903F_6B8919B7242E_.wvu.Rows" sId="3"/>
  </rrc>
  <rrc rId="51952" sId="3" ref="A147:XFD147" action="insertRow">
    <undo index="16" exp="area" ref3D="1" dr="$A$160:$XFD$161" dn="Z_B31C8DB7_3E78_4144_A6B5_8DE36DE63F0E_.wvu.Rows" sId="3"/>
    <undo index="26" exp="area" ref3D="1" dr="$A$164:$XFD$165" dn="Z_A54C432C_6C68_4B53_A75C_446EB3A61B2B_.wvu.Rows" sId="3"/>
    <undo index="24" exp="area" ref3D="1" dr="$A$160:$XFD$161" dn="Z_A54C432C_6C68_4B53_A75C_446EB3A61B2B_.wvu.Rows" sId="3"/>
    <undo index="12" exp="area" ref3D="1" dr="$A$160:$XFD$160" dn="Z_5C539BE6_C8E0_453F_AB5E_9E58094195EA_.wvu.Rows" sId="3"/>
    <undo index="38" exp="area" ref3D="1" dr="$A$164:$XFD$165" dn="Z_42584DC0_1D41_4C93_9B38_C388E7B8DAC4_.wvu.Rows" sId="3"/>
    <undo index="36" exp="area" ref3D="1" dr="$A$160:$XFD$161" dn="Z_42584DC0_1D41_4C93_9B38_C388E7B8DAC4_.wvu.Rows" sId="3"/>
    <undo index="0" exp="area" ref3D="1" dr="$A$160:$XFD$160" dn="Z_3DCB9AAA_F09C_4EA6_B992_F93E466D374A_.wvu.Rows" sId="3"/>
    <undo index="18" exp="area" ref3D="1" dr="$A$160:$XFD$161" dn="Z_1A52382B_3765_4E8C_903F_6B8919B7242E_.wvu.Rows" sId="3"/>
  </rrc>
  <rrc rId="51953" sId="3" ref="A147:XFD147" action="insertRow">
    <undo index="16" exp="area" ref3D="1" dr="$A$161:$XFD$162" dn="Z_B31C8DB7_3E78_4144_A6B5_8DE36DE63F0E_.wvu.Rows" sId="3"/>
    <undo index="26" exp="area" ref3D="1" dr="$A$165:$XFD$166" dn="Z_A54C432C_6C68_4B53_A75C_446EB3A61B2B_.wvu.Rows" sId="3"/>
    <undo index="24" exp="area" ref3D="1" dr="$A$161:$XFD$162" dn="Z_A54C432C_6C68_4B53_A75C_446EB3A61B2B_.wvu.Rows" sId="3"/>
    <undo index="12" exp="area" ref3D="1" dr="$A$161:$XFD$161" dn="Z_5C539BE6_C8E0_453F_AB5E_9E58094195EA_.wvu.Rows" sId="3"/>
    <undo index="38" exp="area" ref3D="1" dr="$A$165:$XFD$166" dn="Z_42584DC0_1D41_4C93_9B38_C388E7B8DAC4_.wvu.Rows" sId="3"/>
    <undo index="36" exp="area" ref3D="1" dr="$A$161:$XFD$162" dn="Z_42584DC0_1D41_4C93_9B38_C388E7B8DAC4_.wvu.Rows" sId="3"/>
    <undo index="0" exp="area" ref3D="1" dr="$A$161:$XFD$161" dn="Z_3DCB9AAA_F09C_4EA6_B992_F93E466D374A_.wvu.Rows" sId="3"/>
    <undo index="18" exp="area" ref3D="1" dr="$A$161:$XFD$162" dn="Z_1A52382B_3765_4E8C_903F_6B8919B7242E_.wvu.Rows" sId="3"/>
  </rrc>
  <rcc rId="51954" sId="3" xfDxf="1" s="1" dxf="1">
    <nc r="B147" t="inlineStr">
      <is>
        <t>Обеспечение деятельности муниципальных учреждений культурно-досугового типа и народного творчества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7" start="0" length="2147483647">
    <dxf>
      <font>
        <i/>
      </font>
    </dxf>
  </rfmt>
  <rcc rId="51955" sId="3" numFmtId="4">
    <nc r="C147">
      <v>30137.475999999999</v>
    </nc>
  </rcc>
  <rcc rId="51956" sId="3" numFmtId="4">
    <nc r="D147">
      <v>12186.43491</v>
    </nc>
  </rcc>
  <rcc rId="51957" sId="3">
    <nc r="E147">
      <f>SUM(D147/C147*100)</f>
    </nc>
  </rcc>
  <rcc rId="51958" sId="3" xfDxf="1" s="1" dxf="1">
    <nc r="B148" t="inlineStr">
      <is>
        <t>Обеспечение деятельности театров, концертных и других организаций исполнительских искусств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8" start="0" length="2147483647">
    <dxf>
      <font>
        <i/>
      </font>
    </dxf>
  </rfmt>
  <rcc rId="51959" sId="3" numFmtId="4">
    <nc r="C148">
      <v>3272</v>
    </nc>
  </rcc>
  <rcc rId="51960" sId="3" numFmtId="4">
    <nc r="D148">
      <v>0</v>
    </nc>
  </rcc>
  <rcc rId="51961" sId="3">
    <nc r="E148">
      <f>SUM(D148/C148*100)</f>
    </nc>
  </rcc>
  <rcc rId="51962" sId="3" xfDxf="1" s="1" dxf="1">
    <nc r="B149" t="inlineStr">
      <is>
        <t>Обеспечение деятельности муниципальных библиотек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1963" sId="3" numFmtId="4">
    <nc r="C149">
      <v>13709.6</v>
    </nc>
  </rcc>
  <rcc rId="51964" sId="3" numFmtId="4">
    <nc r="D149">
      <v>5411.5</v>
    </nc>
  </rcc>
  <rcc rId="51965" sId="3">
    <nc r="E149">
      <f>SUM(D149/C149*100)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район!$A$1:$G$171</formula>
    <oldFormula>район!$A$1:$G$171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.xml><?xml version="1.0" encoding="utf-8"?>
<revisions xmlns="http://schemas.openxmlformats.org/spreadsheetml/2006/main" xmlns:r="http://schemas.openxmlformats.org/officeDocument/2006/relationships">
  <rcc rId="56988" sId="3" numFmtId="4">
    <oc r="C88">
      <v>10864.85893</v>
    </oc>
    <nc r="C88">
      <v>10849.85893</v>
    </nc>
  </rcc>
  <rcc rId="56989" sId="3" numFmtId="4">
    <oc r="D89">
      <v>15705.19728</v>
    </oc>
    <nc r="D89">
      <v>20058.382280000002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.xml><?xml version="1.0" encoding="utf-8"?>
<revisions xmlns="http://schemas.openxmlformats.org/spreadsheetml/2006/main" xmlns:r="http://schemas.openxmlformats.org/officeDocument/2006/relationships">
  <rfmt sheetId="3" sqref="F69">
    <dxf>
      <numFmt numFmtId="186" formatCode="#,##0.0000"/>
    </dxf>
  </rfmt>
  <rfmt sheetId="3" sqref="F69">
    <dxf>
      <numFmt numFmtId="187" formatCode="#,##0.000"/>
    </dxf>
  </rfmt>
  <rfmt sheetId="3" sqref="F69">
    <dxf>
      <numFmt numFmtId="4" formatCode="#,##0.00"/>
    </dxf>
  </rfmt>
  <rfmt sheetId="3" sqref="F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.xml><?xml version="1.0" encoding="utf-8"?>
<revisions xmlns="http://schemas.openxmlformats.org/spreadsheetml/2006/main" xmlns:r="http://schemas.openxmlformats.org/officeDocument/2006/relationships">
  <rcc rId="58298" sId="3" numFmtId="4">
    <oc r="F63">
      <v>83.473669999999998</v>
    </oc>
    <nc r="F63">
      <v>92.156400000000005</v>
    </nc>
  </rcc>
  <rcc rId="58299" sId="3" numFmtId="4">
    <oc r="F64">
      <v>-140</v>
    </oc>
    <nc r="F64">
      <v>20</v>
    </nc>
  </rcc>
  <rcc rId="58300" sId="3" numFmtId="4">
    <oc r="F70">
      <v>1197.5999999999999</v>
    </oc>
    <nc r="F70">
      <v>1347.3</v>
    </nc>
  </rcc>
  <rcc rId="58301" sId="3" numFmtId="4">
    <oc r="F72">
      <v>147553.86952000001</v>
    </oc>
    <nc r="F72">
      <v>188476.84869000001</v>
    </nc>
  </rcc>
  <rcc rId="58302" sId="3" numFmtId="4">
    <oc r="F73">
      <v>325172.38454</v>
    </oc>
    <nc r="F73">
      <v>359463.22579</v>
    </nc>
  </rcc>
  <rcc rId="58303" sId="3" numFmtId="4">
    <oc r="F74">
      <v>15464.26</v>
    </oc>
    <nc r="F74">
      <v>17219.59</v>
    </nc>
  </rcc>
  <rcc rId="58304" sId="3" numFmtId="4">
    <oc r="F75">
      <v>4892.6433900000002</v>
    </oc>
    <nc r="F75">
      <v>6361.05044</v>
    </nc>
  </rcc>
  <rcc rId="58305" sId="3" numFmtId="4">
    <oc r="F77">
      <v>-10214.563319999999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rc rId="49977" sId="3" ref="A100:XFD100" action="insertRow">
    <undo index="10" exp="area" ref3D="1" dr="$A$127:$XFD$128" dn="Z_F85EE840_0C31_454A_8951_832C2E9E0600_.wvu.Rows" sId="3"/>
    <undo index="16" exp="area" ref3D="1" dr="$A$127:$XFD$129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0" exp="area" ref3D="1" dr="$A$127:$XFD$127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4:$XFD$104" dn="Z_42584DC0_1D41_4C93_9B38_C388E7B8DAC4_.wvu.Rows" sId="3"/>
    <undo index="0" exp="area" ref3D="1" dr="$A$127:$XFD$128" dn="Z_3DCB9AAA_F09C_4EA6_B992_F93E466D374A_.wvu.Rows" sId="3"/>
    <undo index="18" exp="area" ref3D="1" dr="$A$127:$XFD$129" dn="Z_1A52382B_3765_4E8C_903F_6B8919B7242E_.wvu.Rows" sId="3"/>
  </rrc>
  <rrc rId="49978" sId="3" ref="A100:XFD100" action="insertRow">
    <undo index="10" exp="area" ref3D="1" dr="$A$128:$XFD$129" dn="Z_F85EE840_0C31_454A_8951_832C2E9E0600_.wvu.Rows" sId="3"/>
    <undo index="16" exp="area" ref3D="1" dr="$A$128:$XFD$130" dn="Z_B31C8DB7_3E78_4144_A6B5_8DE36DE63F0E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0" exp="area" ref3D="1" dr="$A$128:$XFD$128" dn="Z_61528DAC_5C4C_48F4_ADE2_8A724B05A086_.wvu.Rows" sId="3"/>
    <undo index="12" exp="area" ref3D="1" dr="$A$128:$XFD$129" dn="Z_5C539BE6_C8E0_453F_AB5E_9E58094195EA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5:$XFD$105" dn="Z_42584DC0_1D41_4C93_9B38_C388E7B8DAC4_.wvu.Rows" sId="3"/>
    <undo index="0" exp="area" ref3D="1" dr="$A$128:$XFD$129" dn="Z_3DCB9AAA_F09C_4EA6_B992_F93E466D374A_.wvu.Rows" sId="3"/>
    <undo index="18" exp="area" ref3D="1" dr="$A$128:$XFD$130" dn="Z_1A52382B_3765_4E8C_903F_6B8919B7242E_.wvu.Rows" sId="3"/>
  </rrc>
  <rrc rId="49979" sId="3" ref="A100:XFD100" action="insertRow">
    <undo index="10" exp="area" ref3D="1" dr="$A$129:$XFD$130" dn="Z_F85EE840_0C31_454A_8951_832C2E9E0600_.wvu.Rows" sId="3"/>
    <undo index="16" exp="area" ref3D="1" dr="$A$129:$XFD$131" dn="Z_B31C8DB7_3E78_4144_A6B5_8DE36DE63F0E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0" exp="area" ref3D="1" dr="$A$129:$XFD$129" dn="Z_61528DAC_5C4C_48F4_ADE2_8A724B05A086_.wvu.Rows" sId="3"/>
    <undo index="12" exp="area" ref3D="1" dr="$A$129:$XFD$130" dn="Z_5C539BE6_C8E0_453F_AB5E_9E58094195EA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6:$XFD$106" dn="Z_42584DC0_1D41_4C93_9B38_C388E7B8DAC4_.wvu.Rows" sId="3"/>
    <undo index="0" exp="area" ref3D="1" dr="$A$129:$XFD$130" dn="Z_3DCB9AAA_F09C_4EA6_B992_F93E466D374A_.wvu.Rows" sId="3"/>
    <undo index="18" exp="area" ref3D="1" dr="$A$129:$XFD$131" dn="Z_1A52382B_3765_4E8C_903F_6B8919B7242E_.wvu.Rows" sId="3"/>
  </rrc>
  <rcc rId="49980" sId="3">
    <nc r="B100" t="inlineStr">
      <is>
        <t>релизация инициативных проектов</t>
      </is>
    </nc>
  </rcc>
  <rcc rId="49981" sId="3">
    <oc r="B99" t="inlineStr">
      <is>
        <t>Дорожное хозяйство</t>
      </is>
    </oc>
    <nc r="B99" t="inlineStr">
      <is>
        <t>Дорожное хозяйство: в том числе</t>
      </is>
    </nc>
  </rcc>
  <rfmt sheetId="3" sqref="B100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район!$130:$130</formula>
    <oldFormula>район!$130:$130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2.xml><?xml version="1.0" encoding="utf-8"?>
<revisions xmlns="http://schemas.openxmlformats.org/spreadsheetml/2006/main" xmlns:r="http://schemas.openxmlformats.org/officeDocument/2006/relationships">
  <rcc rId="50012" sId="3" odxf="1" s="1" dxf="1">
    <nc r="B101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cc rId="50013" sId="3" odxf="1" s="1" dxf="1">
    <nc r="B102" t="inlineStr">
      <is>
        <t>Содержание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rc rId="50014" sId="3" ref="A103:XFD103" action="insertRow">
    <undo index="0" exp="area" ref3D="1" dr="$A$130:$XFD$130" dn="Z_61528DAC_5C4C_48F4_ADE2_8A724B05A086_.wvu.Rows" sId="3"/>
    <undo index="10" exp="area" ref3D="1" dr="$A$130:$XFD$131" dn="Z_F85EE840_0C31_454A_8951_832C2E9E0600_.wvu.Rows" sId="3"/>
    <undo index="16" exp="area" ref3D="1" dr="$A$130:$XFD$132" dn="Z_B31C8DB7_3E78_4144_A6B5_8DE36DE63F0E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12" exp="area" ref3D="1" dr="$A$130:$XFD$131" dn="Z_5C539BE6_C8E0_453F_AB5E_9E58094195EA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07:$XFD$107" dn="Z_42584DC0_1D41_4C93_9B38_C388E7B8DAC4_.wvu.Rows" sId="3"/>
    <undo index="0" exp="area" ref3D="1" dr="$A$130:$XFD$131" dn="Z_3DCB9AAA_F09C_4EA6_B992_F93E466D374A_.wvu.Rows" sId="3"/>
    <undo index="18" exp="area" ref3D="1" dr="$A$130:$XFD$132" dn="Z_1A52382B_3765_4E8C_903F_6B8919B7242E_.wvu.Rows" sId="3"/>
  </rrc>
  <rfmt sheetId="3" sqref="B103" start="0" length="0">
    <dxf>
      <font>
        <i val="0"/>
        <sz val="12"/>
        <name val="Times New Roman"/>
        <scheme val="none"/>
      </font>
      <border outline="0">
        <right style="thin">
          <color indexed="64"/>
        </right>
      </border>
    </dxf>
  </rfmt>
  <rcc rId="50015" sId="3">
    <nc r="B103" t="inlineStr">
      <is>
        <t xml:space="preserve">Реализация мероприятий приоритетного проекта "Безопасные и качественные дороги" </t>
      </is>
    </nc>
  </rcc>
  <rfmt sheetId="3" sqref="B100" start="0" length="2147483647">
    <dxf>
      <font>
        <sz val="12"/>
      </font>
    </dxf>
  </rfmt>
  <rrc rId="50016" sId="3" ref="A104:XFD104" action="insertRow">
    <undo index="0" exp="area" ref3D="1" dr="$A$131:$XFD$131" dn="Z_61528DAC_5C4C_48F4_ADE2_8A724B05A086_.wvu.Rows" sId="3"/>
    <undo index="10" exp="area" ref3D="1" dr="$A$131:$XFD$132" dn="Z_F85EE840_0C31_454A_8951_832C2E9E0600_.wvu.Rows" sId="3"/>
    <undo index="16" exp="area" ref3D="1" dr="$A$131:$XFD$133" dn="Z_B31C8DB7_3E78_4144_A6B5_8DE36DE63F0E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12" exp="area" ref3D="1" dr="$A$131:$XFD$132" dn="Z_5C539BE6_C8E0_453F_AB5E_9E58094195EA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08:$XFD$108" dn="Z_42584DC0_1D41_4C93_9B38_C388E7B8DAC4_.wvu.Rows" sId="3"/>
    <undo index="0" exp="area" ref3D="1" dr="$A$131:$XFD$132" dn="Z_3DCB9AAA_F09C_4EA6_B992_F93E466D374A_.wvu.Rows" sId="3"/>
    <undo index="18" exp="area" ref3D="1" dr="$A$131:$XFD$133" dn="Z_1A52382B_3765_4E8C_903F_6B8919B7242E_.wvu.Rows" sId="3"/>
  </rrc>
  <rfmt sheetId="3" sqref="B103" start="0" length="2147483647">
    <dxf>
      <font>
        <i/>
      </font>
    </dxf>
  </rfmt>
  <rfmt sheetId="3" sqref="B104" start="0" length="0">
    <dxf>
      <border outline="0">
        <right style="thin">
          <color indexed="64"/>
        </right>
      </border>
    </dxf>
  </rfmt>
  <rcc rId="50017" sId="3">
    <nc r="B104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</rcc>
  <rrc rId="50018" sId="3" ref="A108:XFD108" action="insertRow">
    <undo index="0" exp="area" ref3D="1" dr="$A$132:$XFD$132" dn="Z_61528DAC_5C4C_48F4_ADE2_8A724B05A086_.wvu.Rows" sId="3"/>
    <undo index="10" exp="area" ref3D="1" dr="$A$132:$XFD$133" dn="Z_F85EE840_0C31_454A_8951_832C2E9E0600_.wvu.Rows" sId="3"/>
    <undo index="16" exp="area" ref3D="1" dr="$A$132:$XFD$134" dn="Z_B31C8DB7_3E78_4144_A6B5_8DE36DE63F0E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12" exp="area" ref3D="1" dr="$A$132:$XFD$133" dn="Z_5C539BE6_C8E0_453F_AB5E_9E58094195EA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09:$XFD$109" dn="Z_42584DC0_1D41_4C93_9B38_C388E7B8DAC4_.wvu.Rows" sId="3"/>
    <undo index="0" exp="area" ref3D="1" dr="$A$132:$XFD$133" dn="Z_3DCB9AAA_F09C_4EA6_B992_F93E466D374A_.wvu.Rows" sId="3"/>
    <undo index="18" exp="area" ref3D="1" dr="$A$132:$XFD$134" dn="Z_1A52382B_3765_4E8C_903F_6B8919B7242E_.wvu.Rows" sId="3"/>
  </rrc>
  <rrc rId="50019" sId="3" ref="A108:XFD108" action="insertRow">
    <undo index="0" exp="area" ref3D="1" dr="$A$133:$XFD$133" dn="Z_61528DAC_5C4C_48F4_ADE2_8A724B05A086_.wvu.Rows" sId="3"/>
    <undo index="10" exp="area" ref3D="1" dr="$A$133:$XFD$134" dn="Z_F85EE840_0C31_454A_8951_832C2E9E0600_.wvu.Rows" sId="3"/>
    <undo index="16" exp="area" ref3D="1" dr="$A$133:$XFD$135" dn="Z_B31C8DB7_3E78_4144_A6B5_8DE36DE63F0E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12" exp="area" ref3D="1" dr="$A$133:$XFD$134" dn="Z_5C539BE6_C8E0_453F_AB5E_9E58094195EA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0:$XFD$110" dn="Z_42584DC0_1D41_4C93_9B38_C388E7B8DAC4_.wvu.Rows" sId="3"/>
    <undo index="0" exp="area" ref3D="1" dr="$A$133:$XFD$134" dn="Z_3DCB9AAA_F09C_4EA6_B992_F93E466D374A_.wvu.Rows" sId="3"/>
    <undo index="18" exp="area" ref3D="1" dr="$A$133:$XFD$135" dn="Z_1A52382B_3765_4E8C_903F_6B8919B7242E_.wvu.Rows" sId="3"/>
  </rrc>
  <rrc rId="50020" sId="3" ref="A111:XFD111" action="insertRow">
    <undo index="0" exp="area" ref3D="1" dr="$A$134:$XFD$134" dn="Z_61528DAC_5C4C_48F4_ADE2_8A724B05A086_.wvu.Rows" sId="3"/>
    <undo index="10" exp="area" ref3D="1" dr="$A$134:$XFD$135" dn="Z_F85EE840_0C31_454A_8951_832C2E9E0600_.wvu.Rows" sId="3"/>
    <undo index="16" exp="area" ref3D="1" dr="$A$134:$XFD$136" dn="Z_B31C8DB7_3E78_4144_A6B5_8DE36DE63F0E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12" exp="area" ref3D="1" dr="$A$134:$XFD$135" dn="Z_5C539BE6_C8E0_453F_AB5E_9E58094195EA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1:$XFD$111" dn="Z_42584DC0_1D41_4C93_9B38_C388E7B8DAC4_.wvu.Rows" sId="3"/>
    <undo index="0" exp="area" ref3D="1" dr="$A$134:$XFD$135" dn="Z_3DCB9AAA_F09C_4EA6_B992_F93E466D374A_.wvu.Rows" sId="3"/>
    <undo index="18" exp="area" ref3D="1" dr="$A$134:$XFD$136" dn="Z_1A52382B_3765_4E8C_903F_6B8919B7242E_.wvu.Rows" sId="3"/>
  </rrc>
  <rrc rId="50021" sId="3" ref="A111:XFD111" action="insertRow">
    <undo index="0" exp="area" ref3D="1" dr="$A$135:$XFD$135" dn="Z_61528DAC_5C4C_48F4_ADE2_8A724B05A086_.wvu.Rows" sId="3"/>
    <undo index="10" exp="area" ref3D="1" dr="$A$135:$XFD$136" dn="Z_F85EE840_0C31_454A_8951_832C2E9E0600_.wvu.Rows" sId="3"/>
    <undo index="16" exp="area" ref3D="1" dr="$A$135:$XFD$137" dn="Z_B31C8DB7_3E78_4144_A6B5_8DE36DE63F0E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12" exp="area" ref3D="1" dr="$A$135:$XFD$136" dn="Z_5C539BE6_C8E0_453F_AB5E_9E58094195EA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2:$XFD$112" dn="Z_42584DC0_1D41_4C93_9B38_C388E7B8DAC4_.wvu.Rows" sId="3"/>
    <undo index="0" exp="area" ref3D="1" dr="$A$135:$XFD$136" dn="Z_3DCB9AAA_F09C_4EA6_B992_F93E466D374A_.wvu.Rows" sId="3"/>
    <undo index="18" exp="area" ref3D="1" dr="$A$135:$XFD$137" dn="Z_1A52382B_3765_4E8C_903F_6B8919B7242E_.wvu.Rows" sId="3"/>
  </rrc>
  <rrc rId="50022" sId="3" ref="A111:XFD111" action="insertRow">
    <undo index="0" exp="area" ref3D="1" dr="$A$136:$XFD$136" dn="Z_61528DAC_5C4C_48F4_ADE2_8A724B05A086_.wvu.Rows" sId="3"/>
    <undo index="10" exp="area" ref3D="1" dr="$A$136:$XFD$137" dn="Z_F85EE840_0C31_454A_8951_832C2E9E0600_.wvu.Rows" sId="3"/>
    <undo index="16" exp="area" ref3D="1" dr="$A$136:$XFD$138" dn="Z_B31C8DB7_3E78_4144_A6B5_8DE36DE63F0E_.wvu.Rows" sId="3"/>
    <undo index="26" exp="area" ref3D="1" dr="$A$141:$XFD$142" dn="Z_A54C432C_6C68_4B53_A75C_446EB3A61B2B_.wvu.Rows" sId="3"/>
    <undo index="24" exp="area" ref3D="1" dr="$A$136:$XFD$138" dn="Z_A54C432C_6C68_4B53_A75C_446EB3A61B2B_.wvu.Rows" sId="3"/>
    <undo index="12" exp="area" ref3D="1" dr="$A$136:$XFD$137" dn="Z_5C539BE6_C8E0_453F_AB5E_9E58094195EA_.wvu.Rows" sId="3"/>
    <undo index="38" exp="area" ref3D="1" dr="$A$141:$XFD$142" dn="Z_42584DC0_1D41_4C93_9B38_C388E7B8DAC4_.wvu.Rows" sId="3"/>
    <undo index="36" exp="area" ref3D="1" dr="$A$136:$XFD$138" dn="Z_42584DC0_1D41_4C93_9B38_C388E7B8DAC4_.wvu.Rows" sId="3"/>
    <undo index="34" exp="area" ref3D="1" dr="$A$113:$XFD$113" dn="Z_42584DC0_1D41_4C93_9B38_C388E7B8DAC4_.wvu.Rows" sId="3"/>
    <undo index="0" exp="area" ref3D="1" dr="$A$136:$XFD$137" dn="Z_3DCB9AAA_F09C_4EA6_B992_F93E466D374A_.wvu.Rows" sId="3"/>
    <undo index="18" exp="area" ref3D="1" dr="$A$136:$XFD$138" dn="Z_1A52382B_3765_4E8C_903F_6B8919B7242E_.wvu.Rows" sId="3"/>
  </rrc>
  <rcc rId="50023" sId="3" odxf="1" dxf="1">
    <nc r="B111" t="inlineStr">
      <is>
        <t>релизация инициативных проектов</t>
      </is>
    </nc>
    <odxf>
      <font>
        <i val="0"/>
        <sz val="16"/>
        <name val="Times New Roman"/>
        <scheme val="none"/>
      </font>
      <alignment horizontal="left" readingOrder="0"/>
    </odxf>
    <ndxf>
      <font>
        <i/>
        <sz val="12"/>
        <name val="Times New Roman"/>
        <scheme val="none"/>
      </font>
      <alignment horizontal="general" readingOrder="0"/>
    </ndxf>
  </rcc>
  <rcc rId="50024" sId="3" xfDxf="1" s="1" dxf="1">
    <nc r="B112" t="inlineStr">
      <is>
        <t>Капитальный ремонт источников водоснабжения (водонапорных башен и водозаборных скважин) в населенных пунктах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2" start="0" length="2147483647">
    <dxf>
      <font>
        <i/>
      </font>
    </dxf>
  </rfmt>
  <rfmt sheetId="3" sqref="B112" start="0" length="2147483647">
    <dxf>
      <font>
        <sz val="12"/>
      </font>
    </dxf>
  </rfmt>
  <rfmt sheetId="3" sqref="B112">
    <dxf>
      <alignment wrapText="0" readingOrder="0"/>
    </dxf>
  </rfmt>
  <rfmt sheetId="3" sqref="B112">
    <dxf>
      <alignment wrapText="1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район!$A$1:$G$147</formula>
    <oldFormula>район!$A$1:$G$147</oldFormula>
  </rdn>
  <rdn rId="0" localSheetId="3" customView="1" name="Z_61528DAC_5C4C_48F4_ADE2_8A724B05A086_.wvu.Rows" hidden="1" oldHidden="1">
    <formula>район!$137:$137</formula>
    <oldFormula>район!$137:$137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50688" sId="3">
    <nc r="A119" t="inlineStr">
      <is>
        <t>A51</t>
      </is>
    </nc>
  </rcc>
  <rfmt sheetId="3" sqref="A118" start="0" length="2147483647">
    <dxf>
      <font>
        <sz val="18"/>
      </font>
    </dxf>
  </rfmt>
  <rfmt sheetId="3" sqref="B113" start="0" length="2147483647">
    <dxf>
      <font>
        <sz val="18"/>
      </font>
    </dxf>
  </rfmt>
  <rfmt sheetId="3" sqref="B110" start="0" length="2147483647">
    <dxf>
      <font>
        <sz val="18"/>
      </font>
    </dxf>
  </rfmt>
  <rfmt sheetId="3" xfDxf="1" s="1" sqref="B119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fmt sheetId="3" sqref="B119">
    <dxf>
      <alignment wrapText="0" readingOrder="0"/>
    </dxf>
  </rfmt>
  <rfmt sheetId="3" sqref="B119">
    <dxf>
      <alignment wrapText="1" readingOrder="0"/>
    </dxf>
  </rfmt>
  <rcc rId="50689" sId="3">
    <oc r="B119" t="inlineStr">
      <is>
        <t>уличное освещение</t>
      </is>
    </oc>
    <nc r="B119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nc>
  </rcc>
  <rcc rId="50690" sId="3" odxf="1" dxf="1">
    <nc r="A120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691" sId="3">
    <oc r="B120" t="inlineStr">
      <is>
        <t>Реализация программ формирования современной городской среды</t>
      </is>
    </oc>
    <nc r="B120" t="inlineStr">
      <is>
        <t>релизация инициативных проектов</t>
      </is>
    </nc>
  </rcc>
  <rcc rId="50692" sId="3">
    <oc r="B121" t="inlineStr">
      <is>
        <t>Реализация мероприятий по благоустройству территории</t>
      </is>
    </oc>
    <nc r="B121"/>
  </rcc>
  <rcc rId="50693" sId="3">
    <oc r="B122" t="inlineStr">
      <is>
        <t>Реализация мероприятий по благоустройству дворовых территорий и тротуаров</t>
      </is>
    </oc>
    <nc r="B122"/>
  </rcc>
  <rcc rId="50694" sId="3" numFmtId="4">
    <nc r="C119">
      <v>36598.079149999998</v>
    </nc>
  </rcc>
  <rcc rId="50695" sId="3" numFmtId="4">
    <nc r="D119">
      <v>3886.11465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50089" sId="3" ref="A116:XFD116" action="insertRow">
    <undo index="0" exp="area" ref3D="1" dr="$A$139:$XFD$139" dn="Z_61528DAC_5C4C_48F4_ADE2_8A724B05A086_.wvu.Rows" sId="3"/>
    <undo index="10" exp="area" ref3D="1" dr="$A$139:$XFD$140" dn="Z_F85EE840_0C31_454A_8951_832C2E9E0600_.wvu.Rows" sId="3"/>
    <undo index="16" exp="area" ref3D="1" dr="$A$139:$XFD$141" dn="Z_B31C8DB7_3E78_4144_A6B5_8DE36DE63F0E_.wvu.Rows" sId="3"/>
    <undo index="26" exp="area" ref3D="1" dr="$A$144:$XFD$145" dn="Z_A54C432C_6C68_4B53_A75C_446EB3A61B2B_.wvu.Rows" sId="3"/>
    <undo index="24" exp="area" ref3D="1" dr="$A$139:$XFD$141" dn="Z_A54C432C_6C68_4B53_A75C_446EB3A61B2B_.wvu.Rows" sId="3"/>
    <undo index="12" exp="area" ref3D="1" dr="$A$139:$XFD$140" dn="Z_5C539BE6_C8E0_453F_AB5E_9E58094195EA_.wvu.Rows" sId="3"/>
    <undo index="38" exp="area" ref3D="1" dr="$A$144:$XFD$145" dn="Z_42584DC0_1D41_4C93_9B38_C388E7B8DAC4_.wvu.Rows" sId="3"/>
    <undo index="36" exp="area" ref3D="1" dr="$A$139:$XFD$141" dn="Z_42584DC0_1D41_4C93_9B38_C388E7B8DAC4_.wvu.Rows" sId="3"/>
    <undo index="0" exp="area" ref3D="1" dr="$A$139:$XFD$140" dn="Z_3DCB9AAA_F09C_4EA6_B992_F93E466D374A_.wvu.Rows" sId="3"/>
    <undo index="18" exp="area" ref3D="1" dr="$A$139:$XFD$141" dn="Z_1A52382B_3765_4E8C_903F_6B8919B7242E_.wvu.Rows" sId="3"/>
  </rrc>
  <rrc rId="50090" sId="3" ref="A117:XFD117" action="insertRow">
    <undo index="0" exp="area" ref3D="1" dr="$A$140:$XFD$140" dn="Z_61528DAC_5C4C_48F4_ADE2_8A724B05A086_.wvu.Rows" sId="3"/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0091" sId="3">
    <nc r="B116" t="inlineStr">
      <is>
        <t>уличное освещение</t>
      </is>
    </nc>
  </rcc>
  <rfmt sheetId="3" sqref="B116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50962" sId="3" numFmtId="4">
    <oc r="F7">
      <v>41063.938099999999</v>
    </oc>
    <nc r="F7">
      <v>51346.803469999999</v>
    </nc>
  </rcc>
  <rcc rId="50963" sId="3" numFmtId="4">
    <oc r="F9">
      <v>2634.3838700000001</v>
    </oc>
    <nc r="F9">
      <v>3646.6297100000002</v>
    </nc>
  </rcc>
  <rcc rId="50964" sId="3" numFmtId="4">
    <oc r="F10">
      <v>18.095420000000001</v>
    </oc>
    <nc r="F10">
      <v>22.57133</v>
    </nc>
  </rcc>
  <rcc rId="50965" sId="3" numFmtId="4">
    <oc r="F11">
      <v>3126.2687900000001</v>
    </oc>
    <nc r="F11">
      <v>4225.9608699999999</v>
    </nc>
  </rcc>
  <rcc rId="50966" sId="3" numFmtId="4">
    <oc r="F12">
      <v>-381.39436999999998</v>
    </oc>
    <nc r="F12">
      <v>-447.47521999999998</v>
    </nc>
  </rcc>
  <rcc rId="50967" sId="3" numFmtId="4">
    <oc r="F14">
      <v>6470.9753099999998</v>
    </oc>
    <nc r="F14">
      <v>7524.7331999999997</v>
    </nc>
  </rcc>
  <rcc rId="50968" sId="3" numFmtId="4">
    <oc r="F15">
      <v>-3.4452500000000001</v>
    </oc>
    <nc r="F15">
      <v>1.37643</v>
    </nc>
  </rcc>
  <rcc rId="50969" sId="3" numFmtId="4">
    <oc r="F16">
      <v>1457.3998999999999</v>
    </oc>
    <nc r="F16">
      <v>1663.1668999999999</v>
    </nc>
  </rcc>
  <rcc rId="50970" sId="3" numFmtId="4">
    <oc r="F17">
      <v>1139.7031899999999</v>
    </oc>
    <nc r="F17">
      <v>1170.8891699999999</v>
    </nc>
  </rcc>
  <rcc rId="50971" sId="3" numFmtId="4">
    <oc r="F19">
      <v>581.36598000000004</v>
    </oc>
    <nc r="F19">
      <v>789.30350999999996</v>
    </nc>
  </rcc>
  <rrc rId="50972" sId="3" ref="A20:XFD20" action="deleteRow">
    <undo index="0" exp="area" ref3D="1" dr="$A$141:$XFD$141" dn="Z_61528DAC_5C4C_48F4_ADE2_8A724B05A086_.wvu.Rows" sId="3"/>
    <undo index="10" exp="area" ref3D="1" dr="$A$141:$XFD$142" dn="Z_F85EE840_0C31_454A_8951_832C2E9E0600_.wvu.Rows" sId="3"/>
    <undo index="8" exp="area" ref3D="1" dr="$A$57:$XFD$58" dn="Z_F85EE840_0C31_454A_8951_832C2E9E0600_.wvu.Rows" sId="3"/>
    <undo index="6" exp="area" ref3D="1" dr="$A$45:$XFD$45" dn="Z_F85EE840_0C31_454A_8951_832C2E9E0600_.wvu.Rows" sId="3"/>
    <undo index="4" exp="area" ref3D="1" dr="$A$41:$XFD$41" dn="Z_F85EE840_0C31_454A_8951_832C2E9E0600_.wvu.Rows" sId="3"/>
    <undo index="2" exp="area" ref3D="1" dr="$A$31:$XFD$32" dn="Z_F85EE840_0C31_454A_8951_832C2E9E0600_.wvu.Rows" sId="3"/>
    <undo index="1" exp="area" ref3D="1" dr="$A$20:$XFD$20" dn="Z_F85EE840_0C31_454A_8951_832C2E9E0600_.wvu.Rows" sId="3"/>
    <undo index="16" exp="area" ref3D="1" dr="$A$141:$XFD$143" dn="Z_B31C8DB7_3E78_4144_A6B5_8DE36DE63F0E_.wvu.Rows" sId="3"/>
    <undo index="12" exp="area" ref3D="1" dr="$A$93:$XFD$93" dn="Z_B31C8DB7_3E78_4144_A6B5_8DE36DE63F0E_.wvu.Rows" sId="3"/>
    <undo index="6" exp="area" ref3D="1" dr="$A$57:$XFD$58" dn="Z_B31C8DB7_3E78_4144_A6B5_8DE36DE63F0E_.wvu.Rows" sId="3"/>
    <undo index="4" exp="area" ref3D="1" dr="$A$34:$XFD$36" dn="Z_B31C8DB7_3E78_4144_A6B5_8DE36DE63F0E_.wvu.Rows" sId="3"/>
    <undo index="2" exp="area" ref3D="1" dr="$A$24:$XFD$24" dn="Z_B31C8DB7_3E78_4144_A6B5_8DE36DE63F0E_.wvu.Rows" sId="3"/>
    <undo index="1" exp="area" ref3D="1" dr="$A$19:$XFD$20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0" exp="area" ref3D="1" dr="$A$93:$XFD$93" dn="Z_A54C432C_6C68_4B53_A75C_446EB3A61B2B_.wvu.Rows" sId="3"/>
    <undo index="12" exp="area" ref3D="1" dr="$A$57:$XFD$58" dn="Z_A54C432C_6C68_4B53_A75C_446EB3A61B2B_.wvu.Rows" sId="3"/>
    <undo index="10" exp="area" ref3D="1" dr="$A$45:$XFD$45" dn="Z_A54C432C_6C68_4B53_A75C_446EB3A61B2B_.wvu.Rows" sId="3"/>
    <undo index="8" exp="area" ref3D="1" dr="$A$41:$XFD$41" dn="Z_A54C432C_6C68_4B53_A75C_446EB3A61B2B_.wvu.Rows" sId="3"/>
    <undo index="6" exp="area" ref3D="1" dr="$A$33:$XFD$37" dn="Z_A54C432C_6C68_4B53_A75C_446EB3A61B2B_.wvu.Rows" sId="3"/>
    <undo index="4" exp="area" ref3D="1" dr="$A$31:$XFD$31" dn="Z_A54C432C_6C68_4B53_A75C_446EB3A61B2B_.wvu.Rows" sId="3"/>
    <undo index="2" exp="area" ref3D="1" dr="$A$24:$XFD$24" dn="Z_A54C432C_6C68_4B53_A75C_446EB3A61B2B_.wvu.Rows" sId="3"/>
    <undo index="1" exp="area" ref3D="1" dr="$A$19:$XFD$20" dn="Z_A54C432C_6C68_4B53_A75C_446EB3A61B2B_.wvu.Rows" sId="3"/>
    <undo index="12" exp="area" ref3D="1" dr="$A$141:$XFD$142" dn="Z_5C539BE6_C8E0_453F_AB5E_9E58094195EA_.wvu.Rows" sId="3"/>
    <undo index="8" exp="area" ref3D="1" dr="$A$57:$XFD$58" dn="Z_5C539BE6_C8E0_453F_AB5E_9E58094195EA_.wvu.Rows" sId="3"/>
    <undo index="6" exp="area" ref3D="1" dr="$A$45:$XFD$45" dn="Z_5C539BE6_C8E0_453F_AB5E_9E58094195EA_.wvu.Rows" sId="3"/>
    <undo index="4" exp="area" ref3D="1" dr="$A$41:$XFD$41" dn="Z_5C539BE6_C8E0_453F_AB5E_9E58094195EA_.wvu.Rows" sId="3"/>
    <undo index="2" exp="area" ref3D="1" dr="$A$31:$XFD$32" dn="Z_5C539BE6_C8E0_453F_AB5E_9E58094195EA_.wvu.Rows" sId="3"/>
    <undo index="1" exp="area" ref3D="1" dr="$A$20:$XFD$20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0" exp="area" ref3D="1" dr="$A$65:$XFD$67" dn="Z_42584DC0_1D41_4C93_9B38_C388E7B8DAC4_.wvu.Rows" sId="3"/>
    <undo index="14" exp="area" ref3D="1" dr="$A$57:$XFD$58" dn="Z_42584DC0_1D41_4C93_9B38_C388E7B8DAC4_.wvu.Rows" sId="3"/>
    <undo index="12" exp="area" ref3D="1" dr="$A$53:$XFD$53" dn="Z_42584DC0_1D41_4C93_9B38_C388E7B8DAC4_.wvu.Rows" sId="3"/>
    <undo index="10" exp="area" ref3D="1" dr="$A$45:$XFD$45" dn="Z_42584DC0_1D41_4C93_9B38_C388E7B8DAC4_.wvu.Rows" sId="3"/>
    <undo index="8" exp="area" ref3D="1" dr="$A$41:$XFD$41" dn="Z_42584DC0_1D41_4C93_9B38_C388E7B8DAC4_.wvu.Rows" sId="3"/>
    <undo index="6" exp="area" ref3D="1" dr="$A$33:$XFD$37" dn="Z_42584DC0_1D41_4C93_9B38_C388E7B8DAC4_.wvu.Rows" sId="3"/>
    <undo index="4" exp="area" ref3D="1" dr="$A$31:$XFD$31" dn="Z_42584DC0_1D41_4C93_9B38_C388E7B8DAC4_.wvu.Rows" sId="3"/>
    <undo index="2" exp="area" ref3D="1" dr="$A$24:$XFD$24" dn="Z_42584DC0_1D41_4C93_9B38_C388E7B8DAC4_.wvu.Rows" sId="3"/>
    <undo index="1" exp="area" ref3D="1" dr="$A$19:$XFD$20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  <undo index="14" exp="area" ref3D="1" dr="$A$93:$XFD$93" dn="Z_1A52382B_3765_4E8C_903F_6B8919B7242E_.wvu.Rows" sId="3"/>
    <undo index="6" exp="area" ref3D="1" dr="$A$57:$XFD$58" dn="Z_1A52382B_3765_4E8C_903F_6B8919B7242E_.wvu.Rows" sId="3"/>
    <undo index="4" exp="area" ref3D="1" dr="$A$34:$XFD$36" dn="Z_1A52382B_3765_4E8C_903F_6B8919B7242E_.wvu.Rows" sId="3"/>
    <undo index="2" exp="area" ref3D="1" dr="$A$24:$XFD$24" dn="Z_1A52382B_3765_4E8C_903F_6B8919B7242E_.wvu.Rows" sId="3"/>
    <undo index="1" exp="area" ref3D="1" dr="$A$19:$XFD$20" dn="Z_1A52382B_3765_4E8C_903F_6B8919B7242E_.wvu.Rows" sId="3"/>
    <rfmt sheetId="3" xfDxf="1" s="1" sqref="A20:XFD20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20">
        <v>1060200000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20" t="inlineStr">
        <is>
          <t>Налог на имущество организаций</t>
        </is>
      </nc>
      <ndxf>
        <font>
          <b val="0"/>
          <sz val="16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20">
        <f>SUM(D20/C20*100)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F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20">
        <f>SUM(D20/F20*100)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973" sId="3">
    <nc r="G21">
      <f>SUM(D21/F21*100)</f>
    </nc>
  </rcc>
  <rcc rId="50974" sId="3" numFmtId="4">
    <oc r="F20">
      <v>266.38959999999997</v>
    </oc>
    <nc r="F20">
      <v>339.55542000000003</v>
    </nc>
  </rcc>
  <rcc rId="50975" sId="3" numFmtId="4">
    <nc r="F21">
      <v>85.384699999999995</v>
    </nc>
  </rcc>
  <rcc rId="50976" sId="3" numFmtId="4">
    <nc r="F22">
      <v>254.17071999999999</v>
    </nc>
  </rcc>
  <rcc rId="50977" sId="3">
    <nc r="G22">
      <f>SUM(D22/F22*100)</f>
    </nc>
  </rcc>
  <rcc rId="50978" sId="3" numFmtId="4">
    <oc r="F23">
      <v>2381.9912199999999</v>
    </oc>
    <nc r="F23">
      <v>2699.0230999999999</v>
    </nc>
  </rcc>
  <rcc rId="50979" sId="3" numFmtId="4">
    <nc r="F24">
      <v>1835.9118000000001</v>
    </nc>
  </rcc>
  <rcc rId="50980" sId="3">
    <nc r="G24">
      <f>SUM(D24/F24*100)</f>
    </nc>
  </rcc>
  <rcc rId="50981" sId="3" numFmtId="4">
    <nc r="F25">
      <v>863.11130000000003</v>
    </nc>
  </rcc>
  <rcc rId="50982" sId="3">
    <nc r="G25">
      <f>SUM(D25/F25*100)</f>
    </nc>
  </rcc>
  <rcc rId="50983" sId="3" numFmtId="4">
    <oc r="F27">
      <v>4760.2740000000003</v>
    </oc>
    <nc r="F27">
      <v>4672.9189999999999</v>
    </nc>
  </rcc>
  <rcc rId="50984" sId="3" numFmtId="4">
    <oc r="F29">
      <v>812.05891999999994</v>
    </oc>
    <nc r="F29">
      <v>978.54148999999995</v>
    </nc>
  </rcc>
  <rcc rId="50985" sId="3" numFmtId="4">
    <oc r="F30">
      <v>22.01</v>
    </oc>
    <nc r="F30">
      <v>29.81</v>
    </nc>
  </rcc>
  <rcc rId="50986" sId="3" numFmtId="4">
    <oc r="F41">
      <v>3354.8548599999999</v>
    </oc>
    <nc r="F41">
      <v>5153.5002800000002</v>
    </nc>
  </rcc>
  <rcc rId="50987" sId="3" numFmtId="4">
    <oc r="F42">
      <v>811.11186999999995</v>
    </oc>
    <nc r="F42">
      <v>1033.8114599999999</v>
    </nc>
  </rcc>
  <rcc rId="50988" sId="3" numFmtId="4">
    <oc r="F43">
      <v>176.88935000000001</v>
    </oc>
    <nc r="F43">
      <v>231.67357999999999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rc rId="53821" sId="3" ref="A135:XFD135" action="insert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</rrc>
  <rcc rId="53822" sId="3">
    <nc r="B135" t="inlineStr">
      <is>
        <t>Благоустройство дворовых и общественных территорий муниципальной программы Чувашской Республики</t>
      </is>
    </nc>
  </rcc>
  <rcc rId="53823" sId="3" numFmtId="4">
    <nc r="C135">
      <v>1080</v>
    </nc>
  </rcc>
  <rcc rId="53824" sId="3">
    <nc r="E135">
      <f>SUM(D135/C135*100)</f>
    </nc>
  </rcc>
  <rcc rId="53825" sId="3" numFmtId="4">
    <nc r="D135">
      <v>0</v>
    </nc>
  </rcc>
  <rcc rId="53826" sId="3" numFmtId="4">
    <nc r="D134">
      <v>0</v>
    </nc>
  </rcc>
  <rcc rId="53827" sId="3" numFmtId="4">
    <oc r="C137">
      <v>1950.088</v>
    </oc>
    <nc r="C137">
      <v>2074.0880000000002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c rId="53592" sId="3" numFmtId="4">
    <oc r="C104">
      <v>4333.2531900000004</v>
    </oc>
    <nc r="C104">
      <v>11025.33433</v>
    </nc>
  </rcc>
  <rcc rId="53593" sId="3" numFmtId="4">
    <oc r="D106">
      <v>9885.0013299999991</v>
    </oc>
    <nc r="D106">
      <v>13163.31812</v>
    </nc>
  </rcc>
  <rcc rId="53594" sId="3" numFmtId="4">
    <oc r="C107">
      <v>13922.334000000001</v>
    </oc>
    <nc r="C107">
      <v>14992.563749999999</v>
    </nc>
  </rcc>
  <rcc rId="53595" sId="3" numFmtId="4">
    <oc r="D109">
      <v>0</v>
    </oc>
    <nc r="D109">
      <v>1158.16608</v>
    </nc>
  </rcc>
  <rcc rId="53596" sId="3" numFmtId="4">
    <oc r="C103">
      <v>88765.253570000001</v>
    </oc>
    <nc r="C103">
      <f>SUM(C104:C110)</f>
    </nc>
  </rcc>
  <rcc rId="53597" sId="3" odxf="1" s="1" dxf="1" numFmtId="4">
    <oc r="D103">
      <v>15865.82567</v>
    </oc>
    <nc r="D103">
      <f>SUM(D104:D110)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numFmt numFmtId="167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 style="medium">
          <color indexed="64"/>
        </left>
      </border>
    </ndxf>
  </rcc>
  <rfmt sheetId="3" sqref="C103">
    <dxf>
      <numFmt numFmtId="4" formatCode="#,##0.00"/>
    </dxf>
  </rfmt>
  <rfmt sheetId="3" sqref="C103">
    <dxf>
      <numFmt numFmtId="187" formatCode="#,##0.000"/>
    </dxf>
  </rfmt>
  <rfmt sheetId="3" sqref="C103">
    <dxf>
      <numFmt numFmtId="186" formatCode="#,##0.0000"/>
    </dxf>
  </rfmt>
  <rfmt sheetId="3" sqref="C103">
    <dxf>
      <numFmt numFmtId="172" formatCode="#,##0.00000"/>
    </dxf>
  </rfmt>
  <rfmt sheetId="3" sqref="C103">
    <dxf>
      <numFmt numFmtId="186" formatCode="#,##0.0000"/>
    </dxf>
  </rfmt>
  <rfmt sheetId="3" sqref="C103">
    <dxf>
      <numFmt numFmtId="187" formatCode="#,##0.000"/>
    </dxf>
  </rfmt>
  <rfmt sheetId="3" sqref="C103">
    <dxf>
      <numFmt numFmtId="4" formatCode="#,##0.00"/>
    </dxf>
  </rfmt>
  <rfmt sheetId="3" sqref="C103">
    <dxf>
      <numFmt numFmtId="167" formatCode="#,##0.0"/>
    </dxf>
  </rfmt>
  <rcc rId="53598" sId="3" numFmtId="4">
    <oc r="D118">
      <v>217.68204</v>
    </oc>
    <nc r="D118">
      <v>365.39839000000001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.xml><?xml version="1.0" encoding="utf-8"?>
<revisions xmlns="http://schemas.openxmlformats.org/spreadsheetml/2006/main" xmlns:r="http://schemas.openxmlformats.org/officeDocument/2006/relationships">
  <rcc rId="54534" sId="3">
    <nc r="A113" t="inlineStr">
      <is>
        <t>А4</t>
      </is>
    </nc>
  </rcc>
  <rcc rId="54535" sId="3">
    <nc r="A114" t="inlineStr">
      <is>
        <t>А4</t>
      </is>
    </nc>
  </rcc>
  <rfmt sheetId="3" sqref="A111" start="0" length="2147483647">
    <dxf>
      <font>
        <b/>
      </font>
    </dxf>
  </rfmt>
  <rfmt sheetId="3" sqref="C111" start="0" length="2147483647">
    <dxf>
      <font>
        <b/>
      </font>
    </dxf>
  </rfmt>
  <rfmt sheetId="3" sqref="D111" start="0" length="2147483647">
    <dxf>
      <font>
        <b/>
      </font>
    </dxf>
  </rfmt>
  <rfmt sheetId="3" sqref="F111" start="0" length="2147483647">
    <dxf>
      <font>
        <b/>
      </font>
    </dxf>
  </rfmt>
  <rrc rId="54536" sId="3" ref="A89:XFD89" action="insertRow">
    <undo index="16" exp="area" ref3D="1" dr="$A$180:$XFD$181" dn="Z_B31C8DB7_3E78_4144_A6B5_8DE36DE63F0E_.wvu.Rows" sId="3"/>
    <undo index="26" exp="area" ref3D="1" dr="$A$184:$XFD$185" dn="Z_A54C432C_6C68_4B53_A75C_446EB3A61B2B_.wvu.Rows" sId="3"/>
    <undo index="24" exp="area" ref3D="1" dr="$A$180:$XFD$181" dn="Z_A54C432C_6C68_4B53_A75C_446EB3A61B2B_.wvu.Rows" sId="3"/>
    <undo index="12" exp="area" ref3D="1" dr="$A$180:$XFD$180" dn="Z_5C539BE6_C8E0_453F_AB5E_9E58094195EA_.wvu.Rows" sId="3"/>
    <undo index="38" exp="area" ref3D="1" dr="$A$184:$XFD$185" dn="Z_42584DC0_1D41_4C93_9B38_C388E7B8DAC4_.wvu.Rows" sId="3"/>
    <undo index="36" exp="area" ref3D="1" dr="$A$180:$XFD$181" dn="Z_42584DC0_1D41_4C93_9B38_C388E7B8DAC4_.wvu.Rows" sId="3"/>
    <undo index="34" exp="area" ref3D="1" dr="$A$132:$XFD$132" dn="Z_42584DC0_1D41_4C93_9B38_C388E7B8DAC4_.wvu.Rows" sId="3"/>
    <undo index="30" exp="area" ref3D="1" dr="$A$94:$XFD$94" dn="Z_42584DC0_1D41_4C93_9B38_C388E7B8DAC4_.wvu.Rows" sId="3"/>
    <undo index="0" exp="area" ref3D="1" dr="$A$180:$XFD$180" dn="Z_3DCB9AAA_F09C_4EA6_B992_F93E466D374A_.wvu.Rows" sId="3"/>
    <undo index="18" exp="area" ref3D="1" dr="$A$180:$XFD$181" dn="Z_1A52382B_3765_4E8C_903F_6B8919B7242E_.wvu.Rows" sId="3"/>
  </rrc>
  <rcc rId="54537" sId="3" numFmtId="4">
    <nc r="C89">
      <v>2137.5453200000002</v>
    </nc>
  </rcc>
  <rcc rId="54538" sId="3" numFmtId="4">
    <nc r="D89">
      <v>0</v>
    </nc>
  </rcc>
  <rcc rId="54539" sId="3">
    <nc r="E89">
      <f>SUM(D89/C89*100)</f>
    </nc>
  </rcc>
  <rcc rId="54540" sId="3">
    <nc r="A89" t="inlineStr">
      <is>
        <t>А4</t>
      </is>
    </nc>
  </rcc>
  <rcc rId="54541" sId="3" xfDxf="1" s="1" dxf="1">
    <nc r="B89" t="inlineStr">
      <is>
        <t>Проведение комплексных кадастровых работ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район!$A$1:$G$190</formula>
    <oldFormula>район!$A$1:$G$190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rc rId="52388" sId="3" ref="A159:XFD159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rc rId="52389" sId="3" ref="A159:XFD159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390" sId="3" xfDxf="1" s="1" dxf="1">
    <nc r="B159" t="inlineStr">
      <is>
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1" sId="3" numFmtId="4">
    <nc r="C159">
      <v>85</v>
    </nc>
  </rcc>
  <rcc rId="52392" sId="3" numFmtId="4">
    <nc r="D159">
      <v>0</v>
    </nc>
  </rcc>
  <rcc rId="52393" sId="3">
    <nc r="E159">
      <f>SUM(D159/C159*100)</f>
    </nc>
  </rcc>
  <rcc rId="52394" sId="3" xfDxf="1" s="1" dxf="1">
    <nc r="B160" t="inlineStr">
      <is>
        <t>Создание модельных муниципальных библиотек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5" sId="3" numFmtId="4">
    <nc r="C160">
      <v>5000</v>
    </nc>
  </rcc>
  <rcc rId="52396" sId="3" numFmtId="4">
    <nc r="D160">
      <v>0</v>
    </nc>
  </rcc>
  <rcc rId="52397" sId="3">
    <nc r="E160">
      <f>SUM(D160/C160*100)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1.xml><?xml version="1.0" encoding="utf-8"?>
<revisions xmlns="http://schemas.openxmlformats.org/spreadsheetml/2006/main" xmlns:r="http://schemas.openxmlformats.org/officeDocument/2006/relationships">
  <rcc rId="52427" sId="3" numFmtId="4">
    <oc r="D160">
      <v>0</v>
    </oc>
    <nc r="D160">
      <v>4997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rc rId="52520" sId="3" ref="A148:XFD148" action="insertRow">
    <undo index="16" exp="area" ref3D="1" dr="$A$174:$XFD$175" dn="Z_B31C8DB7_3E78_4144_A6B5_8DE36DE63F0E_.wvu.Rows" sId="3"/>
    <undo index="26" exp="area" ref3D="1" dr="$A$178:$XFD$179" dn="Z_A54C432C_6C68_4B53_A75C_446EB3A61B2B_.wvu.Rows" sId="3"/>
    <undo index="24" exp="area" ref3D="1" dr="$A$174:$XFD$175" dn="Z_A54C432C_6C68_4B53_A75C_446EB3A61B2B_.wvu.Rows" sId="3"/>
    <undo index="12" exp="area" ref3D="1" dr="$A$174:$XFD$174" dn="Z_5C539BE6_C8E0_453F_AB5E_9E58094195EA_.wvu.Rows" sId="3"/>
    <undo index="38" exp="area" ref3D="1" dr="$A$178:$XFD$179" dn="Z_42584DC0_1D41_4C93_9B38_C388E7B8DAC4_.wvu.Rows" sId="3"/>
    <undo index="36" exp="area" ref3D="1" dr="$A$174:$XFD$175" dn="Z_42584DC0_1D41_4C93_9B38_C388E7B8DAC4_.wvu.Rows" sId="3"/>
    <undo index="0" exp="area" ref3D="1" dr="$A$174:$XFD$174" dn="Z_3DCB9AAA_F09C_4EA6_B992_F93E466D374A_.wvu.Rows" sId="3"/>
    <undo index="18" exp="area" ref3D="1" dr="$A$174:$XFD$175" dn="Z_1A52382B_3765_4E8C_903F_6B8919B7242E_.wvu.Rows" sId="3"/>
  </rrc>
  <rcc rId="52521" sId="3" xfDxf="1" s="1" dxf="1">
    <nc r="B148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22" sId="3" numFmtId="4">
    <nc r="C148">
      <v>3194.7211499999999</v>
    </nc>
  </rcc>
  <rcc rId="52523" sId="3" numFmtId="4">
    <nc r="D148">
      <v>1064.90708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c rId="53759" sId="3" numFmtId="4">
    <oc r="C133">
      <v>9138.8139200000005</v>
    </oc>
    <nc r="C133">
      <v>7848.8139199999996</v>
    </nc>
  </rcc>
  <rcc rId="53760" sId="3" numFmtId="4">
    <oc r="D133">
      <v>1612.37625</v>
    </oc>
    <nc r="D133">
      <v>2440.7883700000002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1.xml><?xml version="1.0" encoding="utf-8"?>
<revisions xmlns="http://schemas.openxmlformats.org/spreadsheetml/2006/main" xmlns:r="http://schemas.openxmlformats.org/officeDocument/2006/relationships">
  <rfmt sheetId="3" sqref="C183:D183">
    <dxf>
      <numFmt numFmtId="4" formatCode="#,##0.00"/>
    </dxf>
  </rfmt>
  <rfmt sheetId="3" sqref="C183:D183">
    <dxf>
      <numFmt numFmtId="187" formatCode="#,##0.000"/>
    </dxf>
  </rfmt>
  <rfmt sheetId="3" sqref="C183:D183">
    <dxf>
      <numFmt numFmtId="186" formatCode="#,##0.0000"/>
    </dxf>
  </rfmt>
  <rfmt sheetId="3" sqref="C183:D183">
    <dxf>
      <numFmt numFmtId="172" formatCode="#,##0.00000"/>
    </dxf>
  </rfmt>
  <rfmt sheetId="3" sqref="C77:D77">
    <dxf>
      <numFmt numFmtId="4" formatCode="#,##0.00"/>
    </dxf>
  </rfmt>
  <rfmt sheetId="3" sqref="C77:D77">
    <dxf>
      <numFmt numFmtId="187" formatCode="#,##0.000"/>
    </dxf>
  </rfmt>
  <rfmt sheetId="3" sqref="C77:D77">
    <dxf>
      <numFmt numFmtId="186" formatCode="#,##0.0000"/>
    </dxf>
  </rfmt>
  <rfmt sheetId="3" sqref="C77:D77">
    <dxf>
      <numFmt numFmtId="172" formatCode="#,##0.00000"/>
    </dxf>
  </rfmt>
  <rfmt sheetId="3" sqref="C81:D81">
    <dxf>
      <numFmt numFmtId="4" formatCode="#,##0.00"/>
    </dxf>
  </rfmt>
  <rfmt sheetId="3" sqref="C81:D81">
    <dxf>
      <numFmt numFmtId="187" formatCode="#,##0.000"/>
    </dxf>
  </rfmt>
  <rfmt sheetId="3" sqref="C81:D81">
    <dxf>
      <numFmt numFmtId="186" formatCode="#,##0.0000"/>
    </dxf>
  </rfmt>
  <rfmt sheetId="3" sqref="C81:D81">
    <dxf>
      <numFmt numFmtId="172" formatCode="#,##0.00000"/>
    </dxf>
  </rfmt>
  <rfmt sheetId="3" sqref="C89:D89">
    <dxf>
      <numFmt numFmtId="4" formatCode="#,##0.00"/>
    </dxf>
  </rfmt>
  <rfmt sheetId="3" sqref="C89:D89">
    <dxf>
      <numFmt numFmtId="187" formatCode="#,##0.000"/>
    </dxf>
  </rfmt>
  <rfmt sheetId="3" sqref="C89:D89">
    <dxf>
      <numFmt numFmtId="186" formatCode="#,##0.0000"/>
    </dxf>
  </rfmt>
  <rfmt sheetId="3" sqref="C89:D89">
    <dxf>
      <numFmt numFmtId="172" formatCode="#,##0.00000"/>
    </dxf>
  </rfmt>
  <rfmt sheetId="3" sqref="C91:D91">
    <dxf>
      <numFmt numFmtId="4" formatCode="#,##0.00"/>
    </dxf>
  </rfmt>
  <rfmt sheetId="3" sqref="C91:D91">
    <dxf>
      <numFmt numFmtId="187" formatCode="#,##0.000"/>
    </dxf>
  </rfmt>
  <rfmt sheetId="3" sqref="C91:D91">
    <dxf>
      <numFmt numFmtId="186" formatCode="#,##0.0000"/>
    </dxf>
  </rfmt>
  <rfmt sheetId="3" sqref="C91:D91">
    <dxf>
      <numFmt numFmtId="172" formatCode="#,##0.00000"/>
    </dxf>
  </rfmt>
  <rfmt sheetId="3" sqref="C96:D96">
    <dxf>
      <numFmt numFmtId="4" formatCode="#,##0.00"/>
    </dxf>
  </rfmt>
  <rfmt sheetId="3" sqref="C96:D96">
    <dxf>
      <numFmt numFmtId="187" formatCode="#,##0.000"/>
    </dxf>
  </rfmt>
  <rfmt sheetId="3" sqref="C96:D96">
    <dxf>
      <numFmt numFmtId="186" formatCode="#,##0.0000"/>
    </dxf>
  </rfmt>
  <rfmt sheetId="3" sqref="C96:D96">
    <dxf>
      <numFmt numFmtId="172" formatCode="#,##0.00000"/>
    </dxf>
  </rfmt>
  <rfmt sheetId="3" sqref="C116:D116">
    <dxf>
      <numFmt numFmtId="4" formatCode="#,##0.00"/>
    </dxf>
  </rfmt>
  <rfmt sheetId="3" sqref="C116:D116">
    <dxf>
      <numFmt numFmtId="187" formatCode="#,##0.000"/>
    </dxf>
  </rfmt>
  <rfmt sheetId="3" sqref="C116:D116">
    <dxf>
      <numFmt numFmtId="186" formatCode="#,##0.0000"/>
    </dxf>
  </rfmt>
  <rfmt sheetId="3" sqref="C116:D116">
    <dxf>
      <numFmt numFmtId="172" formatCode="#,##0.00000"/>
    </dxf>
  </rfmt>
  <rcc rId="54134" sId="3" numFmtId="4">
    <oc r="C129">
      <v>52243.865299999998</v>
    </oc>
    <nc r="C129">
      <v>52243.8963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rc rId="50758" sId="3" ref="A121:XFD121" action="deleteRow">
    <undo index="0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9" sId="3" ref="A121:XFD121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район!$143:$143</formula>
    <oldFormula>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rc rId="51443" sId="3" ref="A119:XFD119" action="insertRow">
    <undo index="2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1444" sId="3">
    <nc r="B119" t="inlineStr">
      <is>
        <t>Реализация мероприятий по благоустройству дворовых территорий и тротуаров</t>
      </is>
    </nc>
  </rcc>
  <rrc rId="51445" sId="3" ref="A120:XFD120" action="insertRow">
    <undo index="2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</rrc>
  <rcc rId="51446" sId="3">
    <nc r="B120" t="inlineStr">
      <is>
        <t xml:space="preserve">Реализация мероприятий по благоустройству территории </t>
      </is>
    </nc>
  </rcc>
  <rcc rId="51447" sId="3" numFmtId="4">
    <nc r="C120">
      <v>9138.8139200000005</v>
    </nc>
  </rcc>
  <rcc rId="51448" sId="3" numFmtId="4">
    <nc r="D120">
      <v>1612.37625</v>
    </nc>
  </rcc>
  <rcc rId="51449" sId="3" numFmtId="4">
    <nc r="C119">
      <v>14525.163409999999</v>
    </nc>
  </rcc>
  <rrc rId="51450" sId="3" ref="A121:XFD121" action="insertRow">
    <undo index="2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</rr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451" sId="3">
    <nc r="B121" t="inlineStr">
      <is>
        <t xml:space="preserve">Реализацияпрограмм формирования современной городской среды </t>
      </is>
    </nc>
  </rcc>
  <rcc rId="51452" sId="3" numFmtId="4">
    <nc r="C121">
      <v>5532.7018200000002</v>
    </nc>
  </rcc>
  <rcc rId="51453" sId="3">
    <o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oc>
    <n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    </is>
    </nc>
  </rcc>
  <rfmt sheetId="3" sqref="B117" start="0" length="2147483647">
    <dxf>
      <font>
        <b/>
      </font>
    </dxf>
  </rfmt>
  <rfmt sheetId="3" sqref="B117" start="0" length="2147483647">
    <dxf>
      <font>
        <b val="0"/>
      </font>
    </dxf>
  </rfmt>
  <rfmt sheetId="3" sqref="B117" start="0" length="2147483647">
    <dxf>
      <font>
        <i val="0"/>
      </font>
    </dxf>
  </rfmt>
  <rcc rId="51454" sId="3" xfDxf="1" s="1" dxf="1">
    <oc r="B123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oc>
    <nc r="B123" t="inlineStr">
      <is>
        <t>Поддержка региональных проектов в области обращения с отходами и ликвидации накопленного экологического ущерба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455" sId="3">
    <nc r="A118" t="inlineStr">
      <is>
        <t>A51</t>
      </is>
    </nc>
  </rcc>
  <rcc rId="51456" sId="3">
    <nc r="A119" t="inlineStr">
      <is>
        <t>A51</t>
      </is>
    </nc>
  </rcc>
  <rcc rId="51457" sId="3">
    <nc r="A120" t="inlineStr">
      <is>
        <t>A51</t>
      </is>
    </nc>
  </rcc>
  <rcc rId="51458" sId="3">
    <nc r="A121" t="inlineStr">
      <is>
        <t>A51</t>
      </is>
    </nc>
  </rcc>
  <rrc rId="51459" sId="3" ref="A104:XFD104" action="insertRow">
    <undo index="2" exp="area" ref3D="1" dr="$A$146:$XFD$146" dn="Z_61528DAC_5C4C_48F4_ADE2_8A724B05A086_.wvu.Rows" sId="3"/>
    <undo index="10" exp="area" ref3D="1" dr="$A$146:$XFD$147" dn="Z_F85EE840_0C31_454A_8951_832C2E9E0600_.wvu.Rows" sId="3"/>
    <undo index="16" exp="area" ref3D="1" dr="$A$146:$XFD$148" dn="Z_B31C8DB7_3E78_4144_A6B5_8DE36DE63F0E_.wvu.Rows" sId="3"/>
    <undo index="26" exp="area" ref3D="1" dr="$A$151:$XFD$152" dn="Z_A54C432C_6C68_4B53_A75C_446EB3A61B2B_.wvu.Rows" sId="3"/>
    <undo index="24" exp="area" ref3D="1" dr="$A$146:$XFD$148" dn="Z_A54C432C_6C68_4B53_A75C_446EB3A61B2B_.wvu.Rows" sId="3"/>
    <undo index="12" exp="area" ref3D="1" dr="$A$146:$XFD$147" dn="Z_5C539BE6_C8E0_453F_AB5E_9E58094195EA_.wvu.Rows" sId="3"/>
    <undo index="38" exp="area" ref3D="1" dr="$A$151:$XFD$152" dn="Z_42584DC0_1D41_4C93_9B38_C388E7B8DAC4_.wvu.Rows" sId="3"/>
    <undo index="36" exp="area" ref3D="1" dr="$A$146:$XFD$148" dn="Z_42584DC0_1D41_4C93_9B38_C388E7B8DAC4_.wvu.Rows" sId="3"/>
    <undo index="34" exp="area" ref3D="1" dr="$A$116:$XFD$116" dn="Z_42584DC0_1D41_4C93_9B38_C388E7B8DAC4_.wvu.Rows" sId="3"/>
    <undo index="0" exp="area" ref3D="1" dr="$A$146:$XFD$147" dn="Z_3DCB9AAA_F09C_4EA6_B992_F93E466D374A_.wvu.Rows" sId="3"/>
    <undo index="18" exp="area" ref3D="1" dr="$A$146:$XFD$148" dn="Z_1A52382B_3765_4E8C_903F_6B8919B7242E_.wvu.Rows" sId="3"/>
  </rrc>
  <rrc rId="51460" sId="3" ref="A104:XFD104" action="insertRow">
    <undo index="2" exp="area" ref3D="1" dr="$A$147:$XFD$147" dn="Z_61528DAC_5C4C_48F4_ADE2_8A724B05A086_.wvu.Rows" sId="3"/>
    <undo index="10" exp="area" ref3D="1" dr="$A$147:$XFD$148" dn="Z_F85EE840_0C31_454A_8951_832C2E9E0600_.wvu.Rows" sId="3"/>
    <undo index="16" exp="area" ref3D="1" dr="$A$147:$XFD$149" dn="Z_B31C8DB7_3E78_4144_A6B5_8DE36DE63F0E_.wvu.Rows" sId="3"/>
    <undo index="26" exp="area" ref3D="1" dr="$A$152:$XFD$153" dn="Z_A54C432C_6C68_4B53_A75C_446EB3A61B2B_.wvu.Rows" sId="3"/>
    <undo index="24" exp="area" ref3D="1" dr="$A$147:$XFD$149" dn="Z_A54C432C_6C68_4B53_A75C_446EB3A61B2B_.wvu.Rows" sId="3"/>
    <undo index="12" exp="area" ref3D="1" dr="$A$147:$XFD$148" dn="Z_5C539BE6_C8E0_453F_AB5E_9E58094195EA_.wvu.Rows" sId="3"/>
    <undo index="38" exp="area" ref3D="1" dr="$A$152:$XFD$153" dn="Z_42584DC0_1D41_4C93_9B38_C388E7B8DAC4_.wvu.Rows" sId="3"/>
    <undo index="36" exp="area" ref3D="1" dr="$A$147:$XFD$149" dn="Z_42584DC0_1D41_4C93_9B38_C388E7B8DAC4_.wvu.Rows" sId="3"/>
    <undo index="34" exp="area" ref3D="1" dr="$A$117:$XFD$117" dn="Z_42584DC0_1D41_4C93_9B38_C388E7B8DAC4_.wvu.Rows" sId="3"/>
    <undo index="0" exp="area" ref3D="1" dr="$A$147:$XFD$148" dn="Z_3DCB9AAA_F09C_4EA6_B992_F93E466D374A_.wvu.Rows" sId="3"/>
    <undo index="18" exp="area" ref3D="1" dr="$A$147:$XFD$149" dn="Z_1A52382B_3765_4E8C_903F_6B8919B7242E_.wvu.Rows" sId="3"/>
  </rrc>
  <rcc rId="51461" sId="3" xfDxf="1" dxf="1">
    <nc r="B104" t="inlineStr">
      <is>
    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62" sId="3" numFmtId="4">
    <nc r="C104">
      <v>4333.2531900000004</v>
    </nc>
  </rcc>
  <rcc rId="51463" sId="3" numFmtId="4">
    <nc r="D104">
      <v>25</v>
    </nc>
  </rcc>
  <rcc rId="51464" sId="3">
    <nc r="E104">
      <f>SUM(D104/C104*100)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район!$A$1:$G$158</formula>
    <oldFormula>район!$A$1:$G$158</oldFormula>
  </rdn>
  <rdn rId="0" localSheetId="3" customView="1" name="Z_61528DAC_5C4C_48F4_ADE2_8A724B05A086_.wvu.Rows" hidden="1" oldHidden="1">
    <formula>район!$70:$70,район!$148:$148</formula>
    <oldFormula>район!$70:$70,район!$148:$148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54075" sId="3" numFmtId="4">
    <oc r="D164">
      <v>4997</v>
    </oc>
    <nc r="D164">
      <v>5000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56851" sId="3" numFmtId="4">
    <oc r="D7">
      <v>78533.367310000001</v>
    </oc>
    <nc r="D7">
      <v>90351.190499999997</v>
    </nc>
  </rcc>
  <rcc rId="56852" sId="3" numFmtId="4">
    <oc r="D9">
      <v>5549.4531900000002</v>
    </oc>
    <nc r="D9">
      <v>6418.9083700000001</v>
    </nc>
  </rcc>
  <rcc rId="56853" sId="3" numFmtId="4">
    <oc r="D10">
      <v>29.78669</v>
    </oc>
    <nc r="D10">
      <v>34.1721</v>
    </nc>
  </rcc>
  <rcc rId="56854" sId="3" numFmtId="4">
    <oc r="D11">
      <v>5887.7533899999999</v>
    </oc>
    <nc r="D11">
      <v>6807.6857200000004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.xml><?xml version="1.0" encoding="utf-8"?>
<revisions xmlns="http://schemas.openxmlformats.org/spreadsheetml/2006/main" xmlns:r="http://schemas.openxmlformats.org/officeDocument/2006/relationships">
  <rcc rId="54013" sId="3" numFmtId="4">
    <oc r="C171">
      <v>20461.98</v>
    </oc>
    <nc r="C171">
      <v>20761.983</v>
    </nc>
  </rcc>
  <rcc rId="54014" sId="3" numFmtId="4">
    <oc r="D171">
      <v>2407.4160000000002</v>
    </oc>
    <nc r="D171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51218" sId="3" numFmtId="4">
    <nc r="F102">
      <v>0</v>
    </nc>
  </rcc>
  <rcc rId="51219" sId="3">
    <nc r="G102">
      <f>SUM(D102/F102*100)</f>
    </nc>
  </rcc>
  <rcc rId="51220" sId="3">
    <nc r="G103">
      <f>SUM(D103/F103*100)</f>
    </nc>
  </rcc>
  <rcc rId="51221" sId="3" numFmtId="4">
    <nc r="F107">
      <v>175.92812000000001</v>
    </nc>
  </rcc>
  <rcc rId="51222" sId="3">
    <nc r="G107">
      <f>SUM(D107/F107*100)</f>
    </nc>
  </rcc>
  <rcc rId="51223" sId="3" numFmtId="4">
    <nc r="F108">
      <v>0</v>
    </nc>
  </rcc>
  <rcc rId="51224" sId="3">
    <nc r="G108">
      <f>SUM(D108/F108*100)</f>
    </nc>
  </rcc>
  <rcc rId="51225" sId="3" numFmtId="4">
    <nc r="F110">
      <v>0</v>
    </nc>
  </rcc>
  <rcc rId="51226" sId="3">
    <nc r="G110">
      <f>SUM(D110/F110*100)</f>
    </nc>
  </rcc>
  <rcc rId="51227" sId="3" numFmtId="4">
    <nc r="F111">
      <v>0</v>
    </nc>
  </rcc>
  <rcc rId="51228" sId="3">
    <nc r="G111">
      <f>SUM(D111/F111*100)</f>
    </nc>
  </rcc>
  <rcc rId="51229" sId="3" numFmtId="4">
    <nc r="F112">
      <v>2732.1</v>
    </nc>
  </rcc>
  <rcc rId="51230" sId="3">
    <nc r="G112">
      <f>SUM(D112/F112*100)</f>
    </nc>
  </rcc>
  <rcc rId="51231" sId="3" numFmtId="4">
    <nc r="F113">
      <v>0</v>
    </nc>
  </rcc>
  <rcc rId="51232" sId="3">
    <nc r="G113">
      <f>SUM(D113/F113*100)</f>
    </nc>
  </rcc>
  <rcc rId="51233" sId="3" numFmtId="4">
    <nc r="F115">
      <v>6317.2378600000002</v>
    </nc>
  </rcc>
  <rcc rId="51234" sId="3">
    <nc r="G115">
      <f>SUM(D115/F115*100)</f>
    </nc>
  </rcc>
  <rcc rId="51235" sId="3" numFmtId="4">
    <nc r="F116">
      <v>713.85311000000002</v>
    </nc>
  </rcc>
  <rcc rId="51236" sId="3">
    <nc r="G116">
      <f>SUM(D116/F116*100)</f>
    </nc>
  </rcc>
  <rcc rId="51237" sId="3" numFmtId="4">
    <nc r="F117">
      <v>266.53287</v>
    </nc>
  </rcc>
  <rcc rId="51238" sId="3">
    <nc r="G117">
      <f>SUM(D117/F117*100)</f>
    </nc>
  </rcc>
  <rcc rId="51239" sId="3" numFmtId="4">
    <nc r="F103">
      <v>20281.099999999999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.xml><?xml version="1.0" encoding="utf-8"?>
<revisions xmlns="http://schemas.openxmlformats.org/spreadsheetml/2006/main" xmlns:r="http://schemas.openxmlformats.org/officeDocument/2006/relationships">
  <rcc rId="56884" sId="3" numFmtId="4">
    <oc r="D12">
      <v>-668.73458000000005</v>
    </oc>
    <nc r="D12">
      <v>-752.11356000000001</v>
    </nc>
  </rcc>
  <rcc rId="56885" sId="3" numFmtId="4">
    <oc r="D14">
      <v>15942.128769999999</v>
    </oc>
    <nc r="D14">
      <v>16231.1193</v>
    </nc>
  </rcc>
  <rcc rId="56886" sId="3" numFmtId="4">
    <oc r="D16">
      <v>2402.1282799999999</v>
    </oc>
    <nc r="D16">
      <v>2407.6702700000001</v>
    </nc>
  </rcc>
  <rcc rId="56887" sId="3" numFmtId="4">
    <oc r="D17">
      <v>692.98518000000001</v>
    </oc>
    <nc r="D17">
      <v>711.81417999999996</v>
    </nc>
  </rcc>
  <rcc rId="56888" sId="3" numFmtId="4">
    <oc r="D19">
      <v>618.72414000000003</v>
    </oc>
    <nc r="D19">
      <v>675.74114999999995</v>
    </nc>
  </rcc>
  <rcc rId="56889" sId="3" numFmtId="4">
    <oc r="D21">
      <v>197.34106</v>
    </oc>
    <nc r="D21">
      <v>187.89492000000001</v>
    </nc>
  </rcc>
  <rcc rId="56890" sId="3" numFmtId="4">
    <oc r="D22">
      <v>264.21413000000001</v>
    </oc>
    <nc r="D22">
      <v>299.30808000000002</v>
    </nc>
  </rcc>
  <rcc rId="56891" sId="3" numFmtId="4">
    <oc r="D24">
      <v>4912.0013600000002</v>
    </oc>
    <nc r="D24">
      <v>4768.7270699999999</v>
    </nc>
  </rcc>
  <rcc rId="56892" sId="3" numFmtId="4">
    <oc r="D25">
      <v>647.28246999999999</v>
    </oc>
    <nc r="D25">
      <v>785.2047</v>
    </nc>
  </rcc>
  <rcc rId="56893" sId="3" numFmtId="4">
    <oc r="D27">
      <v>-606.38526000000002</v>
    </oc>
    <nc r="D27">
      <v>43.943739999999998</v>
    </nc>
  </rcc>
  <rcc rId="56894" sId="3" numFmtId="4">
    <oc r="D29">
      <v>1098.7133100000001</v>
    </oc>
    <nc r="D29">
      <v>1373.54997</v>
    </nc>
  </rcc>
  <rcc rId="56895" sId="3" numFmtId="4">
    <oc r="D30">
      <v>26.13</v>
    </oc>
    <nc r="D30">
      <v>30.53</v>
    </nc>
  </rcc>
  <rcc rId="56896" sId="3" numFmtId="4">
    <oc r="D41">
      <v>5673.4038899999996</v>
    </oc>
    <nc r="D41">
      <v>6175.5603499999997</v>
    </nc>
  </rcc>
  <rcc rId="56897" sId="3" numFmtId="4">
    <oc r="D42">
      <v>832.66909999999996</v>
    </oc>
    <nc r="D42">
      <v>929.01210000000003</v>
    </nc>
  </rcc>
  <rcc rId="56898" sId="3" numFmtId="4">
    <oc r="D43">
      <v>232.71066999999999</v>
    </oc>
    <nc r="D43">
      <v>255.92305999999999</v>
    </nc>
  </rcc>
  <rcc rId="56899" sId="3" numFmtId="4">
    <oc r="D47">
      <v>320.16178000000002</v>
    </oc>
    <nc r="D47">
      <v>376.21618000000001</v>
    </nc>
  </rcc>
  <rcc rId="56900" sId="3" numFmtId="4">
    <oc r="D49">
      <v>339.29154</v>
    </oc>
    <nc r="D49">
      <v>449.46568000000002</v>
    </nc>
  </rcc>
  <rcc rId="56901" sId="3" numFmtId="4">
    <oc r="D51">
      <v>445.44565999999998</v>
    </oc>
    <nc r="D51">
      <v>482.44049000000001</v>
    </nc>
  </rcc>
  <rrc rId="56902" sId="3" ref="A56:XFD56" action="insertRow">
    <undo index="16" exp="area" ref3D="1" dr="$A$196:$XFD$197" dn="Z_B31C8DB7_3E78_4144_A6B5_8DE36DE63F0E_.wvu.Rows" sId="3"/>
    <undo index="6" exp="area" ref3D="1" dr="$A$56:$XFD$57" dn="Z_B31C8DB7_3E78_4144_A6B5_8DE36DE63F0E_.wvu.Rows" sId="3"/>
    <undo index="26" exp="area" ref3D="1" dr="$A$200:$XFD$201" dn="Z_A54C432C_6C68_4B53_A75C_446EB3A61B2B_.wvu.Rows" sId="3"/>
    <undo index="24" exp="area" ref3D="1" dr="$A$196:$XFD$197" dn="Z_A54C432C_6C68_4B53_A75C_446EB3A61B2B_.wvu.Rows" sId="3"/>
    <undo index="12" exp="area" ref3D="1" dr="$A$56:$XFD$57" dn="Z_A54C432C_6C68_4B53_A75C_446EB3A61B2B_.wvu.Rows" sId="3"/>
    <undo index="12" exp="area" ref3D="1" dr="$A$196:$XFD$196" dn="Z_5C539BE6_C8E0_453F_AB5E_9E58094195EA_.wvu.Rows" sId="3"/>
    <undo index="8" exp="area" ref3D="1" dr="$A$56:$XFD$57" dn="Z_5C539BE6_C8E0_453F_AB5E_9E58094195EA_.wvu.Rows" sId="3"/>
    <undo index="38" exp="area" ref3D="1" dr="$A$200:$XFD$201" dn="Z_42584DC0_1D41_4C93_9B38_C388E7B8DAC4_.wvu.Rows" sId="3"/>
    <undo index="36" exp="area" ref3D="1" dr="$A$196:$XFD$197" dn="Z_42584DC0_1D41_4C93_9B38_C388E7B8DAC4_.wvu.Rows" sId="3"/>
    <undo index="34" exp="area" ref3D="1" dr="$A$139:$XFD$139" dn="Z_42584DC0_1D41_4C93_9B38_C388E7B8DAC4_.wvu.Rows" sId="3"/>
    <undo index="30" exp="area" ref3D="1" dr="$A$95:$XFD$95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14" exp="area" ref3D="1" dr="$A$56:$XFD$57" dn="Z_42584DC0_1D41_4C93_9B38_C388E7B8DAC4_.wvu.Rows" sId="3"/>
    <undo index="0" exp="area" ref3D="1" dr="$A$196:$XFD$196" dn="Z_3DCB9AAA_F09C_4EA6_B992_F93E466D374A_.wvu.Rows" sId="3"/>
    <undo index="18" exp="area" ref3D="1" dr="$A$196:$XFD$197" dn="Z_1A52382B_3765_4E8C_903F_6B8919B7242E_.wvu.Rows" sId="3"/>
    <undo index="6" exp="area" ref3D="1" dr="$A$56:$XFD$57" dn="Z_1A52382B_3765_4E8C_903F_6B8919B7242E_.wvu.Rows" sId="3"/>
  </rrc>
  <rcc rId="56903" sId="3">
    <oc r="A55">
      <v>1140600000</v>
    </oc>
    <nc r="A55">
      <v>1140601000</v>
    </nc>
  </rcc>
  <rcc rId="56904" sId="3">
    <oc r="B55" t="inlineStr">
      <is>
        <t>Доходы от продажи земли</t>
      </is>
    </oc>
    <nc r="B55" t="inlineStr">
      <is>
        <t>Доходы от продажи земельных участков, госуд.соб.на которые не разграничена</t>
      </is>
    </nc>
  </rcc>
  <rcc rId="56905" sId="3" numFmtId="4">
    <oc r="C55">
      <v>8000</v>
    </oc>
    <nc r="C55">
      <v>7300</v>
    </nc>
  </rcc>
  <rcc rId="56906" sId="3" numFmtId="4">
    <oc r="D55">
      <v>11484.0101</v>
    </oc>
    <nc r="D55">
      <v>11736.15495</v>
    </nc>
  </rcc>
  <rcc rId="56907" sId="3" numFmtId="4">
    <nc r="C56">
      <v>700</v>
    </nc>
  </rcc>
  <rcc rId="56908" sId="3" numFmtId="4">
    <nc r="D56">
      <v>215.68370999999999</v>
    </nc>
  </rcc>
  <rcc rId="56909" sId="3">
    <nc r="E56">
      <f>SUM(D56/C56*100)</f>
    </nc>
  </rcc>
  <rcc rId="56910" sId="3">
    <nc r="B56" t="inlineStr">
      <is>
        <t>Доходы от продажи земельных участков, госуд.соб.на которые разграничена</t>
      </is>
    </nc>
  </rcc>
  <rcc rId="56911" sId="3">
    <nc r="A56">
      <v>1140602000</v>
    </nc>
  </rcc>
  <rcc rId="56912" sId="3">
    <oc r="C53">
      <f>C54+C55</f>
    </oc>
    <nc r="C53">
      <f>C54+C55+C56</f>
    </nc>
  </rcc>
  <rcc rId="56913" sId="3" odxf="1" dxf="1">
    <oc r="D53">
      <f>D54+D55</f>
    </oc>
    <nc r="D53">
      <f>D54+D55+D56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56914" sId="3" numFmtId="4">
    <oc r="D60">
      <v>574.47628999999995</v>
    </oc>
    <nc r="D60">
      <v>667.91264000000001</v>
    </nc>
  </rcc>
  <rcc rId="56915" sId="3" numFmtId="4">
    <oc r="D61">
      <v>105.1302</v>
    </oc>
    <nc r="D61">
      <v>150.26551000000001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2.xml><?xml version="1.0" encoding="utf-8"?>
<revisions xmlns="http://schemas.openxmlformats.org/spreadsheetml/2006/main" xmlns:r="http://schemas.openxmlformats.org/officeDocument/2006/relationships">
  <rcc rId="51333" sId="3">
    <oc r="D97">
      <f>SUM(D98:D104)</f>
    </oc>
    <nc r="D97">
      <f>SUM(D98+D99+D100+D101+D104)</f>
    </nc>
  </rcc>
  <rcc rId="51334" sId="3">
    <oc r="D105">
      <f>SUM(D106:D114)</f>
    </oc>
    <nc r="D105">
      <f>SUM(D106+D109+D114+D118)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rc rId="51551" sId="3" ref="A108:XFD108" action="deleteRow">
    <undo index="2" exp="area" ref3D="1" dr="$A$154:$XFD$154" dn="Z_61528DAC_5C4C_48F4_ADE2_8A724B05A086_.wvu.Rows" sId="3"/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12" exp="area" ref3D="1" dr="$A$154:$XFD$155" dn="Z_5C539BE6_C8E0_453F_AB5E_9E58094195EA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  <undo index="18" exp="area" ref3D="1" dr="$A$154:$XFD$156" dn="Z_1A52382B_3765_4E8C_903F_6B8919B7242E_.wvu.Rows" sId="3"/>
    <rfmt sheetId="3" xfDxf="1" s="1" sqref="A108:XFD10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8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8" start="0" length="0">
      <dxf>
        <font>
          <i/>
          <sz val="14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08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55599" sId="3">
    <oc r="A159" t="inlineStr">
      <is>
        <t>Ц71</t>
      </is>
    </oc>
    <nc r="A159" t="inlineStr">
      <is>
        <t>Ч2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rc rId="54571" sId="3" ref="A101:XFD101" action="insertRow">
    <undo index="16" exp="area" ref3D="1" dr="$A$181:$XFD$182" dn="Z_B31C8DB7_3E78_4144_A6B5_8DE36DE63F0E_.wvu.Rows" sId="3"/>
    <undo index="26" exp="area" ref3D="1" dr="$A$185:$XFD$186" dn="Z_A54C432C_6C68_4B53_A75C_446EB3A61B2B_.wvu.Rows" sId="3"/>
    <undo index="24" exp="area" ref3D="1" dr="$A$181:$XFD$182" dn="Z_A54C432C_6C68_4B53_A75C_446EB3A61B2B_.wvu.Rows" sId="3"/>
    <undo index="12" exp="area" ref3D="1" dr="$A$181:$XFD$181" dn="Z_5C539BE6_C8E0_453F_AB5E_9E58094195EA_.wvu.Rows" sId="3"/>
    <undo index="38" exp="area" ref3D="1" dr="$A$185:$XFD$186" dn="Z_42584DC0_1D41_4C93_9B38_C388E7B8DAC4_.wvu.Rows" sId="3"/>
    <undo index="36" exp="area" ref3D="1" dr="$A$181:$XFD$182" dn="Z_42584DC0_1D41_4C93_9B38_C388E7B8DAC4_.wvu.Rows" sId="3"/>
    <undo index="34" exp="area" ref3D="1" dr="$A$133:$XFD$133" dn="Z_42584DC0_1D41_4C93_9B38_C388E7B8DAC4_.wvu.Rows" sId="3"/>
    <undo index="0" exp="area" ref3D="1" dr="$A$181:$XFD$181" dn="Z_3DCB9AAA_F09C_4EA6_B992_F93E466D374A_.wvu.Rows" sId="3"/>
    <undo index="18" exp="area" ref3D="1" dr="$A$181:$XFD$182" dn="Z_1A52382B_3765_4E8C_903F_6B8919B7242E_.wvu.Rows" sId="3"/>
  </rrc>
  <rrc rId="54572" sId="3" ref="A101:XFD101" action="insertRow">
    <undo index="16" exp="area" ref3D="1" dr="$A$182:$XFD$183" dn="Z_B31C8DB7_3E78_4144_A6B5_8DE36DE63F0E_.wvu.Rows" sId="3"/>
    <undo index="26" exp="area" ref3D="1" dr="$A$186:$XFD$187" dn="Z_A54C432C_6C68_4B53_A75C_446EB3A61B2B_.wvu.Rows" sId="3"/>
    <undo index="24" exp="area" ref3D="1" dr="$A$182:$XFD$183" dn="Z_A54C432C_6C68_4B53_A75C_446EB3A61B2B_.wvu.Rows" sId="3"/>
    <undo index="12" exp="area" ref3D="1" dr="$A$182:$XFD$182" dn="Z_5C539BE6_C8E0_453F_AB5E_9E58094195EA_.wvu.Rows" sId="3"/>
    <undo index="38" exp="area" ref3D="1" dr="$A$186:$XFD$187" dn="Z_42584DC0_1D41_4C93_9B38_C388E7B8DAC4_.wvu.Rows" sId="3"/>
    <undo index="36" exp="area" ref3D="1" dr="$A$182:$XFD$183" dn="Z_42584DC0_1D41_4C93_9B38_C388E7B8DAC4_.wvu.Rows" sId="3"/>
    <undo index="34" exp="area" ref3D="1" dr="$A$134:$XFD$134" dn="Z_42584DC0_1D41_4C93_9B38_C388E7B8DAC4_.wvu.Rows" sId="3"/>
    <undo index="0" exp="area" ref3D="1" dr="$A$182:$XFD$182" dn="Z_3DCB9AAA_F09C_4EA6_B992_F93E466D374A_.wvu.Rows" sId="3"/>
    <undo index="18" exp="area" ref3D="1" dr="$A$182:$XFD$183" dn="Z_1A52382B_3765_4E8C_903F_6B8919B7242E_.wvu.Rows" sId="3"/>
  </rrc>
  <rrc rId="54573" sId="3" ref="A101:XFD101" action="insertRow">
    <undo index="16" exp="area" ref3D="1" dr="$A$183:$XFD$184" dn="Z_B31C8DB7_3E78_4144_A6B5_8DE36DE63F0E_.wvu.Rows" sId="3"/>
    <undo index="26" exp="area" ref3D="1" dr="$A$187:$XFD$188" dn="Z_A54C432C_6C68_4B53_A75C_446EB3A61B2B_.wvu.Rows" sId="3"/>
    <undo index="24" exp="area" ref3D="1" dr="$A$183:$XFD$184" dn="Z_A54C432C_6C68_4B53_A75C_446EB3A61B2B_.wvu.Rows" sId="3"/>
    <undo index="12" exp="area" ref3D="1" dr="$A$183:$XFD$183" dn="Z_5C539BE6_C8E0_453F_AB5E_9E58094195EA_.wvu.Rows" sId="3"/>
    <undo index="38" exp="area" ref3D="1" dr="$A$187:$XFD$188" dn="Z_42584DC0_1D41_4C93_9B38_C388E7B8DAC4_.wvu.Rows" sId="3"/>
    <undo index="36" exp="area" ref3D="1" dr="$A$183:$XFD$184" dn="Z_42584DC0_1D41_4C93_9B38_C388E7B8DAC4_.wvu.Rows" sId="3"/>
    <undo index="34" exp="area" ref3D="1" dr="$A$135:$XFD$135" dn="Z_42584DC0_1D41_4C93_9B38_C388E7B8DAC4_.wvu.Rows" sId="3"/>
    <undo index="0" exp="area" ref3D="1" dr="$A$183:$XFD$183" dn="Z_3DCB9AAA_F09C_4EA6_B992_F93E466D374A_.wvu.Rows" sId="3"/>
    <undo index="18" exp="area" ref3D="1" dr="$A$183:$XFD$184" dn="Z_1A52382B_3765_4E8C_903F_6B8919B7242E_.wvu.Rows" sId="3"/>
  </rrc>
  <rcc rId="54574" sId="3" xfDxf="1" s="1" dxf="1">
    <nc r="B101" t="inlineStr">
      <is>
        <t>Реализация комплекса мероприятий по борьбе с распространением борщевика Сосновского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75" sId="3" numFmtId="4">
    <nc r="C101">
      <v>719.35500000000002</v>
    </nc>
  </rcc>
  <rcc rId="54576" sId="3" numFmtId="4">
    <nc r="D101">
      <v>0</v>
    </nc>
  </rcc>
  <rcc rId="54577" sId="3">
    <nc r="E101">
      <f>SUM(D101/C101*100)</f>
    </nc>
  </rcc>
  <rfmt sheetId="3" xfDxf="1" s="1" sqref="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578" sId="3">
    <nc r="B102" t="inlineStr">
      <is>
        <t>Подготовка проектов межевания земельных участков и на проведение кадастровых работ</t>
      </is>
    </nc>
  </rcc>
  <rcc rId="54579" sId="3" numFmtId="4">
    <nc r="C102">
      <v>213.04398</v>
    </nc>
  </rcc>
  <rcc rId="54580" sId="3" numFmtId="4">
    <nc r="D102">
      <v>0</v>
    </nc>
  </rcc>
  <rcc rId="54581" sId="3">
    <nc r="E102">
      <f>SUM(D102/C102*100)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rc rId="52030" sId="3" ref="A140:XFD140" action="insertRow">
    <undo index="16" exp="area" ref3D="1" dr="$A$164:$XFD$165" dn="Z_B31C8DB7_3E78_4144_A6B5_8DE36DE63F0E_.wvu.Rows" sId="3"/>
    <undo index="26" exp="area" ref3D="1" dr="$A$168:$XFD$169" dn="Z_A54C432C_6C68_4B53_A75C_446EB3A61B2B_.wvu.Rows" sId="3"/>
    <undo index="24" exp="area" ref3D="1" dr="$A$164:$XFD$165" dn="Z_A54C432C_6C68_4B53_A75C_446EB3A61B2B_.wvu.Rows" sId="3"/>
    <undo index="12" exp="area" ref3D="1" dr="$A$164:$XFD$164" dn="Z_5C539BE6_C8E0_453F_AB5E_9E58094195EA_.wvu.Rows" sId="3"/>
    <undo index="38" exp="area" ref3D="1" dr="$A$168:$XFD$169" dn="Z_42584DC0_1D41_4C93_9B38_C388E7B8DAC4_.wvu.Rows" sId="3"/>
    <undo index="36" exp="area" ref3D="1" dr="$A$164:$XFD$165" dn="Z_42584DC0_1D41_4C93_9B38_C388E7B8DAC4_.wvu.Rows" sId="3"/>
    <undo index="0" exp="area" ref3D="1" dr="$A$164:$XFD$164" dn="Z_3DCB9AAA_F09C_4EA6_B992_F93E466D374A_.wvu.Rows" sId="3"/>
    <undo index="18" exp="area" ref3D="1" dr="$A$164:$XFD$165" dn="Z_1A52382B_3765_4E8C_903F_6B8919B7242E_.wvu.Rows" sId="3"/>
  </rrc>
  <rrc rId="52031" sId="3" ref="A140:XFD140" action="insertRow">
    <undo index="16" exp="area" ref3D="1" dr="$A$165:$XFD$166" dn="Z_B31C8DB7_3E78_4144_A6B5_8DE36DE63F0E_.wvu.Rows" sId="3"/>
    <undo index="26" exp="area" ref3D="1" dr="$A$169:$XFD$170" dn="Z_A54C432C_6C68_4B53_A75C_446EB3A61B2B_.wvu.Rows" sId="3"/>
    <undo index="24" exp="area" ref3D="1" dr="$A$165:$XFD$166" dn="Z_A54C432C_6C68_4B53_A75C_446EB3A61B2B_.wvu.Rows" sId="3"/>
    <undo index="12" exp="area" ref3D="1" dr="$A$165:$XFD$165" dn="Z_5C539BE6_C8E0_453F_AB5E_9E58094195EA_.wvu.Rows" sId="3"/>
    <undo index="38" exp="area" ref3D="1" dr="$A$169:$XFD$170" dn="Z_42584DC0_1D41_4C93_9B38_C388E7B8DAC4_.wvu.Rows" sId="3"/>
    <undo index="36" exp="area" ref3D="1" dr="$A$165:$XFD$166" dn="Z_42584DC0_1D41_4C93_9B38_C388E7B8DAC4_.wvu.Rows" sId="3"/>
    <undo index="0" exp="area" ref3D="1" dr="$A$165:$XFD$165" dn="Z_3DCB9AAA_F09C_4EA6_B992_F93E466D374A_.wvu.Rows" sId="3"/>
    <undo index="18" exp="area" ref3D="1" dr="$A$165:$XFD$166" dn="Z_1A52382B_3765_4E8C_903F_6B8919B7242E_.wvu.Rows" sId="3"/>
  </rrc>
  <rcc rId="52032" sId="3" xfDxf="1" s="1" dxf="1">
    <nc r="B140" t="inlineStr">
      <is>
        <t>Обеспечение деятельности детских дошкольных 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0" start="0" length="2147483647">
    <dxf>
      <font>
        <i/>
      </font>
    </dxf>
  </rfmt>
  <rrc rId="52033" sId="3" ref="A142:XFD142" action="insertRow">
    <undo index="16" exp="area" ref3D="1" dr="$A$166:$XFD$167" dn="Z_B31C8DB7_3E78_4144_A6B5_8DE36DE63F0E_.wvu.Rows" sId="3"/>
    <undo index="26" exp="area" ref3D="1" dr="$A$170:$XFD$171" dn="Z_A54C432C_6C68_4B53_A75C_446EB3A61B2B_.wvu.Rows" sId="3"/>
    <undo index="24" exp="area" ref3D="1" dr="$A$166:$XFD$167" dn="Z_A54C432C_6C68_4B53_A75C_446EB3A61B2B_.wvu.Rows" sId="3"/>
    <undo index="12" exp="area" ref3D="1" dr="$A$166:$XFD$166" dn="Z_5C539BE6_C8E0_453F_AB5E_9E58094195EA_.wvu.Rows" sId="3"/>
    <undo index="38" exp="area" ref3D="1" dr="$A$170:$XFD$171" dn="Z_42584DC0_1D41_4C93_9B38_C388E7B8DAC4_.wvu.Rows" sId="3"/>
    <undo index="36" exp="area" ref3D="1" dr="$A$166:$XFD$167" dn="Z_42584DC0_1D41_4C93_9B38_C388E7B8DAC4_.wvu.Rows" sId="3"/>
    <undo index="0" exp="area" ref3D="1" dr="$A$166:$XFD$166" dn="Z_3DCB9AAA_F09C_4EA6_B992_F93E466D374A_.wvu.Rows" sId="3"/>
    <undo index="18" exp="area" ref3D="1" dr="$A$166:$XFD$167" dn="Z_1A52382B_3765_4E8C_903F_6B8919B7242E_.wvu.Rows" sId="3"/>
  </rrc>
  <rcc rId="52034" sId="3" xfDxf="1" s="1" dxf="1">
    <nc r="B141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1" start="0" length="2147483647">
    <dxf>
      <font>
        <i/>
      </font>
    </dxf>
  </rfmt>
  <rcc rId="52035" sId="3" xfDxf="1" s="1" dxf="1">
    <nc r="B142" t="inlineStr">
      <is>
        <t>Обеспечение безопасности участия детей в дорожном движении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2" start="0" length="2147483647">
    <dxf>
      <font>
        <i/>
      </font>
    </dxf>
  </rfmt>
  <rcc rId="52036" sId="3" numFmtId="4">
    <nc r="C140">
      <v>5652.5</v>
    </nc>
  </rcc>
  <rcc rId="52037" sId="3" numFmtId="4">
    <nc r="D140">
      <v>0</v>
    </nc>
  </rcc>
  <rcc rId="52038" sId="3" numFmtId="4">
    <nc r="C141">
      <v>1463.3</v>
    </nc>
  </rcc>
  <rcc rId="52039" sId="3" numFmtId="4">
    <nc r="D141">
      <v>425.51949999999999</v>
    </nc>
  </rcc>
  <rcc rId="52040" sId="3" numFmtId="4">
    <nc r="C142">
      <v>60</v>
    </nc>
  </rcc>
  <rcc rId="52041" sId="3" numFmtId="4">
    <nc r="D14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1.xml><?xml version="1.0" encoding="utf-8"?>
<revisions xmlns="http://schemas.openxmlformats.org/spreadsheetml/2006/main" xmlns:r="http://schemas.openxmlformats.org/officeDocument/2006/relationships"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58">
    <dxf>
      <numFmt numFmtId="179" formatCode="#,##0.000000"/>
    </dxf>
  </rfmt>
  <rfmt sheetId="3" sqref="D58">
    <dxf>
      <numFmt numFmtId="172" formatCode="#,##0.00000"/>
    </dxf>
  </rfmt>
  <rcc rId="53046" sId="3" numFmtId="4">
    <oc r="D59">
      <v>422.60899999999998</v>
    </oc>
    <nc r="D59">
      <v>422.60908999999998</v>
    </nc>
  </rcc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c rId="58335" sId="3" numFmtId="4">
    <oc r="F41">
      <v>9082.5700300000008</v>
    </oc>
    <nc r="F41">
      <v>6815.9333800000004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4838" sId="3" numFmtId="4">
    <oc r="C139">
      <v>36386.318070000001</v>
    </oc>
    <nc r="C139">
      <f>SUM(C140:C144)</f>
    </nc>
  </rcc>
  <rcc rId="54839" sId="3" numFmtId="4">
    <oc r="D139">
      <v>5251.7071999999998</v>
    </oc>
    <nc r="D139">
      <f>SUM(D140:D144)</f>
    </nc>
  </rcc>
  <rcc rId="54840" sId="3" numFmtId="4">
    <oc r="C153">
      <v>6356.39</v>
    </oc>
    <nc r="C153">
      <v>15087.99756</v>
    </nc>
  </rcc>
  <rcc rId="54841" sId="3" numFmtId="4">
    <oc r="D153">
      <v>54</v>
    </oc>
    <nc r="D153">
      <v>6138.6706400000003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53950" sId="3" numFmtId="4">
    <oc r="D153">
      <v>5211.6500599999999</v>
    </oc>
    <nc r="D153">
      <v>5709.8626299999996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.xml><?xml version="1.0" encoding="utf-8"?>
<revisions xmlns="http://schemas.openxmlformats.org/spreadsheetml/2006/main" xmlns:r="http://schemas.openxmlformats.org/officeDocument/2006/relationships">
  <rcc rId="58394" sId="3" numFmtId="4">
    <oc r="F83">
      <v>0</v>
    </oc>
    <nc r="F83">
      <v>3</v>
    </nc>
  </rcc>
  <rcc rId="58395" sId="3" numFmtId="4">
    <oc r="F84">
      <v>33108.756240000002</v>
    </oc>
    <nc r="F84">
      <v>36968.062440000002</v>
    </nc>
  </rcc>
  <rcc rId="58396" sId="3" numFmtId="4">
    <oc r="F86">
      <v>3615.0261799999998</v>
    </oc>
    <nc r="F86">
      <v>3957.9607099999998</v>
    </nc>
  </rcc>
  <rcc rId="58397" sId="3" numFmtId="4">
    <oc r="F89">
      <v>9491.0332299999991</v>
    </oc>
    <nc r="F89">
      <v>10238.26023</v>
    </nc>
  </rcc>
  <rcc rId="58398" sId="3" numFmtId="4">
    <oc r="F92">
      <v>1238.9502399999999</v>
    </oc>
    <nc r="F92">
      <v>1406.46984</v>
    </nc>
  </rcc>
  <rcc rId="58399" sId="3" numFmtId="4">
    <oc r="F94">
      <v>822.11086999999998</v>
    </oc>
    <nc r="F94">
      <v>982.4</v>
    </nc>
  </rcc>
  <rcc rId="58400" sId="3" numFmtId="4">
    <oc r="F95">
      <v>2059.4174400000002</v>
    </oc>
    <nc r="F95">
      <v>2371.0542999999998</v>
    </nc>
  </rcc>
  <rcc rId="58401" sId="3" numFmtId="4">
    <oc r="F96">
      <v>396.89395000000002</v>
    </oc>
    <nc r="F96">
      <v>412.91395</v>
    </nc>
  </rcc>
  <rcc rId="58402" sId="3" numFmtId="4">
    <oc r="F97">
      <v>446.20499999999998</v>
    </oc>
    <nc r="F97">
      <v>514.65499999999997</v>
    </nc>
  </rcc>
  <rcc rId="58403" sId="3" numFmtId="4">
    <oc r="F99">
      <v>113.625</v>
    </oc>
    <nc r="F99">
      <v>142.36799999999999</v>
    </nc>
  </rcc>
  <rcc rId="58404" sId="3" numFmtId="4">
    <oc r="F101">
      <v>102.9315</v>
    </oc>
    <nc r="F101">
      <v>258.43150000000003</v>
    </nc>
  </rcc>
  <rcc rId="58405" sId="3" numFmtId="4">
    <oc r="F106">
      <v>446.65273999999999</v>
    </oc>
    <nc r="F106">
      <v>506.65273999999999</v>
    </nc>
  </rcc>
  <rcc rId="58406" sId="3" numFmtId="4">
    <oc r="F108">
      <v>66436.191300000006</v>
    </oc>
    <nc r="F108">
      <v>93712.653919999997</v>
    </nc>
  </rcc>
  <rcc rId="58407" sId="3" numFmtId="4">
    <oc r="F118">
      <v>2200.0097099999998</v>
    </oc>
    <nc r="F118">
      <v>2691.06324</v>
    </nc>
  </rcc>
  <rcc rId="58408" sId="3" numFmtId="4">
    <oc r="F127">
      <v>4451.3663100000003</v>
    </oc>
    <nc r="F127">
      <v>6623.9861499999997</v>
    </nc>
  </rcc>
  <rcc rId="58409" sId="3" numFmtId="4">
    <oc r="F126">
      <v>66688.275510000007</v>
    </oc>
    <nc r="F126">
      <f>SUM(F127+F132+F140)</f>
    </nc>
  </rcc>
  <rcc rId="58410" sId="3" numFmtId="4">
    <oc r="F132">
      <v>30213.818159999999</v>
    </oc>
    <nc r="F132">
      <v>41540.670819999999</v>
    </nc>
  </rcc>
  <rcc rId="58411" sId="3" numFmtId="4">
    <oc r="F140">
      <v>29884.687720000002</v>
    </oc>
    <nc r="F140">
      <v>37545.651360000003</v>
    </nc>
  </rcc>
  <rcc rId="58412" sId="3" numFmtId="4">
    <oc r="F154">
      <v>77496.053</v>
    </oc>
    <nc r="F154">
      <v>87792.846609999993</v>
    </nc>
  </rcc>
  <rcc rId="58413" sId="3" numFmtId="4">
    <oc r="F158">
      <v>278913.47605</v>
    </oc>
    <nc r="F158">
      <v>304018.07328999997</v>
    </nc>
  </rcc>
  <rcc rId="58414" sId="3" numFmtId="4">
    <oc r="F163">
      <v>16702.548050000001</v>
    </oc>
    <nc r="F163">
      <v>18291.90062</v>
    </nc>
  </rcc>
  <rcc rId="58415" sId="3" numFmtId="4">
    <oc r="F169">
      <v>2912.7591000000002</v>
    </oc>
    <nc r="F169">
      <v>3063.4191000000001</v>
    </nc>
  </rcc>
  <rcc rId="58416" sId="3" numFmtId="4">
    <oc r="F170">
      <v>1790.06576</v>
    </oc>
    <nc r="F170">
      <v>2058.1767799999998</v>
    </nc>
  </rcc>
  <rcc rId="58417" sId="3" numFmtId="4">
    <oc r="F173">
      <v>37286.515299999999</v>
    </oc>
    <nc r="F173">
      <v>45114.987789999999</v>
    </nc>
  </rcc>
  <rcc rId="58418" sId="3" numFmtId="4">
    <oc r="F179">
      <v>1082.9788100000001</v>
    </oc>
    <nc r="F179">
      <v>1085.3788099999999</v>
    </nc>
  </rcc>
  <rcc rId="58419" sId="3" numFmtId="4">
    <oc r="F181">
      <v>8.3932300000000009</v>
    </oc>
    <nc r="F181">
      <v>11.143509999999999</v>
    </nc>
  </rcc>
  <rcc rId="58420" sId="3" numFmtId="4">
    <oc r="F182">
      <v>5939.1380900000004</v>
    </oc>
    <nc r="F182">
      <v>6492.4912999999997</v>
    </nc>
  </rcc>
  <rcc rId="58421" sId="3" numFmtId="4">
    <oc r="F186">
      <v>37134.707999999999</v>
    </oc>
    <nc r="F186">
      <v>39449.703840000002</v>
    </nc>
  </rcc>
  <rcc rId="58422" sId="3" numFmtId="4">
    <oc r="F190">
      <v>281.31751000000003</v>
    </oc>
    <nc r="F190">
      <v>292.55473000000001</v>
    </nc>
  </rcc>
  <rcc rId="58423" sId="3" numFmtId="4">
    <oc r="F192">
      <v>416.334</v>
    </oc>
    <nc r="F192">
      <v>507.32900000000001</v>
    </nc>
  </rcc>
  <rcc rId="58424" sId="3" numFmtId="4">
    <oc r="F194">
      <v>4850.2370000000001</v>
    </oc>
    <nc r="F194">
      <v>5337.5619999999999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50185" sId="3" xfDxf="1" s="1" dxf="1">
    <nc r="B119" t="inlineStr">
      <is>
        <t>Реализация мероприятий по благоустройству дворовых территорий и тротуаров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9" start="0" length="2147483647">
    <dxf>
      <font>
        <i/>
      </font>
    </dxf>
  </rfmt>
  <rfmt sheetId="3" sqref="B119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4429" sId="3">
    <nc r="A114" t="inlineStr">
      <is>
        <t>Ч9</t>
      </is>
    </nc>
  </rcc>
  <rcc rId="54430" sId="3">
    <nc r="A115" t="inlineStr">
      <is>
        <t>Ч9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rc rId="54647" sId="3" ref="A105:XFD105" action="insertRow">
    <undo index="16" exp="area" ref3D="1" dr="$A$184:$XFD$185" dn="Z_B31C8DB7_3E78_4144_A6B5_8DE36DE63F0E_.wvu.Rows" sId="3"/>
    <undo index="26" exp="area" ref3D="1" dr="$A$188:$XFD$189" dn="Z_A54C432C_6C68_4B53_A75C_446EB3A61B2B_.wvu.Rows" sId="3"/>
    <undo index="24" exp="area" ref3D="1" dr="$A$184:$XFD$185" dn="Z_A54C432C_6C68_4B53_A75C_446EB3A61B2B_.wvu.Rows" sId="3"/>
    <undo index="12" exp="area" ref3D="1" dr="$A$184:$XFD$184" dn="Z_5C539BE6_C8E0_453F_AB5E_9E58094195EA_.wvu.Rows" sId="3"/>
    <undo index="38" exp="area" ref3D="1" dr="$A$188:$XFD$189" dn="Z_42584DC0_1D41_4C93_9B38_C388E7B8DAC4_.wvu.Rows" sId="3"/>
    <undo index="36" exp="area" ref3D="1" dr="$A$184:$XFD$185" dn="Z_42584DC0_1D41_4C93_9B38_C388E7B8DAC4_.wvu.Rows" sId="3"/>
    <undo index="34" exp="area" ref3D="1" dr="$A$136:$XFD$136" dn="Z_42584DC0_1D41_4C93_9B38_C388E7B8DAC4_.wvu.Rows" sId="3"/>
    <undo index="0" exp="area" ref3D="1" dr="$A$184:$XFD$184" dn="Z_3DCB9AAA_F09C_4EA6_B992_F93E466D374A_.wvu.Rows" sId="3"/>
    <undo index="18" exp="area" ref3D="1" dr="$A$184:$XFD$185" dn="Z_1A52382B_3765_4E8C_903F_6B8919B7242E_.wvu.Rows" sId="3"/>
  </rrc>
  <rfmt sheetId="3" xfDxf="1" s="1" sqref="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648" sId="3">
    <nc r="B105" t="inlineStr">
      <is>
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</is>
    </nc>
  </rcc>
  <rcc rId="54649" sId="3" numFmtId="4">
    <nc r="C105">
      <v>2275.6999999999998</v>
    </nc>
  </rcc>
  <rcc rId="54650" sId="3" numFmtId="4">
    <nc r="D105">
      <v>0</v>
    </nc>
  </rcc>
  <rcc rId="54651" sId="3">
    <nc r="E105">
      <f>SUM(D105/C105*100)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c rId="55899" sId="3" numFmtId="4">
    <oc r="C73">
      <v>31756.335340000001</v>
    </oc>
    <nc r="C73">
      <v>28472.835340000001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.xml><?xml version="1.0" encoding="utf-8"?>
<revisions xmlns="http://schemas.openxmlformats.org/spreadsheetml/2006/main" xmlns:r="http://schemas.openxmlformats.org/officeDocument/2006/relationships">
  <rcc rId="57516" sId="3" numFmtId="4">
    <oc r="D66">
      <v>42.252000000000002</v>
    </oc>
    <nc r="D66">
      <v>32.4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.xml><?xml version="1.0" encoding="utf-8"?>
<revisions xmlns="http://schemas.openxmlformats.org/spreadsheetml/2006/main" xmlns:r="http://schemas.openxmlformats.org/officeDocument/2006/relationships">
  <rcc rId="57914" sId="3" numFmtId="4">
    <oc r="F94">
      <v>700.49396000000002</v>
    </oc>
    <nc r="F94">
      <v>822.11086999999998</v>
    </nc>
  </rcc>
  <rcc rId="57915" sId="3" numFmtId="4">
    <oc r="F95">
      <v>1764.24308</v>
    </oc>
    <nc r="F95">
      <v>2059.4174400000002</v>
    </nc>
  </rcc>
  <rcc rId="57916" sId="3" numFmtId="4">
    <oc r="F96">
      <v>377.69394999999997</v>
    </oc>
    <nc r="F96">
      <v>396.89395000000002</v>
    </nc>
  </rcc>
  <rcc rId="57917" sId="3" numFmtId="4">
    <oc r="F97">
      <v>370.40499999999997</v>
    </oc>
    <nc r="F97">
      <v>446.20499999999998</v>
    </nc>
  </rcc>
  <rcc rId="57918" sId="3" numFmtId="4">
    <oc r="F101">
      <v>51.9315</v>
    </oc>
    <nc r="F101">
      <v>102.9315</v>
    </nc>
  </rcc>
  <rcc rId="57919" sId="3" numFmtId="4">
    <oc r="F108">
      <v>50105.246149999999</v>
    </oc>
    <nc r="F108">
      <v>66436.191300000006</v>
    </nc>
  </rcc>
  <rcc rId="57920" sId="3" numFmtId="4">
    <oc r="F118">
      <v>2159.0097099999998</v>
    </oc>
    <nc r="F118">
      <v>2200.0097099999998</v>
    </nc>
  </rcc>
  <rcc rId="57921" sId="3" numFmtId="4">
    <oc r="F126">
      <f>SUM(F127+F132+F140+F149)</f>
    </oc>
    <nc r="F126">
      <v>66688.275510000007</v>
    </nc>
  </rcc>
  <rcc rId="57922" sId="3" numFmtId="4">
    <oc r="F132">
      <v>21288.646949999998</v>
    </oc>
    <nc r="F132">
      <v>30213.818159999999</v>
    </nc>
  </rcc>
  <rcc rId="57923" sId="3" numFmtId="4">
    <oc r="F140">
      <v>16738.687190000001</v>
    </oc>
    <nc r="F140">
      <v>29884.687720000002</v>
    </nc>
  </rcc>
  <rcc rId="57924" sId="3" numFmtId="4">
    <oc r="F154">
      <v>61899.877899999999</v>
    </oc>
    <nc r="F154">
      <v>77496.053</v>
    </nc>
  </rcc>
  <rcc rId="57925" sId="3" numFmtId="4">
    <oc r="F158">
      <v>229575.77608000001</v>
    </oc>
    <nc r="F158">
      <v>278913.47605</v>
    </nc>
  </rcc>
  <rcc rId="57926" sId="3" numFmtId="4">
    <oc r="F163">
      <v>15625.045620000001</v>
    </oc>
    <nc r="F163">
      <v>16702.548050000001</v>
    </nc>
  </rcc>
  <rcc rId="57927" sId="3" numFmtId="4">
    <oc r="F169">
      <v>2486.5659999999998</v>
    </oc>
    <nc r="F169">
      <v>2912.7591000000002</v>
    </nc>
  </rcc>
  <rcc rId="57928" sId="3" numFmtId="4">
    <oc r="F170">
      <v>1530.0798600000001</v>
    </oc>
    <nc r="F170">
      <v>1790.06576</v>
    </nc>
  </rcc>
  <rcc rId="57929" sId="3" numFmtId="4">
    <oc r="F173">
      <v>34158.989860000001</v>
    </oc>
    <nc r="F173">
      <v>37286.515299999999</v>
    </nc>
  </rcc>
  <rcc rId="57930" sId="3" numFmtId="4">
    <oc r="F179">
      <v>1034.5808099999999</v>
    </oc>
    <nc r="F179">
      <v>1082.9788100000001</v>
    </nc>
  </rcc>
  <rcc rId="57931" sId="3" numFmtId="4">
    <oc r="F182">
      <v>5219.9990900000003</v>
    </oc>
    <nc r="F182">
      <v>5939.1380900000004</v>
    </nc>
  </rcc>
  <rcc rId="57932" sId="3" numFmtId="4">
    <oc r="F186">
      <v>35144.420160000001</v>
    </oc>
    <nc r="F186">
      <v>37134.707999999999</v>
    </nc>
  </rcc>
  <rcc rId="57933" sId="3" numFmtId="4">
    <oc r="F190">
      <v>242.53376</v>
    </oc>
    <nc r="F190">
      <v>281.31751000000003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rc rId="49942" sId="3" ref="A23:XFD23" action="insertRow">
    <undo index="10" exp="area" ref3D="1" dr="$A$125:$XFD$126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6" exp="area" ref3D="1" dr="$A$125:$XFD$127" dn="Z_B31C8DB7_3E78_4144_A6B5_8DE36DE63F0E_.wvu.Rows" sId="3"/>
    <undo index="12" exp="area" ref3D="1" dr="$A$88:$XFD$88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8:$XFD$88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0" exp="area" ref3D="1" dr="$A$125:$XFD$125" dn="Z_61528DAC_5C4C_48F4_ADE2_8A724B05A086_.wvu.Rows" sId="3"/>
    <undo index="12" exp="area" ref3D="1" dr="$A$125:$XFD$126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0" exp="area" ref3D="1" dr="$A$125:$XFD$126" dn="Z_3DCB9AAA_F09C_4EA6_B992_F93E466D374A_.wvu.Rows" sId="3"/>
    <undo index="18" exp="area" ref3D="1" dr="$A$125:$XFD$127" dn="Z_1A52382B_3765_4E8C_903F_6B8919B7242E_.wvu.Rows" sId="3"/>
    <undo index="14" exp="area" ref3D="1" dr="$A$88:$XFD$88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</rrc>
  <rrc rId="49943" sId="3" ref="A23:XFD23" action="insertRow">
    <undo index="10" exp="area" ref3D="1" dr="$A$126:$XFD$127" dn="Z_F85EE840_0C31_454A_8951_832C2E9E0600_.wvu.Rows" sId="3"/>
    <undo index="8" exp="area" ref3D="1" dr="$A$54:$XFD$55" dn="Z_F85EE840_0C31_454A_8951_832C2E9E0600_.wvu.Rows" sId="3"/>
    <undo index="6" exp="area" ref3D="1" dr="$A$42:$XFD$42" dn="Z_F85EE840_0C31_454A_8951_832C2E9E0600_.wvu.Rows" sId="3"/>
    <undo index="4" exp="area" ref3D="1" dr="$A$38:$XFD$38" dn="Z_F85EE840_0C31_454A_8951_832C2E9E0600_.wvu.Rows" sId="3"/>
    <undo index="2" exp="area" ref3D="1" dr="$A$28:$XFD$29" dn="Z_F85EE840_0C31_454A_8951_832C2E9E0600_.wvu.Rows" sId="3"/>
    <undo index="16" exp="area" ref3D="1" dr="$A$126:$XFD$128" dn="Z_B31C8DB7_3E78_4144_A6B5_8DE36DE63F0E_.wvu.Rows" sId="3"/>
    <undo index="12" exp="area" ref3D="1" dr="$A$89:$XFD$89" dn="Z_B31C8DB7_3E78_4144_A6B5_8DE36DE63F0E_.wvu.Rows" sId="3"/>
    <undo index="6" exp="area" ref3D="1" dr="$A$54:$XFD$55" dn="Z_B31C8DB7_3E78_4144_A6B5_8DE36DE63F0E_.wvu.Rows" sId="3"/>
    <undo index="4" exp="area" ref3D="1" dr="$A$31:$XFD$33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89:$XFD$89" dn="Z_A54C432C_6C68_4B53_A75C_446EB3A61B2B_.wvu.Rows" sId="3"/>
    <undo index="12" exp="area" ref3D="1" dr="$A$54:$XFD$55" dn="Z_A54C432C_6C68_4B53_A75C_446EB3A61B2B_.wvu.Rows" sId="3"/>
    <undo index="10" exp="area" ref3D="1" dr="$A$42:$XFD$42" dn="Z_A54C432C_6C68_4B53_A75C_446EB3A61B2B_.wvu.Rows" sId="3"/>
    <undo index="8" exp="area" ref3D="1" dr="$A$38:$XFD$38" dn="Z_A54C432C_6C68_4B53_A75C_446EB3A61B2B_.wvu.Rows" sId="3"/>
    <undo index="6" exp="area" ref3D="1" dr="$A$30:$XFD$34" dn="Z_A54C432C_6C68_4B53_A75C_446EB3A61B2B_.wvu.Rows" sId="3"/>
    <undo index="4" exp="area" ref3D="1" dr="$A$28:$XFD$28" dn="Z_A54C432C_6C68_4B53_A75C_446EB3A61B2B_.wvu.Rows" sId="3"/>
    <undo index="0" exp="area" ref3D="1" dr="$A$126:$XFD$126" dn="Z_61528DAC_5C4C_48F4_ADE2_8A724B05A086_.wvu.Rows" sId="3"/>
    <undo index="12" exp="area" ref3D="1" dr="$A$126:$XFD$127" dn="Z_5C539BE6_C8E0_453F_AB5E_9E58094195EA_.wvu.Rows" sId="3"/>
    <undo index="8" exp="area" ref3D="1" dr="$A$54:$XFD$55" dn="Z_5C539BE6_C8E0_453F_AB5E_9E58094195EA_.wvu.Rows" sId="3"/>
    <undo index="6" exp="area" ref3D="1" dr="$A$42:$XFD$42" dn="Z_5C539BE6_C8E0_453F_AB5E_9E58094195EA_.wvu.Rows" sId="3"/>
    <undo index="4" exp="area" ref3D="1" dr="$A$38:$XFD$38" dn="Z_5C539BE6_C8E0_453F_AB5E_9E58094195EA_.wvu.Rows" sId="3"/>
    <undo index="2" exp="area" ref3D="1" dr="$A$28:$XFD$2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0" exp="area" ref3D="1" dr="$A$61:$XFD$63" dn="Z_42584DC0_1D41_4C93_9B38_C388E7B8DAC4_.wvu.Rows" sId="3"/>
    <undo index="14" exp="area" ref3D="1" dr="$A$54:$XFD$55" dn="Z_42584DC0_1D41_4C93_9B38_C388E7B8DAC4_.wvu.Rows" sId="3"/>
    <undo index="12" exp="area" ref3D="1" dr="$A$50:$XFD$50" dn="Z_42584DC0_1D41_4C93_9B38_C388E7B8DAC4_.wvu.Rows" sId="3"/>
    <undo index="10" exp="area" ref3D="1" dr="$A$42:$XFD$42" dn="Z_42584DC0_1D41_4C93_9B38_C388E7B8DAC4_.wvu.Rows" sId="3"/>
    <undo index="8" exp="area" ref3D="1" dr="$A$38:$XFD$38" dn="Z_42584DC0_1D41_4C93_9B38_C388E7B8DAC4_.wvu.Rows" sId="3"/>
    <undo index="6" exp="area" ref3D="1" dr="$A$30:$XFD$34" dn="Z_42584DC0_1D41_4C93_9B38_C388E7B8DAC4_.wvu.Rows" sId="3"/>
    <undo index="4" exp="area" ref3D="1" dr="$A$28:$XFD$28" dn="Z_42584DC0_1D41_4C93_9B38_C388E7B8DAC4_.wvu.Rows" sId="3"/>
    <undo index="0" exp="area" ref3D="1" dr="$A$126:$XFD$127" dn="Z_3DCB9AAA_F09C_4EA6_B992_F93E466D374A_.wvu.Rows" sId="3"/>
    <undo index="18" exp="area" ref3D="1" dr="$A$126:$XFD$128" dn="Z_1A52382B_3765_4E8C_903F_6B8919B7242E_.wvu.Rows" sId="3"/>
    <undo index="14" exp="area" ref3D="1" dr="$A$89:$XFD$89" dn="Z_1A52382B_3765_4E8C_903F_6B8919B7242E_.wvu.Rows" sId="3"/>
    <undo index="6" exp="area" ref3D="1" dr="$A$54:$XFD$55" dn="Z_1A52382B_3765_4E8C_903F_6B8919B7242E_.wvu.Rows" sId="3"/>
    <undo index="4" exp="area" ref3D="1" dr="$A$31:$XFD$33" dn="Z_1A52382B_3765_4E8C_903F_6B8919B7242E_.wvu.Rows" sId="3"/>
  </rrc>
  <rcc rId="49944" sId="3">
    <nc r="B23" t="inlineStr">
      <is>
        <t>земельный налог с организации</t>
      </is>
    </nc>
  </rcc>
  <rcc rId="49945" sId="3">
    <nc r="B24" t="inlineStr">
      <is>
        <t>земельный налог с физлиц</t>
      </is>
    </nc>
  </rcc>
  <rcc rId="49946" sId="3">
    <oc r="B22" t="inlineStr">
      <is>
        <t>Земельный налог</t>
      </is>
    </oc>
    <nc r="B22" t="inlineStr">
      <is>
        <t>Земельный налог,в том числе: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район!$A$1:$G$137</formula>
    <oldFormula>район!$A$1:$G$137</oldFormula>
  </rdn>
  <rdn rId="0" localSheetId="3" customView="1" name="Z_61528DAC_5C4C_48F4_ADE2_8A724B05A086_.wvu.Rows" hidden="1" oldHidden="1">
    <formula>район!$127:$127</formula>
    <oldFormula>район!$127:$127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50246" sId="3">
    <oc r="B110" t="inlineStr">
      <is>
        <t>Коммунальное хозяйство</t>
      </is>
    </oc>
    <nc r="B110" t="inlineStr">
      <is>
        <t>Коммунальное хозяйство: в том числе</t>
      </is>
    </nc>
  </rcc>
  <rcc rId="50247" sId="3" xfDxf="1" s="1" dxf="1">
    <nc r="B108" t="inlineStr">
      <is>
        <t>Обеспечение мероприятий по капитальному ремонту многоквартирных домов, находящихся в муниципальной собственности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8" start="0" length="2147483647">
    <dxf>
      <font>
        <i/>
      </font>
    </dxf>
  </rfmt>
  <rcc rId="50248" sId="3" numFmtId="4">
    <nc r="C108">
      <v>604.5</v>
    </nc>
  </rcc>
  <rcc rId="50249" sId="3" xfDxf="1" s="1" dxf="1">
    <nc r="B109" t="inlineStr">
      <is>
        <t>Обеспечение граждан в Чувашской Республике доступным и комфортным жильем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9" start="0" length="2147483647">
    <dxf>
      <font>
        <i/>
      </font>
    </dxf>
  </rfmt>
  <rfmt sheetId="3" sqref="B108:B109" start="0" length="2147483647">
    <dxf>
      <font>
        <sz val="12"/>
      </font>
    </dxf>
  </rfmt>
  <rcc rId="50250" sId="3" numFmtId="4">
    <nc r="C109">
      <v>7358.7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2.xml><?xml version="1.0" encoding="utf-8"?>
<revisions xmlns="http://schemas.openxmlformats.org/spreadsheetml/2006/main" xmlns:r="http://schemas.openxmlformats.org/officeDocument/2006/relationships">
  <rcc rId="50281" sId="3">
    <nc r="A109" t="inlineStr">
      <is>
        <t>A21</t>
      </is>
    </nc>
  </rcc>
  <rcc rId="50282" sId="3" odxf="1" dxf="1">
    <nc r="A108" t="inlineStr">
      <is>
        <t>A11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A10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1.xml><?xml version="1.0" encoding="utf-8"?>
<revisions xmlns="http://schemas.openxmlformats.org/spreadsheetml/2006/main" xmlns:r="http://schemas.openxmlformats.org/officeDocument/2006/relationships">
  <rfmt sheetId="3" sqref="C77:D77">
    <dxf>
      <numFmt numFmtId="186" formatCode="#,##0.0000"/>
    </dxf>
  </rfmt>
  <rfmt sheetId="3" sqref="C77:D77">
    <dxf>
      <numFmt numFmtId="187" formatCode="#,##0.000"/>
    </dxf>
  </rfmt>
  <rfmt sheetId="3" sqref="C77:D77">
    <dxf>
      <numFmt numFmtId="4" formatCode="#,##0.00"/>
    </dxf>
  </rfmt>
  <rfmt sheetId="3" sqref="C77:D77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1.xml><?xml version="1.0" encoding="utf-8"?>
<revisions xmlns="http://schemas.openxmlformats.org/spreadsheetml/2006/main" xmlns:r="http://schemas.openxmlformats.org/officeDocument/2006/relationships">
  <rcc rId="51301" sId="3">
    <oc r="F97">
      <f>SUM(F98:F104)</f>
    </oc>
    <nc r="F97">
      <f>SUM(F98+F99+F100+F101+F104)</f>
    </nc>
  </rcc>
  <rcc rId="51302" sId="3">
    <oc r="F105">
      <f>SUM(F106:F118)</f>
    </oc>
    <nc r="F105">
      <f>SUM(F106+F109+F114+F118)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388" sId="3" numFmtId="4">
    <oc r="D7">
      <v>36844.526619999997</v>
    </oc>
    <nc r="D7">
      <v>44792.297910000001</v>
    </nc>
  </rcc>
  <rcc rId="50389" sId="3" numFmtId="4">
    <oc r="D9">
      <v>3114.9003899999998</v>
    </oc>
    <nc r="D9">
      <v>3912.36661</v>
    </nc>
  </rcc>
  <rcc rId="50390" sId="3" numFmtId="4">
    <oc r="D10">
      <v>14.302060000000001</v>
    </oc>
    <nc r="D10">
      <v>19.412369999999999</v>
    </nc>
  </rcc>
  <rcc rId="50391" sId="3" numFmtId="4">
    <oc r="D11">
      <v>3316.9546999999998</v>
    </oc>
    <nc r="D11">
      <v>4143.6337000000003</v>
    </nc>
  </rcc>
  <rcc rId="50392" sId="3" numFmtId="4">
    <oc r="D12">
      <v>-385.80509999999998</v>
    </oc>
    <nc r="D12">
      <v>-487.46820000000002</v>
    </nc>
  </rcc>
  <rcc rId="50393" sId="3" numFmtId="4">
    <oc r="D14">
      <v>9301.7455100000006</v>
    </oc>
    <nc r="D14">
      <v>10582.513870000001</v>
    </nc>
  </rcc>
  <rcc rId="50394" sId="3" numFmtId="4">
    <oc r="D15">
      <v>-62.381369999999997</v>
    </oc>
    <nc r="D15">
      <v>-57.604320000000001</v>
    </nc>
  </rcc>
  <rcc rId="50395" sId="3" numFmtId="4">
    <oc r="D16">
      <v>1855.7763199999999</v>
    </oc>
    <nc r="D16">
      <v>1978.3315399999999</v>
    </nc>
  </rcc>
  <rcc rId="50396" sId="3" numFmtId="4">
    <oc r="D17">
      <v>596.89899000000003</v>
    </oc>
    <nc r="D17">
      <v>620.28696000000002</v>
    </nc>
  </rcc>
  <rcc rId="50397" sId="3" numFmtId="4">
    <oc r="D19">
      <v>346.43311</v>
    </oc>
    <nc r="D19">
      <v>475.48432000000003</v>
    </nc>
  </rcc>
  <rcc rId="50398" sId="3" numFmtId="4">
    <oc r="D21">
      <v>245.02213</v>
    </oc>
    <nc r="D21">
      <v>270.30149999999998</v>
    </nc>
  </rcc>
  <rcc rId="50399" sId="3" numFmtId="4">
    <oc r="D22">
      <v>1981.48189</v>
    </oc>
    <nc r="D22">
      <v>2195.60536</v>
    </nc>
  </rcc>
  <rcc rId="50400" sId="3" numFmtId="4">
    <nc r="C23">
      <v>4000</v>
    </nc>
  </rcc>
  <rcc rId="50401" sId="3" numFmtId="4">
    <nc r="D23">
      <v>1797.3459499999999</v>
    </nc>
  </rcc>
  <rcc rId="50402" sId="3">
    <nc r="E23">
      <f>SUM(D23/C23*100)</f>
    </nc>
  </rcc>
  <rcc rId="50403" sId="3" numFmtId="4">
    <nc r="C24">
      <v>11114</v>
    </nc>
  </rcc>
  <rcc rId="50404" sId="3" numFmtId="4">
    <nc r="D24">
      <v>398.25941</v>
    </nc>
  </rcc>
  <rcc rId="50405" sId="3">
    <nc r="E24">
      <f>SUM(D24/C24*100)</f>
    </nc>
  </rcc>
  <rrc rId="50406" sId="3" ref="A22:XFD22" action="insertRow">
    <undo index="10" exp="area" ref3D="1" dr="$A$142:$XFD$143" dn="Z_F85EE840_0C31_454A_8951_832C2E9E0600_.wvu.Rows" sId="3"/>
    <undo index="8" exp="area" ref3D="1" dr="$A$55:$XFD$56" dn="Z_F85EE840_0C31_454A_8951_832C2E9E0600_.wvu.Rows" sId="3"/>
    <undo index="6" exp="area" ref3D="1" dr="$A$43:$XFD$43" dn="Z_F85EE840_0C31_454A_8951_832C2E9E0600_.wvu.Rows" sId="3"/>
    <undo index="4" exp="area" ref3D="1" dr="$A$39:$XFD$39" dn="Z_F85EE840_0C31_454A_8951_832C2E9E0600_.wvu.Rows" sId="3"/>
    <undo index="2" exp="area" ref3D="1" dr="$A$29:$XFD$30" dn="Z_F85EE840_0C31_454A_8951_832C2E9E0600_.wvu.Rows" sId="3"/>
    <undo index="16" exp="area" ref3D="1" dr="$A$142:$XFD$144" dn="Z_B31C8DB7_3E78_4144_A6B5_8DE36DE63F0E_.wvu.Rows" sId="3"/>
    <undo index="12" exp="area" ref3D="1" dr="$A$90:$XFD$90" dn="Z_B31C8DB7_3E78_4144_A6B5_8DE36DE63F0E_.wvu.Rows" sId="3"/>
    <undo index="6" exp="area" ref3D="1" dr="$A$55:$XFD$56" dn="Z_B31C8DB7_3E78_4144_A6B5_8DE36DE63F0E_.wvu.Rows" sId="3"/>
    <undo index="4" exp="area" ref3D="1" dr="$A$32:$XFD$34" dn="Z_B31C8DB7_3E78_4144_A6B5_8DE36DE63F0E_.wvu.Rows" sId="3"/>
    <undo index="2" exp="area" ref3D="1" dr="$A$22:$XFD$22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0" exp="area" ref3D="1" dr="$A$90:$XFD$90" dn="Z_A54C432C_6C68_4B53_A75C_446EB3A61B2B_.wvu.Rows" sId="3"/>
    <undo index="12" exp="area" ref3D="1" dr="$A$55:$XFD$56" dn="Z_A54C432C_6C68_4B53_A75C_446EB3A61B2B_.wvu.Rows" sId="3"/>
    <undo index="10" exp="area" ref3D="1" dr="$A$43:$XFD$43" dn="Z_A54C432C_6C68_4B53_A75C_446EB3A61B2B_.wvu.Rows" sId="3"/>
    <undo index="8" exp="area" ref3D="1" dr="$A$39:$XFD$39" dn="Z_A54C432C_6C68_4B53_A75C_446EB3A61B2B_.wvu.Rows" sId="3"/>
    <undo index="6" exp="area" ref3D="1" dr="$A$31:$XFD$35" dn="Z_A54C432C_6C68_4B53_A75C_446EB3A61B2B_.wvu.Rows" sId="3"/>
    <undo index="4" exp="area" ref3D="1" dr="$A$29:$XFD$29" dn="Z_A54C432C_6C68_4B53_A75C_446EB3A61B2B_.wvu.Rows" sId="3"/>
    <undo index="2" exp="area" ref3D="1" dr="$A$22:$XFD$22" dn="Z_A54C432C_6C68_4B53_A75C_446EB3A61B2B_.wvu.Rows" sId="3"/>
    <undo index="0" exp="area" ref3D="1" dr="$A$142:$XFD$142" dn="Z_61528DAC_5C4C_48F4_ADE2_8A724B05A086_.wvu.Rows" sId="3"/>
    <undo index="12" exp="area" ref3D="1" dr="$A$142:$XFD$143" dn="Z_5C539BE6_C8E0_453F_AB5E_9E58094195EA_.wvu.Rows" sId="3"/>
    <undo index="8" exp="area" ref3D="1" dr="$A$55:$XFD$56" dn="Z_5C539BE6_C8E0_453F_AB5E_9E58094195EA_.wvu.Rows" sId="3"/>
    <undo index="6" exp="area" ref3D="1" dr="$A$43:$XFD$43" dn="Z_5C539BE6_C8E0_453F_AB5E_9E58094195EA_.wvu.Rows" sId="3"/>
    <undo index="4" exp="area" ref3D="1" dr="$A$39:$XFD$39" dn="Z_5C539BE6_C8E0_453F_AB5E_9E58094195EA_.wvu.Rows" sId="3"/>
    <undo index="2" exp="area" ref3D="1" dr="$A$29:$XFD$30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0" exp="area" ref3D="1" dr="$A$62:$XFD$64" dn="Z_42584DC0_1D41_4C93_9B38_C388E7B8DAC4_.wvu.Rows" sId="3"/>
    <undo index="14" exp="area" ref3D="1" dr="$A$55:$XFD$56" dn="Z_42584DC0_1D41_4C93_9B38_C388E7B8DAC4_.wvu.Rows" sId="3"/>
    <undo index="12" exp="area" ref3D="1" dr="$A$51:$XFD$51" dn="Z_42584DC0_1D41_4C93_9B38_C388E7B8DAC4_.wvu.Rows" sId="3"/>
    <undo index="10" exp="area" ref3D="1" dr="$A$43:$XFD$43" dn="Z_42584DC0_1D41_4C93_9B38_C388E7B8DAC4_.wvu.Rows" sId="3"/>
    <undo index="8" exp="area" ref3D="1" dr="$A$39:$XFD$39" dn="Z_42584DC0_1D41_4C93_9B38_C388E7B8DAC4_.wvu.Rows" sId="3"/>
    <undo index="6" exp="area" ref3D="1" dr="$A$31:$XFD$35" dn="Z_42584DC0_1D41_4C93_9B38_C388E7B8DAC4_.wvu.Rows" sId="3"/>
    <undo index="4" exp="area" ref3D="1" dr="$A$29:$XFD$29" dn="Z_42584DC0_1D41_4C93_9B38_C388E7B8DAC4_.wvu.Rows" sId="3"/>
    <undo index="2" exp="area" ref3D="1" dr="$A$22:$XFD$22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undo index="14" exp="area" ref3D="1" dr="$A$90:$XFD$90" dn="Z_1A52382B_3765_4E8C_903F_6B8919B7242E_.wvu.Rows" sId="3"/>
    <undo index="6" exp="area" ref3D="1" dr="$A$55:$XFD$56" dn="Z_1A52382B_3765_4E8C_903F_6B8919B7242E_.wvu.Rows" sId="3"/>
    <undo index="4" exp="area" ref3D="1" dr="$A$32:$XFD$34" dn="Z_1A52382B_3765_4E8C_903F_6B8919B7242E_.wvu.Rows" sId="3"/>
    <undo index="2" exp="area" ref3D="1" dr="$A$22:$XFD$22" dn="Z_1A52382B_3765_4E8C_903F_6B8919B7242E_.wvu.Rows" sId="3"/>
  </rrc>
  <rrc rId="50407" sId="3" ref="A22:XFD22" action="insertRow">
    <undo index="10" exp="area" ref3D="1" dr="$A$143:$XFD$144" dn="Z_F85EE840_0C31_454A_8951_832C2E9E0600_.wvu.Rows" sId="3"/>
    <undo index="8" exp="area" ref3D="1" dr="$A$56:$XFD$57" dn="Z_F85EE840_0C31_454A_8951_832C2E9E0600_.wvu.Rows" sId="3"/>
    <undo index="6" exp="area" ref3D="1" dr="$A$44:$XFD$44" dn="Z_F85EE840_0C31_454A_8951_832C2E9E0600_.wvu.Rows" sId="3"/>
    <undo index="4" exp="area" ref3D="1" dr="$A$40:$XFD$40" dn="Z_F85EE840_0C31_454A_8951_832C2E9E0600_.wvu.Rows" sId="3"/>
    <undo index="2" exp="area" ref3D="1" dr="$A$30:$XFD$31" dn="Z_F85EE840_0C31_454A_8951_832C2E9E0600_.wvu.Rows" sId="3"/>
    <undo index="16" exp="area" ref3D="1" dr="$A$143:$XFD$145" dn="Z_B31C8DB7_3E78_4144_A6B5_8DE36DE63F0E_.wvu.Rows" sId="3"/>
    <undo index="12" exp="area" ref3D="1" dr="$A$91:$XFD$91" dn="Z_B31C8DB7_3E78_4144_A6B5_8DE36DE63F0E_.wvu.Rows" sId="3"/>
    <undo index="6" exp="area" ref3D="1" dr="$A$56:$XFD$57" dn="Z_B31C8DB7_3E78_4144_A6B5_8DE36DE63F0E_.wvu.Rows" sId="3"/>
    <undo index="4" exp="area" ref3D="1" dr="$A$33:$XFD$35" dn="Z_B31C8DB7_3E78_4144_A6B5_8DE36DE63F0E_.wvu.Rows" sId="3"/>
    <undo index="2" exp="area" ref3D="1" dr="$A$23:$XFD$23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20" exp="area" ref3D="1" dr="$A$91:$XFD$91" dn="Z_A54C432C_6C68_4B53_A75C_446EB3A61B2B_.wvu.Rows" sId="3"/>
    <undo index="12" exp="area" ref3D="1" dr="$A$56:$XFD$57" dn="Z_A54C432C_6C68_4B53_A75C_446EB3A61B2B_.wvu.Rows" sId="3"/>
    <undo index="10" exp="area" ref3D="1" dr="$A$44:$XFD$44" dn="Z_A54C432C_6C68_4B53_A75C_446EB3A61B2B_.wvu.Rows" sId="3"/>
    <undo index="8" exp="area" ref3D="1" dr="$A$40:$XFD$40" dn="Z_A54C432C_6C68_4B53_A75C_446EB3A61B2B_.wvu.Rows" sId="3"/>
    <undo index="6" exp="area" ref3D="1" dr="$A$32:$XFD$36" dn="Z_A54C432C_6C68_4B53_A75C_446EB3A61B2B_.wvu.Rows" sId="3"/>
    <undo index="4" exp="area" ref3D="1" dr="$A$30:$XFD$30" dn="Z_A54C432C_6C68_4B53_A75C_446EB3A61B2B_.wvu.Rows" sId="3"/>
    <undo index="2" exp="area" ref3D="1" dr="$A$23:$XFD$23" dn="Z_A54C432C_6C68_4B53_A75C_446EB3A61B2B_.wvu.Rows" sId="3"/>
    <undo index="0" exp="area" ref3D="1" dr="$A$143:$XFD$143" dn="Z_61528DAC_5C4C_48F4_ADE2_8A724B05A086_.wvu.Rows" sId="3"/>
    <undo index="12" exp="area" ref3D="1" dr="$A$143:$XFD$144" dn="Z_5C539BE6_C8E0_453F_AB5E_9E58094195EA_.wvu.Rows" sId="3"/>
    <undo index="8" exp="area" ref3D="1" dr="$A$56:$XFD$57" dn="Z_5C539BE6_C8E0_453F_AB5E_9E58094195EA_.wvu.Rows" sId="3"/>
    <undo index="6" exp="area" ref3D="1" dr="$A$44:$XFD$44" dn="Z_5C539BE6_C8E0_453F_AB5E_9E58094195EA_.wvu.Rows" sId="3"/>
    <undo index="4" exp="area" ref3D="1" dr="$A$40:$XFD$40" dn="Z_5C539BE6_C8E0_453F_AB5E_9E58094195EA_.wvu.Rows" sId="3"/>
    <undo index="2" exp="area" ref3D="1" dr="$A$30:$XFD$31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0" exp="area" ref3D="1" dr="$A$63:$XFD$65" dn="Z_42584DC0_1D41_4C93_9B38_C388E7B8DAC4_.wvu.Rows" sId="3"/>
    <undo index="14" exp="area" ref3D="1" dr="$A$56:$XFD$57" dn="Z_42584DC0_1D41_4C93_9B38_C388E7B8DAC4_.wvu.Rows" sId="3"/>
    <undo index="12" exp="area" ref3D="1" dr="$A$52:$XFD$52" dn="Z_42584DC0_1D41_4C93_9B38_C388E7B8DAC4_.wvu.Rows" sId="3"/>
    <undo index="10" exp="area" ref3D="1" dr="$A$44:$XFD$44" dn="Z_42584DC0_1D41_4C93_9B38_C388E7B8DAC4_.wvu.Rows" sId="3"/>
    <undo index="8" exp="area" ref3D="1" dr="$A$40:$XFD$40" dn="Z_42584DC0_1D41_4C93_9B38_C388E7B8DAC4_.wvu.Rows" sId="3"/>
    <undo index="6" exp="area" ref3D="1" dr="$A$32:$XFD$36" dn="Z_42584DC0_1D41_4C93_9B38_C388E7B8DAC4_.wvu.Rows" sId="3"/>
    <undo index="4" exp="area" ref3D="1" dr="$A$30:$XFD$30" dn="Z_42584DC0_1D41_4C93_9B38_C388E7B8DAC4_.wvu.Rows" sId="3"/>
    <undo index="2" exp="area" ref3D="1" dr="$A$23:$XFD$23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undo index="14" exp="area" ref3D="1" dr="$A$91:$XFD$91" dn="Z_1A52382B_3765_4E8C_903F_6B8919B7242E_.wvu.Rows" sId="3"/>
    <undo index="6" exp="area" ref3D="1" dr="$A$56:$XFD$57" dn="Z_1A52382B_3765_4E8C_903F_6B8919B7242E_.wvu.Rows" sId="3"/>
    <undo index="4" exp="area" ref3D="1" dr="$A$33:$XFD$35" dn="Z_1A52382B_3765_4E8C_903F_6B8919B7242E_.wvu.Rows" sId="3"/>
    <undo index="2" exp="area" ref3D="1" dr="$A$23:$XFD$23" dn="Z_1A52382B_3765_4E8C_903F_6B8919B7242E_.wvu.Rows" sId="3"/>
  </rrc>
  <rcc rId="50408" sId="3">
    <nc r="B22" t="inlineStr">
      <is>
        <t>транспортный налог с организаций</t>
      </is>
    </nc>
  </rcc>
  <rcc rId="50409" sId="3" numFmtId="4">
    <nc r="C22">
      <v>200</v>
    </nc>
  </rcc>
  <rcc rId="50410" sId="3" numFmtId="4">
    <nc r="D22">
      <v>75.69265</v>
    </nc>
  </rcc>
  <rcc rId="50411" sId="3">
    <nc r="E22">
      <f>SUM(D22/C22*100)</f>
    </nc>
  </rcc>
  <rcc rId="50412" sId="3">
    <nc r="B23" t="inlineStr">
      <is>
        <t>транспортный налог с физ.лиц</t>
      </is>
    </nc>
  </rcc>
  <rcc rId="50413" sId="3" numFmtId="4">
    <nc r="C23">
      <v>2721.2</v>
    </nc>
  </rcc>
  <rcc rId="50414" sId="3" numFmtId="4">
    <nc r="D23">
      <v>194.60884999999999</v>
    </nc>
  </rcc>
  <rcc rId="50415" sId="3">
    <nc r="E23">
      <f>SUM(D23/C23*100)</f>
    </nc>
  </rcc>
  <rcc rId="50416" sId="3">
    <oc r="B21" t="inlineStr">
      <is>
        <t>Транспортный налог</t>
      </is>
    </oc>
    <nc r="B21" t="inlineStr">
      <is>
        <t>Транспортный налог: в том числе</t>
      </is>
    </nc>
  </rcc>
  <rfmt sheetId="3" sqref="B22" start="0" length="2147483647">
    <dxf>
      <font>
        <i/>
      </font>
    </dxf>
  </rfmt>
  <rfmt sheetId="3" sqref="B23" start="0" length="2147483647">
    <dxf>
      <font>
        <i/>
      </font>
    </dxf>
  </rfmt>
  <rfmt sheetId="3" sqref="B25" start="0" length="2147483647">
    <dxf>
      <font>
        <i/>
      </font>
    </dxf>
  </rfmt>
  <rfmt sheetId="3" sqref="B26" start="0" length="2147483647">
    <dxf>
      <font>
        <i/>
      </font>
    </dxf>
  </rfmt>
  <rcc rId="50417" sId="3">
    <oc r="B26" t="inlineStr">
      <is>
        <t>земельный налог с физлиц</t>
      </is>
    </oc>
    <nc r="B26" t="inlineStr">
      <is>
        <t>земельный налог с физ.лиц</t>
      </is>
    </nc>
  </rcc>
  <rfmt sheetId="3" sqref="C25:D26" start="0" length="2147483647">
    <dxf>
      <font>
        <i/>
      </font>
    </dxf>
  </rfmt>
  <rfmt sheetId="3" sqref="C25:D26" start="0" length="2147483647">
    <dxf>
      <font>
        <i val="0"/>
      </font>
    </dxf>
  </rfmt>
  <rfmt sheetId="3" sqref="B24" start="0" length="2147483647">
    <dxf>
      <font>
        <b/>
      </font>
    </dxf>
  </rfmt>
  <rfmt sheetId="3" sqref="B21" start="0" length="2147483647">
    <dxf>
      <font>
        <b/>
      </font>
    </dxf>
  </rfmt>
  <rcc rId="50418" sId="3" numFmtId="4">
    <oc r="D30">
      <v>457.71483000000001</v>
    </oc>
    <nc r="D30">
      <v>666.45734000000004</v>
    </nc>
  </rcc>
  <rcc rId="50419" sId="3" numFmtId="4">
    <oc r="D31">
      <v>12.18</v>
    </oc>
    <nc r="D31">
      <v>16.03</v>
    </nc>
  </rcc>
  <rcc rId="50420" sId="3" numFmtId="4">
    <oc r="D42">
      <v>3789.0252799999998</v>
    </oc>
    <nc r="D42">
      <v>4296.7003599999998</v>
    </nc>
  </rcc>
  <rcc rId="50421" sId="3" numFmtId="4">
    <oc r="D43">
      <v>431.06209000000001</v>
    </oc>
    <nc r="D43">
      <v>496.93668000000002</v>
    </nc>
  </rcc>
  <rcc rId="50422" sId="3" numFmtId="4">
    <oc r="D44">
      <v>131.91586000000001</v>
    </oc>
    <nc r="D44">
      <v>165.76478</v>
    </nc>
  </rcc>
  <rcc rId="50423" sId="3" numFmtId="4">
    <oc r="D48">
      <v>163.60499999999999</v>
    </oc>
    <nc r="D48">
      <v>225.11768000000001</v>
    </nc>
  </rcc>
  <rcc rId="50424" sId="3" numFmtId="4">
    <oc r="D52">
      <v>130.9811</v>
    </oc>
    <nc r="D52">
      <v>229.35409000000001</v>
    </nc>
  </rcc>
  <rcc rId="50425" sId="3" numFmtId="4">
    <oc r="D56">
      <v>1566.7292600000001</v>
    </oc>
    <nc r="D56">
      <v>6032.4047899999996</v>
    </nc>
  </rcc>
  <rcc rId="50426" sId="3" numFmtId="4">
    <oc r="D60">
      <v>301.90280999999999</v>
    </oc>
    <nc r="D60">
      <v>352.55622</v>
    </nc>
  </rcc>
  <rcc rId="50427" sId="3" numFmtId="4">
    <oc r="D61">
      <v>43.971290000000003</v>
    </oc>
    <nc r="D61">
      <v>69.836519999999993</v>
    </nc>
  </rcc>
  <rcc rId="50428" sId="3" numFmtId="4">
    <oc r="D62">
      <v>0</v>
    </oc>
    <nc r="D62">
      <v>4.1000000000000003E-3</v>
    </nc>
  </rcc>
  <rcc rId="50429" sId="3" numFmtId="4">
    <oc r="D63">
      <v>134.553</v>
    </oc>
    <nc r="D63">
      <v>313.49900000000002</v>
    </nc>
  </rcc>
  <rcc rId="50430" sId="3" numFmtId="4">
    <oc r="D66">
      <v>6447.4906499999997</v>
    </oc>
    <nc r="D66">
      <v>6331.1028200000001</v>
    </nc>
  </rcc>
  <rcc rId="50431" sId="3" numFmtId="4">
    <oc r="D65">
      <v>9.8520000000000003</v>
    </oc>
    <nc r="D65">
      <v>34.585619999999999</v>
    </nc>
  </rcc>
  <rrc rId="50432" sId="3" ref="A62:XFD62" action="insertRow">
    <undo index="10" exp="area" ref3D="1" dr="$A$144:$XFD$145" dn="Z_F85EE840_0C31_454A_8951_832C2E9E0600_.wvu.Rows" sId="3"/>
    <undo index="16" exp="area" ref3D="1" dr="$A$144:$XFD$146" dn="Z_B31C8DB7_3E78_4144_A6B5_8DE36DE63F0E_.wvu.Rows" sId="3"/>
    <undo index="12" exp="area" ref3D="1" dr="$A$92:$XFD$92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20" exp="area" ref3D="1" dr="$A$92:$XFD$92" dn="Z_A54C432C_6C68_4B53_A75C_446EB3A61B2B_.wvu.Rows" sId="3"/>
    <undo index="0" exp="area" ref3D="1" dr="$A$144:$XFD$144" dn="Z_61528DAC_5C4C_48F4_ADE2_8A724B05A086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7:$XFD$117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undo index="14" exp="area" ref3D="1" dr="$A$92:$XFD$92" dn="Z_1A52382B_3765_4E8C_903F_6B8919B7242E_.wvu.Rows" sId="3"/>
  </rrc>
  <rcc rId="50433" sId="3">
    <nc r="A62">
      <v>11610060000</v>
    </nc>
  </rcc>
  <rcc rId="50434" sId="3">
    <nc r="B62" t="inlineStr">
      <is>
        <t>Платежи в целях возмещения убытков, причиненных уклонением от заключения мун.контракта</t>
      </is>
    </nc>
  </rcc>
  <rcc rId="50435" sId="3" numFmtId="4">
    <nc r="C62">
      <v>0</v>
    </nc>
  </rcc>
  <rcc rId="50436" sId="3" numFmtId="4">
    <nc r="D62">
      <v>13.24455</v>
    </nc>
  </rcc>
  <rcc rId="50437" sId="3" numFmtId="4">
    <oc r="C72">
      <v>238209.05249</v>
    </oc>
    <nc r="C72">
      <v>239694.56964</v>
    </nc>
  </rcc>
  <rcc rId="50438" sId="3" numFmtId="4">
    <oc r="D72">
      <v>52561.169560000002</v>
    </oc>
    <nc r="D72">
      <v>70148.782439999995</v>
    </nc>
  </rcc>
  <rcc rId="50439" sId="3" numFmtId="4">
    <oc r="D73">
      <v>148681.05342000001</v>
    </oc>
    <nc r="D73">
      <v>169273.05064</v>
    </nc>
  </rcc>
  <rcc rId="50440" sId="3" numFmtId="4">
    <oc r="D74">
      <v>7839.9603100000004</v>
    </oc>
    <nc r="D74">
      <v>14368.667079999999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rc rId="52487" sId="3" ref="A149:XFD149" action="insert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</rrc>
  <rcc rId="52488" sId="3" xfDxf="1" s="1" dxf="1">
    <nc r="B149" t="inlineStr">
      <is>
        <t>Персонифицированное финансирование дополнительного образования детей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2489" sId="3" numFmtId="4">
    <nc r="C149">
      <v>7880.3</v>
    </nc>
  </rcc>
  <rcc rId="52490" sId="3" numFmtId="4">
    <nc r="D149">
      <v>5211.6500599999999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район!$A$1:$G$183</formula>
    <oldFormula>район!$A$1:$G$183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c rId="53695" sId="3" numFmtId="4">
    <oc r="C126">
      <v>5358.4110899999996</v>
    </oc>
    <nc r="C126">
      <v>9658.4110899999996</v>
    </nc>
  </rcc>
  <rcc rId="53696" sId="3" numFmtId="4">
    <oc r="D126">
      <v>1459.5422900000001</v>
    </oc>
    <nc r="D126">
      <v>2250.9475699999998</v>
    </nc>
  </rcc>
  <rcc rId="53697" sId="3" numFmtId="4">
    <oc r="C135">
      <v>14283.131230000001</v>
    </oc>
    <nc r="C135">
      <v>13783.490229999999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596" sId="3">
    <oc r="C98">
      <f>SUM(C99:C108)</f>
    </oc>
    <nc r="C98">
      <f>SUM(C99+C100+C101+C102+C108)</f>
    </nc>
  </rcc>
  <rcc rId="50597" sId="3">
    <oc r="C109">
      <f>SUM(C110:C123)</f>
    </oc>
    <nc r="C109">
      <f>SUM(C110+C113+C118+C123)</f>
    </nc>
  </rcc>
  <rfmt sheetId="3" sqref="C152">
    <dxf>
      <numFmt numFmtId="186" formatCode="#,##0.0000"/>
    </dxf>
  </rfmt>
  <rfmt sheetId="3" sqref="C152">
    <dxf>
      <numFmt numFmtId="187" formatCode="#,##0.000"/>
    </dxf>
  </rfmt>
  <rfmt sheetId="3" sqref="C152">
    <dxf>
      <numFmt numFmtId="4" formatCode="#,##0.00"/>
    </dxf>
  </rfmt>
  <rfmt sheetId="3" sqref="C15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50726" sId="3" numFmtId="4">
    <nc r="C120">
      <v>14283.131230000001</v>
    </nc>
  </rcc>
  <rcc rId="50727" sId="3" numFmtId="4">
    <nc r="D120">
      <v>2072.0318299999999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51049" sId="3" numFmtId="4">
    <oc r="F41">
      <v>5153.5002800000002</v>
    </oc>
    <nc r="F41">
      <v>3888.0152400000002</v>
    </nc>
  </rcc>
  <rcc rId="51050" sId="3" numFmtId="4">
    <oc r="F47">
      <v>164.12064000000001</v>
    </oc>
    <nc r="F47">
      <v>218.22895</v>
    </nc>
  </rcc>
  <rcc rId="51051" sId="3" numFmtId="4">
    <oc r="F49">
      <v>457.53095000000002</v>
    </oc>
    <nc r="F49">
      <v>558.73143000000005</v>
    </nc>
  </rcc>
  <rcc rId="51052" sId="3" numFmtId="4">
    <oc r="F51">
      <v>271.81425000000002</v>
    </oc>
    <nc r="F51">
      <v>432.56513000000001</v>
    </nc>
  </rcc>
  <rcc rId="51053" sId="3" numFmtId="4">
    <oc r="F54">
      <v>1108.4413999999999</v>
    </oc>
    <nc r="F54">
      <v>1570.6813999999999</v>
    </nc>
  </rcc>
  <rcc rId="51054" sId="3" numFmtId="4">
    <oc r="F55">
      <v>2789.2343700000001</v>
    </oc>
    <nc r="F55">
      <v>2808.41599</v>
    </nc>
  </rcc>
  <rcc rId="51055" sId="3" numFmtId="4">
    <oc r="F59">
      <v>513.25729999999999</v>
    </oc>
    <nc r="F59">
      <v>632.03390999999999</v>
    </nc>
  </rcc>
  <rcc rId="51056" sId="3" numFmtId="4">
    <oc r="F60">
      <v>28.21472</v>
    </oc>
    <nc r="F60">
      <v>31.226009999999999</v>
    </nc>
  </rcc>
  <rcc rId="51057" sId="3" numFmtId="4">
    <oc r="F62">
      <v>62.182899999999997</v>
    </oc>
    <nc r="F62">
      <v>74.050110000000004</v>
    </nc>
  </rcc>
  <rcc rId="51058" sId="3" numFmtId="4">
    <oc r="F66">
      <v>0</v>
    </oc>
    <nc r="F66">
      <v>0.2</v>
    </nc>
  </rcc>
  <rcc rId="51059" sId="3" numFmtId="4">
    <oc r="F71">
      <v>60913.488299999997</v>
    </oc>
    <nc r="F71">
      <v>64880.918539999999</v>
    </nc>
  </rcc>
  <rcc rId="51060" sId="3" numFmtId="4">
    <oc r="F72">
      <v>149226.22454</v>
    </oc>
    <nc r="F72">
      <v>191858.47529999999</v>
    </nc>
  </rcc>
  <rcc rId="51061" sId="3" numFmtId="4">
    <oc r="F73">
      <v>6171.48</v>
    </oc>
    <nc r="F73">
      <v>7957.55</v>
    </nc>
  </rcc>
  <rcc rId="51062" sId="3" numFmtId="4">
    <oc r="F74">
      <v>171.95500000000001</v>
    </oc>
    <nc r="F74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3.xml><?xml version="1.0" encoding="utf-8"?>
<revisions xmlns="http://schemas.openxmlformats.org/spreadsheetml/2006/main" xmlns:r="http://schemas.openxmlformats.org/officeDocument/2006/relationships">
  <rcc rId="51093" sId="3" numFmtId="4">
    <oc r="F26">
      <v>4760.2740000000003</v>
    </oc>
    <nc r="F26">
      <f>SUM(F27)</f>
    </nc>
  </rcc>
  <rcc rId="51094" sId="3" numFmtId="4">
    <oc r="F83">
      <v>13559.062809999999</v>
    </oc>
    <nc r="F83">
      <v>17561.571609999999</v>
    </nc>
  </rcc>
  <rcc rId="51095" sId="3" numFmtId="4">
    <oc r="F84">
      <v>0</v>
    </oc>
    <nc r="F84">
      <v>91.7</v>
    </nc>
  </rcc>
  <rcc rId="51096" sId="3" numFmtId="4">
    <oc r="F85">
      <v>1904.21</v>
    </oc>
    <nc r="F85">
      <v>2310.8806599999998</v>
    </nc>
  </rcc>
  <rcc rId="51097" sId="3" numFmtId="4">
    <oc r="F88">
      <v>5582.0713400000004</v>
    </oc>
    <nc r="F88">
      <v>6399.0713400000004</v>
    </nc>
  </rcc>
  <rcc rId="51098" sId="3" numFmtId="4">
    <oc r="F90">
      <v>492.26510000000002</v>
    </oc>
    <nc r="F90">
      <v>652.97793999999999</v>
    </nc>
  </rcc>
  <rcc rId="51099" sId="3" numFmtId="4">
    <oc r="F93">
      <v>347.00441000000001</v>
    </oc>
    <nc r="F93">
      <v>432.85793000000001</v>
    </nc>
  </rcc>
  <rcc rId="51100" sId="3" numFmtId="4">
    <oc r="F94">
      <v>926.67143999999996</v>
    </oc>
    <nc r="F94">
      <v>1232.2650000000001</v>
    </nc>
  </rcc>
  <rcc rId="51101" sId="3" numFmtId="4">
    <oc r="F95">
      <v>40.47</v>
    </oc>
    <nc r="F95">
      <v>44.235900000000001</v>
    </nc>
  </rcc>
  <rcc rId="51102" sId="3" numFmtId="4">
    <oc r="F96">
      <v>33.159999999999997</v>
    </oc>
    <nc r="F96">
      <v>350.505</v>
    </nc>
  </rcc>
  <rcc rId="51103" sId="3" numFmtId="4">
    <oc r="F98">
      <v>33.75</v>
    </oc>
    <nc r="F98">
      <v>113.625</v>
    </nc>
  </rcc>
  <rcc rId="51104" sId="3" numFmtId="4">
    <oc r="F101">
      <v>17305.14861</v>
    </oc>
    <nc r="F101">
      <v>20281.104019999999</v>
    </nc>
  </rcc>
  <rcc rId="51105" sId="3" numFmtId="4">
    <oc r="F104">
      <v>1044.3282999999999</v>
    </oc>
    <nc r="F104">
      <v>1583.0023000000001</v>
    </nc>
  </rcc>
  <rcc rId="51106" sId="3" numFmtId="4">
    <oc r="F106">
      <v>107.97607000000001</v>
    </oc>
    <nc r="F106">
      <v>175.92812000000001</v>
    </nc>
  </rcc>
  <rcc rId="51107" sId="3" numFmtId="4">
    <oc r="F109">
      <v>2315.4412499999999</v>
    </oc>
    <nc r="F109">
      <v>2732.11294</v>
    </nc>
  </rcc>
  <rcc rId="51108" sId="3" numFmtId="4">
    <oc r="F114">
      <v>4991.7820899999997</v>
    </oc>
    <nc r="F114">
      <v>7297.6238400000002</v>
    </nc>
  </rcc>
  <rcc rId="51109" sId="3" numFmtId="4">
    <oc r="F123">
      <v>30418.639999999999</v>
    </oc>
    <nc r="F123">
      <v>41858.209000000003</v>
    </nc>
  </rcc>
  <rcc rId="51110" sId="3" numFmtId="4">
    <oc r="F124">
      <v>127392.62147</v>
    </oc>
    <nc r="F124">
      <v>168667.17858000001</v>
    </nc>
  </rcc>
  <rcc rId="51111" sId="3" numFmtId="4">
    <oc r="F125">
      <v>10354.973470000001</v>
    </oc>
    <nc r="F125">
      <v>10890.072620000001</v>
    </nc>
  </rcc>
  <rcc rId="51112" sId="3" numFmtId="4">
    <oc r="F127">
      <v>24.63</v>
    </oc>
    <nc r="F127">
      <v>2392.5369999999998</v>
    </nc>
  </rcc>
  <rcc rId="51113" sId="3" numFmtId="4">
    <oc r="F128">
      <v>732.34463000000005</v>
    </oc>
    <nc r="F128">
      <v>956.90976000000001</v>
    </nc>
  </rcc>
  <rcc rId="51114" sId="3" numFmtId="4">
    <oc r="F130">
      <v>24129.36807</v>
    </oc>
    <nc r="F130">
      <v>25719.345399999998</v>
    </nc>
  </rcc>
  <rcc rId="51115" sId="3" numFmtId="4">
    <oc r="F131">
      <v>141.09227000000001</v>
    </oc>
    <nc r="F131">
      <v>263.36662000000001</v>
    </nc>
  </rcc>
  <rcc rId="51116" sId="3" numFmtId="4">
    <oc r="F133">
      <v>4.117</v>
    </oc>
    <nc r="F133">
      <v>5.6429499999999999</v>
    </nc>
  </rcc>
  <rcc rId="51117" sId="3" numFmtId="4">
    <oc r="F134">
      <v>3454.67301</v>
    </oc>
    <nc r="F134">
      <v>4103.0345699999998</v>
    </nc>
  </rcc>
  <rcc rId="51118" sId="3" numFmtId="4">
    <oc r="F135">
      <v>28728.112300000001</v>
    </oc>
    <nc r="F135">
      <v>28891.407289999999</v>
    </nc>
  </rcc>
  <rcc rId="51119" sId="3" numFmtId="4">
    <oc r="F136">
      <v>163.47514000000001</v>
    </oc>
    <nc r="F136">
      <v>167.64836</v>
    </nc>
  </rcc>
  <rcc rId="51120" sId="3" numFmtId="4">
    <oc r="F138">
      <v>285.72000000000003</v>
    </oc>
    <nc r="F138">
      <v>363.79199999999997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1.xml><?xml version="1.0" encoding="utf-8"?>
<revisions xmlns="http://schemas.openxmlformats.org/spreadsheetml/2006/main" xmlns:r="http://schemas.openxmlformats.org/officeDocument/2006/relationships">
  <rcc rId="51270" sId="3" numFmtId="4">
    <nc r="F100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1.xml><?xml version="1.0" encoding="utf-8"?>
<revisions xmlns="http://schemas.openxmlformats.org/spreadsheetml/2006/main" xmlns:r="http://schemas.openxmlformats.org/officeDocument/2006/relationships">
  <rcc rId="53857" sId="3" numFmtId="4">
    <oc r="C144">
      <v>5652.5</v>
    </oc>
    <nc r="C144">
      <v>6356.39</v>
    </nc>
  </rcc>
  <rcc rId="53858" sId="3" numFmtId="4">
    <oc r="D144">
      <v>0</v>
    </oc>
    <nc r="D144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3" sqref="A118:B118" start="0" length="2147483647">
    <dxf>
      <font>
        <b/>
      </font>
    </dxf>
  </rfmt>
  <rfmt sheetId="3" sqref="A113:B113" start="0" length="2147483647">
    <dxf>
      <font>
        <b/>
      </font>
    </dxf>
  </rfmt>
  <rfmt sheetId="3" sqref="A113:B113" start="0" length="2147483647">
    <dxf>
      <font>
        <sz val="14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.xml><?xml version="1.0" encoding="utf-8"?>
<revisions xmlns="http://schemas.openxmlformats.org/spreadsheetml/2006/main" xmlns:r="http://schemas.openxmlformats.org/officeDocument/2006/relationships">
  <rrc rId="56724" sId="3" ref="A101:XFD101" action="insertRow"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34" exp="area" ref3D="1" dr="$A$138:$XFD$138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</rrc>
  <rcc rId="56725" sId="3" odxf="1" dxf="1">
    <nc r="A101" t="inlineStr">
      <is>
        <t>Ц9</t>
      </is>
    </nc>
    <odxf>
      <font>
        <b/>
        <sz val="16"/>
        <name val="Times New Roman"/>
        <scheme val="none"/>
      </font>
    </odxf>
    <ndxf>
      <font>
        <b val="0"/>
        <sz val="16"/>
        <name val="Times New Roman"/>
        <scheme val="none"/>
      </font>
    </ndxf>
  </rcc>
  <rcc rId="56726" sId="3" xfDxf="1" s="1" dxf="1">
    <nc r="B101" t="inlineStr">
      <is>
    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6727" sId="3" numFmtId="4">
    <nc r="C101">
      <v>364.5</v>
    </nc>
  </rcc>
  <rcc rId="56728" sId="3" numFmtId="4">
    <nc r="D101">
      <v>339.57870000000003</v>
    </nc>
  </rcc>
  <rcc rId="56729" sId="3">
    <nc r="E101">
      <f>SUM(D101/C101*100)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51612" sId="3">
    <oc r="B103" t="inlineStr">
      <is>
        <t>Безопасные и качественные автомобильные дороги" муниципальной программы "Развитие транспортной системы "</t>
      </is>
    </oc>
    <nc r="B103" t="inlineStr">
      <is>
        <t>Безопасные и качественные автомобильные дороги" муниципальной программы "Развитие транспортной системы ":</t>
      </is>
    </nc>
  </rcc>
  <rfmt sheetId="3" sqref="B103" start="0" length="2147483647">
    <dxf>
      <font>
        <b/>
      </font>
    </dxf>
  </rfmt>
  <rfmt sheetId="3" sqref="B124" start="0" length="2147483647">
    <dxf>
      <font>
        <b/>
      </font>
    </dxf>
  </rfmt>
  <rfmt sheetId="3" sqref="B12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1.xml><?xml version="1.0" encoding="utf-8"?>
<revisions xmlns="http://schemas.openxmlformats.org/spreadsheetml/2006/main" xmlns:r="http://schemas.openxmlformats.org/officeDocument/2006/relationships">
  <rfmt sheetId="3" sqref="B136" start="0" length="2147483647">
    <dxf>
      <font>
        <b val="0"/>
      </font>
    </dxf>
  </rfmt>
  <rcc rId="51921" sId="3">
    <nc r="B136" t="inlineStr">
      <is>
        <t>Охрана объектов растительного иживотного мира и среды их обитания</t>
      </is>
    </nc>
  </rcc>
  <rfmt sheetId="3" sqref="F136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1.xml><?xml version="1.0" encoding="utf-8"?>
<revisions xmlns="http://schemas.openxmlformats.org/spreadsheetml/2006/main" xmlns:r="http://schemas.openxmlformats.org/officeDocument/2006/relationships">
  <rcc rId="53790" sId="3" numFmtId="4">
    <oc r="D131">
      <v>2273.7384000000002</v>
    </oc>
    <nc r="D131">
      <v>2810.9188300000001</v>
    </nc>
  </rcc>
  <rcc rId="53791" sId="3" numFmtId="4">
    <nc r="D13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1.xml><?xml version="1.0" encoding="utf-8"?>
<revisions xmlns="http://schemas.openxmlformats.org/spreadsheetml/2006/main" xmlns:r="http://schemas.openxmlformats.org/officeDocument/2006/relationships">
  <rcc rId="55959" sId="3" numFmtId="4">
    <oc r="D19">
      <f>SUM(D21:D22)</f>
    </oc>
    <nc r="D19">
      <v>618.72414000000003</v>
    </nc>
  </rcc>
  <rcc rId="55960" sId="3" numFmtId="4">
    <oc r="D20">
      <v>418.45087000000001</v>
    </oc>
    <nc r="D20">
      <f>SUM(D21:D22)</f>
    </nc>
  </rcc>
  <rcc rId="55961" sId="3" numFmtId="4">
    <oc r="D30">
      <v>0</v>
    </oc>
    <nc r="D30">
      <v>26.13</v>
    </nc>
  </rcc>
  <rcc rId="55962" sId="3" numFmtId="4">
    <oc r="D59">
      <v>422.60908999999998</v>
    </oc>
    <nc r="D59">
      <v>574.47628999999995</v>
    </nc>
  </rcc>
  <rcc rId="55963" sId="3" numFmtId="4">
    <oc r="D60">
      <v>106.44083000000001</v>
    </oc>
    <nc r="D60">
      <v>105.1302</v>
    </nc>
  </rcc>
  <rcc rId="55964" sId="3" numFmtId="4">
    <oc r="D62">
      <v>4.0999999999999999E-4</v>
    </oc>
    <nc r="D62">
      <v>-0.29959000000000002</v>
    </nc>
  </rcc>
  <rcc rId="55965" sId="3" numFmtId="4">
    <oc r="C66">
      <v>0</v>
    </oc>
    <nc r="C66">
      <v>11277.667880000001</v>
    </nc>
  </rcc>
  <rcc rId="55966" sId="3" numFmtId="4">
    <oc r="D66">
      <v>0</v>
    </oc>
    <nc r="D66">
      <v>7519.05105</v>
    </nc>
  </rcc>
  <rcc rId="55967" sId="3" numFmtId="4">
    <oc r="D65">
      <v>13.097569999999999</v>
    </oc>
    <nc r="D65">
      <v>22.949570000000001</v>
    </nc>
  </rcc>
  <rfmt sheetId="3" sqref="D64">
    <dxf>
      <numFmt numFmtId="187" formatCode="#,##0.000"/>
    </dxf>
  </rfmt>
  <rfmt sheetId="3" sqref="D64">
    <dxf>
      <numFmt numFmtId="4" formatCode="#,##0.00"/>
    </dxf>
  </rfmt>
  <rfmt sheetId="3" sqref="D64">
    <dxf>
      <numFmt numFmtId="167" formatCode="#,##0.0"/>
    </dxf>
  </rfmt>
  <rcc rId="55968" sId="3" numFmtId="4">
    <oc r="C73">
      <v>28472.835340000001</v>
    </oc>
    <nc r="C73">
      <v>31756.335340000001</v>
    </nc>
  </rcc>
  <rcc rId="55969" sId="3" numFmtId="4">
    <oc r="D73">
      <v>18114.461579999999</v>
    </oc>
    <nc r="D73">
      <v>21397.961579999999</v>
    </nc>
  </rcc>
  <rcc rId="55970" sId="3">
    <oc r="D80" t="inlineStr">
      <is>
        <t>исполнено на 01.07.2023 г.</t>
      </is>
    </oc>
    <nc r="D80" t="inlineStr">
      <is>
        <t>исполнено на 01.08.2023 г.</t>
      </is>
    </nc>
  </rcc>
  <rcc rId="55971" sId="3">
    <oc r="F80" t="inlineStr">
      <is>
        <t>исполнено на 01.07.2022г.</t>
      </is>
    </oc>
    <nc r="F80" t="inlineStr">
      <is>
        <t>исполнено на 01.08.2022г.</t>
      </is>
    </nc>
  </rcc>
  <rcc rId="55972" sId="3" numFmtId="4">
    <oc r="C83">
      <v>74005.216</v>
    </oc>
    <nc r="C83">
      <v>70582.684399999998</v>
    </nc>
  </rcc>
  <rcc rId="55973" sId="3" numFmtId="4">
    <oc r="D83">
      <v>26816.901610000001</v>
    </oc>
    <nc r="D83">
      <v>32451.274860000001</v>
    </nc>
  </rcc>
  <rcc rId="55974" sId="3" numFmtId="4">
    <oc r="C85">
      <v>6787</v>
    </oc>
    <nc r="C85">
      <v>7214.5316000000003</v>
    </nc>
  </rcc>
  <rcc rId="55975" sId="3" numFmtId="4">
    <oc r="D85">
      <v>3290.3609799999999</v>
    </oc>
    <nc r="D85">
      <v>3863.0848299999998</v>
    </nc>
  </rcc>
  <rcc rId="55976" sId="3" numFmtId="4">
    <oc r="C87">
      <v>14101.73827</v>
    </oc>
    <nc r="C87">
      <v>10864.85893</v>
    </nc>
  </rcc>
  <rcc rId="55977" sId="3" numFmtId="4">
    <oc r="C88">
      <v>30592.257320000001</v>
    </oc>
    <nc r="C88">
      <v>30857.87932</v>
    </nc>
  </rcc>
  <rcc rId="55978" sId="3" numFmtId="4">
    <oc r="D88">
      <v>13506.098889999999</v>
    </oc>
    <nc r="D88">
      <v>15705.19728</v>
    </nc>
  </rcc>
  <rcc rId="55979" sId="3" numFmtId="4">
    <oc r="D91">
      <v>838.61649</v>
    </oc>
    <nc r="D91">
      <v>876.97614999999996</v>
    </nc>
  </rcc>
  <rcc rId="55980" sId="3" numFmtId="4">
    <oc r="D93">
      <v>641.26499999999999</v>
    </oc>
    <nc r="D93">
      <v>713.92193999999995</v>
    </nc>
  </rcc>
  <rcc rId="55981" sId="3" numFmtId="4">
    <oc r="D94">
      <v>1490.9807800000001</v>
    </oc>
    <nc r="D94">
      <v>1806.53034</v>
    </nc>
  </rcc>
  <rcc rId="55982" sId="3" numFmtId="4">
    <oc r="D95">
      <v>28.734290000000001</v>
    </oc>
    <nc r="D95">
      <v>30.998090000000001</v>
    </nc>
  </rcc>
  <rcc rId="55983" sId="3" numFmtId="4">
    <oc r="C96">
      <v>1168</v>
    </oc>
    <nc r="C96">
      <v>1238</v>
    </nc>
  </rcc>
  <rcc rId="55984" sId="3" numFmtId="4">
    <oc r="D96">
      <v>78.8</v>
    </oc>
    <nc r="D96">
      <v>141.1</v>
    </nc>
  </rcc>
  <rcc rId="55985" sId="3" numFmtId="4">
    <oc r="D100">
      <v>132.9897</v>
    </oc>
    <nc r="D100">
      <v>346.77870000000001</v>
    </nc>
  </rcc>
  <rcc rId="55986" sId="3" numFmtId="4">
    <oc r="C106">
      <v>137374.21103999999</v>
    </oc>
    <nc r="C106">
      <v>137479.35384</v>
    </nc>
  </rcc>
  <rcc rId="55987" sId="3" numFmtId="4">
    <oc r="D106">
      <v>21505.09636</v>
    </oc>
    <nc r="D106">
      <v>42294.374129999997</v>
    </nc>
  </rcc>
  <rcc rId="55988" sId="3" numFmtId="4">
    <oc r="C107">
      <v>40846.646580000001</v>
    </oc>
    <nc r="C107">
      <v>40951.789380000002</v>
    </nc>
  </rcc>
  <rcc rId="55989" sId="3" numFmtId="4">
    <oc r="D107">
      <v>1142.78782</v>
    </oc>
    <nc r="D107">
      <v>5714.4719400000004</v>
    </nc>
  </rcc>
  <rcc rId="55990" sId="3" numFmtId="4">
    <oc r="C116">
      <v>11892.654</v>
    </oc>
    <nc r="C116">
      <v>11927.154</v>
    </nc>
  </rcc>
  <rcc rId="55991" sId="3" numFmtId="4">
    <oc r="D116">
      <v>799.61689999999999</v>
    </oc>
    <nc r="D116">
      <v>1001.4069</v>
    </nc>
  </rcc>
  <rcc rId="55992" sId="3" numFmtId="4">
    <oc r="D125">
      <v>365.39839000000001</v>
    </oc>
    <nc r="D125">
      <v>377.42970000000003</v>
    </nc>
  </rcc>
  <rcc rId="55993" sId="3" numFmtId="4">
    <oc r="C130">
      <v>151183.02783000001</v>
    </oc>
    <nc r="C130">
      <v>153073.33449000001</v>
    </nc>
  </rcc>
  <rcc rId="55994" sId="3" numFmtId="4">
    <oc r="D130">
      <v>2615.1749100000002</v>
    </oc>
    <nc r="D130">
      <v>19834.354060000001</v>
    </nc>
  </rcc>
  <rcc rId="55995" sId="3" numFmtId="4">
    <oc r="D150">
      <v>380.22674999999998</v>
    </oc>
    <nc r="D150">
      <v>454.32675</v>
    </nc>
  </rcc>
  <rcc rId="55996" sId="3" numFmtId="4">
    <oc r="C152">
      <v>128521.59256</v>
    </oc>
    <nc r="C152">
      <v>127021.59256</v>
    </nc>
  </rcc>
  <rcc rId="55997" sId="3" numFmtId="4">
    <oc r="D152">
      <v>67464.685140000001</v>
    </oc>
    <nc r="D152">
      <v>81363.358139999997</v>
    </nc>
  </rcc>
  <rcc rId="55998" sId="3" numFmtId="4">
    <oc r="C156">
      <v>432338.14390000002</v>
    </oc>
    <nc r="C156">
      <v>433613.40318000002</v>
    </nc>
  </rcc>
  <rcc rId="55999" sId="3" numFmtId="4">
    <oc r="D156">
      <v>253305.97226000001</v>
    </oc>
    <nc r="D156">
      <v>274447.57137999998</v>
    </nc>
  </rcc>
  <rcc rId="56000" sId="3" numFmtId="4">
    <oc r="C161">
      <v>25560.376</v>
    </oc>
    <nc r="C161">
      <v>25703.451000000001</v>
    </nc>
  </rcc>
  <rcc rId="56001" sId="3" numFmtId="4">
    <oc r="D161">
      <v>16223.04263</v>
    </oc>
    <nc r="D161">
      <v>16271.04263</v>
    </nc>
  </rcc>
  <rcc rId="56002" sId="3" numFmtId="4">
    <oc r="D167">
      <v>126.2092</v>
    </oc>
    <nc r="D167">
      <v>137.69919999999999</v>
    </nc>
  </rcc>
  <rcc rId="56003" sId="3" numFmtId="4">
    <oc r="D168">
      <v>4272.5484800000004</v>
    </oc>
    <nc r="D168">
      <v>5145.6073999999999</v>
    </nc>
  </rcc>
  <rcc rId="56004" sId="3" numFmtId="4">
    <oc r="C171">
      <v>64107.592940000002</v>
    </oc>
    <nc r="C171">
      <v>70186.192939999994</v>
    </nc>
  </rcc>
  <rcc rId="56005" sId="3" numFmtId="4">
    <oc r="D171">
      <v>33746.498229999997</v>
    </oc>
    <nc r="D171">
      <v>37725.727099999996</v>
    </nc>
  </rcc>
  <rcc rId="56006" sId="3" numFmtId="4">
    <oc r="D177">
      <v>1084.16571</v>
    </oc>
    <nc r="D177">
      <v>1136.36571</v>
    </nc>
  </rcc>
  <rcc rId="56007" sId="3" numFmtId="4">
    <oc r="D180">
      <v>4128.5361899999998</v>
    </oc>
    <nc r="D180">
      <v>4695.1716900000001</v>
    </nc>
  </rcc>
  <rcc rId="56008" sId="3" numFmtId="4">
    <oc r="D188">
      <v>28.556319999999999</v>
    </oc>
    <nc r="D188">
      <v>33.87829</v>
    </nc>
  </rcc>
  <rcc rId="56009" sId="3" numFmtId="4">
    <oc r="C190">
      <v>1441.768</v>
    </oc>
    <nc r="C190">
      <v>919</v>
    </nc>
  </rcc>
  <rcc rId="56010" sId="3" numFmtId="4">
    <oc r="D190">
      <v>423.80500000000001</v>
    </oc>
    <nc r="D190">
      <v>570.80999999999995</v>
    </nc>
  </rcc>
  <rcc rId="56011" sId="3" numFmtId="4">
    <oc r="C192">
      <v>7368.2820000000002</v>
    </oc>
    <nc r="C192">
      <v>7891.05</v>
    </nc>
  </rcc>
  <rcc rId="56012" sId="3" numFmtId="4">
    <oc r="D192">
      <v>6132.009</v>
    </oc>
    <nc r="D192">
      <v>6447.2486799999997</v>
    </nc>
  </rcc>
  <rcc rId="56013" sId="3" numFmtId="4">
    <oc r="D86">
      <v>370.565</v>
    </oc>
    <nc r="D86"/>
  </rcc>
  <rcc rId="56014" sId="3" numFmtId="4">
    <oc r="C138">
      <v>52243.8963</v>
    </oc>
    <nc r="C138">
      <v>52039.269899999999</v>
    </nc>
  </rcc>
  <rcc rId="56015" sId="3" numFmtId="4">
    <oc r="D138">
      <v>7323.7390299999997</v>
    </oc>
    <nc r="D138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rc rId="53628" sId="3" ref="A121:XFD121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8:$XFD$128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3629" sId="3">
    <nc r="B121" t="inlineStr">
      <is>
        <t>Обеспечение мероприятий по переселению граждан из аварийного и ветхового жилищного фонда</t>
      </is>
    </nc>
  </rcc>
  <rcc rId="53630" sId="3" numFmtId="4">
    <nc r="C121">
      <v>478.94260000000003</v>
    </nc>
  </rcc>
  <rcc rId="53631" sId="3" numFmtId="4">
    <nc r="D121">
      <v>0</v>
    </nc>
  </rcc>
  <rcc rId="53632" sId="3">
    <nc r="E121">
      <f>SUM(D121/C121*100)</f>
    </nc>
  </rcc>
  <rcc rId="53633" sId="3">
    <oc r="B119" t="inlineStr">
      <is>
        <t>Обеспечение граждан в Чувашской Республике доступным и комфортным жильем</t>
      </is>
    </oc>
    <nc r="B119" t="inlineStr">
      <is>
        <t>Обеспечение граждан в Чувашской Республике доступным и комфортным жильем: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1.xml><?xml version="1.0" encoding="utf-8"?>
<revisions xmlns="http://schemas.openxmlformats.org/spreadsheetml/2006/main" xmlns:r="http://schemas.openxmlformats.org/officeDocument/2006/relationships">
  <rcc rId="55370" sId="3">
    <nc r="A169" t="inlineStr">
      <is>
        <t>Ц41</t>
      </is>
    </nc>
  </rcc>
  <rcc rId="55371" sId="3">
    <nc r="A170" t="inlineStr">
      <is>
        <t>Ц41</t>
      </is>
    </nc>
  </rcc>
  <rcc rId="55372" sId="3">
    <nc r="A171" t="inlineStr">
      <is>
        <t>Ц41</t>
      </is>
    </nc>
  </rcc>
  <rcc rId="55373" sId="3">
    <oc r="B169" t="inlineStr">
      <is>
        <t>Обеспечение деятельности муниципальных учреждений культурно-досугового типа и народного творчества</t>
      </is>
    </oc>
    <nc r="B169" t="inlineStr">
      <is>
        <t>Обеспечение деятельности муниципальных учреждений культурно-досугового типа и народного творчества (местные субсидии на иные цели)</t>
      </is>
    </nc>
  </rcc>
  <rcc rId="55374" sId="3">
    <oc r="B170" t="inlineStr">
      <is>
        <t>Обеспечение деятельности муниципальных музеев</t>
      </is>
    </oc>
    <nc r="B170" t="inlineStr">
      <is>
        <t>Обеспечение деятельности муниципальных музеев (местные субсидии на иные цели)</t>
      </is>
    </nc>
  </rcc>
  <rcc rId="55375" sId="3">
    <oc r="B171" t="inlineStr">
      <is>
        <t>Обеспечение деятельности муниципальных библиотек</t>
      </is>
    </oc>
    <nc r="B171" t="inlineStr">
      <is>
        <t>Обеспечение деятельности муниципальных библиотек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1.xml><?xml version="1.0" encoding="utf-8"?>
<revisions xmlns="http://schemas.openxmlformats.org/spreadsheetml/2006/main" xmlns:r="http://schemas.openxmlformats.org/officeDocument/2006/relationships">
  <rrc rId="54460" sId="3" ref="A113:XFD113" action="insertRow">
    <undo index="16" exp="area" ref3D="1" dr="$A$177:$XFD$178" dn="Z_B31C8DB7_3E78_4144_A6B5_8DE36DE63F0E_.wvu.Rows" sId="3"/>
    <undo index="26" exp="area" ref3D="1" dr="$A$181:$XFD$182" dn="Z_A54C432C_6C68_4B53_A75C_446EB3A61B2B_.wvu.Rows" sId="3"/>
    <undo index="24" exp="area" ref3D="1" dr="$A$177:$XFD$178" dn="Z_A54C432C_6C68_4B53_A75C_446EB3A61B2B_.wvu.Rows" sId="3"/>
    <undo index="12" exp="area" ref3D="1" dr="$A$177:$XFD$177" dn="Z_5C539BE6_C8E0_453F_AB5E_9E58094195EA_.wvu.Rows" sId="3"/>
    <undo index="38" exp="area" ref3D="1" dr="$A$181:$XFD$182" dn="Z_42584DC0_1D41_4C93_9B38_C388E7B8DAC4_.wvu.Rows" sId="3"/>
    <undo index="36" exp="area" ref3D="1" dr="$A$177:$XFD$178" dn="Z_42584DC0_1D41_4C93_9B38_C388E7B8DAC4_.wvu.Rows" sId="3"/>
    <undo index="34" exp="area" ref3D="1" dr="$A$129:$XFD$129" dn="Z_42584DC0_1D41_4C93_9B38_C388E7B8DAC4_.wvu.Rows" sId="3"/>
    <undo index="0" exp="area" ref3D="1" dr="$A$177:$XFD$177" dn="Z_3DCB9AAA_F09C_4EA6_B992_F93E466D374A_.wvu.Rows" sId="3"/>
    <undo index="18" exp="area" ref3D="1" dr="$A$177:$XFD$178" dn="Z_1A52382B_3765_4E8C_903F_6B8919B7242E_.wvu.Rows" sId="3"/>
  </rrc>
  <rrc rId="54461" sId="3" ref="A113:XFD113" action="insertRow">
    <undo index="16" exp="area" ref3D="1" dr="$A$178:$XFD$179" dn="Z_B31C8DB7_3E78_4144_A6B5_8DE36DE63F0E_.wvu.Rows" sId="3"/>
    <undo index="26" exp="area" ref3D="1" dr="$A$182:$XFD$183" dn="Z_A54C432C_6C68_4B53_A75C_446EB3A61B2B_.wvu.Rows" sId="3"/>
    <undo index="24" exp="area" ref3D="1" dr="$A$178:$XFD$179" dn="Z_A54C432C_6C68_4B53_A75C_446EB3A61B2B_.wvu.Rows" sId="3"/>
    <undo index="12" exp="area" ref3D="1" dr="$A$178:$XFD$178" dn="Z_5C539BE6_C8E0_453F_AB5E_9E58094195EA_.wvu.Rows" sId="3"/>
    <undo index="38" exp="area" ref3D="1" dr="$A$182:$XFD$183" dn="Z_42584DC0_1D41_4C93_9B38_C388E7B8DAC4_.wvu.Rows" sId="3"/>
    <undo index="36" exp="area" ref3D="1" dr="$A$178:$XFD$179" dn="Z_42584DC0_1D41_4C93_9B38_C388E7B8DAC4_.wvu.Rows" sId="3"/>
    <undo index="34" exp="area" ref3D="1" dr="$A$130:$XFD$130" dn="Z_42584DC0_1D41_4C93_9B38_C388E7B8DAC4_.wvu.Rows" sId="3"/>
    <undo index="0" exp="area" ref3D="1" dr="$A$178:$XFD$178" dn="Z_3DCB9AAA_F09C_4EA6_B992_F93E466D374A_.wvu.Rows" sId="3"/>
    <undo index="18" exp="area" ref3D="1" dr="$A$178:$XFD$179" dn="Z_1A52382B_3765_4E8C_903F_6B8919B7242E_.wvu.Rows" sId="3"/>
  </rrc>
  <rcc rId="54462" sId="3" xfDxf="1" s="1" dxf="1">
    <nc r="B113" t="inlineStr">
      <is>
    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63" sId="3" numFmtId="4">
    <nc r="C113">
      <v>518</v>
    </nc>
  </rcc>
  <rcc rId="54464" sId="3" numFmtId="4">
    <nc r="D113">
      <v>286.5</v>
    </nc>
  </rcc>
  <rcc rId="54465" sId="3">
    <nc r="E113">
      <f>SUM(D113/C113*100)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район!$A$1:$G$188</formula>
    <oldFormula>район!$A$1:$G$188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1.xml><?xml version="1.0" encoding="utf-8"?>
<revisions xmlns="http://schemas.openxmlformats.org/spreadsheetml/2006/main" xmlns:r="http://schemas.openxmlformats.org/officeDocument/2006/relationships">
  <rcc rId="57204" sId="3" numFmtId="4">
    <oc r="D133">
      <v>333.86434000000003</v>
    </oc>
    <nc r="D133">
      <v>463.40573000000001</v>
    </nc>
  </rcc>
  <rcc rId="57205" sId="3" numFmtId="4">
    <oc r="C135">
      <v>46659.040569999997</v>
    </oc>
    <nc r="C135">
      <v>51178.124470000002</v>
    </nc>
  </rcc>
  <rcc rId="57206" sId="3" numFmtId="4">
    <oc r="D136">
      <v>3059.2420000000002</v>
    </oc>
    <nc r="D136">
      <v>3882.7586700000002</v>
    </nc>
  </rcc>
  <rcc rId="57207" sId="3">
    <nc r="A138" t="inlineStr">
      <is>
        <t>А13</t>
      </is>
    </nc>
  </rcc>
  <rcc rId="57208" sId="3" numFmtId="4">
    <oc r="C139">
      <v>73597.789149999997</v>
    </oc>
    <nc r="C139">
      <v>69833.219249999995</v>
    </nc>
  </rcc>
  <rcc rId="57209" sId="3" numFmtId="4">
    <oc r="D139">
      <v>6649.4665699999996</v>
    </oc>
    <nc r="D139">
      <v>22135.474020000001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c rId="50471" sId="3" numFmtId="4">
    <oc r="C21">
      <v>2921.2</v>
    </oc>
    <nc r="C21">
      <f>SUM(C23+C22)</f>
    </nc>
  </rcc>
  <rcc rId="50472" sId="3">
    <oc r="C18">
      <f>SUM(C19:C24)</f>
    </oc>
    <nc r="C18">
      <f>SUM(C21+C24+C19)</f>
    </nc>
  </rcc>
  <rcc rId="50473" sId="3" odxf="1" dxf="1">
    <oc r="D18">
      <f>SUM(D19:D24)</f>
    </oc>
    <nc r="D18">
      <f>SUM(D21+D24+D19)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39">
    <dxf>
      <numFmt numFmtId="4" formatCode="#,##0.00"/>
    </dxf>
  </rfmt>
  <rfmt sheetId="3" sqref="D39">
    <dxf>
      <numFmt numFmtId="187" formatCode="#,##0.000"/>
    </dxf>
  </rfmt>
  <rfmt sheetId="3" sqref="D39">
    <dxf>
      <numFmt numFmtId="186" formatCode="#,##0.0000"/>
    </dxf>
  </rfmt>
  <rfmt sheetId="3" sqref="D39">
    <dxf>
      <numFmt numFmtId="172" formatCode="#,##0.00000"/>
    </dxf>
  </rfmt>
  <rfmt sheetId="3" sqref="D39">
    <dxf>
      <numFmt numFmtId="186" formatCode="#,##0.0000"/>
    </dxf>
  </rfmt>
  <rfmt sheetId="3" sqref="D39">
    <dxf>
      <numFmt numFmtId="187" formatCode="#,##0.000"/>
    </dxf>
  </rfmt>
  <rfmt sheetId="3" sqref="D39">
    <dxf>
      <numFmt numFmtId="4" formatCode="#,##0.00"/>
    </dxf>
  </rfmt>
  <rfmt sheetId="3" sqref="D49">
    <dxf>
      <numFmt numFmtId="4" formatCode="#,##0.00"/>
    </dxf>
  </rfmt>
  <rfmt sheetId="3" sqref="D49">
    <dxf>
      <numFmt numFmtId="187" formatCode="#,##0.000"/>
    </dxf>
  </rfmt>
  <rfmt sheetId="3" sqref="D49">
    <dxf>
      <numFmt numFmtId="186" formatCode="#,##0.0000"/>
    </dxf>
  </rfmt>
  <rfmt sheetId="3" sqref="D49">
    <dxf>
      <numFmt numFmtId="172" formatCode="#,##0.00000"/>
    </dxf>
  </rfmt>
  <rfmt sheetId="3" sqref="D49">
    <dxf>
      <numFmt numFmtId="186" formatCode="#,##0.0000"/>
    </dxf>
  </rfmt>
  <rfmt sheetId="3" sqref="D49">
    <dxf>
      <numFmt numFmtId="187" formatCode="#,##0.000"/>
    </dxf>
  </rfmt>
  <rfmt sheetId="3" sqref="D49">
    <dxf>
      <numFmt numFmtId="4" formatCode="#,##0.00"/>
    </dxf>
  </rfmt>
  <rfmt sheetId="3" sqref="D51">
    <dxf>
      <numFmt numFmtId="4" formatCode="#,##0.00"/>
    </dxf>
  </rfmt>
  <rfmt sheetId="3" sqref="D51">
    <dxf>
      <numFmt numFmtId="187" formatCode="#,##0.000"/>
    </dxf>
  </rfmt>
  <rfmt sheetId="3" sqref="D51">
    <dxf>
      <numFmt numFmtId="186" formatCode="#,##0.0000"/>
    </dxf>
  </rfmt>
  <rfmt sheetId="3" sqref="D51">
    <dxf>
      <numFmt numFmtId="172" formatCode="#,##0.00000"/>
    </dxf>
  </rfmt>
  <rfmt sheetId="3" sqref="D51">
    <dxf>
      <numFmt numFmtId="186" formatCode="#,##0.0000"/>
    </dxf>
  </rfmt>
  <rfmt sheetId="3" sqref="D51">
    <dxf>
      <numFmt numFmtId="187" formatCode="#,##0.000"/>
    </dxf>
  </rfmt>
  <rfmt sheetId="3" sqref="D51">
    <dxf>
      <numFmt numFmtId="4" formatCode="#,##0.00"/>
    </dxf>
  </rfmt>
  <rfmt sheetId="3" sqref="D54">
    <dxf>
      <numFmt numFmtId="4" formatCode="#,##0.00"/>
    </dxf>
  </rfmt>
  <rfmt sheetId="3" sqref="D54">
    <dxf>
      <numFmt numFmtId="187" formatCode="#,##0.000"/>
    </dxf>
  </rfmt>
  <rfmt sheetId="3" sqref="D54">
    <dxf>
      <numFmt numFmtId="186" formatCode="#,##0.0000"/>
    </dxf>
  </rfmt>
  <rfmt sheetId="3" sqref="D54">
    <dxf>
      <numFmt numFmtId="172" formatCode="#,##0.00000"/>
    </dxf>
  </rfmt>
  <rfmt sheetId="3" sqref="D54">
    <dxf>
      <numFmt numFmtId="186" formatCode="#,##0.0000"/>
    </dxf>
  </rfmt>
  <rfmt sheetId="3" sqref="D54">
    <dxf>
      <numFmt numFmtId="187" formatCode="#,##0.000"/>
    </dxf>
  </rfmt>
  <rfmt sheetId="3" sqref="D54">
    <dxf>
      <numFmt numFmtId="4" formatCode="#,##0.0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cc rId="50474" sId="3" numFmtId="4">
    <oc r="D63">
      <v>4.1000000000000003E-3</v>
    </oc>
    <nc r="D63">
      <v>4.0999999999999999E-4</v>
    </nc>
  </rcc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cc rId="50475" sId="3">
    <oc r="D81" t="inlineStr">
      <is>
        <t>исполнено на 01.05.2023 г.</t>
      </is>
    </oc>
    <nc r="D81" t="inlineStr">
      <is>
        <t>исполнено на 01.06.2023 г.</t>
      </is>
    </nc>
  </rcc>
  <rcc rId="50476" sId="3">
    <oc r="F81" t="inlineStr">
      <is>
        <t>исполнено на 01.05.2022г.</t>
      </is>
    </oc>
    <nc r="F81" t="inlineStr">
      <is>
        <t>исполнено на 01.06.2022г.</t>
      </is>
    </nc>
  </rcc>
  <rcc rId="50477" sId="3">
    <oc r="D4" t="inlineStr">
      <is>
        <t>исполнено на 01.05.2023 г.</t>
      </is>
    </oc>
    <nc r="D4" t="inlineStr">
      <is>
        <t>исполнено на 01.06.2023 г.</t>
      </is>
    </nc>
  </rcc>
  <rcc rId="50478" sId="3">
    <oc r="F4" t="inlineStr">
      <is>
        <t>исполнено на 01.05.2022г.</t>
      </is>
    </oc>
    <nc r="F4" t="inlineStr">
      <is>
        <t>исполнено на 01.06.2022г.</t>
      </is>
    </nc>
  </rcc>
  <rcc rId="50479" sId="3">
    <oc r="A2" t="inlineStr">
      <is>
        <t xml:space="preserve">                                                                                Моргаушского муниципального округа на 01.05.2023 г.</t>
      </is>
    </oc>
    <nc r="A2" t="inlineStr">
      <is>
        <t xml:space="preserve">                                                                                Моргаушского муниципального округа на 01.06.2023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50346" sId="3" numFmtId="4">
    <nc r="D100">
      <v>0</v>
    </nc>
  </rcc>
  <rcc rId="50347" sId="3">
    <nc r="E100">
      <f>SUM(D100/C100*100)</f>
    </nc>
  </rcc>
  <rcc rId="50348" sId="3">
    <nc r="A101" t="inlineStr">
      <is>
        <t>Ч21</t>
      </is>
    </nc>
  </rcc>
  <rfmt sheetId="3" sqref="A101" start="0" length="2147483647">
    <dxf>
      <font>
        <i/>
      </font>
    </dxf>
  </rfmt>
  <rrc rId="50349" sId="3" ref="A111:XFD111" action="insert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0350" sId="3">
    <nc r="A111" t="inlineStr">
      <is>
        <t>A11</t>
      </is>
    </nc>
  </rcc>
  <rcc rId="50351" sId="3" xfDxf="1" s="1" dxf="1">
    <nc r="B111" t="inlineStr">
      <is>
        <t>Обеспечение качества жилищно-коммунальных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1" start="0" length="2147483647">
    <dxf>
      <font>
        <i/>
      </font>
    </dxf>
  </rfmt>
  <rfmt sheetId="3" sqref="B111" start="0" length="2147483647">
    <dxf>
      <font>
        <sz val="14"/>
      </font>
    </dxf>
  </rfmt>
  <rcc rId="50352" sId="3">
    <nc r="A113" t="inlineStr">
      <is>
        <t>A12</t>
      </is>
    </nc>
  </rcc>
  <rcc rId="50353" sId="3">
    <nc r="A114" t="inlineStr">
      <is>
        <t>A13</t>
      </is>
    </nc>
  </rcc>
  <rfmt sheetId="3" sqref="A111" start="0" length="2147483647">
    <dxf>
      <font>
        <i/>
      </font>
    </dxf>
  </rfmt>
  <rfmt sheetId="3" sqref="A113:A114" start="0" length="2147483647">
    <dxf>
      <font>
        <i/>
      </font>
    </dxf>
  </rfmt>
  <rcc rId="50354" sId="3" xfDxf="1" s="1" dxf="1">
    <oc r="B114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oc>
    <nc r="B114" t="inlineStr">
      <is>
        <t>Обеспечение качества жилищно-коммунальных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4" start="0" length="2147483647">
    <dxf>
      <font>
        <i val="0"/>
      </font>
    </dxf>
  </rfmt>
  <rfmt sheetId="3" sqref="B114" start="0" length="2147483647">
    <dxf>
      <font>
        <i/>
      </font>
    </dxf>
  </rfmt>
  <rfmt sheetId="3" sqref="B114" start="0" length="2147483647">
    <dxf>
      <font>
        <sz val="14"/>
      </font>
    </dxf>
  </rfmt>
  <rcc rId="50355" sId="3" odxf="1" dxf="1">
    <nc r="A115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356" sId="3" odxf="1" dxf="1">
    <oc r="B115" t="inlineStr">
      <is>
        <t>Развитие водоснабжения в сельской местности</t>
      </is>
    </oc>
    <nc r="B115" t="inlineStr">
      <is>
        <t>релизация инициативных проектов</t>
      </is>
    </nc>
    <ndxf>
      <alignment horizontal="general" readingOrder="0"/>
    </ndxf>
  </rcc>
  <rrc rId="50357" sId="3" ref="A112:XFD112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12:XFD11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12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2" t="inlineStr">
        <is>
          <t>релизация инициативных проектов</t>
        </is>
      </nc>
      <n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1.xml><?xml version="1.0" encoding="utf-8"?>
<revisions xmlns="http://schemas.openxmlformats.org/spreadsheetml/2006/main" xmlns:r="http://schemas.openxmlformats.org/officeDocument/2006/relationships">
  <rcc rId="51495" sId="3" xfDxf="1" dxf="1">
    <nc r="B105" t="inlineStr">
      <is>
    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96" sId="3" numFmtId="4">
    <nc r="D105">
      <v>0</v>
    </nc>
  </rcc>
  <rcc rId="51497" sId="3">
    <nc r="E105">
      <f>SUM(D105/C105*100)</f>
    </nc>
  </rcc>
  <rrc rId="51498" sId="3" ref="A106:XFD106" action="insertRow">
    <undo index="2" exp="area" ref3D="1" dr="$A$148:$XFD$148" dn="Z_61528DAC_5C4C_48F4_ADE2_8A724B05A086_.wvu.Rows" sId="3"/>
    <undo index="10" exp="area" ref3D="1" dr="$A$148:$XFD$149" dn="Z_F85EE840_0C31_454A_8951_832C2E9E0600_.wvu.Rows" sId="3"/>
    <undo index="16" exp="area" ref3D="1" dr="$A$148:$XFD$150" dn="Z_B31C8DB7_3E78_4144_A6B5_8DE36DE63F0E_.wvu.Rows" sId="3"/>
    <undo index="26" exp="area" ref3D="1" dr="$A$153:$XFD$154" dn="Z_A54C432C_6C68_4B53_A75C_446EB3A61B2B_.wvu.Rows" sId="3"/>
    <undo index="24" exp="area" ref3D="1" dr="$A$148:$XFD$150" dn="Z_A54C432C_6C68_4B53_A75C_446EB3A61B2B_.wvu.Rows" sId="3"/>
    <undo index="12" exp="area" ref3D="1" dr="$A$148:$XFD$149" dn="Z_5C539BE6_C8E0_453F_AB5E_9E58094195EA_.wvu.Rows" sId="3"/>
    <undo index="38" exp="area" ref3D="1" dr="$A$153:$XFD$154" dn="Z_42584DC0_1D41_4C93_9B38_C388E7B8DAC4_.wvu.Rows" sId="3"/>
    <undo index="36" exp="area" ref3D="1" dr="$A$148:$XFD$150" dn="Z_42584DC0_1D41_4C93_9B38_C388E7B8DAC4_.wvu.Rows" sId="3"/>
    <undo index="34" exp="area" ref3D="1" dr="$A$118:$XFD$118" dn="Z_42584DC0_1D41_4C93_9B38_C388E7B8DAC4_.wvu.Rows" sId="3"/>
    <undo index="0" exp="area" ref3D="1" dr="$A$148:$XFD$149" dn="Z_3DCB9AAA_F09C_4EA6_B992_F93E466D374A_.wvu.Rows" sId="3"/>
    <undo index="18" exp="area" ref3D="1" dr="$A$148:$XFD$150" dn="Z_1A52382B_3765_4E8C_903F_6B8919B7242E_.wvu.Rows" sId="3"/>
  </rrc>
  <rcc rId="51499" sId="3" xfDxf="1" dxf="1">
    <nc r="B106" t="inlineStr">
      <is>
    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0" sId="3" ref="A107:XFD107" action="insertRow">
    <undo index="2" exp="area" ref3D="1" dr="$A$149:$XFD$149" dn="Z_61528DAC_5C4C_48F4_ADE2_8A724B05A086_.wvu.Rows" sId="3"/>
    <undo index="10" exp="area" ref3D="1" dr="$A$149:$XFD$150" dn="Z_F85EE840_0C31_454A_8951_832C2E9E0600_.wvu.Rows" sId="3"/>
    <undo index="16" exp="area" ref3D="1" dr="$A$149:$XFD$151" dn="Z_B31C8DB7_3E78_4144_A6B5_8DE36DE63F0E_.wvu.Rows" sId="3"/>
    <undo index="26" exp="area" ref3D="1" dr="$A$154:$XFD$155" dn="Z_A54C432C_6C68_4B53_A75C_446EB3A61B2B_.wvu.Rows" sId="3"/>
    <undo index="24" exp="area" ref3D="1" dr="$A$149:$XFD$151" dn="Z_A54C432C_6C68_4B53_A75C_446EB3A61B2B_.wvu.Rows" sId="3"/>
    <undo index="12" exp="area" ref3D="1" dr="$A$149:$XFD$150" dn="Z_5C539BE6_C8E0_453F_AB5E_9E58094195EA_.wvu.Rows" sId="3"/>
    <undo index="38" exp="area" ref3D="1" dr="$A$154:$XFD$155" dn="Z_42584DC0_1D41_4C93_9B38_C388E7B8DAC4_.wvu.Rows" sId="3"/>
    <undo index="36" exp="area" ref3D="1" dr="$A$149:$XFD$151" dn="Z_42584DC0_1D41_4C93_9B38_C388E7B8DAC4_.wvu.Rows" sId="3"/>
    <undo index="34" exp="area" ref3D="1" dr="$A$119:$XFD$119" dn="Z_42584DC0_1D41_4C93_9B38_C388E7B8DAC4_.wvu.Rows" sId="3"/>
    <undo index="0" exp="area" ref3D="1" dr="$A$149:$XFD$150" dn="Z_3DCB9AAA_F09C_4EA6_B992_F93E466D374A_.wvu.Rows" sId="3"/>
    <undo index="18" exp="area" ref3D="1" dr="$A$149:$XFD$151" dn="Z_1A52382B_3765_4E8C_903F_6B8919B7242E_.wvu.Rows" sId="3"/>
  </rrc>
  <rrc rId="51501" sId="3" ref="A107:XFD107" action="insertRow">
    <undo index="2" exp="area" ref3D="1" dr="$A$150:$XFD$150" dn="Z_61528DAC_5C4C_48F4_ADE2_8A724B05A086_.wvu.Rows" sId="3"/>
    <undo index="10" exp="area" ref3D="1" dr="$A$150:$XFD$151" dn="Z_F85EE840_0C31_454A_8951_832C2E9E0600_.wvu.Rows" sId="3"/>
    <undo index="16" exp="area" ref3D="1" dr="$A$150:$XFD$152" dn="Z_B31C8DB7_3E78_4144_A6B5_8DE36DE63F0E_.wvu.Rows" sId="3"/>
    <undo index="26" exp="area" ref3D="1" dr="$A$155:$XFD$156" dn="Z_A54C432C_6C68_4B53_A75C_446EB3A61B2B_.wvu.Rows" sId="3"/>
    <undo index="24" exp="area" ref3D="1" dr="$A$150:$XFD$152" dn="Z_A54C432C_6C68_4B53_A75C_446EB3A61B2B_.wvu.Rows" sId="3"/>
    <undo index="12" exp="area" ref3D="1" dr="$A$150:$XFD$151" dn="Z_5C539BE6_C8E0_453F_AB5E_9E58094195EA_.wvu.Rows" sId="3"/>
    <undo index="38" exp="area" ref3D="1" dr="$A$155:$XFD$156" dn="Z_42584DC0_1D41_4C93_9B38_C388E7B8DAC4_.wvu.Rows" sId="3"/>
    <undo index="36" exp="area" ref3D="1" dr="$A$150:$XFD$152" dn="Z_42584DC0_1D41_4C93_9B38_C388E7B8DAC4_.wvu.Rows" sId="3"/>
    <undo index="34" exp="area" ref3D="1" dr="$A$120:$XFD$120" dn="Z_42584DC0_1D41_4C93_9B38_C388E7B8DAC4_.wvu.Rows" sId="3"/>
    <undo index="0" exp="area" ref3D="1" dr="$A$150:$XFD$151" dn="Z_3DCB9AAA_F09C_4EA6_B992_F93E466D374A_.wvu.Rows" sId="3"/>
    <undo index="18" exp="area" ref3D="1" dr="$A$150:$XFD$152" dn="Z_1A52382B_3765_4E8C_903F_6B8919B7242E_.wvu.Rows" sId="3"/>
  </rrc>
  <rcc rId="51502" sId="3" xfDxf="1" dxf="1">
    <nc r="B107" t="inlineStr">
      <is>
        <t>Капитальный ремонт и ремонт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3" sId="3" numFmtId="4">
    <nc r="D107">
      <v>0</v>
    </nc>
  </rcc>
  <rcc rId="51504" sId="3">
    <nc r="E106">
      <f>SUM(D106/C106*100)</f>
    </nc>
  </rcc>
  <rcc rId="51505" sId="3" xfDxf="1" dxf="1">
    <nc r="B108" t="inlineStr">
      <is>
        <t>Содержание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6" sId="3" ref="A109:XFD109" action="insertRow">
    <undo index="2" exp="area" ref3D="1" dr="$A$151:$XFD$151" dn="Z_61528DAC_5C4C_48F4_ADE2_8A724B05A086_.wvu.Rows" sId="3"/>
    <undo index="10" exp="area" ref3D="1" dr="$A$151:$XFD$152" dn="Z_F85EE840_0C31_454A_8951_832C2E9E0600_.wvu.Rows" sId="3"/>
    <undo index="16" exp="area" ref3D="1" dr="$A$151:$XFD$153" dn="Z_B31C8DB7_3E78_4144_A6B5_8DE36DE63F0E_.wvu.Rows" sId="3"/>
    <undo index="26" exp="area" ref3D="1" dr="$A$156:$XFD$157" dn="Z_A54C432C_6C68_4B53_A75C_446EB3A61B2B_.wvu.Rows" sId="3"/>
    <undo index="24" exp="area" ref3D="1" dr="$A$151:$XFD$153" dn="Z_A54C432C_6C68_4B53_A75C_446EB3A61B2B_.wvu.Rows" sId="3"/>
    <undo index="12" exp="area" ref3D="1" dr="$A$151:$XFD$152" dn="Z_5C539BE6_C8E0_453F_AB5E_9E58094195EA_.wvu.Rows" sId="3"/>
    <undo index="38" exp="area" ref3D="1" dr="$A$156:$XFD$157" dn="Z_42584DC0_1D41_4C93_9B38_C388E7B8DAC4_.wvu.Rows" sId="3"/>
    <undo index="36" exp="area" ref3D="1" dr="$A$151:$XFD$153" dn="Z_42584DC0_1D41_4C93_9B38_C388E7B8DAC4_.wvu.Rows" sId="3"/>
    <undo index="34" exp="area" ref3D="1" dr="$A$121:$XFD$121" dn="Z_42584DC0_1D41_4C93_9B38_C388E7B8DAC4_.wvu.Rows" sId="3"/>
    <undo index="0" exp="area" ref3D="1" dr="$A$151:$XFD$152" dn="Z_3DCB9AAA_F09C_4EA6_B992_F93E466D374A_.wvu.Rows" sId="3"/>
    <undo index="18" exp="area" ref3D="1" dr="$A$151:$XFD$153" dn="Z_1A52382B_3765_4E8C_903F_6B8919B7242E_.wvu.Rows" sId="3"/>
  </rrc>
  <rrc rId="51507" sId="3" ref="A109:XFD109" action="insertRow">
    <undo index="2" exp="area" ref3D="1" dr="$A$152:$XFD$152" dn="Z_61528DAC_5C4C_48F4_ADE2_8A724B05A086_.wvu.Rows" sId="3"/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12" exp="area" ref3D="1" dr="$A$152:$XFD$153" dn="Z_5C539BE6_C8E0_453F_AB5E_9E58094195EA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  <undo index="18" exp="area" ref3D="1" dr="$A$152:$XFD$154" dn="Z_1A52382B_3765_4E8C_903F_6B8919B7242E_.wvu.Rows" sId="3"/>
  </rrc>
  <rcc rId="51508" sId="3" xfDxf="1" dxf="1">
    <nc r="B109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9" sId="3" numFmtId="4">
    <nc r="C109">
      <v>1720.7527</v>
    </nc>
  </rcc>
  <rcc rId="51510" sId="3" numFmtId="4">
    <nc r="D109">
      <v>0</v>
    </nc>
  </rcc>
  <rcc rId="51511" sId="3" xfDxf="1" dxf="1">
    <nc r="B110" t="inlineStr">
      <is>
    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12" sId="3" numFmtId="4">
    <nc r="C110">
      <v>21505.376339999999</v>
    </nc>
  </rcc>
  <rcc rId="51513" sId="3" numFmtId="4">
    <nc r="D110">
      <v>0</v>
    </nc>
  </rcc>
  <rcc rId="51514" sId="3" numFmtId="4">
    <nc r="C106">
      <v>23284.786110000001</v>
    </nc>
  </rcc>
  <rcc rId="51515" sId="3" numFmtId="4">
    <nc r="D106">
      <v>9885.0013299999991</v>
    </nc>
  </rcc>
  <rcc rId="51516" sId="3" numFmtId="4">
    <nc r="C108">
      <v>6413.3062300000001</v>
    </nc>
  </rcc>
  <rcc rId="51517" sId="3" numFmtId="4">
    <nc r="D108">
      <v>5955.8243400000001</v>
    </nc>
  </rcc>
  <rcc rId="51518" sId="3" numFmtId="4">
    <nc r="C105">
      <v>17585.445</v>
    </nc>
  </rcc>
  <rrc rId="51519" sId="3" ref="A108:XFD108" action="insertRow">
    <undo index="2" exp="area" ref3D="1" dr="$A$153:$XFD$153" dn="Z_61528DAC_5C4C_48F4_ADE2_8A724B05A086_.wvu.Rows" sId="3"/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12" exp="area" ref3D="1" dr="$A$153:$XFD$154" dn="Z_5C539BE6_C8E0_453F_AB5E_9E58094195EA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  <undo index="18" exp="area" ref3D="1" dr="$A$153:$XFD$155" dn="Z_1A52382B_3765_4E8C_903F_6B8919B7242E_.wvu.Rows" sId="3"/>
  </rrc>
  <rfmt sheetId="3" xfDxf="1" sqref="B108" start="0" length="0">
    <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1520" sId="3" numFmtId="4">
    <nc r="C107">
      <v>13922.334000000001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район!$A$1:$G$164</formula>
    <oldFormula>район!$A$1:$G$164</oldFormula>
  </rdn>
  <rdn rId="0" localSheetId="3" customView="1" name="Z_61528DAC_5C4C_48F4_ADE2_8A724B05A086_.wvu.Rows" hidden="1" oldHidden="1">
    <formula>район!$70:$70,район!$154:$154</formula>
    <oldFormula>район!$70:$70,район!$154:$154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3" sqref="D152">
    <dxf>
      <numFmt numFmtId="4" formatCode="#,##0.00"/>
    </dxf>
  </rfmt>
  <rfmt sheetId="3" sqref="D152">
    <dxf>
      <numFmt numFmtId="187" formatCode="#,##0.000"/>
    </dxf>
  </rfmt>
  <rfmt sheetId="3" sqref="D152">
    <dxf>
      <numFmt numFmtId="186" formatCode="#,##0.0000"/>
    </dxf>
  </rfmt>
  <rfmt sheetId="3" sqref="D152">
    <dxf>
      <numFmt numFmtId="172" formatCode="#,##0.00000"/>
    </dxf>
  </rfmt>
  <rfmt sheetId="3" sqref="D152">
    <dxf>
      <numFmt numFmtId="186" formatCode="#,##0.0000"/>
    </dxf>
  </rfmt>
  <rfmt sheetId="3" sqref="D152">
    <dxf>
      <numFmt numFmtId="187" formatCode="#,##0.000"/>
    </dxf>
  </rfmt>
  <rfmt sheetId="3" sqref="D152">
    <dxf>
      <numFmt numFmtId="4" formatCode="#,##0.00"/>
    </dxf>
  </rfmt>
  <rfmt sheetId="3" sqref="D152">
    <dxf>
      <numFmt numFmtId="167" formatCode="#,##0.0"/>
    </dxf>
  </rfmt>
  <rfmt sheetId="3" sqref="C152">
    <dxf>
      <numFmt numFmtId="4" formatCode="#,##0.00"/>
    </dxf>
  </rfmt>
  <rfmt sheetId="3" sqref="C152">
    <dxf>
      <numFmt numFmtId="187" formatCode="#,##0.000"/>
    </dxf>
  </rfmt>
  <rfmt sheetId="3" sqref="C152">
    <dxf>
      <numFmt numFmtId="186" formatCode="#,##0.0000"/>
    </dxf>
  </rfmt>
  <rfmt sheetId="3" sqref="C152">
    <dxf>
      <numFmt numFmtId="172" formatCode="#,##0.00000"/>
    </dxf>
  </rfmt>
  <rfmt sheetId="3" sqref="C152">
    <dxf>
      <numFmt numFmtId="179" formatCode="#,##0.000000"/>
    </dxf>
  </rfmt>
  <rfmt sheetId="3" sqref="C152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50854" sId="3" numFmtId="4">
    <nc r="C114">
      <v>9834.9486799999995</v>
    </nc>
  </rcc>
  <rcc rId="50855" sId="3" numFmtId="4">
    <nc r="D114">
      <v>139.68706</v>
    </nc>
  </rcc>
  <rcc rId="50856" sId="3" numFmtId="4">
    <nc r="C115">
      <v>51450.125999999997</v>
    </nc>
  </rcc>
  <rcc rId="50857" sId="3" numFmtId="4">
    <nc r="D115">
      <v>0</v>
    </nc>
  </rcc>
  <rcc rId="50858" sId="3" numFmtId="4">
    <nc r="C117">
      <v>71776.482489999995</v>
    </nc>
  </rcc>
  <rcc rId="50859" sId="3" numFmtId="4">
    <nc r="C116">
      <v>18612.556089999998</v>
    </nc>
  </rcc>
  <rcc rId="50860" sId="3" numFmtId="4">
    <nc r="D117">
      <v>0</v>
    </nc>
  </rcc>
  <rcc rId="50861" sId="3" numFmtId="4">
    <nc r="D116">
      <v>1459.5422900000001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.xml><?xml version="1.0" encoding="utf-8"?>
<revisions xmlns="http://schemas.openxmlformats.org/spreadsheetml/2006/main" xmlns:r="http://schemas.openxmlformats.org/officeDocument/2006/relationships">
  <rcc rId="52791" sId="3">
    <oc r="C140">
      <f>SUM(C141:C154)</f>
    </oc>
    <nc r="C140">
      <f>SUM(C141+C145+C150+C152+C153+C154)</f>
    </nc>
  </rcc>
  <rcc rId="52792" sId="3">
    <oc r="C156">
      <f>SUM(C157:C163)</f>
    </oc>
    <nc r="C156">
      <f>SUM(C157+C163)</f>
    </nc>
  </rcc>
  <rcc rId="52793" sId="3">
    <oc r="D156">
      <f>SUM(D157:D163)</f>
    </oc>
    <nc r="D156">
      <f>SUM(D157+D163)</f>
    </nc>
  </rcc>
  <rcc rId="52794" sId="3">
    <oc r="F156">
      <f>SUM(F157:F163)</f>
    </oc>
    <nc r="F156">
      <f>SUM(F157+F163)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.xml><?xml version="1.0" encoding="utf-8"?>
<revisions xmlns="http://schemas.openxmlformats.org/spreadsheetml/2006/main" xmlns:r="http://schemas.openxmlformats.org/officeDocument/2006/relationships">
  <rcc rId="56604" sId="3" numFmtId="4">
    <oc r="D169">
      <v>2555.8339999999998</v>
    </oc>
    <nc r="D169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1.xml><?xml version="1.0" encoding="utf-8"?>
<revisions xmlns="http://schemas.openxmlformats.org/spreadsheetml/2006/main" xmlns:r="http://schemas.openxmlformats.org/officeDocument/2006/relationships">
  <rfmt sheetId="3" sqref="D24">
    <dxf>
      <numFmt numFmtId="4" formatCode="#,##0.00"/>
    </dxf>
  </rfmt>
  <rfmt sheetId="3" sqref="D24">
    <dxf>
      <numFmt numFmtId="187" formatCode="#,##0.000"/>
    </dxf>
  </rfmt>
  <rfmt sheetId="3" sqref="D24">
    <dxf>
      <numFmt numFmtId="186" formatCode="#,##0.0000"/>
    </dxf>
  </rfmt>
  <rfmt sheetId="3" sqref="D24">
    <dxf>
      <numFmt numFmtId="172" formatCode="#,##0.00000"/>
    </dxf>
  </rfmt>
  <rfmt sheetId="3" sqref="D24">
    <dxf>
      <numFmt numFmtId="186" formatCode="#,##0.0000"/>
    </dxf>
  </rfmt>
  <rfmt sheetId="3" sqref="D24">
    <dxf>
      <numFmt numFmtId="187" formatCode="#,##0.000"/>
    </dxf>
  </rfmt>
  <rfmt sheetId="3" sqref="D24">
    <dxf>
      <numFmt numFmtId="4" formatCode="#,##0.00"/>
    </dxf>
  </rfmt>
  <rfmt sheetId="3" sqref="D24">
    <dxf>
      <numFmt numFmtId="167" formatCode="#,##0.0"/>
    </dxf>
  </rfmt>
  <rcc rId="56133" sId="3" numFmtId="4">
    <oc r="F66">
      <v>0.86607999999999996</v>
    </oc>
    <nc r="F6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CC4642C2-91E6-4CA4-BFC0-8BDE5E538F7E}" name="morgau_fin3" id="-534268748" dateTime="2023-05-10T08:27:34"/>
  <userInfo guid="{FEE6E235-9118-4A6B-9348-04F9ED97EC3F}" name="morgau_fin3" id="-534277142" dateTime="2023-06-06T09:19:1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9" t="s">
        <v>439</v>
      </c>
      <c r="B1" s="559"/>
      <c r="C1" s="559"/>
      <c r="D1" s="559"/>
      <c r="E1" s="559"/>
      <c r="F1" s="559"/>
      <c r="G1" s="559"/>
      <c r="H1" s="559"/>
      <c r="I1" s="121"/>
      <c r="J1" s="121"/>
      <c r="K1" s="121"/>
      <c r="L1" s="121"/>
    </row>
    <row r="2" spans="1:12" ht="33.75" customHeight="1">
      <c r="A2" s="557" t="s">
        <v>173</v>
      </c>
      <c r="B2" s="558" t="s">
        <v>174</v>
      </c>
      <c r="C2" s="554" t="s">
        <v>175</v>
      </c>
      <c r="D2" s="555"/>
      <c r="E2" s="555"/>
      <c r="F2" s="554" t="s">
        <v>176</v>
      </c>
      <c r="G2" s="555"/>
      <c r="H2" s="555"/>
    </row>
    <row r="3" spans="1:12" ht="53.25" customHeight="1">
      <c r="A3" s="557"/>
      <c r="B3" s="558"/>
      <c r="C3" s="77" t="s">
        <v>440</v>
      </c>
      <c r="D3" s="77" t="s">
        <v>433</v>
      </c>
      <c r="E3" s="135" t="s">
        <v>309</v>
      </c>
      <c r="F3" s="77" t="s">
        <v>440</v>
      </c>
      <c r="G3" s="77" t="s">
        <v>433</v>
      </c>
      <c r="H3" s="135" t="s">
        <v>309</v>
      </c>
    </row>
    <row r="4" spans="1:12" s="79" customFormat="1" ht="30.75" customHeight="1">
      <c r="A4" s="78" t="s">
        <v>4</v>
      </c>
      <c r="B4" s="75"/>
      <c r="C4" s="194">
        <f>SUM(C5:C13)</f>
        <v>222533.22</v>
      </c>
      <c r="D4" s="194">
        <f>SUM(D5:D13)</f>
        <v>148498.15939000002</v>
      </c>
      <c r="E4" s="194">
        <f>D4/C4*100</f>
        <v>66.730782662471697</v>
      </c>
      <c r="F4" s="194">
        <f>SUM(F5:F13)</f>
        <v>222533.22</v>
      </c>
      <c r="G4" s="194">
        <f>SUM(G5:G13)</f>
        <v>148498.15939000002</v>
      </c>
      <c r="H4" s="194">
        <f>G4/F4*100</f>
        <v>66.730782662471697</v>
      </c>
    </row>
    <row r="5" spans="1:12" ht="27" customHeight="1">
      <c r="A5" s="80" t="s">
        <v>177</v>
      </c>
      <c r="B5" s="76">
        <v>10102</v>
      </c>
      <c r="C5" s="195">
        <f>F5</f>
        <v>152367.51999999999</v>
      </c>
      <c r="D5" s="195">
        <f>G5</f>
        <v>104525.69661</v>
      </c>
      <c r="E5" s="196">
        <f t="shared" ref="E5:E12" si="0">D5/C5*100</f>
        <v>68.601035581599021</v>
      </c>
      <c r="F5" s="195">
        <f>район!C6</f>
        <v>152367.51999999999</v>
      </c>
      <c r="G5" s="195">
        <f>район!D6</f>
        <v>104525.69661</v>
      </c>
      <c r="H5" s="196">
        <f t="shared" ref="H5:H43" si="1">G5/F5*100</f>
        <v>68.601035581599021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18312.5</v>
      </c>
      <c r="D6" s="195">
        <f t="shared" ref="D6:D13" si="3">G6</f>
        <v>14155.98014</v>
      </c>
      <c r="E6" s="196">
        <f t="shared" si="0"/>
        <v>77.302280627986335</v>
      </c>
      <c r="F6" s="195">
        <f>район!C8</f>
        <v>18312.5</v>
      </c>
      <c r="G6" s="195">
        <f>район!D8</f>
        <v>14155.98014</v>
      </c>
      <c r="H6" s="196">
        <f t="shared" si="1"/>
        <v>77.302280627986335</v>
      </c>
    </row>
    <row r="7" spans="1:12" ht="19.5" customHeight="1">
      <c r="A7" s="80" t="s">
        <v>178</v>
      </c>
      <c r="B7" s="76">
        <v>10500</v>
      </c>
      <c r="C7" s="195">
        <f t="shared" si="2"/>
        <v>23128</v>
      </c>
      <c r="D7" s="195">
        <f t="shared" si="3"/>
        <v>19492.744190000001</v>
      </c>
      <c r="E7" s="196">
        <f t="shared" si="0"/>
        <v>84.282013965755795</v>
      </c>
      <c r="F7" s="195">
        <f>район!C13</f>
        <v>23128</v>
      </c>
      <c r="G7" s="195">
        <f>район!D13</f>
        <v>19492.744190000001</v>
      </c>
      <c r="H7" s="196">
        <f t="shared" si="1"/>
        <v>84.282013965755795</v>
      </c>
    </row>
    <row r="8" spans="1:12" ht="19.5" customHeight="1">
      <c r="A8" s="80" t="s">
        <v>179</v>
      </c>
      <c r="B8" s="76">
        <v>10601</v>
      </c>
      <c r="C8" s="195">
        <f t="shared" si="2"/>
        <v>6890</v>
      </c>
      <c r="D8" s="195">
        <f t="shared" si="3"/>
        <v>1132.69732</v>
      </c>
      <c r="E8" s="196">
        <f t="shared" si="0"/>
        <v>16.439728882438317</v>
      </c>
      <c r="F8" s="195">
        <f>SUM(район!C19)</f>
        <v>6890</v>
      </c>
      <c r="G8" s="195">
        <f>SUM(район!D19)</f>
        <v>1132.69732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2921.2</v>
      </c>
      <c r="D9" s="195">
        <f t="shared" si="3"/>
        <v>612.19836000000009</v>
      </c>
      <c r="E9" s="196">
        <f t="shared" si="0"/>
        <v>20.957084759687806</v>
      </c>
      <c r="F9" s="195">
        <f>SUM(район!C20)</f>
        <v>2921.2</v>
      </c>
      <c r="G9" s="195">
        <f>район!D20</f>
        <v>612.19836000000009</v>
      </c>
      <c r="H9" s="196">
        <f t="shared" si="1"/>
        <v>20.957084759687806</v>
      </c>
    </row>
    <row r="10" spans="1:12" ht="19.5" customHeight="1">
      <c r="A10" s="80" t="s">
        <v>180</v>
      </c>
      <c r="B10" s="76">
        <v>10606</v>
      </c>
      <c r="C10" s="195">
        <f t="shared" si="2"/>
        <v>15114</v>
      </c>
      <c r="D10" s="195">
        <f t="shared" si="3"/>
        <v>5928.8242299999993</v>
      </c>
      <c r="E10" s="196">
        <f t="shared" si="0"/>
        <v>39.227366878390889</v>
      </c>
      <c r="F10" s="195">
        <f>SUM(район!C23)</f>
        <v>15114</v>
      </c>
      <c r="G10" s="195">
        <f>SUM(район!D23)</f>
        <v>5928.8242299999993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1102.7750799999999</v>
      </c>
      <c r="E11" s="196">
        <f t="shared" si="0"/>
        <v>47.946742608695644</v>
      </c>
      <c r="F11" s="195">
        <f>район!C26</f>
        <v>2300</v>
      </c>
      <c r="G11" s="195">
        <f>район!D26</f>
        <v>1102.7750799999999</v>
      </c>
      <c r="H11" s="196">
        <f t="shared" si="1"/>
        <v>47.946742608695644</v>
      </c>
    </row>
    <row r="12" spans="1:12" ht="19.5" customHeight="1">
      <c r="A12" s="80" t="s">
        <v>182</v>
      </c>
      <c r="B12" s="76">
        <v>10800</v>
      </c>
      <c r="C12" s="195">
        <f t="shared" si="2"/>
        <v>1500</v>
      </c>
      <c r="D12" s="195">
        <f t="shared" si="3"/>
        <v>1547.2798599999999</v>
      </c>
      <c r="E12" s="196">
        <f t="shared" si="0"/>
        <v>103.15199066666665</v>
      </c>
      <c r="F12" s="195">
        <f>район!C28</f>
        <v>1500</v>
      </c>
      <c r="G12" s="195">
        <f>район!D28</f>
        <v>1547.2798599999999</v>
      </c>
      <c r="H12" s="196">
        <f t="shared" si="1"/>
        <v>103.15199066666665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-3.6400000000000002E-2</v>
      </c>
      <c r="E13" s="196"/>
      <c r="F13" s="195">
        <f>район!C32</f>
        <v>0</v>
      </c>
      <c r="G13" s="195">
        <f>район!D32</f>
        <v>-3.6400000000000002E-2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37150.667880000001</v>
      </c>
      <c r="D14" s="194">
        <f>SUM(D15:D21)</f>
        <v>32814.859100000001</v>
      </c>
      <c r="E14" s="194">
        <f t="shared" ref="E14:E41" si="4">D14/C14*100</f>
        <v>88.32912292719729</v>
      </c>
      <c r="F14" s="194">
        <f>F15+F16+F17+F18+F20+F21+F19</f>
        <v>37150.667880000001</v>
      </c>
      <c r="G14" s="194">
        <f>G15+G16+G17+G18+G20+G21+G19</f>
        <v>32814.859100000001</v>
      </c>
      <c r="H14" s="194">
        <f t="shared" si="1"/>
        <v>88.32912292719729</v>
      </c>
    </row>
    <row r="15" spans="1:12" ht="52.5" customHeight="1">
      <c r="A15" s="80" t="s">
        <v>184</v>
      </c>
      <c r="B15" s="76">
        <v>11100</v>
      </c>
      <c r="C15" s="195">
        <f>F15</f>
        <v>12427</v>
      </c>
      <c r="D15" s="195">
        <f>G15</f>
        <v>8806.7519599999996</v>
      </c>
      <c r="E15" s="195">
        <f t="shared" si="4"/>
        <v>70.86788412327995</v>
      </c>
      <c r="F15" s="195">
        <f>район!C38</f>
        <v>12427</v>
      </c>
      <c r="G15" s="195">
        <f>район!D38</f>
        <v>8806.7519599999996</v>
      </c>
      <c r="H15" s="195">
        <f t="shared" si="1"/>
        <v>70.86788412327995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950</v>
      </c>
      <c r="D16" s="195">
        <f t="shared" ref="D16:D21" si="6">G16</f>
        <v>449.46616999999998</v>
      </c>
      <c r="E16" s="195">
        <f t="shared" si="4"/>
        <v>47.312228421052623</v>
      </c>
      <c r="F16" s="195">
        <f>район!C48</f>
        <v>950</v>
      </c>
      <c r="G16" s="195">
        <f>район!D48</f>
        <v>449.46616999999998</v>
      </c>
      <c r="H16" s="195">
        <f t="shared" si="1"/>
        <v>47.312228421052623</v>
      </c>
    </row>
    <row r="17" spans="1:10" ht="33" customHeight="1">
      <c r="A17" s="80" t="s">
        <v>186</v>
      </c>
      <c r="B17" s="76">
        <v>11300</v>
      </c>
      <c r="C17" s="195">
        <f t="shared" si="5"/>
        <v>900</v>
      </c>
      <c r="D17" s="195">
        <f t="shared" si="6"/>
        <v>631.39745000000005</v>
      </c>
      <c r="E17" s="195">
        <f>D17/C17*100</f>
        <v>70.155272222222237</v>
      </c>
      <c r="F17" s="195">
        <f>район!C50</f>
        <v>900</v>
      </c>
      <c r="G17" s="195">
        <f>район!D50</f>
        <v>631.39745000000005</v>
      </c>
      <c r="H17" s="195">
        <f t="shared" si="1"/>
        <v>70.155272222222237</v>
      </c>
    </row>
    <row r="18" spans="1:10" ht="33" customHeight="1">
      <c r="A18" s="80" t="s">
        <v>187</v>
      </c>
      <c r="B18" s="76">
        <v>11400</v>
      </c>
      <c r="C18" s="195">
        <f t="shared" si="5"/>
        <v>9400</v>
      </c>
      <c r="D18" s="195">
        <f t="shared" si="6"/>
        <v>12502.09554</v>
      </c>
      <c r="E18" s="195">
        <f t="shared" si="4"/>
        <v>133.00101638297872</v>
      </c>
      <c r="F18" s="195">
        <f>район!C53</f>
        <v>9400</v>
      </c>
      <c r="G18" s="195">
        <f>район!D53</f>
        <v>12502.09554</v>
      </c>
      <c r="H18" s="195">
        <f t="shared" si="1"/>
        <v>133.00101638297872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9037.7228800000012</v>
      </c>
      <c r="E19" s="195"/>
      <c r="F19" s="195">
        <f>район!C57</f>
        <v>0</v>
      </c>
      <c r="G19" s="195">
        <f>район!D65</f>
        <v>9037.7228800000012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2196</v>
      </c>
      <c r="D20" s="195">
        <f t="shared" si="6"/>
        <v>1387.4250999999999</v>
      </c>
      <c r="E20" s="195">
        <f t="shared" si="4"/>
        <v>63.179649362477228</v>
      </c>
      <c r="F20" s="195">
        <f>район!C59</f>
        <v>2196</v>
      </c>
      <c r="G20" s="195">
        <f>район!D59</f>
        <v>1387.4250999999999</v>
      </c>
      <c r="H20" s="195">
        <f t="shared" si="1"/>
        <v>63.179649362477228</v>
      </c>
    </row>
    <row r="21" spans="1:10" ht="29.25" customHeight="1">
      <c r="A21" s="80" t="s">
        <v>189</v>
      </c>
      <c r="B21" s="76">
        <v>11700</v>
      </c>
      <c r="C21" s="195">
        <f t="shared" si="5"/>
        <v>11277.667880000001</v>
      </c>
      <c r="D21" s="195">
        <f t="shared" si="6"/>
        <v>0</v>
      </c>
      <c r="E21" s="195"/>
      <c r="F21" s="195">
        <f>район!C65</f>
        <v>11277.667880000001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259683.88787999999</v>
      </c>
      <c r="D23" s="424">
        <f>SUM(D4,D14,)</f>
        <v>181313.01849000002</v>
      </c>
      <c r="E23" s="194">
        <f t="shared" si="4"/>
        <v>69.820665413706692</v>
      </c>
      <c r="F23" s="197">
        <f>SUM(F4,F14,)</f>
        <v>259683.88787999999</v>
      </c>
      <c r="G23" s="423">
        <f>SUM(G4,G14,G22)</f>
        <v>181313.01849000002</v>
      </c>
      <c r="H23" s="194">
        <f t="shared" si="1"/>
        <v>69.820665413706692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861588.35587999993</v>
      </c>
      <c r="G24" s="197">
        <f>район!D69</f>
        <v>617092.11913000001</v>
      </c>
      <c r="H24" s="196">
        <f t="shared" si="1"/>
        <v>71.622615941660555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402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397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-7538.9315800000004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976908.54918999993</v>
      </c>
      <c r="D29" s="422">
        <f>D24+D23+D25+D27+D26</f>
        <v>134745.22606000002</v>
      </c>
      <c r="E29" s="200">
        <f t="shared" si="4"/>
        <v>13.793023530372778</v>
      </c>
      <c r="F29" s="200">
        <f>F24+F23</f>
        <v>1121272.24376</v>
      </c>
      <c r="G29" s="422">
        <f>G24+G23+G26</f>
        <v>798405.13762000005</v>
      </c>
      <c r="H29" s="200">
        <f t="shared" si="1"/>
        <v>71.205288640935336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1079723.9743100002</v>
      </c>
      <c r="D30" s="200">
        <f>SUM(D31:D43)</f>
        <v>570700.85830999992</v>
      </c>
      <c r="E30" s="200">
        <f t="shared" si="4"/>
        <v>52.856181013736169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120134.41925000001</v>
      </c>
      <c r="D31" s="257">
        <f>G31</f>
        <v>75496.63536</v>
      </c>
      <c r="E31" s="202">
        <f t="shared" si="4"/>
        <v>62.843468034661512</v>
      </c>
      <c r="F31" s="195">
        <f>район!C82</f>
        <v>120134.41925000001</v>
      </c>
      <c r="G31" s="202">
        <f>район!D82</f>
        <v>75496.63536</v>
      </c>
      <c r="H31" s="203">
        <f t="shared" si="1"/>
        <v>62.843468034661512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1788.6</v>
      </c>
      <c r="D32" s="257">
        <f t="shared" ref="D32:D33" si="8">G32</f>
        <v>1197.1850300000001</v>
      </c>
      <c r="E32" s="202">
        <f t="shared" si="4"/>
        <v>66.934196019232928</v>
      </c>
      <c r="F32" s="195">
        <f>район!C91</f>
        <v>1788.6</v>
      </c>
      <c r="G32" s="202">
        <f>район!D91</f>
        <v>1197.1850300000001</v>
      </c>
      <c r="H32" s="203">
        <f t="shared" si="1"/>
        <v>66.934196019232928</v>
      </c>
    </row>
    <row r="33" spans="1:9" ht="33" customHeight="1">
      <c r="A33" s="80" t="s">
        <v>196</v>
      </c>
      <c r="B33" s="81" t="s">
        <v>47</v>
      </c>
      <c r="C33" s="257">
        <f t="shared" si="7"/>
        <v>7040.5</v>
      </c>
      <c r="D33" s="257">
        <f t="shared" si="8"/>
        <v>3768.1417200000001</v>
      </c>
      <c r="E33" s="202">
        <f t="shared" si="4"/>
        <v>53.520939137845325</v>
      </c>
      <c r="F33" s="195">
        <f>район!C93</f>
        <v>7040.5</v>
      </c>
      <c r="G33" s="202">
        <f>район!D93</f>
        <v>3768.1417200000001</v>
      </c>
      <c r="H33" s="203">
        <f t="shared" si="1"/>
        <v>53.520939137845325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151307.87609000001</v>
      </c>
      <c r="G34" s="202">
        <f>район!D98</f>
        <v>78232.691720000003</v>
      </c>
      <c r="H34" s="203">
        <f t="shared" si="1"/>
        <v>51.704308950491196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район!C126</f>
        <v>210067.19258000003</v>
      </c>
      <c r="G35" s="202">
        <f>район!D126</f>
        <v>93690.442750000002</v>
      </c>
      <c r="H35" s="203">
        <f t="shared" si="1"/>
        <v>44.600226051157328</v>
      </c>
    </row>
    <row r="36" spans="1:9" ht="30" customHeight="1">
      <c r="A36" s="80" t="s">
        <v>199</v>
      </c>
      <c r="B36" s="81" t="s">
        <v>73</v>
      </c>
      <c r="C36" s="199">
        <f>F36</f>
        <v>950</v>
      </c>
      <c r="D36" s="199">
        <f>G36</f>
        <v>467.64774</v>
      </c>
      <c r="E36" s="202">
        <f t="shared" si="4"/>
        <v>49.226077894736839</v>
      </c>
      <c r="F36" s="195">
        <f>район!C150</f>
        <v>950</v>
      </c>
      <c r="G36" s="202">
        <f>район!D150</f>
        <v>467.64774</v>
      </c>
      <c r="H36" s="203">
        <f t="shared" si="1"/>
        <v>49.226077894736839</v>
      </c>
    </row>
    <row r="37" spans="1:9" ht="30" customHeight="1">
      <c r="A37" s="80" t="s">
        <v>200</v>
      </c>
      <c r="B37" s="81" t="s">
        <v>75</v>
      </c>
      <c r="C37" s="199">
        <f>F37</f>
        <v>595891.74674000009</v>
      </c>
      <c r="D37" s="199">
        <f>G37</f>
        <v>485963.76445999992</v>
      </c>
      <c r="E37" s="202">
        <f t="shared" si="4"/>
        <v>81.55235697064218</v>
      </c>
      <c r="F37" s="195">
        <f>район!C153</f>
        <v>595891.74674000009</v>
      </c>
      <c r="G37" s="202">
        <f>район!D153</f>
        <v>485963.76445999992</v>
      </c>
      <c r="H37" s="203">
        <f t="shared" si="1"/>
        <v>81.55235697064218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район!C172</f>
        <v>75665.392940000005</v>
      </c>
      <c r="G38" s="202">
        <f>район!D172</f>
        <v>49970.546919999993</v>
      </c>
      <c r="H38" s="203">
        <f t="shared" si="1"/>
        <v>66.041482081015403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район!C180</f>
        <v>69173.747309999992</v>
      </c>
      <c r="G39" s="202">
        <f>район!D180</f>
        <v>31727.804240000001</v>
      </c>
      <c r="H39" s="203">
        <f t="shared" si="1"/>
        <v>45.866828780885378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район!C191</f>
        <v>8810.0499999999993</v>
      </c>
      <c r="G40" s="202">
        <f>район!D191</f>
        <v>8181.0814799999998</v>
      </c>
      <c r="H40" s="203">
        <f t="shared" si="1"/>
        <v>92.860783763996807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район!C199</f>
        <v>0</v>
      </c>
      <c r="G41" s="202">
        <f>район!D199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район!C201</f>
        <v>0</v>
      </c>
      <c r="G42" s="202">
        <f>район!D201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-102815.42512000026</v>
      </c>
      <c r="D45" s="136">
        <f>D29-D30</f>
        <v>-435955.63224999991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56"/>
      <c r="E52" s="556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3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5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0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89" t="s">
        <v>130</v>
      </c>
      <c r="AE1" s="589"/>
      <c r="AF1" s="589"/>
      <c r="AG1" s="151"/>
      <c r="AH1" s="151"/>
      <c r="AI1" s="151"/>
      <c r="AJ1" s="584"/>
      <c r="AK1" s="584"/>
      <c r="AL1" s="584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84"/>
      <c r="AK2" s="584"/>
      <c r="AL2" s="584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94" t="s">
        <v>132</v>
      </c>
      <c r="AE3" s="594"/>
      <c r="AF3" s="594"/>
      <c r="AG3" s="153"/>
      <c r="AH3" s="153"/>
      <c r="AI3" s="153"/>
      <c r="AJ3" s="588"/>
      <c r="AK3" s="588"/>
      <c r="AL3" s="588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92" t="s">
        <v>133</v>
      </c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90" t="s">
        <v>426</v>
      </c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69" t="s">
        <v>134</v>
      </c>
      <c r="B7" s="569" t="s">
        <v>135</v>
      </c>
      <c r="C7" s="560" t="s">
        <v>136</v>
      </c>
      <c r="D7" s="561"/>
      <c r="E7" s="562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0" t="s">
        <v>138</v>
      </c>
      <c r="DN7" s="561"/>
      <c r="DO7" s="562"/>
      <c r="DP7" s="560"/>
      <c r="DQ7" s="561"/>
      <c r="DR7" s="561"/>
      <c r="DS7" s="561"/>
      <c r="DT7" s="561"/>
      <c r="DU7" s="561"/>
      <c r="DV7" s="561"/>
      <c r="DW7" s="561"/>
      <c r="DX7" s="561"/>
      <c r="DY7" s="561"/>
      <c r="DZ7" s="561"/>
      <c r="EA7" s="561"/>
      <c r="EB7" s="561"/>
      <c r="EC7" s="561"/>
      <c r="ED7" s="561"/>
      <c r="EE7" s="561"/>
      <c r="EF7" s="561"/>
      <c r="EG7" s="561"/>
      <c r="EH7" s="561"/>
      <c r="EI7" s="561"/>
      <c r="EJ7" s="561"/>
      <c r="EK7" s="561"/>
      <c r="EL7" s="561"/>
      <c r="EM7" s="561"/>
      <c r="EN7" s="561"/>
      <c r="EO7" s="561"/>
      <c r="EP7" s="561"/>
      <c r="EQ7" s="561"/>
      <c r="ER7" s="561"/>
      <c r="ES7" s="561"/>
      <c r="ET7" s="561"/>
      <c r="EU7" s="561"/>
      <c r="EV7" s="561"/>
      <c r="EW7" s="561"/>
      <c r="EX7" s="561"/>
      <c r="EY7" s="561"/>
      <c r="EZ7" s="561"/>
      <c r="FA7" s="561"/>
      <c r="FB7" s="562"/>
      <c r="FC7" s="560" t="s">
        <v>139</v>
      </c>
      <c r="FD7" s="561"/>
      <c r="FE7" s="562"/>
    </row>
    <row r="8" spans="1:165" s="157" customFormat="1" ht="15" customHeight="1">
      <c r="A8" s="569"/>
      <c r="B8" s="569"/>
      <c r="C8" s="563"/>
      <c r="D8" s="564"/>
      <c r="E8" s="565"/>
      <c r="F8" s="563" t="s">
        <v>140</v>
      </c>
      <c r="G8" s="564"/>
      <c r="H8" s="565"/>
      <c r="I8" s="405"/>
      <c r="J8" s="405"/>
      <c r="K8" s="405"/>
      <c r="L8" s="585" t="s">
        <v>141</v>
      </c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86"/>
      <c r="AX8" s="586"/>
      <c r="AY8" s="586"/>
      <c r="AZ8" s="586"/>
      <c r="BA8" s="586"/>
      <c r="BB8" s="586"/>
      <c r="BC8" s="586"/>
      <c r="BD8" s="587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69" t="s">
        <v>142</v>
      </c>
      <c r="CG8" s="569"/>
      <c r="CH8" s="569"/>
      <c r="CI8" s="566" t="s">
        <v>141</v>
      </c>
      <c r="CJ8" s="567"/>
      <c r="CK8" s="567"/>
      <c r="CL8" s="567"/>
      <c r="CM8" s="567"/>
      <c r="CN8" s="567"/>
      <c r="CO8" s="567"/>
      <c r="CP8" s="567"/>
      <c r="CQ8" s="567"/>
      <c r="CR8" s="567"/>
      <c r="CS8" s="567"/>
      <c r="CT8" s="567"/>
      <c r="CU8" s="277"/>
      <c r="CV8" s="277"/>
      <c r="CW8" s="277"/>
      <c r="CX8" s="277"/>
      <c r="CY8" s="277"/>
      <c r="CZ8" s="277"/>
      <c r="DA8" s="278"/>
      <c r="DB8" s="278"/>
      <c r="DC8" s="279"/>
      <c r="DD8" s="563" t="s">
        <v>143</v>
      </c>
      <c r="DE8" s="564"/>
      <c r="DF8" s="565"/>
      <c r="DG8" s="595"/>
      <c r="DH8" s="596"/>
      <c r="DI8" s="597"/>
      <c r="DJ8" s="595"/>
      <c r="DK8" s="596"/>
      <c r="DL8" s="597"/>
      <c r="DM8" s="563"/>
      <c r="DN8" s="564"/>
      <c r="DO8" s="565"/>
      <c r="DP8" s="563" t="s">
        <v>141</v>
      </c>
      <c r="DQ8" s="564"/>
      <c r="DR8" s="564"/>
      <c r="DS8" s="564"/>
      <c r="DT8" s="564"/>
      <c r="DU8" s="564"/>
      <c r="DV8" s="564"/>
      <c r="DW8" s="564"/>
      <c r="DX8" s="564"/>
      <c r="DY8" s="564"/>
      <c r="DZ8" s="564"/>
      <c r="EA8" s="564"/>
      <c r="EB8" s="564"/>
      <c r="EC8" s="564"/>
      <c r="ED8" s="564"/>
      <c r="EE8" s="564"/>
      <c r="EF8" s="564"/>
      <c r="EG8" s="564"/>
      <c r="EH8" s="564"/>
      <c r="EI8" s="564"/>
      <c r="EJ8" s="564"/>
      <c r="EK8" s="564"/>
      <c r="EL8" s="564"/>
      <c r="EM8" s="564"/>
      <c r="EN8" s="564"/>
      <c r="EO8" s="564"/>
      <c r="EP8" s="564"/>
      <c r="EQ8" s="564"/>
      <c r="ER8" s="564"/>
      <c r="ES8" s="564"/>
      <c r="ET8" s="564"/>
      <c r="EU8" s="564"/>
      <c r="EV8" s="564"/>
      <c r="EW8" s="564"/>
      <c r="EX8" s="564"/>
      <c r="EY8" s="564"/>
      <c r="EZ8" s="564"/>
      <c r="FA8" s="564"/>
      <c r="FB8" s="565"/>
      <c r="FC8" s="563"/>
      <c r="FD8" s="564"/>
      <c r="FE8" s="565"/>
    </row>
    <row r="9" spans="1:165" s="157" customFormat="1" ht="15" customHeight="1">
      <c r="A9" s="569"/>
      <c r="B9" s="569"/>
      <c r="C9" s="563"/>
      <c r="D9" s="564"/>
      <c r="E9" s="565"/>
      <c r="F9" s="563"/>
      <c r="G9" s="564"/>
      <c r="H9" s="565"/>
      <c r="I9" s="405"/>
      <c r="J9" s="405"/>
      <c r="K9" s="405"/>
      <c r="L9" s="560" t="s">
        <v>144</v>
      </c>
      <c r="M9" s="561"/>
      <c r="N9" s="562"/>
      <c r="O9" s="412"/>
      <c r="P9" s="412"/>
      <c r="Q9" s="412"/>
      <c r="R9" s="560" t="s">
        <v>271</v>
      </c>
      <c r="S9" s="561"/>
      <c r="T9" s="562"/>
      <c r="U9" s="560" t="s">
        <v>274</v>
      </c>
      <c r="V9" s="561"/>
      <c r="W9" s="562"/>
      <c r="X9" s="560" t="s">
        <v>272</v>
      </c>
      <c r="Y9" s="561"/>
      <c r="Z9" s="562"/>
      <c r="AA9" s="560" t="s">
        <v>273</v>
      </c>
      <c r="AB9" s="561"/>
      <c r="AC9" s="562"/>
      <c r="AD9" s="560" t="s">
        <v>145</v>
      </c>
      <c r="AE9" s="561"/>
      <c r="AF9" s="562"/>
      <c r="AG9" s="560" t="s">
        <v>146</v>
      </c>
      <c r="AH9" s="561"/>
      <c r="AI9" s="562"/>
      <c r="AJ9" s="560" t="s">
        <v>147</v>
      </c>
      <c r="AK9" s="561"/>
      <c r="AL9" s="562"/>
      <c r="AM9" s="569" t="s">
        <v>148</v>
      </c>
      <c r="AN9" s="569"/>
      <c r="AO9" s="569"/>
      <c r="AP9" s="560" t="s">
        <v>239</v>
      </c>
      <c r="AQ9" s="561"/>
      <c r="AR9" s="562"/>
      <c r="AS9" s="560" t="s">
        <v>149</v>
      </c>
      <c r="AT9" s="561"/>
      <c r="AU9" s="562"/>
      <c r="AV9" s="560" t="s">
        <v>319</v>
      </c>
      <c r="AW9" s="561"/>
      <c r="AX9" s="562"/>
      <c r="AY9" s="560" t="s">
        <v>150</v>
      </c>
      <c r="AZ9" s="561"/>
      <c r="BA9" s="562"/>
      <c r="BB9" s="560" t="s">
        <v>151</v>
      </c>
      <c r="BC9" s="561"/>
      <c r="BD9" s="562"/>
      <c r="BE9" s="560" t="s">
        <v>241</v>
      </c>
      <c r="BF9" s="561"/>
      <c r="BG9" s="562"/>
      <c r="BH9" s="560" t="s">
        <v>329</v>
      </c>
      <c r="BI9" s="561"/>
      <c r="BJ9" s="562"/>
      <c r="BK9" s="560" t="s">
        <v>390</v>
      </c>
      <c r="BL9" s="561"/>
      <c r="BM9" s="562"/>
      <c r="BN9" s="560" t="s">
        <v>152</v>
      </c>
      <c r="BO9" s="561"/>
      <c r="BP9" s="562"/>
      <c r="BQ9" s="560" t="s">
        <v>264</v>
      </c>
      <c r="BR9" s="561"/>
      <c r="BS9" s="562"/>
      <c r="BT9" s="560" t="s">
        <v>237</v>
      </c>
      <c r="BU9" s="561"/>
      <c r="BV9" s="562"/>
      <c r="BW9" s="560" t="s">
        <v>153</v>
      </c>
      <c r="BX9" s="561"/>
      <c r="BY9" s="562"/>
      <c r="BZ9" s="560" t="s">
        <v>154</v>
      </c>
      <c r="CA9" s="561"/>
      <c r="CB9" s="562"/>
      <c r="CC9" s="563" t="s">
        <v>155</v>
      </c>
      <c r="CD9" s="564"/>
      <c r="CE9" s="564"/>
      <c r="CF9" s="569"/>
      <c r="CG9" s="569"/>
      <c r="CH9" s="569"/>
      <c r="CI9" s="560" t="s">
        <v>320</v>
      </c>
      <c r="CJ9" s="561"/>
      <c r="CK9" s="562"/>
      <c r="CL9" s="560" t="s">
        <v>321</v>
      </c>
      <c r="CM9" s="561"/>
      <c r="CN9" s="562"/>
      <c r="CO9" s="560" t="s">
        <v>156</v>
      </c>
      <c r="CP9" s="561"/>
      <c r="CQ9" s="562"/>
      <c r="CR9" s="560" t="s">
        <v>157</v>
      </c>
      <c r="CS9" s="561"/>
      <c r="CT9" s="562"/>
      <c r="CU9" s="560" t="s">
        <v>21</v>
      </c>
      <c r="CV9" s="561"/>
      <c r="CW9" s="562"/>
      <c r="CX9" s="560" t="s">
        <v>281</v>
      </c>
      <c r="CY9" s="561"/>
      <c r="CZ9" s="562"/>
      <c r="DA9" s="560" t="s">
        <v>322</v>
      </c>
      <c r="DB9" s="561"/>
      <c r="DC9" s="562"/>
      <c r="DD9" s="563"/>
      <c r="DE9" s="564"/>
      <c r="DF9" s="565"/>
      <c r="DG9" s="560" t="s">
        <v>252</v>
      </c>
      <c r="DH9" s="561"/>
      <c r="DI9" s="562"/>
      <c r="DJ9" s="569" t="s">
        <v>158</v>
      </c>
      <c r="DK9" s="569"/>
      <c r="DL9" s="569"/>
      <c r="DM9" s="563"/>
      <c r="DN9" s="564"/>
      <c r="DO9" s="565"/>
      <c r="DP9" s="570" t="s">
        <v>159</v>
      </c>
      <c r="DQ9" s="571"/>
      <c r="DR9" s="572"/>
      <c r="DS9" s="579" t="s">
        <v>137</v>
      </c>
      <c r="DT9" s="580"/>
      <c r="DU9" s="580"/>
      <c r="DV9" s="580"/>
      <c r="DW9" s="580"/>
      <c r="DX9" s="580"/>
      <c r="DY9" s="580"/>
      <c r="DZ9" s="580"/>
      <c r="EA9" s="580"/>
      <c r="EB9" s="580"/>
      <c r="EC9" s="580"/>
      <c r="ED9" s="581"/>
      <c r="EE9" s="570" t="s">
        <v>160</v>
      </c>
      <c r="EF9" s="571"/>
      <c r="EG9" s="572"/>
      <c r="EH9" s="570" t="s">
        <v>161</v>
      </c>
      <c r="EI9" s="571"/>
      <c r="EJ9" s="572"/>
      <c r="EK9" s="570" t="s">
        <v>162</v>
      </c>
      <c r="EL9" s="571"/>
      <c r="EM9" s="572"/>
      <c r="EN9" s="570" t="s">
        <v>163</v>
      </c>
      <c r="EO9" s="571"/>
      <c r="EP9" s="572"/>
      <c r="EQ9" s="560" t="s">
        <v>275</v>
      </c>
      <c r="ER9" s="561"/>
      <c r="ES9" s="562"/>
      <c r="ET9" s="560" t="s">
        <v>164</v>
      </c>
      <c r="EU9" s="561"/>
      <c r="EV9" s="562"/>
      <c r="EW9" s="560" t="s">
        <v>307</v>
      </c>
      <c r="EX9" s="561"/>
      <c r="EY9" s="562"/>
      <c r="EZ9" s="569" t="s">
        <v>277</v>
      </c>
      <c r="FA9" s="569"/>
      <c r="FB9" s="569"/>
      <c r="FC9" s="563"/>
      <c r="FD9" s="564"/>
      <c r="FE9" s="565"/>
    </row>
    <row r="10" spans="1:165" s="157" customFormat="1" ht="62.25" customHeight="1">
      <c r="A10" s="569"/>
      <c r="B10" s="569"/>
      <c r="C10" s="563"/>
      <c r="D10" s="564"/>
      <c r="E10" s="565"/>
      <c r="F10" s="563"/>
      <c r="G10" s="564"/>
      <c r="H10" s="565"/>
      <c r="I10" s="405"/>
      <c r="J10" s="405"/>
      <c r="K10" s="405"/>
      <c r="L10" s="563"/>
      <c r="M10" s="564"/>
      <c r="N10" s="565"/>
      <c r="O10" s="413"/>
      <c r="P10" s="413"/>
      <c r="Q10" s="413"/>
      <c r="R10" s="563"/>
      <c r="S10" s="564"/>
      <c r="T10" s="565"/>
      <c r="U10" s="563"/>
      <c r="V10" s="564"/>
      <c r="W10" s="565"/>
      <c r="X10" s="563"/>
      <c r="Y10" s="564"/>
      <c r="Z10" s="565"/>
      <c r="AA10" s="563"/>
      <c r="AB10" s="564"/>
      <c r="AC10" s="565"/>
      <c r="AD10" s="563"/>
      <c r="AE10" s="564"/>
      <c r="AF10" s="565"/>
      <c r="AG10" s="563"/>
      <c r="AH10" s="564"/>
      <c r="AI10" s="565"/>
      <c r="AJ10" s="563"/>
      <c r="AK10" s="564"/>
      <c r="AL10" s="565"/>
      <c r="AM10" s="569"/>
      <c r="AN10" s="569"/>
      <c r="AO10" s="569"/>
      <c r="AP10" s="563"/>
      <c r="AQ10" s="564"/>
      <c r="AR10" s="565"/>
      <c r="AS10" s="563"/>
      <c r="AT10" s="564"/>
      <c r="AU10" s="565"/>
      <c r="AV10" s="563"/>
      <c r="AW10" s="564"/>
      <c r="AX10" s="565"/>
      <c r="AY10" s="563"/>
      <c r="AZ10" s="564"/>
      <c r="BA10" s="565"/>
      <c r="BB10" s="563"/>
      <c r="BC10" s="564"/>
      <c r="BD10" s="565"/>
      <c r="BE10" s="563"/>
      <c r="BF10" s="564"/>
      <c r="BG10" s="565"/>
      <c r="BH10" s="563"/>
      <c r="BI10" s="564"/>
      <c r="BJ10" s="565"/>
      <c r="BK10" s="563"/>
      <c r="BL10" s="564"/>
      <c r="BM10" s="565"/>
      <c r="BN10" s="563"/>
      <c r="BO10" s="564"/>
      <c r="BP10" s="565"/>
      <c r="BQ10" s="563"/>
      <c r="BR10" s="564"/>
      <c r="BS10" s="565"/>
      <c r="BT10" s="563"/>
      <c r="BU10" s="564"/>
      <c r="BV10" s="565"/>
      <c r="BW10" s="563"/>
      <c r="BX10" s="564"/>
      <c r="BY10" s="565"/>
      <c r="BZ10" s="563"/>
      <c r="CA10" s="564"/>
      <c r="CB10" s="565"/>
      <c r="CC10" s="563"/>
      <c r="CD10" s="564"/>
      <c r="CE10" s="564"/>
      <c r="CF10" s="569"/>
      <c r="CG10" s="569"/>
      <c r="CH10" s="569"/>
      <c r="CI10" s="563"/>
      <c r="CJ10" s="564"/>
      <c r="CK10" s="565"/>
      <c r="CL10" s="563"/>
      <c r="CM10" s="564"/>
      <c r="CN10" s="565"/>
      <c r="CO10" s="563"/>
      <c r="CP10" s="564"/>
      <c r="CQ10" s="565"/>
      <c r="CR10" s="563"/>
      <c r="CS10" s="564"/>
      <c r="CT10" s="565"/>
      <c r="CU10" s="563"/>
      <c r="CV10" s="564"/>
      <c r="CW10" s="565"/>
      <c r="CX10" s="563"/>
      <c r="CY10" s="564"/>
      <c r="CZ10" s="565"/>
      <c r="DA10" s="563"/>
      <c r="DB10" s="564"/>
      <c r="DC10" s="565"/>
      <c r="DD10" s="563"/>
      <c r="DE10" s="564"/>
      <c r="DF10" s="565"/>
      <c r="DG10" s="563"/>
      <c r="DH10" s="564"/>
      <c r="DI10" s="565"/>
      <c r="DJ10" s="569"/>
      <c r="DK10" s="569"/>
      <c r="DL10" s="569"/>
      <c r="DM10" s="563"/>
      <c r="DN10" s="564"/>
      <c r="DO10" s="565"/>
      <c r="DP10" s="573"/>
      <c r="DQ10" s="574"/>
      <c r="DR10" s="575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73"/>
      <c r="EF10" s="574"/>
      <c r="EG10" s="575"/>
      <c r="EH10" s="573"/>
      <c r="EI10" s="574"/>
      <c r="EJ10" s="575"/>
      <c r="EK10" s="573"/>
      <c r="EL10" s="574"/>
      <c r="EM10" s="575"/>
      <c r="EN10" s="573"/>
      <c r="EO10" s="574"/>
      <c r="EP10" s="575"/>
      <c r="EQ10" s="563"/>
      <c r="ER10" s="564"/>
      <c r="ES10" s="565"/>
      <c r="ET10" s="563"/>
      <c r="EU10" s="564"/>
      <c r="EV10" s="565"/>
      <c r="EW10" s="563"/>
      <c r="EX10" s="564"/>
      <c r="EY10" s="565"/>
      <c r="EZ10" s="569"/>
      <c r="FA10" s="569"/>
      <c r="FB10" s="569"/>
      <c r="FC10" s="563"/>
      <c r="FD10" s="564"/>
      <c r="FE10" s="565"/>
    </row>
    <row r="11" spans="1:165" s="157" customFormat="1" ht="109.5" customHeight="1">
      <c r="A11" s="569"/>
      <c r="B11" s="569"/>
      <c r="C11" s="566"/>
      <c r="D11" s="567"/>
      <c r="E11" s="593"/>
      <c r="F11" s="566"/>
      <c r="G11" s="567"/>
      <c r="H11" s="568"/>
      <c r="I11" s="406"/>
      <c r="J11" s="406"/>
      <c r="K11" s="406"/>
      <c r="L11" s="566"/>
      <c r="M11" s="567"/>
      <c r="N11" s="568"/>
      <c r="O11" s="414"/>
      <c r="P11" s="414"/>
      <c r="Q11" s="414"/>
      <c r="R11" s="566"/>
      <c r="S11" s="567"/>
      <c r="T11" s="568"/>
      <c r="U11" s="566"/>
      <c r="V11" s="567"/>
      <c r="W11" s="568"/>
      <c r="X11" s="566"/>
      <c r="Y11" s="567"/>
      <c r="Z11" s="568"/>
      <c r="AA11" s="566"/>
      <c r="AB11" s="567"/>
      <c r="AC11" s="568"/>
      <c r="AD11" s="566"/>
      <c r="AE11" s="567"/>
      <c r="AF11" s="568"/>
      <c r="AG11" s="566"/>
      <c r="AH11" s="567"/>
      <c r="AI11" s="568"/>
      <c r="AJ11" s="566"/>
      <c r="AK11" s="567"/>
      <c r="AL11" s="568"/>
      <c r="AM11" s="569"/>
      <c r="AN11" s="569"/>
      <c r="AO11" s="569"/>
      <c r="AP11" s="566"/>
      <c r="AQ11" s="567"/>
      <c r="AR11" s="568"/>
      <c r="AS11" s="566"/>
      <c r="AT11" s="567"/>
      <c r="AU11" s="568"/>
      <c r="AV11" s="566"/>
      <c r="AW11" s="567"/>
      <c r="AX11" s="568"/>
      <c r="AY11" s="566"/>
      <c r="AZ11" s="567"/>
      <c r="BA11" s="568"/>
      <c r="BB11" s="566"/>
      <c r="BC11" s="567"/>
      <c r="BD11" s="568"/>
      <c r="BE11" s="566"/>
      <c r="BF11" s="567"/>
      <c r="BG11" s="568"/>
      <c r="BH11" s="566"/>
      <c r="BI11" s="567"/>
      <c r="BJ11" s="568"/>
      <c r="BK11" s="566"/>
      <c r="BL11" s="567"/>
      <c r="BM11" s="568"/>
      <c r="BN11" s="566"/>
      <c r="BO11" s="567"/>
      <c r="BP11" s="568"/>
      <c r="BQ11" s="566"/>
      <c r="BR11" s="567"/>
      <c r="BS11" s="568"/>
      <c r="BT11" s="566"/>
      <c r="BU11" s="567"/>
      <c r="BV11" s="568"/>
      <c r="BW11" s="566"/>
      <c r="BX11" s="567"/>
      <c r="BY11" s="568"/>
      <c r="BZ11" s="566"/>
      <c r="CA11" s="567"/>
      <c r="CB11" s="568"/>
      <c r="CC11" s="566"/>
      <c r="CD11" s="567"/>
      <c r="CE11" s="567"/>
      <c r="CF11" s="569"/>
      <c r="CG11" s="569"/>
      <c r="CH11" s="569"/>
      <c r="CI11" s="566"/>
      <c r="CJ11" s="567"/>
      <c r="CK11" s="568"/>
      <c r="CL11" s="566"/>
      <c r="CM11" s="567"/>
      <c r="CN11" s="568"/>
      <c r="CO11" s="566"/>
      <c r="CP11" s="567"/>
      <c r="CQ11" s="568"/>
      <c r="CR11" s="566"/>
      <c r="CS11" s="567"/>
      <c r="CT11" s="568"/>
      <c r="CU11" s="566"/>
      <c r="CV11" s="567"/>
      <c r="CW11" s="568"/>
      <c r="CX11" s="566"/>
      <c r="CY11" s="567"/>
      <c r="CZ11" s="568"/>
      <c r="DA11" s="566"/>
      <c r="DB11" s="567"/>
      <c r="DC11" s="568"/>
      <c r="DD11" s="566"/>
      <c r="DE11" s="567"/>
      <c r="DF11" s="568"/>
      <c r="DG11" s="566"/>
      <c r="DH11" s="567"/>
      <c r="DI11" s="568"/>
      <c r="DJ11" s="569"/>
      <c r="DK11" s="569"/>
      <c r="DL11" s="569"/>
      <c r="DM11" s="566"/>
      <c r="DN11" s="567"/>
      <c r="DO11" s="568"/>
      <c r="DP11" s="576"/>
      <c r="DQ11" s="577"/>
      <c r="DR11" s="578"/>
      <c r="DS11" s="576" t="s">
        <v>165</v>
      </c>
      <c r="DT11" s="577"/>
      <c r="DU11" s="578"/>
      <c r="DV11" s="579" t="s">
        <v>166</v>
      </c>
      <c r="DW11" s="580"/>
      <c r="DX11" s="581"/>
      <c r="DY11" s="576" t="s">
        <v>167</v>
      </c>
      <c r="DZ11" s="577"/>
      <c r="EA11" s="578"/>
      <c r="EB11" s="576" t="s">
        <v>234</v>
      </c>
      <c r="EC11" s="577"/>
      <c r="ED11" s="578"/>
      <c r="EE11" s="576"/>
      <c r="EF11" s="577"/>
      <c r="EG11" s="578"/>
      <c r="EH11" s="576"/>
      <c r="EI11" s="577"/>
      <c r="EJ11" s="578"/>
      <c r="EK11" s="576"/>
      <c r="EL11" s="577"/>
      <c r="EM11" s="578"/>
      <c r="EN11" s="576"/>
      <c r="EO11" s="577"/>
      <c r="EP11" s="578"/>
      <c r="EQ11" s="566"/>
      <c r="ER11" s="567"/>
      <c r="ES11" s="568"/>
      <c r="ET11" s="566"/>
      <c r="EU11" s="567"/>
      <c r="EV11" s="568"/>
      <c r="EW11" s="566"/>
      <c r="EX11" s="567"/>
      <c r="EY11" s="568"/>
      <c r="EZ11" s="569"/>
      <c r="FA11" s="569"/>
      <c r="FB11" s="569"/>
      <c r="FC11" s="566"/>
      <c r="FD11" s="567"/>
      <c r="FE11" s="568"/>
      <c r="FG11" s="158"/>
      <c r="FH11" s="158"/>
      <c r="FI11" s="158"/>
    </row>
    <row r="12" spans="1:165" s="157" customFormat="1" ht="42.75" customHeight="1">
      <c r="A12" s="569"/>
      <c r="B12" s="569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82" t="s">
        <v>172</v>
      </c>
      <c r="B31" s="583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2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3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2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6"/>
  <sheetViews>
    <sheetView tabSelected="1" view="pageBreakPreview" zoomScale="62" zoomScaleSheetLayoutView="62" workbookViewId="0">
      <selection activeCell="B200" sqref="B200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27.140625" style="62" customWidth="1"/>
    <col min="5" max="5" width="19.28515625" style="62" customWidth="1"/>
    <col min="6" max="6" width="27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441</v>
      </c>
      <c r="B1" s="428"/>
      <c r="C1" s="428"/>
      <c r="D1" s="428"/>
      <c r="E1" s="428"/>
      <c r="F1" s="428"/>
      <c r="G1" s="425"/>
    </row>
    <row r="2" spans="1:7" ht="23.25" thickBot="1">
      <c r="A2" s="426" t="s">
        <v>563</v>
      </c>
      <c r="B2" s="428"/>
      <c r="C2" s="428"/>
      <c r="D2" s="428"/>
      <c r="E2" s="428"/>
      <c r="F2" s="428"/>
      <c r="G2" s="425"/>
    </row>
    <row r="3" spans="1:7" ht="23.25" thickBot="1">
      <c r="A3" s="515"/>
      <c r="B3" s="516"/>
      <c r="C3" s="446" t="s">
        <v>443</v>
      </c>
      <c r="D3" s="447"/>
      <c r="E3" s="448"/>
      <c r="F3" s="449" t="s">
        <v>444</v>
      </c>
      <c r="G3" s="450"/>
    </row>
    <row r="4" spans="1:7" ht="71.25" customHeight="1">
      <c r="A4" s="513" t="s">
        <v>442</v>
      </c>
      <c r="B4" s="514" t="s">
        <v>555</v>
      </c>
      <c r="C4" s="504" t="s">
        <v>449</v>
      </c>
      <c r="D4" s="505" t="s">
        <v>564</v>
      </c>
      <c r="E4" s="506" t="s">
        <v>309</v>
      </c>
      <c r="F4" s="504" t="s">
        <v>565</v>
      </c>
      <c r="G4" s="506" t="s">
        <v>451</v>
      </c>
    </row>
    <row r="5" spans="1:7" s="6" customFormat="1" ht="26.25">
      <c r="A5" s="347"/>
      <c r="B5" s="429" t="s">
        <v>4</v>
      </c>
      <c r="C5" s="451">
        <f>C6+C13+C18+C26+C28+C32+C8</f>
        <v>222533.22</v>
      </c>
      <c r="D5" s="452">
        <f>D6+D13+D18+D26+D28+D32+D8</f>
        <v>148498.15938999999</v>
      </c>
      <c r="E5" s="453">
        <f t="shared" ref="E5:E14" si="0">SUM(D5/C5*100)</f>
        <v>66.730782662471682</v>
      </c>
      <c r="F5" s="451">
        <f>SUM(F6+F8+F13+F18+F26+F28+F32)</f>
        <v>152871.35585000002</v>
      </c>
      <c r="G5" s="453">
        <f>SUM(D5/F5*100)</f>
        <v>97.13929634777945</v>
      </c>
    </row>
    <row r="6" spans="1:7" s="6" customFormat="1" ht="26.25">
      <c r="A6" s="347">
        <v>1010000</v>
      </c>
      <c r="B6" s="429" t="s">
        <v>5</v>
      </c>
      <c r="C6" s="451">
        <f>C7</f>
        <v>152367.51999999999</v>
      </c>
      <c r="D6" s="452">
        <f>D7</f>
        <v>104525.69661</v>
      </c>
      <c r="E6" s="453">
        <f t="shared" si="0"/>
        <v>68.601035581599021</v>
      </c>
      <c r="F6" s="451">
        <f>SUM(F7)</f>
        <v>108096.75606</v>
      </c>
      <c r="G6" s="453">
        <f t="shared" ref="G6:G72" si="1">SUM(D6/F6*100)</f>
        <v>96.696423111885196</v>
      </c>
    </row>
    <row r="7" spans="1:7" ht="26.25">
      <c r="A7" s="348">
        <v>1010200001</v>
      </c>
      <c r="B7" s="430" t="s">
        <v>220</v>
      </c>
      <c r="C7" s="454">
        <v>152367.51999999999</v>
      </c>
      <c r="D7" s="455">
        <v>104525.69661</v>
      </c>
      <c r="E7" s="453">
        <f t="shared" si="0"/>
        <v>68.601035581599021</v>
      </c>
      <c r="F7" s="456">
        <v>108096.75606</v>
      </c>
      <c r="G7" s="453">
        <f t="shared" si="1"/>
        <v>96.696423111885196</v>
      </c>
    </row>
    <row r="8" spans="1:7" ht="40.5">
      <c r="A8" s="347">
        <v>1030000</v>
      </c>
      <c r="B8" s="431" t="s">
        <v>259</v>
      </c>
      <c r="C8" s="451">
        <f>C9+C11+C10</f>
        <v>18312.5</v>
      </c>
      <c r="D8" s="452">
        <f>D9+D11+D10+D12</f>
        <v>14155.98014</v>
      </c>
      <c r="E8" s="453">
        <f t="shared" si="0"/>
        <v>77.302280627986335</v>
      </c>
      <c r="F8" s="451">
        <f>SUM(F9+F10+F11+F12)</f>
        <v>14338.47567</v>
      </c>
      <c r="G8" s="453">
        <f t="shared" si="1"/>
        <v>98.727232000108415</v>
      </c>
    </row>
    <row r="9" spans="1:7" ht="26.25">
      <c r="A9" s="348">
        <v>1030223001</v>
      </c>
      <c r="B9" s="430" t="s">
        <v>261</v>
      </c>
      <c r="C9" s="454">
        <v>8457.5</v>
      </c>
      <c r="D9" s="455">
        <v>7251.2139999999999</v>
      </c>
      <c r="E9" s="453">
        <f t="shared" si="0"/>
        <v>85.737085427135668</v>
      </c>
      <c r="F9" s="456">
        <v>7010.81077</v>
      </c>
      <c r="G9" s="453">
        <f t="shared" si="1"/>
        <v>103.42903606853449</v>
      </c>
    </row>
    <row r="10" spans="1:7" ht="26.25">
      <c r="A10" s="348">
        <v>1030224001</v>
      </c>
      <c r="B10" s="430" t="s">
        <v>267</v>
      </c>
      <c r="C10" s="454">
        <v>55</v>
      </c>
      <c r="D10" s="455">
        <v>39.070729999999998</v>
      </c>
      <c r="E10" s="453">
        <f t="shared" si="0"/>
        <v>71.037690909090898</v>
      </c>
      <c r="F10" s="456">
        <v>39.661099999999998</v>
      </c>
      <c r="G10" s="453">
        <f t="shared" si="1"/>
        <v>98.511463373431397</v>
      </c>
    </row>
    <row r="11" spans="1:7" ht="26.25">
      <c r="A11" s="348">
        <v>1030225001</v>
      </c>
      <c r="B11" s="430" t="s">
        <v>260</v>
      </c>
      <c r="C11" s="454">
        <v>9800</v>
      </c>
      <c r="D11" s="455">
        <v>7716.4613900000004</v>
      </c>
      <c r="E11" s="453">
        <f t="shared" si="0"/>
        <v>78.739401938775515</v>
      </c>
      <c r="F11" s="456">
        <v>8070.6241799999998</v>
      </c>
      <c r="G11" s="453">
        <f t="shared" si="1"/>
        <v>95.611705091191595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-850.76598000000001</v>
      </c>
      <c r="E12" s="453" t="e">
        <f t="shared" si="0"/>
        <v>#DIV/0!</v>
      </c>
      <c r="F12" s="456">
        <v>-782.62037999999995</v>
      </c>
      <c r="G12" s="453">
        <f t="shared" si="1"/>
        <v>108.70736333239878</v>
      </c>
    </row>
    <row r="13" spans="1:7" s="6" customFormat="1" ht="26.25">
      <c r="A13" s="347">
        <v>1050000</v>
      </c>
      <c r="B13" s="429" t="s">
        <v>6</v>
      </c>
      <c r="C13" s="451">
        <f>SUM(C14:C17)</f>
        <v>23128</v>
      </c>
      <c r="D13" s="452">
        <f>SUM(D14:D17)</f>
        <v>19492.744190000001</v>
      </c>
      <c r="E13" s="453">
        <f t="shared" si="0"/>
        <v>84.282013965755795</v>
      </c>
      <c r="F13" s="451">
        <f>SUM(F14+F15+F16+F17)</f>
        <v>15747.26649</v>
      </c>
      <c r="G13" s="453">
        <f t="shared" si="1"/>
        <v>123.78493881702259</v>
      </c>
    </row>
    <row r="14" spans="1:7" s="6" customFormat="1" ht="26.25">
      <c r="A14" s="348">
        <v>1050100000</v>
      </c>
      <c r="B14" s="432" t="s">
        <v>392</v>
      </c>
      <c r="C14" s="454">
        <v>18528</v>
      </c>
      <c r="D14" s="457">
        <v>16396.780210000001</v>
      </c>
      <c r="E14" s="453">
        <f t="shared" si="0"/>
        <v>88.497302515112267</v>
      </c>
      <c r="F14" s="454">
        <v>12312.92352</v>
      </c>
      <c r="G14" s="453">
        <f t="shared" si="1"/>
        <v>133.16723833593664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-53.549320000000002</v>
      </c>
      <c r="E15" s="453"/>
      <c r="F15" s="456">
        <v>42.057169999999999</v>
      </c>
      <c r="G15" s="453">
        <f t="shared" si="1"/>
        <v>-127.32506728341446</v>
      </c>
    </row>
    <row r="16" spans="1:7" ht="23.25" customHeight="1">
      <c r="A16" s="348">
        <v>1050300000</v>
      </c>
      <c r="B16" s="432" t="s">
        <v>221</v>
      </c>
      <c r="C16" s="458">
        <v>2100</v>
      </c>
      <c r="D16" s="455">
        <v>2407.6749799999998</v>
      </c>
      <c r="E16" s="453">
        <f t="shared" ref="E16:E45" si="2">SUM(D16/C16*100)</f>
        <v>114.65118952380951</v>
      </c>
      <c r="F16" s="456">
        <v>1828.0965699999999</v>
      </c>
      <c r="G16" s="453">
        <f t="shared" si="1"/>
        <v>131.70392743529956</v>
      </c>
    </row>
    <row r="17" spans="1:7" ht="40.5">
      <c r="A17" s="348">
        <v>1050400002</v>
      </c>
      <c r="B17" s="430" t="s">
        <v>249</v>
      </c>
      <c r="C17" s="458">
        <v>2500</v>
      </c>
      <c r="D17" s="455">
        <v>741.83831999999995</v>
      </c>
      <c r="E17" s="453">
        <f t="shared" si="2"/>
        <v>29.673532799999997</v>
      </c>
      <c r="F17" s="456">
        <v>1564.18923</v>
      </c>
      <c r="G17" s="453">
        <f t="shared" si="1"/>
        <v>47.426379479674594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24925.200000000001</v>
      </c>
      <c r="D18" s="451">
        <f>SUM(D20+D23+D19)</f>
        <v>7673.7199099999998</v>
      </c>
      <c r="E18" s="453">
        <f t="shared" si="2"/>
        <v>30.786994327026463</v>
      </c>
      <c r="F18" s="451">
        <f>SUM(F19+F20+F23)</f>
        <v>6594.2434899999989</v>
      </c>
      <c r="G18" s="453">
        <f t="shared" si="1"/>
        <v>116.36998120613835</v>
      </c>
    </row>
    <row r="19" spans="1:7" s="6" customFormat="1" ht="18" customHeight="1">
      <c r="A19" s="348">
        <v>1060100000</v>
      </c>
      <c r="B19" s="432" t="s">
        <v>8</v>
      </c>
      <c r="C19" s="454">
        <v>6890</v>
      </c>
      <c r="D19" s="455">
        <v>1132.69732</v>
      </c>
      <c r="E19" s="453">
        <f t="shared" si="2"/>
        <v>16.439728882438317</v>
      </c>
      <c r="F19" s="456">
        <v>1442.2899299999999</v>
      </c>
      <c r="G19" s="453">
        <f t="shared" si="1"/>
        <v>78.534648023230673</v>
      </c>
    </row>
    <row r="20" spans="1:7" s="6" customFormat="1" ht="21.75" customHeight="1">
      <c r="A20" s="348">
        <v>1060400000</v>
      </c>
      <c r="B20" s="429" t="s">
        <v>466</v>
      </c>
      <c r="C20" s="454">
        <f>SUM(C22+C21)</f>
        <v>2921.2</v>
      </c>
      <c r="D20" s="455">
        <f>SUM(D21:D22)</f>
        <v>612.19836000000009</v>
      </c>
      <c r="E20" s="453">
        <f t="shared" si="2"/>
        <v>20.957084759687806</v>
      </c>
      <c r="F20" s="456">
        <f>SUM(F22+F21)</f>
        <v>604.31500000000005</v>
      </c>
      <c r="G20" s="453">
        <f t="shared" si="1"/>
        <v>101.30451171988119</v>
      </c>
    </row>
    <row r="21" spans="1:7" s="6" customFormat="1" ht="21.75" customHeight="1">
      <c r="A21" s="348"/>
      <c r="B21" s="520" t="s">
        <v>464</v>
      </c>
      <c r="C21" s="454">
        <v>200</v>
      </c>
      <c r="D21" s="455">
        <v>163.51589000000001</v>
      </c>
      <c r="E21" s="453">
        <f t="shared" si="2"/>
        <v>81.757945000000007</v>
      </c>
      <c r="F21" s="456">
        <v>163.14641</v>
      </c>
      <c r="G21" s="453">
        <f t="shared" si="1"/>
        <v>100.22647142526766</v>
      </c>
    </row>
    <row r="22" spans="1:7" s="6" customFormat="1" ht="21.75" customHeight="1">
      <c r="A22" s="348"/>
      <c r="B22" s="520" t="s">
        <v>465</v>
      </c>
      <c r="C22" s="454">
        <v>2721.2</v>
      </c>
      <c r="D22" s="455">
        <v>448.68247000000002</v>
      </c>
      <c r="E22" s="453">
        <f t="shared" si="2"/>
        <v>16.488404747905339</v>
      </c>
      <c r="F22" s="456">
        <v>441.16858999999999</v>
      </c>
      <c r="G22" s="453">
        <f t="shared" si="1"/>
        <v>101.70317655660845</v>
      </c>
    </row>
    <row r="23" spans="1:7" ht="31.5" customHeight="1">
      <c r="A23" s="348">
        <v>1060600000</v>
      </c>
      <c r="B23" s="429" t="s">
        <v>453</v>
      </c>
      <c r="C23" s="454">
        <v>15114</v>
      </c>
      <c r="D23" s="455">
        <f>SUM(D24:D25)</f>
        <v>5928.8242299999993</v>
      </c>
      <c r="E23" s="453">
        <f t="shared" si="2"/>
        <v>39.227366878390889</v>
      </c>
      <c r="F23" s="456">
        <f>SUM(F24+F25)</f>
        <v>4547.6385599999994</v>
      </c>
      <c r="G23" s="453">
        <f t="shared" si="1"/>
        <v>130.37149174845592</v>
      </c>
    </row>
    <row r="24" spans="1:7" ht="31.5" customHeight="1">
      <c r="A24" s="348"/>
      <c r="B24" s="520" t="s">
        <v>452</v>
      </c>
      <c r="C24" s="454">
        <v>4000</v>
      </c>
      <c r="D24" s="455">
        <v>4393.6447099999996</v>
      </c>
      <c r="E24" s="453">
        <f t="shared" si="2"/>
        <v>109.84111774999998</v>
      </c>
      <c r="F24" s="456">
        <v>2888.1900099999998</v>
      </c>
      <c r="G24" s="453">
        <f t="shared" si="1"/>
        <v>152.12450340135342</v>
      </c>
    </row>
    <row r="25" spans="1:7" ht="31.5" customHeight="1">
      <c r="A25" s="348"/>
      <c r="B25" s="520" t="s">
        <v>467</v>
      </c>
      <c r="C25" s="454">
        <v>11114</v>
      </c>
      <c r="D25" s="455">
        <v>1535.1795199999999</v>
      </c>
      <c r="E25" s="453">
        <f t="shared" si="2"/>
        <v>13.813024293683643</v>
      </c>
      <c r="F25" s="456">
        <v>1659.4485500000001</v>
      </c>
      <c r="G25" s="453">
        <f t="shared" si="1"/>
        <v>92.511426160214484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2300</v>
      </c>
      <c r="D26" s="452">
        <f>SUM(D27)</f>
        <v>1102.7750799999999</v>
      </c>
      <c r="E26" s="453">
        <f t="shared" si="2"/>
        <v>47.946742608695644</v>
      </c>
      <c r="F26" s="451">
        <f>SUM(F27)</f>
        <v>6252.6950200000001</v>
      </c>
      <c r="G26" s="453">
        <f t="shared" si="1"/>
        <v>17.636796237024846</v>
      </c>
    </row>
    <row r="27" spans="1:7" ht="36.75" customHeight="1">
      <c r="A27" s="348">
        <v>1070102001</v>
      </c>
      <c r="B27" s="430" t="s">
        <v>229</v>
      </c>
      <c r="C27" s="454">
        <v>2300</v>
      </c>
      <c r="D27" s="455">
        <v>1102.7750799999999</v>
      </c>
      <c r="E27" s="453">
        <f t="shared" si="2"/>
        <v>47.946742608695644</v>
      </c>
      <c r="F27" s="456">
        <v>6252.6950200000001</v>
      </c>
      <c r="G27" s="453">
        <f t="shared" si="1"/>
        <v>17.636796237024846</v>
      </c>
    </row>
    <row r="28" spans="1:7" s="6" customFormat="1" ht="26.25">
      <c r="A28" s="347">
        <v>1080000</v>
      </c>
      <c r="B28" s="429" t="s">
        <v>10</v>
      </c>
      <c r="C28" s="451">
        <f>C29+C30+C31</f>
        <v>1500</v>
      </c>
      <c r="D28" s="452">
        <f>D29+D30+D31</f>
        <v>1547.2798599999999</v>
      </c>
      <c r="E28" s="453">
        <f t="shared" si="2"/>
        <v>103.15199066666665</v>
      </c>
      <c r="F28" s="451">
        <f>SUM(F29+F30)</f>
        <v>1841.9154700000001</v>
      </c>
      <c r="G28" s="453">
        <f t="shared" si="1"/>
        <v>84.003847364396137</v>
      </c>
    </row>
    <row r="29" spans="1:7" ht="27" customHeight="1">
      <c r="A29" s="348">
        <v>1080300001</v>
      </c>
      <c r="B29" s="430" t="s">
        <v>230</v>
      </c>
      <c r="C29" s="454">
        <v>1500</v>
      </c>
      <c r="D29" s="455">
        <v>1512.1998599999999</v>
      </c>
      <c r="E29" s="453">
        <f t="shared" si="2"/>
        <v>100.81332400000001</v>
      </c>
      <c r="F29" s="456">
        <v>1795.2254700000001</v>
      </c>
      <c r="G29" s="453">
        <f t="shared" si="1"/>
        <v>84.234536846226888</v>
      </c>
    </row>
    <row r="30" spans="1:7" ht="24" customHeight="1">
      <c r="A30" s="348">
        <v>1080400001</v>
      </c>
      <c r="B30" s="430" t="s">
        <v>219</v>
      </c>
      <c r="C30" s="454">
        <v>0</v>
      </c>
      <c r="D30" s="455">
        <v>35.08</v>
      </c>
      <c r="E30" s="453" t="e">
        <f t="shared" si="2"/>
        <v>#DIV/0!</v>
      </c>
      <c r="F30" s="456">
        <v>46.69</v>
      </c>
      <c r="G30" s="453">
        <f t="shared" si="1"/>
        <v>75.133861640608274</v>
      </c>
    </row>
    <row r="31" spans="1:7" ht="54.75" customHeight="1">
      <c r="A31" s="348">
        <v>1080700001</v>
      </c>
      <c r="B31" s="430" t="s">
        <v>448</v>
      </c>
      <c r="C31" s="454">
        <v>0</v>
      </c>
      <c r="D31" s="455"/>
      <c r="E31" s="453"/>
      <c r="F31" s="456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-3.6400000000000002E-2</v>
      </c>
      <c r="E32" s="453" t="e">
        <f t="shared" si="2"/>
        <v>#DIV/0!</v>
      </c>
      <c r="F32" s="451">
        <f>SUM(F33:F35)</f>
        <v>3.65E-3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 t="e">
        <f t="shared" si="2"/>
        <v>#DIV/0!</v>
      </c>
      <c r="F33" s="456">
        <v>0</v>
      </c>
      <c r="G33" s="453" t="e">
        <f t="shared" si="1"/>
        <v>#DIV/0!</v>
      </c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 t="e">
        <f t="shared" si="2"/>
        <v>#DIV/0!</v>
      </c>
      <c r="F34" s="456">
        <v>3.65E-3</v>
      </c>
      <c r="G34" s="453">
        <f t="shared" si="1"/>
        <v>0</v>
      </c>
    </row>
    <row r="35" spans="1:7" s="15" customFormat="1" ht="36.75" customHeight="1">
      <c r="A35" s="348">
        <v>1090700000</v>
      </c>
      <c r="B35" s="430" t="s">
        <v>430</v>
      </c>
      <c r="C35" s="454">
        <v>0</v>
      </c>
      <c r="D35" s="455">
        <v>-3.6400000000000002E-2</v>
      </c>
      <c r="E35" s="453" t="e">
        <f t="shared" si="2"/>
        <v>#DIV/0!</v>
      </c>
      <c r="F35" s="456">
        <v>0</v>
      </c>
      <c r="G35" s="453" t="e">
        <f t="shared" si="1"/>
        <v>#DIV/0!</v>
      </c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37150.667880000001</v>
      </c>
      <c r="D37" s="452">
        <f>D38+D48+D50+D53+D57+D59+D65</f>
        <v>32814.859100000001</v>
      </c>
      <c r="E37" s="453">
        <f t="shared" si="2"/>
        <v>88.32912292719729</v>
      </c>
      <c r="F37" s="451">
        <f>F38+F48+F50+F53+F57+F59+F65</f>
        <v>18904.888780000001</v>
      </c>
      <c r="G37" s="453">
        <f t="shared" si="1"/>
        <v>173.57869428311972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12427</v>
      </c>
      <c r="D38" s="521">
        <f>SUM(D39+D41+D43+D45+D46+D47+D42+D44)</f>
        <v>8806.7519599999996</v>
      </c>
      <c r="E38" s="453">
        <f t="shared" si="2"/>
        <v>70.86788412327995</v>
      </c>
      <c r="F38" s="451">
        <f>SUM(F39:F47)</f>
        <v>9534.2658700000011</v>
      </c>
      <c r="G38" s="453">
        <f t="shared" si="1"/>
        <v>92.369481615892866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4">
        <v>44.585999999999999</v>
      </c>
      <c r="G39" s="453">
        <f t="shared" si="1"/>
        <v>0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6">
        <v>0</v>
      </c>
      <c r="G40" s="453"/>
    </row>
    <row r="41" spans="1:7" ht="26.25">
      <c r="A41" s="349">
        <v>1110501000</v>
      </c>
      <c r="B41" s="433" t="s">
        <v>217</v>
      </c>
      <c r="C41" s="458">
        <v>8000</v>
      </c>
      <c r="D41" s="455">
        <v>6706.0293899999997</v>
      </c>
      <c r="E41" s="453">
        <f t="shared" si="2"/>
        <v>83.825367374999999</v>
      </c>
      <c r="F41" s="456">
        <v>6815.9333800000004</v>
      </c>
      <c r="G41" s="453">
        <f t="shared" si="1"/>
        <v>98.387543071907189</v>
      </c>
    </row>
    <row r="42" spans="1:7" ht="44.25" customHeight="1">
      <c r="A42" s="349">
        <v>1110502000</v>
      </c>
      <c r="B42" s="434" t="s">
        <v>434</v>
      </c>
      <c r="C42" s="458">
        <v>2594</v>
      </c>
      <c r="D42" s="455">
        <v>1116.87194</v>
      </c>
      <c r="E42" s="453">
        <f t="shared" si="2"/>
        <v>43.05597301464919</v>
      </c>
      <c r="F42" s="456">
        <v>1834.1455900000001</v>
      </c>
      <c r="G42" s="453">
        <f t="shared" si="1"/>
        <v>60.893308911208081</v>
      </c>
    </row>
    <row r="43" spans="1:7" ht="18.75" customHeight="1">
      <c r="A43" s="348">
        <v>1110503505</v>
      </c>
      <c r="B43" s="432" t="s">
        <v>216</v>
      </c>
      <c r="C43" s="458">
        <v>517</v>
      </c>
      <c r="D43" s="455">
        <v>299.23437000000001</v>
      </c>
      <c r="E43" s="453">
        <f t="shared" si="2"/>
        <v>57.878988394584141</v>
      </c>
      <c r="F43" s="456">
        <v>432.49106</v>
      </c>
      <c r="G43" s="453">
        <f t="shared" si="1"/>
        <v>69.188567735943494</v>
      </c>
    </row>
    <row r="44" spans="1:7" ht="37.5" customHeight="1">
      <c r="A44" s="348">
        <v>1110530000</v>
      </c>
      <c r="B44" s="430" t="s">
        <v>450</v>
      </c>
      <c r="C44" s="459">
        <v>0</v>
      </c>
      <c r="D44" s="455">
        <v>2.8300000000000001E-3</v>
      </c>
      <c r="E44" s="453"/>
      <c r="F44" s="456">
        <v>0</v>
      </c>
      <c r="G44" s="453"/>
    </row>
    <row r="45" spans="1:7" s="15" customFormat="1" ht="26.25">
      <c r="A45" s="348">
        <v>1110701505</v>
      </c>
      <c r="B45" s="432" t="s">
        <v>232</v>
      </c>
      <c r="C45" s="458">
        <v>260</v>
      </c>
      <c r="D45" s="455">
        <v>261.95400000000001</v>
      </c>
      <c r="E45" s="453">
        <f t="shared" si="2"/>
        <v>100.75153846153846</v>
      </c>
      <c r="F45" s="456">
        <v>13.106999999999999</v>
      </c>
      <c r="G45" s="453">
        <f t="shared" si="1"/>
        <v>1998.5809109636073</v>
      </c>
    </row>
    <row r="46" spans="1:7" s="15" customFormat="1" ht="26.25">
      <c r="A46" s="348">
        <v>1110903000</v>
      </c>
      <c r="B46" s="432" t="s">
        <v>383</v>
      </c>
      <c r="C46" s="458">
        <v>0</v>
      </c>
      <c r="D46" s="455">
        <v>0</v>
      </c>
      <c r="E46" s="453"/>
      <c r="F46" s="456"/>
      <c r="G46" s="453"/>
    </row>
    <row r="47" spans="1:7" s="15" customFormat="1" ht="26.25">
      <c r="A47" s="348">
        <v>1110904414</v>
      </c>
      <c r="B47" s="432" t="s">
        <v>310</v>
      </c>
      <c r="C47" s="458">
        <v>1056</v>
      </c>
      <c r="D47" s="455">
        <v>422.65942999999999</v>
      </c>
      <c r="E47" s="453">
        <f>SUM(D47/C47*100)</f>
        <v>40.024567234848483</v>
      </c>
      <c r="F47" s="456">
        <v>394.00283999999999</v>
      </c>
      <c r="G47" s="453">
        <f t="shared" si="1"/>
        <v>107.27319376682665</v>
      </c>
    </row>
    <row r="48" spans="1:7" s="15" customFormat="1" ht="40.5">
      <c r="A48" s="347">
        <v>1120000</v>
      </c>
      <c r="B48" s="431" t="s">
        <v>123</v>
      </c>
      <c r="C48" s="460">
        <f>C49</f>
        <v>950</v>
      </c>
      <c r="D48" s="522">
        <f>D49</f>
        <v>449.46616999999998</v>
      </c>
      <c r="E48" s="453">
        <f>SUM(D48/C48*100)</f>
        <v>47.312228421052623</v>
      </c>
      <c r="F48" s="460">
        <f>SUM(F49)</f>
        <v>876.92142999999999</v>
      </c>
      <c r="G48" s="453">
        <f t="shared" si="1"/>
        <v>51.255010383313362</v>
      </c>
    </row>
    <row r="49" spans="1:9" s="15" customFormat="1" ht="26.25">
      <c r="A49" s="348">
        <v>1120100001</v>
      </c>
      <c r="B49" s="430" t="s">
        <v>233</v>
      </c>
      <c r="C49" s="454">
        <v>950</v>
      </c>
      <c r="D49" s="455">
        <v>449.46616999999998</v>
      </c>
      <c r="E49" s="453">
        <f>SUM(D49/C49*100)</f>
        <v>47.312228421052623</v>
      </c>
      <c r="F49" s="456">
        <v>876.92142999999999</v>
      </c>
      <c r="G49" s="453">
        <f t="shared" si="1"/>
        <v>51.255010383313362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900</v>
      </c>
      <c r="D50" s="452">
        <f>D51+D52</f>
        <v>631.39745000000005</v>
      </c>
      <c r="E50" s="453">
        <f>SUM(D50/C50*100)</f>
        <v>70.155272222222237</v>
      </c>
      <c r="F50" s="451">
        <f>SUM(F51:F52)</f>
        <v>801.89675</v>
      </c>
      <c r="G50" s="453">
        <f t="shared" si="1"/>
        <v>78.73799837697311</v>
      </c>
    </row>
    <row r="51" spans="1:9" s="15" customFormat="1" ht="20.25" customHeight="1">
      <c r="A51" s="348">
        <v>1130200000</v>
      </c>
      <c r="B51" s="430" t="s">
        <v>308</v>
      </c>
      <c r="C51" s="454">
        <v>900</v>
      </c>
      <c r="D51" s="457">
        <v>631.39745000000005</v>
      </c>
      <c r="E51" s="453">
        <f>SUM(D51/C51*100)</f>
        <v>70.155272222222237</v>
      </c>
      <c r="F51" s="454">
        <v>801.89675</v>
      </c>
      <c r="G51" s="453">
        <f t="shared" si="1"/>
        <v>78.73799837697311</v>
      </c>
    </row>
    <row r="52" spans="1:9" ht="25.5" customHeight="1">
      <c r="A52" s="348">
        <v>1130305005</v>
      </c>
      <c r="B52" s="430" t="s">
        <v>215</v>
      </c>
      <c r="C52" s="454">
        <v>0</v>
      </c>
      <c r="D52" s="455">
        <v>0</v>
      </c>
      <c r="E52" s="453"/>
      <c r="F52" s="456">
        <v>0</v>
      </c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9400</v>
      </c>
      <c r="D53" s="451">
        <f>D54+D55+D56</f>
        <v>12502.09554</v>
      </c>
      <c r="E53" s="453">
        <f t="shared" ref="E53:E65" si="3">SUM(D53/C53*100)</f>
        <v>133.00101638297872</v>
      </c>
      <c r="F53" s="451">
        <f>F54+F55+F56</f>
        <v>6040.9169200000006</v>
      </c>
      <c r="G53" s="453">
        <f t="shared" si="1"/>
        <v>206.95691904996437</v>
      </c>
    </row>
    <row r="54" spans="1:9" ht="26.25">
      <c r="A54" s="349">
        <v>1140200000</v>
      </c>
      <c r="B54" s="434" t="s">
        <v>213</v>
      </c>
      <c r="C54" s="454">
        <v>1400</v>
      </c>
      <c r="D54" s="455">
        <v>0</v>
      </c>
      <c r="E54" s="453">
        <f t="shared" si="3"/>
        <v>0</v>
      </c>
      <c r="F54" s="456">
        <v>2286.2368000000001</v>
      </c>
      <c r="G54" s="453">
        <f t="shared" si="1"/>
        <v>0</v>
      </c>
    </row>
    <row r="55" spans="1:9" ht="40.5" customHeight="1">
      <c r="A55" s="348">
        <v>1140601000</v>
      </c>
      <c r="B55" s="430" t="s">
        <v>560</v>
      </c>
      <c r="C55" s="454">
        <v>7300</v>
      </c>
      <c r="D55" s="455">
        <v>12241.92821</v>
      </c>
      <c r="E55" s="453">
        <f t="shared" si="3"/>
        <v>167.69764671232878</v>
      </c>
      <c r="F55" s="456">
        <v>2556.0756799999999</v>
      </c>
      <c r="G55" s="453">
        <f t="shared" si="1"/>
        <v>478.93449735416283</v>
      </c>
    </row>
    <row r="56" spans="1:9" ht="33.75" customHeight="1">
      <c r="A56" s="348">
        <v>1140602000</v>
      </c>
      <c r="B56" s="430" t="s">
        <v>561</v>
      </c>
      <c r="C56" s="454">
        <v>700</v>
      </c>
      <c r="D56" s="455">
        <v>260.16732999999999</v>
      </c>
      <c r="E56" s="453">
        <f t="shared" si="3"/>
        <v>37.166761428571427</v>
      </c>
      <c r="F56" s="456">
        <v>1198.6044400000001</v>
      </c>
      <c r="G56" s="453">
        <f t="shared" si="1"/>
        <v>21.705854018027832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2196</v>
      </c>
      <c r="D59" s="452">
        <f>SUM(D60:D64)</f>
        <v>1387.4250999999999</v>
      </c>
      <c r="E59" s="453">
        <f t="shared" si="3"/>
        <v>63.179649362477228</v>
      </c>
      <c r="F59" s="451">
        <f>SUM(F60:F64)</f>
        <v>1650.8878099999999</v>
      </c>
      <c r="G59" s="453">
        <f t="shared" si="1"/>
        <v>84.041149955550281</v>
      </c>
      <c r="I59" s="147"/>
    </row>
    <row r="60" spans="1:9" ht="36.75" customHeight="1">
      <c r="A60" s="348">
        <v>1160100001</v>
      </c>
      <c r="B60" s="430" t="s">
        <v>435</v>
      </c>
      <c r="C60" s="454">
        <v>1227.9000000000001</v>
      </c>
      <c r="D60" s="461">
        <v>741.60177999999996</v>
      </c>
      <c r="E60" s="453">
        <f t="shared" si="3"/>
        <v>60.395942666340893</v>
      </c>
      <c r="F60" s="462">
        <v>1048.01405</v>
      </c>
      <c r="G60" s="453">
        <f t="shared" si="1"/>
        <v>70.762579948236379</v>
      </c>
    </row>
    <row r="61" spans="1:9" ht="39.75" customHeight="1">
      <c r="A61" s="348">
        <v>1160700000</v>
      </c>
      <c r="B61" s="430" t="s">
        <v>436</v>
      </c>
      <c r="C61" s="454">
        <v>813.1</v>
      </c>
      <c r="D61" s="463">
        <v>239.37935999999999</v>
      </c>
      <c r="E61" s="453">
        <f t="shared" si="3"/>
        <v>29.440334522198992</v>
      </c>
      <c r="F61" s="464">
        <v>490.71735999999999</v>
      </c>
      <c r="G61" s="453">
        <f t="shared" si="1"/>
        <v>48.78151447505342</v>
      </c>
    </row>
    <row r="62" spans="1:9" ht="39.75" customHeight="1">
      <c r="A62" s="348">
        <v>11610060000</v>
      </c>
      <c r="B62" s="430" t="s">
        <v>468</v>
      </c>
      <c r="C62" s="454">
        <v>0</v>
      </c>
      <c r="D62" s="463">
        <v>13.24455</v>
      </c>
      <c r="E62" s="453"/>
      <c r="F62" s="464"/>
      <c r="G62" s="453"/>
    </row>
    <row r="63" spans="1:9" ht="41.25" customHeight="1">
      <c r="A63" s="348">
        <v>1161012000</v>
      </c>
      <c r="B63" s="430" t="s">
        <v>393</v>
      </c>
      <c r="C63" s="465">
        <v>9</v>
      </c>
      <c r="D63" s="463">
        <v>-0.29959000000000002</v>
      </c>
      <c r="E63" s="453">
        <f t="shared" si="3"/>
        <v>-3.3287777777777778</v>
      </c>
      <c r="F63" s="464">
        <v>92.156400000000005</v>
      </c>
      <c r="G63" s="453">
        <f t="shared" si="1"/>
        <v>-0.3250886536366438</v>
      </c>
    </row>
    <row r="64" spans="1:9" ht="41.25" customHeight="1">
      <c r="A64" s="348">
        <v>1161100001</v>
      </c>
      <c r="B64" s="430" t="s">
        <v>394</v>
      </c>
      <c r="C64" s="465">
        <v>146</v>
      </c>
      <c r="D64" s="463">
        <v>393.49900000000002</v>
      </c>
      <c r="E64" s="453">
        <f t="shared" si="3"/>
        <v>269.51986301369868</v>
      </c>
      <c r="F64" s="464">
        <v>20</v>
      </c>
      <c r="G64" s="453"/>
    </row>
    <row r="65" spans="1:9" ht="25.5" customHeight="1">
      <c r="A65" s="347">
        <v>1170000</v>
      </c>
      <c r="B65" s="431" t="s">
        <v>128</v>
      </c>
      <c r="C65" s="451">
        <f>C66+C67</f>
        <v>11277.667880000001</v>
      </c>
      <c r="D65" s="452">
        <f>D66+D67</f>
        <v>9037.7228800000012</v>
      </c>
      <c r="E65" s="453">
        <f t="shared" si="3"/>
        <v>80.138225173554233</v>
      </c>
      <c r="F65" s="451">
        <f>F66+F67</f>
        <v>0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>
        <v>0.2</v>
      </c>
      <c r="E66" s="453"/>
      <c r="F66" s="454"/>
      <c r="G66" s="453"/>
    </row>
    <row r="67" spans="1:9" ht="26.25">
      <c r="A67" s="348">
        <v>1171500000</v>
      </c>
      <c r="B67" s="432" t="s">
        <v>407</v>
      </c>
      <c r="C67" s="454">
        <v>11277.667880000001</v>
      </c>
      <c r="D67" s="455">
        <v>9037.5228800000004</v>
      </c>
      <c r="E67" s="453">
        <f>SUM(D67/C67*100)</f>
        <v>80.136451757258158</v>
      </c>
      <c r="F67" s="456">
        <v>0</v>
      </c>
      <c r="G67" s="453"/>
    </row>
    <row r="68" spans="1:9" s="6" customFormat="1" ht="26.25">
      <c r="A68" s="347">
        <v>100000</v>
      </c>
      <c r="B68" s="429" t="s">
        <v>16</v>
      </c>
      <c r="C68" s="466">
        <f>SUM(C5,C37)</f>
        <v>259683.88787999999</v>
      </c>
      <c r="D68" s="467">
        <f>SUM(D5,D37)</f>
        <v>181313.01848999999</v>
      </c>
      <c r="E68" s="453">
        <f>SUM(D68/C68*100)</f>
        <v>69.820665413706678</v>
      </c>
      <c r="F68" s="466">
        <f>SUM(F5+F37)</f>
        <v>171776.24463000003</v>
      </c>
      <c r="G68" s="453">
        <f t="shared" si="1"/>
        <v>105.55185839610235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861588.35587999993</v>
      </c>
      <c r="D69" s="452">
        <f>SUM(D70+D71+D72+D73+D74+D75+D76+D77)</f>
        <v>617092.11913000001</v>
      </c>
      <c r="E69" s="453">
        <f>SUM(D69/C69*100)</f>
        <v>71.622615941660555</v>
      </c>
      <c r="F69" s="451">
        <f>SUM(F70+F72+F73+F74+F75+F76+F77)</f>
        <v>564502.35267000005</v>
      </c>
      <c r="G69" s="453">
        <f t="shared" si="1"/>
        <v>109.31612883653349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116188.5</v>
      </c>
      <c r="D70" s="468">
        <v>91415.6</v>
      </c>
      <c r="E70" s="453">
        <f>SUM(D70/C70*100)</f>
        <v>78.678698838525335</v>
      </c>
      <c r="F70" s="469">
        <v>1347.3</v>
      </c>
      <c r="G70" s="453">
        <f t="shared" si="1"/>
        <v>6785.0961181622506</v>
      </c>
    </row>
    <row r="71" spans="1:9" ht="18.75" customHeight="1">
      <c r="A71" s="349">
        <v>2021500200</v>
      </c>
      <c r="B71" s="433" t="s">
        <v>223</v>
      </c>
      <c r="C71" s="458"/>
      <c r="D71" s="468"/>
      <c r="E71" s="453"/>
      <c r="F71" s="469">
        <v>0</v>
      </c>
      <c r="G71" s="453"/>
    </row>
    <row r="72" spans="1:9" ht="26.25">
      <c r="A72" s="349">
        <v>2022000000</v>
      </c>
      <c r="B72" s="433" t="s">
        <v>19</v>
      </c>
      <c r="C72" s="458">
        <v>238521.02932999999</v>
      </c>
      <c r="D72" s="455">
        <v>144834.68945999999</v>
      </c>
      <c r="E72" s="453">
        <f>SUM(D72/C72*100)</f>
        <v>60.721979050164791</v>
      </c>
      <c r="F72" s="456">
        <v>188476.84869000001</v>
      </c>
      <c r="G72" s="453">
        <f t="shared" si="1"/>
        <v>76.844816998303557</v>
      </c>
    </row>
    <row r="73" spans="1:9" ht="26.25">
      <c r="A73" s="349">
        <v>2023000000</v>
      </c>
      <c r="B73" s="433" t="s">
        <v>20</v>
      </c>
      <c r="C73" s="458">
        <v>474335.71100000001</v>
      </c>
      <c r="D73" s="470">
        <v>363362.92592000001</v>
      </c>
      <c r="E73" s="453">
        <f>SUM(D73/C73*100)</f>
        <v>76.604589849234443</v>
      </c>
      <c r="F73" s="471">
        <v>359463.22579</v>
      </c>
      <c r="G73" s="453">
        <f>G82</f>
        <v>147.28469115416937</v>
      </c>
    </row>
    <row r="74" spans="1:9" ht="18" customHeight="1">
      <c r="A74" s="349">
        <v>2024000000</v>
      </c>
      <c r="B74" s="434" t="s">
        <v>21</v>
      </c>
      <c r="C74" s="458">
        <v>32543.115549999999</v>
      </c>
      <c r="D74" s="472">
        <v>25017.835330000002</v>
      </c>
      <c r="E74" s="453">
        <f>SUM(D74/C74*100)</f>
        <v>76.875968717752357</v>
      </c>
      <c r="F74" s="473">
        <v>17219.59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72"/>
      <c r="E75" s="453"/>
      <c r="F75" s="473">
        <v>6361.05044</v>
      </c>
      <c r="G75" s="453"/>
    </row>
    <row r="76" spans="1:9" ht="24" customHeight="1">
      <c r="A76" s="349">
        <v>2180500005</v>
      </c>
      <c r="B76" s="434" t="s">
        <v>303</v>
      </c>
      <c r="C76" s="458">
        <v>0</v>
      </c>
      <c r="D76" s="472">
        <v>0</v>
      </c>
      <c r="E76" s="453"/>
      <c r="F76" s="473">
        <v>1848.9377500000001</v>
      </c>
      <c r="G76" s="453">
        <f t="shared" ref="G76:G78" si="4">SUM(D76/F76*100)</f>
        <v>0</v>
      </c>
    </row>
    <row r="77" spans="1:9" ht="23.25" customHeight="1">
      <c r="A77" s="348">
        <v>2196001005</v>
      </c>
      <c r="B77" s="432" t="s">
        <v>23</v>
      </c>
      <c r="C77" s="456"/>
      <c r="D77" s="455">
        <v>-7538.9315800000004</v>
      </c>
      <c r="E77" s="453"/>
      <c r="F77" s="456">
        <v>-10214.6</v>
      </c>
      <c r="G77" s="453">
        <f t="shared" si="4"/>
        <v>73.805450825289299</v>
      </c>
    </row>
    <row r="78" spans="1:9" s="6" customFormat="1" ht="22.5" customHeight="1">
      <c r="A78" s="347"/>
      <c r="B78" s="429" t="s">
        <v>25</v>
      </c>
      <c r="C78" s="474">
        <f>C68+C69</f>
        <v>1121272.24376</v>
      </c>
      <c r="D78" s="517">
        <f>D68+D69</f>
        <v>798405.13761999994</v>
      </c>
      <c r="E78" s="453">
        <f>SUM(D78/C78*100)</f>
        <v>71.205288640935322</v>
      </c>
      <c r="F78" s="474">
        <f>F68+F69</f>
        <v>736278.59730000002</v>
      </c>
      <c r="G78" s="453">
        <f t="shared" si="4"/>
        <v>108.43791202784156</v>
      </c>
      <c r="H78" s="205"/>
      <c r="I78" s="93"/>
    </row>
    <row r="79" spans="1:9" s="6" customFormat="1" ht="26.25">
      <c r="A79" s="347"/>
      <c r="B79" s="437" t="s">
        <v>299</v>
      </c>
      <c r="C79" s="475">
        <f>C78-C203</f>
        <v>-119557.28115000017</v>
      </c>
      <c r="D79" s="452">
        <f>D78-D203</f>
        <v>-30290.803799999994</v>
      </c>
      <c r="E79" s="476"/>
      <c r="F79" s="451">
        <f>F78-F203</f>
        <v>-17254.924279999803</v>
      </c>
      <c r="G79" s="476"/>
      <c r="H79" s="93"/>
      <c r="I79" s="93"/>
    </row>
    <row r="80" spans="1:9" ht="26.25">
      <c r="A80" s="352"/>
      <c r="B80" s="438"/>
      <c r="C80" s="477"/>
      <c r="D80" s="478"/>
      <c r="E80" s="479"/>
      <c r="F80" s="480"/>
      <c r="G80" s="479"/>
    </row>
    <row r="81" spans="1:7" ht="60.75">
      <c r="A81" s="507" t="s">
        <v>445</v>
      </c>
      <c r="B81" s="508" t="s">
        <v>446</v>
      </c>
      <c r="C81" s="504" t="s">
        <v>449</v>
      </c>
      <c r="D81" s="510" t="s">
        <v>564</v>
      </c>
      <c r="E81" s="511" t="s">
        <v>309</v>
      </c>
      <c r="F81" s="509" t="s">
        <v>565</v>
      </c>
      <c r="G81" s="511" t="s">
        <v>451</v>
      </c>
    </row>
    <row r="82" spans="1:7" s="6" customFormat="1" ht="22.5" customHeight="1">
      <c r="A82" s="353" t="s">
        <v>27</v>
      </c>
      <c r="B82" s="439" t="s">
        <v>28</v>
      </c>
      <c r="C82" s="481">
        <f>SUM(C83+C84+C85+C86+C87+C88+C89)</f>
        <v>120134.41925000001</v>
      </c>
      <c r="D82" s="482">
        <f>SUM(D83:D89)</f>
        <v>75496.63536</v>
      </c>
      <c r="E82" s="483">
        <f t="shared" ref="E82:E158" si="5">SUM(D82/C82*100)</f>
        <v>62.843468034661512</v>
      </c>
      <c r="F82" s="481">
        <f>SUM(F83:F89)</f>
        <v>51258.983379999998</v>
      </c>
      <c r="G82" s="483">
        <f>SUM(D82/F82*100)</f>
        <v>147.28469115416937</v>
      </c>
    </row>
    <row r="83" spans="1:7" s="6" customFormat="1" ht="42">
      <c r="A83" s="354" t="s">
        <v>29</v>
      </c>
      <c r="B83" s="440" t="s">
        <v>30</v>
      </c>
      <c r="C83" s="484">
        <v>50</v>
      </c>
      <c r="D83" s="485">
        <v>2.3258999999999999</v>
      </c>
      <c r="E83" s="483">
        <f t="shared" si="5"/>
        <v>4.6517999999999997</v>
      </c>
      <c r="F83" s="484">
        <v>3</v>
      </c>
      <c r="G83" s="483">
        <f t="shared" ref="G83:G203" si="6">SUM(D83/F83*100)</f>
        <v>77.53</v>
      </c>
    </row>
    <row r="84" spans="1:7" ht="21.75" customHeight="1">
      <c r="A84" s="354" t="s">
        <v>31</v>
      </c>
      <c r="B84" s="441" t="s">
        <v>32</v>
      </c>
      <c r="C84" s="484">
        <v>70802.684399999998</v>
      </c>
      <c r="D84" s="485">
        <v>46465.841829999998</v>
      </c>
      <c r="E84" s="483">
        <f t="shared" si="5"/>
        <v>65.627231825690487</v>
      </c>
      <c r="F84" s="484">
        <v>36968.062440000002</v>
      </c>
      <c r="G84" s="483">
        <f t="shared" si="6"/>
        <v>125.69185064923299</v>
      </c>
    </row>
    <row r="85" spans="1:7" ht="19.5" customHeight="1">
      <c r="A85" s="354" t="s">
        <v>33</v>
      </c>
      <c r="B85" s="441" t="s">
        <v>34</v>
      </c>
      <c r="C85" s="484">
        <v>3.9</v>
      </c>
      <c r="D85" s="485">
        <v>3.9</v>
      </c>
      <c r="E85" s="483">
        <f t="shared" si="5"/>
        <v>100</v>
      </c>
      <c r="F85" s="484">
        <v>91.7</v>
      </c>
      <c r="G85" s="483">
        <f t="shared" si="6"/>
        <v>4.2529989094874594</v>
      </c>
    </row>
    <row r="86" spans="1:7" ht="38.25" customHeight="1">
      <c r="A86" s="354" t="s">
        <v>35</v>
      </c>
      <c r="B86" s="441" t="s">
        <v>36</v>
      </c>
      <c r="C86" s="486">
        <v>7214.5316000000003</v>
      </c>
      <c r="D86" s="487">
        <v>5371.62435</v>
      </c>
      <c r="E86" s="483">
        <f t="shared" si="5"/>
        <v>74.45562162344676</v>
      </c>
      <c r="F86" s="486">
        <v>3957.9607099999998</v>
      </c>
      <c r="G86" s="483">
        <f t="shared" si="6"/>
        <v>135.71697001509648</v>
      </c>
    </row>
    <row r="87" spans="1:7" ht="25.5" customHeight="1">
      <c r="A87" s="354" t="s">
        <v>37</v>
      </c>
      <c r="B87" s="441" t="s">
        <v>38</v>
      </c>
      <c r="C87" s="484">
        <v>370.565</v>
      </c>
      <c r="D87" s="485">
        <v>370.565</v>
      </c>
      <c r="E87" s="483">
        <f t="shared" si="5"/>
        <v>100</v>
      </c>
      <c r="F87" s="484">
        <v>0</v>
      </c>
      <c r="G87" s="483"/>
    </row>
    <row r="88" spans="1:7" ht="24.75" customHeight="1">
      <c r="A88" s="354" t="s">
        <v>39</v>
      </c>
      <c r="B88" s="441" t="s">
        <v>40</v>
      </c>
      <c r="C88" s="486">
        <v>10834.85893</v>
      </c>
      <c r="D88" s="487">
        <v>0</v>
      </c>
      <c r="E88" s="483">
        <f t="shared" si="5"/>
        <v>0</v>
      </c>
      <c r="F88" s="486">
        <v>0</v>
      </c>
      <c r="G88" s="483"/>
    </row>
    <row r="89" spans="1:7" ht="24" customHeight="1">
      <c r="A89" s="354" t="s">
        <v>41</v>
      </c>
      <c r="B89" s="441" t="s">
        <v>42</v>
      </c>
      <c r="C89" s="484">
        <v>30857.87932</v>
      </c>
      <c r="D89" s="485">
        <v>23282.378280000001</v>
      </c>
      <c r="E89" s="483">
        <f t="shared" si="5"/>
        <v>75.450351070982151</v>
      </c>
      <c r="F89" s="484">
        <v>10238.26023</v>
      </c>
      <c r="G89" s="483">
        <f t="shared" si="6"/>
        <v>227.40561147076841</v>
      </c>
    </row>
    <row r="90" spans="1:7" ht="49.5" customHeight="1">
      <c r="A90" s="543" t="s">
        <v>519</v>
      </c>
      <c r="B90" s="531" t="s">
        <v>520</v>
      </c>
      <c r="C90" s="536">
        <v>2137.5453200000002</v>
      </c>
      <c r="D90" s="537">
        <v>0</v>
      </c>
      <c r="E90" s="483">
        <f t="shared" si="5"/>
        <v>0</v>
      </c>
      <c r="F90" s="484"/>
      <c r="G90" s="483"/>
    </row>
    <row r="91" spans="1:7" s="6" customFormat="1" ht="26.25">
      <c r="A91" s="355" t="s">
        <v>43</v>
      </c>
      <c r="B91" s="442" t="s">
        <v>44</v>
      </c>
      <c r="C91" s="481">
        <f>C92</f>
        <v>1788.6</v>
      </c>
      <c r="D91" s="482">
        <f>D92</f>
        <v>1197.1850300000001</v>
      </c>
      <c r="E91" s="483">
        <f t="shared" si="5"/>
        <v>66.934196019232928</v>
      </c>
      <c r="F91" s="481">
        <f>SUM(F92)</f>
        <v>1406.46984</v>
      </c>
      <c r="G91" s="483">
        <f t="shared" si="6"/>
        <v>85.119850845859602</v>
      </c>
    </row>
    <row r="92" spans="1:7" ht="26.25">
      <c r="A92" s="356" t="s">
        <v>45</v>
      </c>
      <c r="B92" s="443" t="s">
        <v>46</v>
      </c>
      <c r="C92" s="484">
        <v>1788.6</v>
      </c>
      <c r="D92" s="485">
        <v>1197.1850300000001</v>
      </c>
      <c r="E92" s="483">
        <f t="shared" si="5"/>
        <v>66.934196019232928</v>
      </c>
      <c r="F92" s="484">
        <v>1406.46984</v>
      </c>
      <c r="G92" s="483">
        <f t="shared" si="6"/>
        <v>85.119850845859602</v>
      </c>
    </row>
    <row r="93" spans="1:7" s="6" customFormat="1" ht="21" customHeight="1">
      <c r="A93" s="353" t="s">
        <v>47</v>
      </c>
      <c r="B93" s="439" t="s">
        <v>48</v>
      </c>
      <c r="C93" s="481">
        <f>SUM(C94:C97)</f>
        <v>7040.5</v>
      </c>
      <c r="D93" s="482">
        <f>SUM(D94:D97)</f>
        <v>3768.1417200000001</v>
      </c>
      <c r="E93" s="483">
        <f t="shared" si="5"/>
        <v>53.520939137845325</v>
      </c>
      <c r="F93" s="481">
        <f>SUM(F94:F97)</f>
        <v>4281.0232500000002</v>
      </c>
      <c r="G93" s="483">
        <f t="shared" si="6"/>
        <v>88.019650909394144</v>
      </c>
    </row>
    <row r="94" spans="1:7" ht="26.25">
      <c r="A94" s="357" t="s">
        <v>51</v>
      </c>
      <c r="B94" s="441" t="s">
        <v>305</v>
      </c>
      <c r="C94" s="484">
        <v>1410.2</v>
      </c>
      <c r="D94" s="485">
        <v>933.5</v>
      </c>
      <c r="E94" s="483">
        <f t="shared" si="5"/>
        <v>66.196284215004965</v>
      </c>
      <c r="F94" s="484">
        <v>982.4</v>
      </c>
      <c r="G94" s="483">
        <f t="shared" si="6"/>
        <v>95.022394136807819</v>
      </c>
    </row>
    <row r="95" spans="1:7" ht="36.75" customHeight="1">
      <c r="A95" s="358" t="s">
        <v>53</v>
      </c>
      <c r="B95" s="444" t="s">
        <v>54</v>
      </c>
      <c r="C95" s="484">
        <v>3710.3</v>
      </c>
      <c r="D95" s="485">
        <v>2468.7936300000001</v>
      </c>
      <c r="E95" s="483">
        <f t="shared" si="5"/>
        <v>66.538922189580362</v>
      </c>
      <c r="F95" s="484">
        <v>2371.0542999999998</v>
      </c>
      <c r="G95" s="483">
        <f t="shared" si="6"/>
        <v>104.12218859770526</v>
      </c>
    </row>
    <row r="96" spans="1:7" ht="21" customHeight="1">
      <c r="A96" s="358" t="s">
        <v>210</v>
      </c>
      <c r="B96" s="444" t="s">
        <v>211</v>
      </c>
      <c r="C96" s="484">
        <v>682</v>
      </c>
      <c r="D96" s="485">
        <v>111.44808999999999</v>
      </c>
      <c r="E96" s="483">
        <f t="shared" si="5"/>
        <v>16.341362170087976</v>
      </c>
      <c r="F96" s="484">
        <v>412.91395</v>
      </c>
      <c r="G96" s="483">
        <f t="shared" si="6"/>
        <v>26.990633278434888</v>
      </c>
    </row>
    <row r="97" spans="1:8" ht="34.5" customHeight="1">
      <c r="A97" s="358" t="s">
        <v>331</v>
      </c>
      <c r="B97" s="444" t="s">
        <v>332</v>
      </c>
      <c r="C97" s="488">
        <v>1238</v>
      </c>
      <c r="D97" s="485">
        <v>254.4</v>
      </c>
      <c r="E97" s="483">
        <f t="shared" si="5"/>
        <v>20.549273021001614</v>
      </c>
      <c r="F97" s="484">
        <v>514.65499999999997</v>
      </c>
      <c r="G97" s="483">
        <f t="shared" si="6"/>
        <v>49.431172338751203</v>
      </c>
    </row>
    <row r="98" spans="1:8" s="6" customFormat="1" ht="27" customHeight="1">
      <c r="A98" s="353" t="s">
        <v>55</v>
      </c>
      <c r="B98" s="439" t="s">
        <v>56</v>
      </c>
      <c r="C98" s="489">
        <f>SUM(C99+C101+C106+C108+C118)</f>
        <v>151307.87609000001</v>
      </c>
      <c r="D98" s="490">
        <f>SUM(D99+D101+D106+D108+D118)</f>
        <v>78232.691720000003</v>
      </c>
      <c r="E98" s="483">
        <f t="shared" si="5"/>
        <v>51.704308950491196</v>
      </c>
      <c r="F98" s="489">
        <f>SUM(F99+F101+F106+F108+F118)</f>
        <v>97311.169399999999</v>
      </c>
      <c r="G98" s="483">
        <f t="shared" si="6"/>
        <v>80.394359868827152</v>
      </c>
    </row>
    <row r="99" spans="1:8" ht="27" customHeight="1">
      <c r="A99" s="353" t="s">
        <v>388</v>
      </c>
      <c r="B99" s="549" t="s">
        <v>389</v>
      </c>
      <c r="C99" s="491">
        <v>250</v>
      </c>
      <c r="D99" s="492">
        <v>198.13399999999999</v>
      </c>
      <c r="E99" s="483">
        <f t="shared" si="5"/>
        <v>79.253599999999992</v>
      </c>
      <c r="F99" s="491">
        <v>142.36799999999999</v>
      </c>
      <c r="G99" s="483">
        <f t="shared" si="6"/>
        <v>139.17031917284783</v>
      </c>
    </row>
    <row r="100" spans="1:8" ht="68.25" customHeight="1">
      <c r="A100" s="354"/>
      <c r="B100" s="534" t="s">
        <v>502</v>
      </c>
      <c r="C100" s="539">
        <v>250</v>
      </c>
      <c r="D100" s="542">
        <v>198.13399999999999</v>
      </c>
      <c r="E100" s="483">
        <f t="shared" si="5"/>
        <v>79.253599999999992</v>
      </c>
      <c r="F100" s="491"/>
      <c r="G100" s="483"/>
    </row>
    <row r="101" spans="1:8" s="6" customFormat="1" ht="20.25" customHeight="1">
      <c r="A101" s="353" t="s">
        <v>57</v>
      </c>
      <c r="B101" s="548" t="s">
        <v>302</v>
      </c>
      <c r="C101" s="491">
        <v>1323.8989799999999</v>
      </c>
      <c r="D101" s="485">
        <v>346.77870000000001</v>
      </c>
      <c r="E101" s="483">
        <f t="shared" si="5"/>
        <v>26.193743271862029</v>
      </c>
      <c r="F101" s="484">
        <v>258.43150000000003</v>
      </c>
      <c r="G101" s="483">
        <f t="shared" si="6"/>
        <v>134.18592547735088</v>
      </c>
      <c r="H101" s="50"/>
    </row>
    <row r="102" spans="1:8" s="6" customFormat="1" ht="63.75" customHeight="1">
      <c r="A102" s="354" t="s">
        <v>523</v>
      </c>
      <c r="B102" s="531" t="s">
        <v>559</v>
      </c>
      <c r="C102" s="491">
        <v>364.5</v>
      </c>
      <c r="D102" s="485">
        <v>339.57870000000003</v>
      </c>
      <c r="E102" s="483">
        <f t="shared" si="5"/>
        <v>93.162880658436222</v>
      </c>
      <c r="F102" s="484"/>
      <c r="G102" s="483"/>
      <c r="H102" s="50"/>
    </row>
    <row r="103" spans="1:8" s="6" customFormat="1" ht="40.5" customHeight="1">
      <c r="A103" s="354" t="s">
        <v>523</v>
      </c>
      <c r="B103" s="531" t="s">
        <v>521</v>
      </c>
      <c r="C103" s="491">
        <v>719.35500000000002</v>
      </c>
      <c r="D103" s="485">
        <v>0</v>
      </c>
      <c r="E103" s="483">
        <f t="shared" si="5"/>
        <v>0</v>
      </c>
      <c r="F103" s="484"/>
      <c r="G103" s="483"/>
      <c r="H103" s="50"/>
    </row>
    <row r="104" spans="1:8" s="6" customFormat="1" ht="38.25" customHeight="1">
      <c r="A104" s="354" t="s">
        <v>523</v>
      </c>
      <c r="B104" s="531" t="s">
        <v>522</v>
      </c>
      <c r="C104" s="491">
        <v>213.04398</v>
      </c>
      <c r="D104" s="485">
        <v>0</v>
      </c>
      <c r="E104" s="483">
        <f t="shared" si="5"/>
        <v>0</v>
      </c>
      <c r="F104" s="484"/>
      <c r="G104" s="483"/>
      <c r="H104" s="50"/>
    </row>
    <row r="105" spans="1:8" s="6" customFormat="1" ht="105.75" customHeight="1">
      <c r="A105" s="354" t="s">
        <v>523</v>
      </c>
      <c r="B105" s="531" t="s">
        <v>524</v>
      </c>
      <c r="C105" s="491">
        <v>27</v>
      </c>
      <c r="D105" s="485">
        <v>7.2</v>
      </c>
      <c r="E105" s="483">
        <f t="shared" si="5"/>
        <v>26.666666666666668</v>
      </c>
      <c r="F105" s="484"/>
      <c r="G105" s="483"/>
      <c r="H105" s="50"/>
    </row>
    <row r="106" spans="1:8" s="6" customFormat="1" ht="20.25" customHeight="1">
      <c r="A106" s="354" t="s">
        <v>59</v>
      </c>
      <c r="B106" s="548" t="s">
        <v>384</v>
      </c>
      <c r="C106" s="491">
        <v>1483.556</v>
      </c>
      <c r="D106" s="485">
        <v>0</v>
      </c>
      <c r="E106" s="483">
        <f t="shared" si="5"/>
        <v>0</v>
      </c>
      <c r="F106" s="484">
        <v>506.65273999999999</v>
      </c>
      <c r="G106" s="483">
        <f t="shared" si="6"/>
        <v>0</v>
      </c>
      <c r="H106" s="50"/>
    </row>
    <row r="107" spans="1:8" s="6" customFormat="1" ht="77.25" customHeight="1">
      <c r="A107" s="354" t="s">
        <v>526</v>
      </c>
      <c r="B107" s="531" t="s">
        <v>525</v>
      </c>
      <c r="C107" s="491">
        <v>1483.556</v>
      </c>
      <c r="D107" s="485">
        <v>0</v>
      </c>
      <c r="E107" s="483">
        <f t="shared" si="5"/>
        <v>0</v>
      </c>
      <c r="F107" s="484"/>
      <c r="G107" s="483"/>
      <c r="H107" s="50"/>
    </row>
    <row r="108" spans="1:8" ht="26.25" customHeight="1">
      <c r="A108" s="527" t="s">
        <v>61</v>
      </c>
      <c r="B108" s="524" t="s">
        <v>454</v>
      </c>
      <c r="C108" s="489">
        <v>136323.26710999999</v>
      </c>
      <c r="D108" s="482">
        <v>75481.938460000005</v>
      </c>
      <c r="E108" s="483">
        <f t="shared" si="5"/>
        <v>55.36981328293227</v>
      </c>
      <c r="F108" s="481">
        <v>93712.653919999997</v>
      </c>
      <c r="G108" s="483">
        <f t="shared" si="6"/>
        <v>80.546153910481436</v>
      </c>
    </row>
    <row r="109" spans="1:8" ht="26.25" customHeight="1">
      <c r="A109" s="519" t="s">
        <v>460</v>
      </c>
      <c r="B109" s="523" t="s">
        <v>471</v>
      </c>
      <c r="C109" s="539">
        <v>39795.702649999999</v>
      </c>
      <c r="D109" s="537">
        <v>11419.16181</v>
      </c>
      <c r="E109" s="483">
        <f t="shared" si="5"/>
        <v>28.694459576277893</v>
      </c>
      <c r="F109" s="484">
        <v>0</v>
      </c>
      <c r="G109" s="483"/>
    </row>
    <row r="110" spans="1:8" ht="54" customHeight="1">
      <c r="A110" s="519" t="s">
        <v>461</v>
      </c>
      <c r="B110" s="530" t="s">
        <v>489</v>
      </c>
      <c r="C110" s="489">
        <f>SUM(C111:C117)</f>
        <v>96527.564459999994</v>
      </c>
      <c r="D110" s="489">
        <f>SUM(D111:D117)</f>
        <v>64062.776649999993</v>
      </c>
      <c r="E110" s="483">
        <f t="shared" si="5"/>
        <v>66.367339742159288</v>
      </c>
      <c r="F110" s="484"/>
      <c r="G110" s="483"/>
    </row>
    <row r="111" spans="1:8" ht="78" customHeight="1">
      <c r="A111" s="519"/>
      <c r="B111" s="529" t="s">
        <v>482</v>
      </c>
      <c r="C111" s="539">
        <v>11025.33433</v>
      </c>
      <c r="D111" s="537">
        <v>1331.52649</v>
      </c>
      <c r="E111" s="483">
        <f t="shared" si="5"/>
        <v>12.076971547038791</v>
      </c>
      <c r="F111" s="484"/>
      <c r="G111" s="483"/>
    </row>
    <row r="112" spans="1:8" ht="61.5" customHeight="1">
      <c r="A112" s="519"/>
      <c r="B112" s="529" t="s">
        <v>483</v>
      </c>
      <c r="C112" s="539">
        <v>17585.445</v>
      </c>
      <c r="D112" s="537">
        <v>10891.63012</v>
      </c>
      <c r="E112" s="483">
        <f t="shared" si="5"/>
        <v>61.935481985244046</v>
      </c>
      <c r="F112" s="484"/>
      <c r="G112" s="483"/>
    </row>
    <row r="113" spans="1:7" ht="64.5" customHeight="1">
      <c r="A113" s="519"/>
      <c r="B113" s="529" t="s">
        <v>484</v>
      </c>
      <c r="C113" s="539">
        <v>23284.786110000001</v>
      </c>
      <c r="D113" s="537">
        <v>16377.895329999999</v>
      </c>
      <c r="E113" s="483">
        <f t="shared" si="5"/>
        <v>70.337323489376033</v>
      </c>
      <c r="F113" s="484"/>
      <c r="G113" s="483"/>
    </row>
    <row r="114" spans="1:7" ht="62.25" customHeight="1">
      <c r="A114" s="519"/>
      <c r="B114" s="529" t="s">
        <v>485</v>
      </c>
      <c r="C114" s="539">
        <v>14992.563749999999</v>
      </c>
      <c r="D114" s="537">
        <v>9458.8794199999993</v>
      </c>
      <c r="E114" s="483">
        <f t="shared" si="5"/>
        <v>63.090473235439802</v>
      </c>
      <c r="F114" s="484"/>
      <c r="G114" s="483"/>
    </row>
    <row r="115" spans="1:7" ht="47.25" customHeight="1">
      <c r="A115" s="519"/>
      <c r="B115" s="529" t="s">
        <v>486</v>
      </c>
      <c r="C115" s="539">
        <v>6413.3062300000001</v>
      </c>
      <c r="D115" s="537">
        <v>5955.8243400000001</v>
      </c>
      <c r="E115" s="483">
        <f t="shared" si="5"/>
        <v>92.866676350803218</v>
      </c>
      <c r="F115" s="484"/>
      <c r="G115" s="483"/>
    </row>
    <row r="116" spans="1:7" ht="59.25" customHeight="1">
      <c r="A116" s="519"/>
      <c r="B116" s="529" t="s">
        <v>487</v>
      </c>
      <c r="C116" s="539">
        <v>1720.7527</v>
      </c>
      <c r="D116" s="537">
        <v>1720.7527</v>
      </c>
      <c r="E116" s="483">
        <f t="shared" si="5"/>
        <v>100</v>
      </c>
      <c r="F116" s="484"/>
      <c r="G116" s="483"/>
    </row>
    <row r="117" spans="1:7" ht="65.25" customHeight="1">
      <c r="A117" s="519"/>
      <c r="B117" s="529" t="s">
        <v>488</v>
      </c>
      <c r="C117" s="539">
        <v>21505.376339999999</v>
      </c>
      <c r="D117" s="537">
        <v>18326.268250000001</v>
      </c>
      <c r="E117" s="483">
        <f t="shared" si="5"/>
        <v>85.217147378691266</v>
      </c>
      <c r="F117" s="484"/>
      <c r="G117" s="483"/>
    </row>
    <row r="118" spans="1:7" ht="45" customHeight="1">
      <c r="A118" s="353" t="s">
        <v>63</v>
      </c>
      <c r="B118" s="548" t="s">
        <v>566</v>
      </c>
      <c r="C118" s="489">
        <v>11927.154</v>
      </c>
      <c r="D118" s="482">
        <v>2205.8405600000001</v>
      </c>
      <c r="E118" s="483">
        <f t="shared" si="5"/>
        <v>18.494274157942456</v>
      </c>
      <c r="F118" s="481">
        <v>2691.06324</v>
      </c>
      <c r="G118" s="483">
        <f t="shared" si="6"/>
        <v>81.969108983109592</v>
      </c>
    </row>
    <row r="119" spans="1:7" ht="62.25" customHeight="1">
      <c r="A119" s="354" t="s">
        <v>511</v>
      </c>
      <c r="B119" s="531" t="s">
        <v>512</v>
      </c>
      <c r="C119" s="539">
        <v>1082</v>
      </c>
      <c r="D119" s="537">
        <v>0</v>
      </c>
      <c r="E119" s="483">
        <f t="shared" si="5"/>
        <v>0</v>
      </c>
      <c r="F119" s="484"/>
      <c r="G119" s="483"/>
    </row>
    <row r="120" spans="1:7" ht="62.25" customHeight="1">
      <c r="A120" s="354" t="s">
        <v>519</v>
      </c>
      <c r="B120" s="531" t="s">
        <v>515</v>
      </c>
      <c r="C120" s="539">
        <v>518</v>
      </c>
      <c r="D120" s="537">
        <v>495.9</v>
      </c>
      <c r="E120" s="483">
        <f t="shared" si="5"/>
        <v>95.733590733590731</v>
      </c>
      <c r="F120" s="484"/>
      <c r="G120" s="483"/>
    </row>
    <row r="121" spans="1:7" ht="62.25" customHeight="1">
      <c r="A121" s="354" t="s">
        <v>519</v>
      </c>
      <c r="B121" s="531" t="s">
        <v>516</v>
      </c>
      <c r="C121" s="539">
        <v>1162.184</v>
      </c>
      <c r="D121" s="537">
        <v>210.4</v>
      </c>
      <c r="E121" s="483">
        <f t="shared" si="5"/>
        <v>18.10384586261728</v>
      </c>
      <c r="F121" s="484"/>
      <c r="G121" s="483"/>
    </row>
    <row r="122" spans="1:7" ht="102.75">
      <c r="A122" s="354" t="s">
        <v>513</v>
      </c>
      <c r="B122" s="531" t="s">
        <v>490</v>
      </c>
      <c r="C122" s="539">
        <v>4669.3999999999996</v>
      </c>
      <c r="D122" s="537">
        <v>0</v>
      </c>
      <c r="E122" s="483">
        <f t="shared" si="5"/>
        <v>0</v>
      </c>
      <c r="F122" s="484"/>
      <c r="G122" s="483"/>
    </row>
    <row r="123" spans="1:7" ht="38.25" customHeight="1">
      <c r="A123" s="354" t="s">
        <v>517</v>
      </c>
      <c r="B123" s="531" t="s">
        <v>518</v>
      </c>
      <c r="C123" s="539">
        <v>280</v>
      </c>
      <c r="D123" s="537">
        <v>261.95400000000001</v>
      </c>
      <c r="E123" s="483">
        <f t="shared" si="5"/>
        <v>93.554999999999993</v>
      </c>
      <c r="F123" s="484"/>
      <c r="G123" s="483"/>
    </row>
    <row r="124" spans="1:7" ht="42">
      <c r="A124" s="354" t="s">
        <v>514</v>
      </c>
      <c r="B124" s="531" t="s">
        <v>491</v>
      </c>
      <c r="C124" s="539">
        <v>1744.1</v>
      </c>
      <c r="D124" s="537">
        <v>872.04300999999998</v>
      </c>
      <c r="E124" s="483">
        <f t="shared" si="5"/>
        <v>49.999599220228198</v>
      </c>
      <c r="F124" s="484"/>
      <c r="G124" s="483"/>
    </row>
    <row r="125" spans="1:7" ht="42">
      <c r="A125" s="354" t="s">
        <v>514</v>
      </c>
      <c r="B125" s="531" t="s">
        <v>492</v>
      </c>
      <c r="C125" s="539">
        <v>2436.96</v>
      </c>
      <c r="D125" s="537">
        <v>365.54354999999998</v>
      </c>
      <c r="E125" s="483">
        <f t="shared" si="5"/>
        <v>14.99998153437069</v>
      </c>
      <c r="F125" s="484"/>
      <c r="G125" s="483"/>
    </row>
    <row r="126" spans="1:7" s="6" customFormat="1" ht="26.25">
      <c r="A126" s="353" t="s">
        <v>65</v>
      </c>
      <c r="B126" s="526" t="s">
        <v>66</v>
      </c>
      <c r="C126" s="481">
        <f>SUM(C127+C132+C140+C149)</f>
        <v>210067.19258000003</v>
      </c>
      <c r="D126" s="482">
        <f>SUM(D127+D132+D140+D149)</f>
        <v>93690.442750000002</v>
      </c>
      <c r="E126" s="483">
        <f t="shared" si="5"/>
        <v>44.600226051157328</v>
      </c>
      <c r="F126" s="481">
        <f>SUM(F127+F132+F140)</f>
        <v>85710.30833</v>
      </c>
      <c r="G126" s="483">
        <f t="shared" si="6"/>
        <v>109.3105888608813</v>
      </c>
    </row>
    <row r="127" spans="1:7" ht="26.25">
      <c r="A127" s="527" t="s">
        <v>67</v>
      </c>
      <c r="B127" s="525" t="s">
        <v>473</v>
      </c>
      <c r="C127" s="484">
        <v>7963.2301399999997</v>
      </c>
      <c r="D127" s="485">
        <v>455.72230000000002</v>
      </c>
      <c r="E127" s="483">
        <f t="shared" si="5"/>
        <v>5.7228322174297981</v>
      </c>
      <c r="F127" s="484">
        <v>6623.9861499999997</v>
      </c>
      <c r="G127" s="483">
        <f t="shared" si="6"/>
        <v>6.8798800251114667</v>
      </c>
    </row>
    <row r="128" spans="1:7" ht="57.75">
      <c r="A128" s="519" t="s">
        <v>459</v>
      </c>
      <c r="B128" s="518" t="s">
        <v>457</v>
      </c>
      <c r="C128" s="536">
        <v>604.5</v>
      </c>
      <c r="D128" s="537">
        <v>455.72230000000002</v>
      </c>
      <c r="E128" s="483">
        <f t="shared" si="5"/>
        <v>75.388304383788267</v>
      </c>
      <c r="F128" s="484"/>
      <c r="G128" s="483"/>
    </row>
    <row r="129" spans="1:7" ht="39">
      <c r="A129" s="519" t="s">
        <v>458</v>
      </c>
      <c r="B129" s="518" t="s">
        <v>509</v>
      </c>
      <c r="C129" s="540">
        <v>7358.7</v>
      </c>
      <c r="D129" s="541">
        <v>0</v>
      </c>
      <c r="E129" s="483">
        <f t="shared" si="5"/>
        <v>0</v>
      </c>
      <c r="F129" s="484">
        <v>0</v>
      </c>
      <c r="G129" s="483"/>
    </row>
    <row r="130" spans="1:7" ht="62.25" customHeight="1">
      <c r="A130" s="519"/>
      <c r="B130" s="518" t="s">
        <v>506</v>
      </c>
      <c r="C130" s="536">
        <v>6879.7</v>
      </c>
      <c r="D130" s="537">
        <v>0</v>
      </c>
      <c r="E130" s="483">
        <f t="shared" si="5"/>
        <v>0</v>
      </c>
      <c r="F130" s="484"/>
      <c r="G130" s="483"/>
    </row>
    <row r="131" spans="1:7" ht="62.25" customHeight="1">
      <c r="A131" s="519"/>
      <c r="B131" s="518" t="s">
        <v>508</v>
      </c>
      <c r="C131" s="536">
        <v>478.94260000000003</v>
      </c>
      <c r="D131" s="537">
        <v>0</v>
      </c>
      <c r="E131" s="483">
        <f t="shared" si="5"/>
        <v>0</v>
      </c>
      <c r="F131" s="484"/>
      <c r="G131" s="483"/>
    </row>
    <row r="132" spans="1:7" ht="23.25" customHeight="1">
      <c r="A132" s="527" t="s">
        <v>69</v>
      </c>
      <c r="B132" s="525" t="s">
        <v>456</v>
      </c>
      <c r="C132" s="484">
        <v>151261.42962000001</v>
      </c>
      <c r="D132" s="485">
        <v>63726.122539999997</v>
      </c>
      <c r="E132" s="483">
        <f t="shared" si="5"/>
        <v>42.129789927341818</v>
      </c>
      <c r="F132" s="484">
        <v>41540.670819999999</v>
      </c>
      <c r="G132" s="483">
        <f t="shared" si="6"/>
        <v>153.40658030326915</v>
      </c>
    </row>
    <row r="133" spans="1:7" ht="47.25" customHeight="1">
      <c r="A133" s="519" t="s">
        <v>459</v>
      </c>
      <c r="B133" s="518" t="s">
        <v>475</v>
      </c>
      <c r="C133" s="536">
        <v>1334.94868</v>
      </c>
      <c r="D133" s="537">
        <v>463.40573000000001</v>
      </c>
      <c r="E133" s="483">
        <f t="shared" si="5"/>
        <v>34.713374150083432</v>
      </c>
      <c r="F133" s="484">
        <v>0</v>
      </c>
      <c r="G133" s="483"/>
    </row>
    <row r="134" spans="1:7" ht="24" customHeight="1">
      <c r="A134" s="519" t="s">
        <v>459</v>
      </c>
      <c r="B134" s="518" t="s">
        <v>476</v>
      </c>
      <c r="C134" s="536">
        <v>8500</v>
      </c>
      <c r="D134" s="537">
        <v>8500</v>
      </c>
      <c r="E134" s="483">
        <f t="shared" si="5"/>
        <v>100</v>
      </c>
      <c r="F134" s="484"/>
      <c r="G134" s="483"/>
    </row>
    <row r="135" spans="1:7" ht="39" customHeight="1">
      <c r="A135" s="519" t="s">
        <v>462</v>
      </c>
      <c r="B135" s="518" t="s">
        <v>455</v>
      </c>
      <c r="C135" s="536">
        <v>48611.705600000001</v>
      </c>
      <c r="D135" s="537">
        <v>12453.55127</v>
      </c>
      <c r="E135" s="483">
        <f t="shared" si="5"/>
        <v>25.618420741032384</v>
      </c>
      <c r="F135" s="484">
        <v>0</v>
      </c>
      <c r="G135" s="483"/>
    </row>
    <row r="136" spans="1:7" ht="26.25" customHeight="1">
      <c r="A136" s="519" t="s">
        <v>463</v>
      </c>
      <c r="B136" s="518" t="s">
        <v>474</v>
      </c>
      <c r="C136" s="536">
        <v>9727.4110899999996</v>
      </c>
      <c r="D136" s="537">
        <v>4357.4166599999999</v>
      </c>
      <c r="E136" s="483">
        <f t="shared" si="5"/>
        <v>44.79523502897419</v>
      </c>
      <c r="F136" s="484"/>
      <c r="G136" s="483"/>
    </row>
    <row r="137" spans="1:7" ht="37.5" customHeight="1">
      <c r="A137" s="519" t="s">
        <v>463</v>
      </c>
      <c r="B137" s="518" t="s">
        <v>507</v>
      </c>
      <c r="C137" s="536">
        <v>6488.94</v>
      </c>
      <c r="D137" s="537">
        <v>3180.6828</v>
      </c>
      <c r="E137" s="483">
        <f t="shared" si="5"/>
        <v>49.016985825111654</v>
      </c>
      <c r="F137" s="484"/>
      <c r="G137" s="483"/>
    </row>
    <row r="138" spans="1:7" ht="37.5" customHeight="1">
      <c r="A138" s="519" t="s">
        <v>562</v>
      </c>
      <c r="B138" s="518" t="s">
        <v>527</v>
      </c>
      <c r="C138" s="536">
        <v>6765.2047599999996</v>
      </c>
      <c r="D138" s="537">
        <v>0</v>
      </c>
      <c r="E138" s="483">
        <f t="shared" si="5"/>
        <v>0</v>
      </c>
      <c r="F138" s="484"/>
      <c r="G138" s="483"/>
    </row>
    <row r="139" spans="1:7" ht="23.25" customHeight="1">
      <c r="A139" s="519" t="s">
        <v>460</v>
      </c>
      <c r="B139" s="523" t="s">
        <v>471</v>
      </c>
      <c r="C139" s="536">
        <v>69833.219249999995</v>
      </c>
      <c r="D139" s="537">
        <v>34771.066079999997</v>
      </c>
      <c r="E139" s="483">
        <f t="shared" si="5"/>
        <v>49.791584081955378</v>
      </c>
      <c r="F139" s="484">
        <v>0</v>
      </c>
      <c r="G139" s="483"/>
    </row>
    <row r="140" spans="1:7" ht="27.75" customHeight="1">
      <c r="A140" s="527" t="s">
        <v>71</v>
      </c>
      <c r="B140" s="524" t="s">
        <v>472</v>
      </c>
      <c r="C140" s="484">
        <v>50838.832820000003</v>
      </c>
      <c r="D140" s="485">
        <v>29508.59791</v>
      </c>
      <c r="E140" s="483">
        <f t="shared" si="5"/>
        <v>58.043421284824056</v>
      </c>
      <c r="F140" s="484">
        <v>37545.651360000003</v>
      </c>
      <c r="G140" s="483">
        <f t="shared" si="6"/>
        <v>78.59391658187495</v>
      </c>
    </row>
    <row r="141" spans="1:7" ht="57" customHeight="1">
      <c r="A141" s="354" t="s">
        <v>469</v>
      </c>
      <c r="B141" s="528" t="s">
        <v>480</v>
      </c>
      <c r="C141" s="484">
        <f>SUM(C142:C146)</f>
        <v>35955.318070000001</v>
      </c>
      <c r="D141" s="485">
        <f>SUM(D142:D146)</f>
        <v>23236.082749999998</v>
      </c>
      <c r="E141" s="483">
        <f t="shared" si="5"/>
        <v>64.6248844322906</v>
      </c>
      <c r="F141" s="484">
        <v>6317.2378600000002</v>
      </c>
      <c r="G141" s="483">
        <f t="shared" si="6"/>
        <v>367.82029211102076</v>
      </c>
    </row>
    <row r="142" spans="1:7" ht="27" customHeight="1">
      <c r="A142" s="354" t="s">
        <v>469</v>
      </c>
      <c r="B142" s="523" t="s">
        <v>477</v>
      </c>
      <c r="C142" s="536">
        <v>7426</v>
      </c>
      <c r="D142" s="537">
        <v>4428.9659799999999</v>
      </c>
      <c r="E142" s="483">
        <f t="shared" si="5"/>
        <v>59.641340964179911</v>
      </c>
      <c r="F142" s="484"/>
      <c r="G142" s="483"/>
    </row>
    <row r="143" spans="1:7" ht="44.25" customHeight="1">
      <c r="A143" s="354" t="s">
        <v>469</v>
      </c>
      <c r="B143" s="523" t="s">
        <v>478</v>
      </c>
      <c r="C143" s="536">
        <v>14523.402330000001</v>
      </c>
      <c r="D143" s="537">
        <v>9127.2214299999996</v>
      </c>
      <c r="E143" s="483">
        <f t="shared" si="5"/>
        <v>62.844925883148747</v>
      </c>
      <c r="F143" s="484"/>
      <c r="G143" s="483"/>
    </row>
    <row r="144" spans="1:7" ht="28.5" customHeight="1">
      <c r="A144" s="354" t="s">
        <v>469</v>
      </c>
      <c r="B144" s="523" t="s">
        <v>479</v>
      </c>
      <c r="C144" s="536">
        <v>7397.22786</v>
      </c>
      <c r="D144" s="537">
        <v>4926.0662899999998</v>
      </c>
      <c r="E144" s="483">
        <f t="shared" si="5"/>
        <v>66.593410169738902</v>
      </c>
      <c r="F144" s="484"/>
      <c r="G144" s="483"/>
    </row>
    <row r="145" spans="1:7" ht="28.5" customHeight="1">
      <c r="A145" s="354" t="s">
        <v>469</v>
      </c>
      <c r="B145" s="523" t="s">
        <v>493</v>
      </c>
      <c r="C145" s="536">
        <v>5528.6878800000004</v>
      </c>
      <c r="D145" s="537">
        <v>4753.8290500000003</v>
      </c>
      <c r="E145" s="483">
        <f t="shared" si="5"/>
        <v>85.984760818149127</v>
      </c>
      <c r="F145" s="484"/>
      <c r="G145" s="483"/>
    </row>
    <row r="146" spans="1:7" ht="38.25" customHeight="1">
      <c r="A146" s="354" t="s">
        <v>469</v>
      </c>
      <c r="B146" s="523" t="s">
        <v>510</v>
      </c>
      <c r="C146" s="536">
        <v>1080</v>
      </c>
      <c r="D146" s="537">
        <v>0</v>
      </c>
      <c r="E146" s="483">
        <f t="shared" si="5"/>
        <v>0</v>
      </c>
      <c r="F146" s="484"/>
      <c r="G146" s="483"/>
    </row>
    <row r="147" spans="1:7" ht="27.75" customHeight="1">
      <c r="A147" s="519" t="s">
        <v>460</v>
      </c>
      <c r="B147" s="523" t="s">
        <v>471</v>
      </c>
      <c r="C147" s="536">
        <v>12809.426750000001</v>
      </c>
      <c r="D147" s="537">
        <v>6272.5151599999999</v>
      </c>
      <c r="E147" s="483">
        <f t="shared" si="5"/>
        <v>48.967961505381183</v>
      </c>
      <c r="F147" s="484">
        <v>713.85311000000002</v>
      </c>
      <c r="G147" s="483">
        <f t="shared" si="6"/>
        <v>878.68429402794084</v>
      </c>
    </row>
    <row r="148" spans="1:7" ht="50.25" customHeight="1">
      <c r="A148" s="519" t="s">
        <v>470</v>
      </c>
      <c r="B148" s="523" t="s">
        <v>481</v>
      </c>
      <c r="C148" s="536">
        <v>2074.0880000000002</v>
      </c>
      <c r="D148" s="537">
        <v>0</v>
      </c>
      <c r="E148" s="483">
        <f t="shared" si="5"/>
        <v>0</v>
      </c>
      <c r="F148" s="484">
        <v>266.53287</v>
      </c>
      <c r="G148" s="483">
        <f t="shared" si="6"/>
        <v>0</v>
      </c>
    </row>
    <row r="149" spans="1:7" ht="45.75" customHeight="1">
      <c r="A149" s="544" t="s">
        <v>247</v>
      </c>
      <c r="B149" s="548" t="s">
        <v>257</v>
      </c>
      <c r="C149" s="484">
        <v>3.7</v>
      </c>
      <c r="D149" s="485">
        <v>0</v>
      </c>
      <c r="E149" s="483">
        <f t="shared" si="5"/>
        <v>0</v>
      </c>
      <c r="F149" s="484">
        <v>0</v>
      </c>
      <c r="G149" s="483"/>
    </row>
    <row r="150" spans="1:7" s="6" customFormat="1" ht="26.25">
      <c r="A150" s="527" t="s">
        <v>73</v>
      </c>
      <c r="B150" s="546" t="s">
        <v>74</v>
      </c>
      <c r="C150" s="489">
        <f>SUM(C152)</f>
        <v>950</v>
      </c>
      <c r="D150" s="490">
        <v>467.64774</v>
      </c>
      <c r="E150" s="483">
        <f t="shared" si="5"/>
        <v>49.226077894736839</v>
      </c>
      <c r="F150" s="489">
        <f>SUM(F151)</f>
        <v>50</v>
      </c>
      <c r="G150" s="483">
        <f t="shared" si="6"/>
        <v>935.29547999999988</v>
      </c>
    </row>
    <row r="151" spans="1:7" s="6" customFormat="1" ht="47.25">
      <c r="A151" s="544" t="s">
        <v>498</v>
      </c>
      <c r="B151" s="550" t="s">
        <v>499</v>
      </c>
      <c r="C151" s="489"/>
      <c r="D151" s="490"/>
      <c r="E151" s="483"/>
      <c r="F151" s="491">
        <v>50</v>
      </c>
      <c r="G151" s="483"/>
    </row>
    <row r="152" spans="1:7" ht="28.5" customHeight="1">
      <c r="A152" s="544" t="s">
        <v>437</v>
      </c>
      <c r="B152" s="548" t="s">
        <v>438</v>
      </c>
      <c r="C152" s="493">
        <v>950</v>
      </c>
      <c r="D152" s="487">
        <v>467.64774</v>
      </c>
      <c r="E152" s="483">
        <f t="shared" si="5"/>
        <v>49.226077894736839</v>
      </c>
      <c r="F152" s="486">
        <v>0</v>
      </c>
      <c r="G152" s="483" t="e">
        <f t="shared" si="6"/>
        <v>#DIV/0!</v>
      </c>
    </row>
    <row r="153" spans="1:7" s="6" customFormat="1" ht="26.25">
      <c r="A153" s="527" t="s">
        <v>75</v>
      </c>
      <c r="B153" s="546" t="s">
        <v>76</v>
      </c>
      <c r="C153" s="489">
        <f>SUM(C154+C158+C163+C168+C169+C170)</f>
        <v>595891.74674000009</v>
      </c>
      <c r="D153" s="490">
        <f>D154+D158+D169+D170+D163+D168</f>
        <v>485963.76445999992</v>
      </c>
      <c r="E153" s="483">
        <f t="shared" si="5"/>
        <v>81.55235697064218</v>
      </c>
      <c r="F153" s="489">
        <f>SUM(F154:F170)</f>
        <v>415224.41639999993</v>
      </c>
      <c r="G153" s="483">
        <f t="shared" si="6"/>
        <v>117.03641338659969</v>
      </c>
    </row>
    <row r="154" spans="1:7" ht="26.25">
      <c r="A154" s="544" t="s">
        <v>77</v>
      </c>
      <c r="B154" s="545" t="s">
        <v>242</v>
      </c>
      <c r="C154" s="491">
        <v>127021.59256</v>
      </c>
      <c r="D154" s="485">
        <v>99428.542140000005</v>
      </c>
      <c r="E154" s="483">
        <f t="shared" si="5"/>
        <v>78.276882013610305</v>
      </c>
      <c r="F154" s="484">
        <v>87792.846609999993</v>
      </c>
      <c r="G154" s="483">
        <f t="shared" si="6"/>
        <v>113.25358042175004</v>
      </c>
    </row>
    <row r="155" spans="1:7" ht="62.25">
      <c r="A155" s="354" t="s">
        <v>529</v>
      </c>
      <c r="B155" s="533" t="s">
        <v>540</v>
      </c>
      <c r="C155" s="539">
        <v>6356.39</v>
      </c>
      <c r="D155" s="537">
        <v>3922.59</v>
      </c>
      <c r="E155" s="483"/>
      <c r="F155" s="484"/>
      <c r="G155" s="483"/>
    </row>
    <row r="156" spans="1:7" ht="102.75">
      <c r="A156" s="354" t="s">
        <v>529</v>
      </c>
      <c r="B156" s="533" t="s">
        <v>541</v>
      </c>
      <c r="C156" s="539">
        <v>1463.3</v>
      </c>
      <c r="D156" s="537">
        <v>430.31950000000001</v>
      </c>
      <c r="E156" s="483"/>
      <c r="F156" s="484"/>
      <c r="G156" s="483"/>
    </row>
    <row r="157" spans="1:7" ht="48" customHeight="1">
      <c r="A157" s="354" t="s">
        <v>528</v>
      </c>
      <c r="B157" s="533" t="s">
        <v>542</v>
      </c>
      <c r="C157" s="539">
        <v>60</v>
      </c>
      <c r="D157" s="537">
        <v>0</v>
      </c>
      <c r="E157" s="483"/>
      <c r="F157" s="484"/>
      <c r="G157" s="483"/>
    </row>
    <row r="158" spans="1:7" ht="26.25">
      <c r="A158" s="544" t="s">
        <v>78</v>
      </c>
      <c r="B158" s="545" t="s">
        <v>243</v>
      </c>
      <c r="C158" s="491">
        <v>434113.40318000002</v>
      </c>
      <c r="D158" s="485">
        <v>360460.50556999998</v>
      </c>
      <c r="E158" s="483">
        <f t="shared" si="5"/>
        <v>83.033719514193223</v>
      </c>
      <c r="F158" s="484">
        <v>304018.07328999997</v>
      </c>
      <c r="G158" s="483">
        <f t="shared" si="6"/>
        <v>118.56548581773299</v>
      </c>
    </row>
    <row r="159" spans="1:7" ht="62.25">
      <c r="A159" s="354" t="s">
        <v>529</v>
      </c>
      <c r="B159" s="533" t="s">
        <v>543</v>
      </c>
      <c r="C159" s="539">
        <v>11988.007</v>
      </c>
      <c r="D159" s="537">
        <v>8692.9183200000007</v>
      </c>
      <c r="E159" s="483"/>
      <c r="F159" s="484"/>
      <c r="G159" s="483"/>
    </row>
    <row r="160" spans="1:7" ht="62.25">
      <c r="A160" s="354" t="s">
        <v>529</v>
      </c>
      <c r="B160" s="533" t="s">
        <v>544</v>
      </c>
      <c r="C160" s="539">
        <v>2566.34</v>
      </c>
      <c r="D160" s="537">
        <v>927.08660999999995</v>
      </c>
      <c r="E160" s="483"/>
      <c r="F160" s="484"/>
      <c r="G160" s="483"/>
    </row>
    <row r="161" spans="1:7" ht="42">
      <c r="A161" s="354" t="s">
        <v>553</v>
      </c>
      <c r="B161" s="533" t="s">
        <v>542</v>
      </c>
      <c r="C161" s="539">
        <v>200</v>
      </c>
      <c r="D161" s="537">
        <v>118.25</v>
      </c>
      <c r="E161" s="483"/>
      <c r="F161" s="484"/>
      <c r="G161" s="483"/>
    </row>
    <row r="162" spans="1:7" ht="105" customHeight="1">
      <c r="A162" s="354" t="s">
        <v>530</v>
      </c>
      <c r="B162" s="533" t="s">
        <v>557</v>
      </c>
      <c r="C162" s="539">
        <v>3194.7211499999999</v>
      </c>
      <c r="D162" s="537">
        <v>2396.0409300000001</v>
      </c>
      <c r="E162" s="483"/>
      <c r="F162" s="484"/>
      <c r="G162" s="483"/>
    </row>
    <row r="163" spans="1:7" ht="26.25">
      <c r="A163" s="544" t="s">
        <v>311</v>
      </c>
      <c r="B163" s="545" t="s">
        <v>312</v>
      </c>
      <c r="C163" s="491">
        <v>25703.451000000001</v>
      </c>
      <c r="D163" s="485">
        <v>19101.871630000001</v>
      </c>
      <c r="E163" s="483">
        <f t="shared" ref="E163:E203" si="7">SUM(D163/C163*100)</f>
        <v>74.316369541195073</v>
      </c>
      <c r="F163" s="484">
        <v>18291.90062</v>
      </c>
      <c r="G163" s="483">
        <f t="shared" si="6"/>
        <v>104.42803089097474</v>
      </c>
    </row>
    <row r="164" spans="1:7" ht="42">
      <c r="A164" s="519" t="s">
        <v>529</v>
      </c>
      <c r="B164" s="533" t="s">
        <v>505</v>
      </c>
      <c r="C164" s="539">
        <v>7880.3</v>
      </c>
      <c r="D164" s="537">
        <v>5709.8626299999996</v>
      </c>
      <c r="E164" s="483"/>
      <c r="F164" s="484"/>
      <c r="G164" s="483"/>
    </row>
    <row r="165" spans="1:7" ht="48" customHeight="1">
      <c r="A165" s="519" t="s">
        <v>529</v>
      </c>
      <c r="B165" s="533" t="s">
        <v>549</v>
      </c>
      <c r="C165" s="539">
        <v>6373.0770000000002</v>
      </c>
      <c r="D165" s="537">
        <v>5796.0339999999997</v>
      </c>
      <c r="E165" s="483"/>
      <c r="F165" s="484"/>
      <c r="G165" s="483"/>
    </row>
    <row r="166" spans="1:7" ht="144.75" customHeight="1">
      <c r="A166" s="519" t="s">
        <v>529</v>
      </c>
      <c r="B166" s="547" t="s">
        <v>550</v>
      </c>
      <c r="C166" s="539">
        <v>2860.2159999999999</v>
      </c>
      <c r="D166" s="537">
        <v>1974.2159999999999</v>
      </c>
      <c r="E166" s="483"/>
      <c r="F166" s="484"/>
      <c r="G166" s="483"/>
    </row>
    <row r="167" spans="1:7" ht="45.75" customHeight="1">
      <c r="A167" s="354" t="s">
        <v>552</v>
      </c>
      <c r="B167" s="533" t="s">
        <v>551</v>
      </c>
      <c r="C167" s="539">
        <v>8589.9079999999994</v>
      </c>
      <c r="D167" s="537">
        <v>5621.759</v>
      </c>
      <c r="E167" s="483"/>
      <c r="F167" s="484"/>
      <c r="G167" s="483"/>
    </row>
    <row r="168" spans="1:7" ht="47.25">
      <c r="A168" s="544" t="s">
        <v>428</v>
      </c>
      <c r="B168" s="545" t="s">
        <v>429</v>
      </c>
      <c r="C168" s="491">
        <v>60</v>
      </c>
      <c r="D168" s="485">
        <v>38.6</v>
      </c>
      <c r="E168" s="483">
        <f t="shared" si="7"/>
        <v>64.333333333333329</v>
      </c>
      <c r="F168" s="484">
        <v>0</v>
      </c>
      <c r="G168" s="483" t="e">
        <f t="shared" si="6"/>
        <v>#DIV/0!</v>
      </c>
    </row>
    <row r="169" spans="1:7" ht="26.25">
      <c r="A169" s="544" t="s">
        <v>79</v>
      </c>
      <c r="B169" s="545" t="s">
        <v>244</v>
      </c>
      <c r="C169" s="491">
        <v>505</v>
      </c>
      <c r="D169" s="485">
        <v>225.69919999999999</v>
      </c>
      <c r="E169" s="483">
        <f t="shared" si="7"/>
        <v>44.692910891089106</v>
      </c>
      <c r="F169" s="484">
        <v>3063.4191000000001</v>
      </c>
      <c r="G169" s="483">
        <f t="shared" si="6"/>
        <v>7.3675586863057685</v>
      </c>
    </row>
    <row r="170" spans="1:7" ht="26.25">
      <c r="A170" s="544" t="s">
        <v>80</v>
      </c>
      <c r="B170" s="545" t="s">
        <v>245</v>
      </c>
      <c r="C170" s="491">
        <v>8488.2999999999993</v>
      </c>
      <c r="D170" s="485">
        <v>6708.5459199999996</v>
      </c>
      <c r="E170" s="483">
        <f t="shared" si="7"/>
        <v>79.032856048914397</v>
      </c>
      <c r="F170" s="484">
        <v>2058.1767799999998</v>
      </c>
      <c r="G170" s="483">
        <f t="shared" si="6"/>
        <v>325.94605017359106</v>
      </c>
    </row>
    <row r="171" spans="1:7" ht="42">
      <c r="A171" s="519" t="s">
        <v>554</v>
      </c>
      <c r="B171" s="533" t="s">
        <v>500</v>
      </c>
      <c r="C171" s="491">
        <v>2709.5</v>
      </c>
      <c r="D171" s="485">
        <v>2606.154</v>
      </c>
      <c r="E171" s="483">
        <f t="shared" si="7"/>
        <v>96.185790736298202</v>
      </c>
      <c r="F171" s="484"/>
      <c r="G171" s="483"/>
    </row>
    <row r="172" spans="1:7" s="6" customFormat="1" ht="26.25">
      <c r="A172" s="353" t="s">
        <v>81</v>
      </c>
      <c r="B172" s="439" t="s">
        <v>82</v>
      </c>
      <c r="C172" s="481">
        <f>SUM(C173+C179)</f>
        <v>75665.392940000005</v>
      </c>
      <c r="D172" s="482">
        <f>SUM(D173+D179)</f>
        <v>49970.546919999993</v>
      </c>
      <c r="E172" s="483">
        <f t="shared" si="7"/>
        <v>66.041482081015403</v>
      </c>
      <c r="F172" s="481">
        <f>SUM(F173+F179)</f>
        <v>46200.366600000001</v>
      </c>
      <c r="G172" s="483">
        <f t="shared" si="6"/>
        <v>108.16049870911628</v>
      </c>
    </row>
    <row r="173" spans="1:7" ht="26.25">
      <c r="A173" s="544" t="s">
        <v>83</v>
      </c>
      <c r="B173" s="548" t="s">
        <v>225</v>
      </c>
      <c r="C173" s="484">
        <v>74244.592940000002</v>
      </c>
      <c r="D173" s="485">
        <v>48797.842149999997</v>
      </c>
      <c r="E173" s="483">
        <f t="shared" si="7"/>
        <v>65.725785835253305</v>
      </c>
      <c r="F173" s="484">
        <v>45114.987789999999</v>
      </c>
      <c r="G173" s="483">
        <f t="shared" si="6"/>
        <v>108.16326134707792</v>
      </c>
    </row>
    <row r="174" spans="1:7" ht="62.25">
      <c r="A174" s="354" t="s">
        <v>545</v>
      </c>
      <c r="B174" s="531" t="s">
        <v>546</v>
      </c>
      <c r="C174" s="536">
        <v>7096.7380000000003</v>
      </c>
      <c r="D174" s="537">
        <v>3558.3582200000001</v>
      </c>
      <c r="E174" s="483">
        <f t="shared" si="7"/>
        <v>50.140757908774425</v>
      </c>
      <c r="F174" s="484"/>
      <c r="G174" s="483"/>
    </row>
    <row r="175" spans="1:7" ht="42">
      <c r="A175" s="354" t="s">
        <v>545</v>
      </c>
      <c r="B175" s="531" t="s">
        <v>547</v>
      </c>
      <c r="C175" s="536">
        <v>201.69499999999999</v>
      </c>
      <c r="D175" s="537">
        <v>201.69499999999999</v>
      </c>
      <c r="E175" s="483">
        <f t="shared" si="7"/>
        <v>100</v>
      </c>
      <c r="F175" s="484"/>
      <c r="G175" s="483"/>
    </row>
    <row r="176" spans="1:7" ht="42">
      <c r="A176" s="354" t="s">
        <v>545</v>
      </c>
      <c r="B176" s="531" t="s">
        <v>548</v>
      </c>
      <c r="C176" s="536">
        <v>1373.9469999999999</v>
      </c>
      <c r="D176" s="537">
        <v>1356</v>
      </c>
      <c r="E176" s="483">
        <f t="shared" si="7"/>
        <v>98.693763296546379</v>
      </c>
      <c r="F176" s="484"/>
      <c r="G176" s="483"/>
    </row>
    <row r="177" spans="1:8" ht="62.25" customHeight="1">
      <c r="A177" s="354" t="s">
        <v>545</v>
      </c>
      <c r="B177" s="531" t="s">
        <v>503</v>
      </c>
      <c r="C177" s="536">
        <v>85</v>
      </c>
      <c r="D177" s="537">
        <v>85</v>
      </c>
      <c r="E177" s="483">
        <f t="shared" si="7"/>
        <v>100</v>
      </c>
      <c r="F177" s="484"/>
      <c r="G177" s="483"/>
    </row>
    <row r="178" spans="1:8" ht="26.25">
      <c r="A178" s="354" t="s">
        <v>545</v>
      </c>
      <c r="B178" s="531" t="s">
        <v>504</v>
      </c>
      <c r="C178" s="536">
        <v>5000</v>
      </c>
      <c r="D178" s="537">
        <v>5000</v>
      </c>
      <c r="E178" s="483">
        <f t="shared" si="7"/>
        <v>100</v>
      </c>
      <c r="F178" s="484"/>
      <c r="G178" s="483"/>
    </row>
    <row r="179" spans="1:8" ht="32.25" customHeight="1">
      <c r="A179" s="354" t="s">
        <v>254</v>
      </c>
      <c r="B179" s="441" t="s">
        <v>255</v>
      </c>
      <c r="C179" s="484">
        <v>1420.8</v>
      </c>
      <c r="D179" s="485">
        <v>1172.7047700000001</v>
      </c>
      <c r="E179" s="483">
        <f t="shared" si="7"/>
        <v>82.538342483108124</v>
      </c>
      <c r="F179" s="484">
        <v>1085.3788099999999</v>
      </c>
      <c r="G179" s="483">
        <f t="shared" si="6"/>
        <v>108.045666563179</v>
      </c>
    </row>
    <row r="180" spans="1:8" s="6" customFormat="1" ht="26.25">
      <c r="A180" s="359">
        <v>1000</v>
      </c>
      <c r="B180" s="439" t="s">
        <v>84</v>
      </c>
      <c r="C180" s="481">
        <f>SUM(C181+C182+C186+C190)</f>
        <v>69173.747309999992</v>
      </c>
      <c r="D180" s="494">
        <f>D181+D182+D186+D190</f>
        <v>31727.804240000001</v>
      </c>
      <c r="E180" s="483">
        <f t="shared" si="7"/>
        <v>45.866828780885378</v>
      </c>
      <c r="F180" s="495">
        <f>SUM(F181:F190)</f>
        <v>46245.893380000009</v>
      </c>
      <c r="G180" s="483">
        <f t="shared" si="6"/>
        <v>68.606749531886749</v>
      </c>
      <c r="H180" s="93"/>
    </row>
    <row r="181" spans="1:8" ht="26.25">
      <c r="A181" s="551">
        <v>1001</v>
      </c>
      <c r="B181" s="552" t="s">
        <v>85</v>
      </c>
      <c r="C181" s="484">
        <v>60</v>
      </c>
      <c r="D181" s="485">
        <v>0</v>
      </c>
      <c r="E181" s="483">
        <f t="shared" si="7"/>
        <v>0</v>
      </c>
      <c r="F181" s="484">
        <v>11.143509999999999</v>
      </c>
      <c r="G181" s="483">
        <f t="shared" si="6"/>
        <v>0</v>
      </c>
    </row>
    <row r="182" spans="1:8" ht="26.25">
      <c r="A182" s="551">
        <v>1003</v>
      </c>
      <c r="B182" s="552" t="s">
        <v>86</v>
      </c>
      <c r="C182" s="484">
        <v>10922.692709999999</v>
      </c>
      <c r="D182" s="485">
        <v>7364.9759299999996</v>
      </c>
      <c r="E182" s="483">
        <f t="shared" si="7"/>
        <v>67.428207728092346</v>
      </c>
      <c r="F182" s="484">
        <v>6492.4912999999997</v>
      </c>
      <c r="G182" s="483">
        <f t="shared" si="6"/>
        <v>113.43836425317966</v>
      </c>
    </row>
    <row r="183" spans="1:8" ht="48" customHeight="1">
      <c r="A183" s="535" t="s">
        <v>531</v>
      </c>
      <c r="B183" s="532" t="s">
        <v>532</v>
      </c>
      <c r="C183" s="536">
        <v>1155.1467500000001</v>
      </c>
      <c r="D183" s="537">
        <v>1152.1373900000001</v>
      </c>
      <c r="E183" s="483">
        <f t="shared" si="7"/>
        <v>99.739482451039237</v>
      </c>
      <c r="F183" s="484"/>
      <c r="G183" s="483"/>
    </row>
    <row r="184" spans="1:8" ht="65.25" customHeight="1">
      <c r="A184" s="535" t="s">
        <v>529</v>
      </c>
      <c r="B184" s="532" t="s">
        <v>501</v>
      </c>
      <c r="C184" s="536">
        <v>110</v>
      </c>
      <c r="D184" s="537">
        <v>66.090230000000005</v>
      </c>
      <c r="E184" s="483">
        <f t="shared" si="7"/>
        <v>60.082027272727281</v>
      </c>
      <c r="F184" s="484"/>
      <c r="G184" s="483"/>
    </row>
    <row r="185" spans="1:8" ht="102.75" customHeight="1">
      <c r="A185" s="535" t="s">
        <v>534</v>
      </c>
      <c r="B185" s="532" t="s">
        <v>533</v>
      </c>
      <c r="C185" s="536">
        <v>246.04596000000001</v>
      </c>
      <c r="D185" s="537">
        <v>222.01906</v>
      </c>
      <c r="E185" s="483">
        <f t="shared" si="7"/>
        <v>90.234791906357657</v>
      </c>
      <c r="F185" s="484"/>
      <c r="G185" s="483"/>
    </row>
    <row r="186" spans="1:8" ht="26.25">
      <c r="A186" s="551">
        <v>1004</v>
      </c>
      <c r="B186" s="552" t="s">
        <v>494</v>
      </c>
      <c r="C186" s="484">
        <v>58110.154600000002</v>
      </c>
      <c r="D186" s="496">
        <v>24311.425999999999</v>
      </c>
      <c r="E186" s="483">
        <f t="shared" si="7"/>
        <v>41.836794562580629</v>
      </c>
      <c r="F186" s="497">
        <v>39449.703840000002</v>
      </c>
      <c r="G186" s="483">
        <f t="shared" si="6"/>
        <v>61.626384062608466</v>
      </c>
    </row>
    <row r="187" spans="1:8" ht="26.25">
      <c r="A187" s="535" t="s">
        <v>458</v>
      </c>
      <c r="B187" s="532" t="s">
        <v>495</v>
      </c>
      <c r="C187" s="536">
        <v>15758.943600000001</v>
      </c>
      <c r="D187" s="538">
        <v>15507</v>
      </c>
      <c r="E187" s="483">
        <f t="shared" si="7"/>
        <v>98.401265932571775</v>
      </c>
      <c r="F187" s="497"/>
      <c r="G187" s="483"/>
    </row>
    <row r="188" spans="1:8" ht="26.25">
      <c r="A188" s="535" t="s">
        <v>535</v>
      </c>
      <c r="B188" s="532" t="s">
        <v>496</v>
      </c>
      <c r="C188" s="536">
        <v>27649.149000000001</v>
      </c>
      <c r="D188" s="538">
        <v>5007.7830000000004</v>
      </c>
      <c r="E188" s="483">
        <f t="shared" si="7"/>
        <v>18.111888362278346</v>
      </c>
      <c r="F188" s="497"/>
      <c r="G188" s="483"/>
    </row>
    <row r="189" spans="1:8" ht="42">
      <c r="A189" s="535" t="s">
        <v>458</v>
      </c>
      <c r="B189" s="532" t="s">
        <v>497</v>
      </c>
      <c r="C189" s="536">
        <v>13653.66</v>
      </c>
      <c r="D189" s="538">
        <v>3422.1120999999998</v>
      </c>
      <c r="E189" s="483">
        <f t="shared" si="7"/>
        <v>25.063697938867673</v>
      </c>
      <c r="F189" s="497"/>
      <c r="G189" s="483"/>
    </row>
    <row r="190" spans="1:8" ht="28.5" customHeight="1">
      <c r="A190" s="544" t="s">
        <v>88</v>
      </c>
      <c r="B190" s="548" t="s">
        <v>89</v>
      </c>
      <c r="C190" s="484">
        <v>80.900000000000006</v>
      </c>
      <c r="D190" s="485">
        <v>51.40231</v>
      </c>
      <c r="E190" s="483">
        <f t="shared" si="7"/>
        <v>63.538084054388136</v>
      </c>
      <c r="F190" s="484">
        <v>292.55473000000001</v>
      </c>
      <c r="G190" s="483">
        <f t="shared" si="6"/>
        <v>17.570151745623804</v>
      </c>
    </row>
    <row r="191" spans="1:8" ht="26.25">
      <c r="A191" s="353" t="s">
        <v>90</v>
      </c>
      <c r="B191" s="439" t="s">
        <v>91</v>
      </c>
      <c r="C191" s="481">
        <f>C192+C194</f>
        <v>8810.0499999999993</v>
      </c>
      <c r="D191" s="482">
        <f>D192+D194</f>
        <v>8181.0814799999998</v>
      </c>
      <c r="E191" s="483">
        <f t="shared" si="7"/>
        <v>92.860783763996807</v>
      </c>
      <c r="F191" s="481">
        <f>SUM(F192:F194)</f>
        <v>5844.8909999999996</v>
      </c>
      <c r="G191" s="483">
        <f t="shared" si="6"/>
        <v>139.96978694726729</v>
      </c>
    </row>
    <row r="192" spans="1:8" ht="26.25">
      <c r="A192" s="544" t="s">
        <v>92</v>
      </c>
      <c r="B192" s="548" t="s">
        <v>93</v>
      </c>
      <c r="C192" s="484">
        <v>919</v>
      </c>
      <c r="D192" s="485">
        <v>786.08079999999995</v>
      </c>
      <c r="E192" s="483">
        <f t="shared" si="7"/>
        <v>85.536539717083784</v>
      </c>
      <c r="F192" s="484">
        <v>507.32900000000001</v>
      </c>
      <c r="G192" s="483">
        <f t="shared" si="6"/>
        <v>154.94497653396513</v>
      </c>
    </row>
    <row r="193" spans="1:9" ht="38.25" customHeight="1">
      <c r="A193" s="519" t="s">
        <v>536</v>
      </c>
      <c r="B193" s="531" t="s">
        <v>558</v>
      </c>
      <c r="C193" s="536">
        <v>919</v>
      </c>
      <c r="D193" s="537">
        <v>786.08079999999995</v>
      </c>
      <c r="E193" s="483"/>
      <c r="F193" s="484"/>
      <c r="G193" s="483"/>
    </row>
    <row r="194" spans="1:9" ht="26.25" customHeight="1">
      <c r="A194" s="544" t="s">
        <v>94</v>
      </c>
      <c r="B194" s="548" t="s">
        <v>95</v>
      </c>
      <c r="C194" s="484">
        <v>7891.05</v>
      </c>
      <c r="D194" s="485">
        <v>7395.0006800000001</v>
      </c>
      <c r="E194" s="483">
        <f t="shared" si="7"/>
        <v>93.713772945298786</v>
      </c>
      <c r="F194" s="484">
        <v>5337.5619999999999</v>
      </c>
      <c r="G194" s="483">
        <f t="shared" si="6"/>
        <v>138.54641276298057</v>
      </c>
    </row>
    <row r="195" spans="1:9" ht="44.25" customHeight="1">
      <c r="A195" s="519" t="s">
        <v>536</v>
      </c>
      <c r="B195" s="531" t="s">
        <v>537</v>
      </c>
      <c r="C195" s="536">
        <v>6072.8680000000004</v>
      </c>
      <c r="D195" s="537">
        <v>5576.8186800000003</v>
      </c>
      <c r="E195" s="483">
        <f t="shared" si="7"/>
        <v>91.831712462711195</v>
      </c>
      <c r="F195" s="484"/>
      <c r="G195" s="483"/>
    </row>
    <row r="196" spans="1:9" ht="50.25" customHeight="1">
      <c r="A196" s="519" t="s">
        <v>538</v>
      </c>
      <c r="B196" s="531" t="s">
        <v>539</v>
      </c>
      <c r="C196" s="536">
        <v>1818.182</v>
      </c>
      <c r="D196" s="537">
        <v>1818.182</v>
      </c>
      <c r="E196" s="483">
        <f t="shared" si="7"/>
        <v>100</v>
      </c>
      <c r="F196" s="484"/>
      <c r="G196" s="483"/>
    </row>
    <row r="197" spans="1:9" ht="18.75" customHeight="1">
      <c r="A197" s="544" t="s">
        <v>98</v>
      </c>
      <c r="B197" s="548" t="s">
        <v>99</v>
      </c>
      <c r="C197" s="484"/>
      <c r="D197" s="485"/>
      <c r="E197" s="483"/>
      <c r="F197" s="484"/>
      <c r="G197" s="483"/>
    </row>
    <row r="198" spans="1:9" ht="48" customHeight="1">
      <c r="A198" s="544" t="s">
        <v>100</v>
      </c>
      <c r="B198" s="548" t="s">
        <v>99</v>
      </c>
      <c r="C198" s="484"/>
      <c r="D198" s="485"/>
      <c r="E198" s="483"/>
      <c r="F198" s="484"/>
      <c r="G198" s="483"/>
    </row>
    <row r="199" spans="1:9" ht="31.5" customHeight="1">
      <c r="A199" s="353" t="s">
        <v>102</v>
      </c>
      <c r="B199" s="439" t="s">
        <v>103</v>
      </c>
      <c r="C199" s="481">
        <f>C200</f>
        <v>0</v>
      </c>
      <c r="D199" s="498">
        <f>D200</f>
        <v>0</v>
      </c>
      <c r="E199" s="483"/>
      <c r="F199" s="499"/>
      <c r="G199" s="483"/>
    </row>
    <row r="200" spans="1:9" ht="0.75" customHeight="1">
      <c r="A200" s="544" t="s">
        <v>104</v>
      </c>
      <c r="B200" s="548" t="s">
        <v>105</v>
      </c>
      <c r="C200" s="484">
        <v>0</v>
      </c>
      <c r="D200" s="485">
        <v>0</v>
      </c>
      <c r="E200" s="483"/>
      <c r="F200" s="484">
        <v>0</v>
      </c>
      <c r="G200" s="483"/>
    </row>
    <row r="201" spans="1:9" ht="42.75" customHeight="1">
      <c r="A201" s="353" t="s">
        <v>106</v>
      </c>
      <c r="B201" s="442" t="s">
        <v>107</v>
      </c>
      <c r="C201" s="500">
        <f>C202</f>
        <v>0</v>
      </c>
      <c r="D201" s="501">
        <v>0</v>
      </c>
      <c r="E201" s="483"/>
      <c r="F201" s="500">
        <v>0</v>
      </c>
      <c r="G201" s="483"/>
    </row>
    <row r="202" spans="1:9" ht="45.75" hidden="1" customHeight="1">
      <c r="A202" s="544" t="s">
        <v>108</v>
      </c>
      <c r="B202" s="553" t="s">
        <v>556</v>
      </c>
      <c r="C202" s="486">
        <v>0</v>
      </c>
      <c r="D202" s="487">
        <v>0</v>
      </c>
      <c r="E202" s="483"/>
      <c r="F202" s="486">
        <v>0</v>
      </c>
      <c r="G202" s="483"/>
    </row>
    <row r="203" spans="1:9" s="6" customFormat="1" ht="27" thickBot="1">
      <c r="A203" s="359"/>
      <c r="B203" s="445" t="s">
        <v>113</v>
      </c>
      <c r="C203" s="502">
        <f>C82+C91+C93+C98+C126+C150+C153+C172+C180+C191+C199+C201</f>
        <v>1240829.5249100002</v>
      </c>
      <c r="D203" s="502">
        <f>D82+D91+D93+D98+D126+D150+D153+D172+D180+D191+D199+D201</f>
        <v>828695.94141999993</v>
      </c>
      <c r="E203" s="512">
        <f t="shared" si="7"/>
        <v>66.785640153115068</v>
      </c>
      <c r="F203" s="502">
        <f>F82+F91+F93+F98+F126+F150+F153+F172+F180+F191+F199+F201</f>
        <v>753533.52157999983</v>
      </c>
      <c r="G203" s="503">
        <f t="shared" si="6"/>
        <v>109.97466173533998</v>
      </c>
      <c r="H203" s="93"/>
      <c r="I203" s="93"/>
    </row>
    <row r="204" spans="1:9" ht="20.25">
      <c r="A204" s="360"/>
      <c r="B204" s="361"/>
      <c r="C204" s="362"/>
      <c r="D204" s="373"/>
      <c r="E204" s="373"/>
      <c r="F204" s="373"/>
      <c r="G204" s="363"/>
    </row>
    <row r="205" spans="1:9" s="65" customFormat="1" ht="20.25">
      <c r="A205" s="364" t="s">
        <v>447</v>
      </c>
      <c r="B205" s="364"/>
      <c r="C205" s="365"/>
      <c r="D205" s="365"/>
      <c r="E205" s="365"/>
      <c r="F205" s="365"/>
      <c r="G205" s="366"/>
    </row>
    <row r="206" spans="1:9" s="65" customFormat="1" ht="20.25">
      <c r="A206" s="367" t="s">
        <v>431</v>
      </c>
      <c r="B206" s="367"/>
      <c r="C206" s="365" t="s">
        <v>432</v>
      </c>
      <c r="D206" s="365"/>
      <c r="E206" s="365"/>
      <c r="F206" s="365"/>
      <c r="G206" s="366"/>
    </row>
  </sheetData>
  <customSheetViews>
    <customSheetView guid="{61528DAC-5C4C-48F4-ADE2-8A724B05A086}" scale="62" showPageBreaks="1" printArea="1" hiddenRows="1" view="pageBreakPreview">
      <selection activeCell="B200" sqref="B200"/>
      <rowBreaks count="2" manualBreakCount="2">
        <brk id="80" max="5" man="1"/>
        <brk id="129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2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3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4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8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9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1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5" orientation="portrait" r:id="rId13"/>
  <headerFooter alignWithMargins="0"/>
  <rowBreaks count="2" manualBreakCount="2">
    <brk id="80" max="5" man="1"/>
    <brk id="12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8" t="s">
        <v>409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399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406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395</v>
      </c>
      <c r="D50" s="399" t="s">
        <v>410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331</v>
      </c>
      <c r="B67" s="47" t="s">
        <v>385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5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8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9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1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425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306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396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308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391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323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324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331</v>
      </c>
      <c r="B73" s="47" t="s">
        <v>332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3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5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8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9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1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1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424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396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308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405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406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323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331</v>
      </c>
      <c r="B71" s="47" t="s">
        <v>382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3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4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8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9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10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423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403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406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323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324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331</v>
      </c>
      <c r="B70" s="47" t="s">
        <v>385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5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8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422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323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331</v>
      </c>
      <c r="B71" s="47" t="s">
        <v>386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8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9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421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400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403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323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330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325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331</v>
      </c>
      <c r="B72" s="47" t="s">
        <v>387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8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420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6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408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316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401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323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331</v>
      </c>
      <c r="B72" s="47" t="s">
        <v>386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5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9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10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419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407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326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5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9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418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314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328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405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407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8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9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417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400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407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326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304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395</v>
      </c>
      <c r="D51" s="399" t="s">
        <v>410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331</v>
      </c>
      <c r="B68" s="47" t="s">
        <v>334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5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8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9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416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317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407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315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2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8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9" t="s">
        <v>415</v>
      </c>
      <c r="B1" s="599"/>
      <c r="C1" s="599"/>
      <c r="D1" s="599"/>
      <c r="E1" s="599"/>
      <c r="F1" s="599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398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407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331</v>
      </c>
      <c r="B71" s="47" t="s">
        <v>386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8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414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43.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398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427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407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313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331</v>
      </c>
      <c r="B70" s="47" t="s">
        <v>386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5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8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9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413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404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407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331</v>
      </c>
      <c r="B73" s="47" t="s">
        <v>334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8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8" t="s">
        <v>412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54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333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398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405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331</v>
      </c>
      <c r="B72" s="47" t="s">
        <v>334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8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8" t="s">
        <v>411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47.2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405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407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395</v>
      </c>
      <c r="D52" s="399" t="s">
        <v>410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331</v>
      </c>
      <c r="B69" s="47" t="s">
        <v>332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5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8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9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1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335</v>
      </c>
      <c r="AO1" t="s">
        <v>336</v>
      </c>
      <c r="AP1" t="s">
        <v>337</v>
      </c>
      <c r="AS1" t="s">
        <v>338</v>
      </c>
      <c r="AW1">
        <v>187.4</v>
      </c>
      <c r="AX1" t="s">
        <v>339</v>
      </c>
      <c r="AY1" t="s">
        <v>340</v>
      </c>
    </row>
    <row r="2" spans="32:51">
      <c r="AF2" t="s">
        <v>341</v>
      </c>
      <c r="AJ2" t="s">
        <v>342</v>
      </c>
    </row>
    <row r="3" spans="32:51">
      <c r="AF3" t="s">
        <v>344</v>
      </c>
      <c r="AH3" t="s">
        <v>343</v>
      </c>
      <c r="AJ3" t="s">
        <v>344</v>
      </c>
      <c r="AN3" t="s">
        <v>343</v>
      </c>
      <c r="AO3" t="s">
        <v>343</v>
      </c>
      <c r="AP3" t="s">
        <v>343</v>
      </c>
      <c r="AS3" t="s">
        <v>345</v>
      </c>
      <c r="AT3" t="s">
        <v>346</v>
      </c>
      <c r="AU3" t="s">
        <v>347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348</v>
      </c>
      <c r="AU4" t="s">
        <v>349</v>
      </c>
      <c r="AV4" t="s">
        <v>350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351</v>
      </c>
      <c r="AU5" t="s">
        <v>349</v>
      </c>
      <c r="AV5" t="s">
        <v>352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353</v>
      </c>
      <c r="AU6" t="s">
        <v>349</v>
      </c>
      <c r="AV6" t="s">
        <v>352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354</v>
      </c>
      <c r="AU7" t="s">
        <v>349</v>
      </c>
      <c r="AV7" t="s">
        <v>355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356</v>
      </c>
      <c r="AU8" t="s">
        <v>349</v>
      </c>
      <c r="AV8" t="s">
        <v>357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358</v>
      </c>
      <c r="AU9" t="s">
        <v>349</v>
      </c>
      <c r="AV9" t="s">
        <v>359</v>
      </c>
      <c r="AW9" t="s">
        <v>360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361</v>
      </c>
      <c r="AU10" t="s">
        <v>349</v>
      </c>
      <c r="AV10" t="s">
        <v>362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363</v>
      </c>
      <c r="AU11" t="s">
        <v>349</v>
      </c>
      <c r="AV11" t="s">
        <v>364</v>
      </c>
      <c r="AW11" t="s">
        <v>360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365</v>
      </c>
      <c r="AU12" t="s">
        <v>349</v>
      </c>
      <c r="AV12" t="s">
        <v>366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367</v>
      </c>
      <c r="AU13" t="s">
        <v>349</v>
      </c>
      <c r="AV13" t="s">
        <v>368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369</v>
      </c>
      <c r="AU14" t="s">
        <v>349</v>
      </c>
      <c r="AV14" t="s">
        <v>355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370</v>
      </c>
      <c r="AU15" t="s">
        <v>349</v>
      </c>
      <c r="AV15" t="s">
        <v>371</v>
      </c>
      <c r="AW15" t="s">
        <v>372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373</v>
      </c>
      <c r="AU16" t="s">
        <v>349</v>
      </c>
      <c r="AV16" t="s">
        <v>352</v>
      </c>
      <c r="AW16" t="s">
        <v>374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375</v>
      </c>
      <c r="AU17" t="s">
        <v>349</v>
      </c>
      <c r="AV17" t="s">
        <v>376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377</v>
      </c>
      <c r="AU18" t="s">
        <v>349</v>
      </c>
      <c r="AV18" t="s">
        <v>352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378</v>
      </c>
      <c r="AU19" t="s">
        <v>379</v>
      </c>
      <c r="AV19" t="s">
        <v>362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380</v>
      </c>
      <c r="AY20" t="s">
        <v>381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8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9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2023-10-04T06:52:02Z</cp:lastPrinted>
  <dcterms:created xsi:type="dcterms:W3CDTF">1996-10-08T23:32:33Z</dcterms:created>
  <dcterms:modified xsi:type="dcterms:W3CDTF">2023-10-04T06:53:16Z</dcterms:modified>
</cp:coreProperties>
</file>