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овочебоксарск" sheetId="2" r:id="rId1"/>
  </sheets>
  <definedNames>
    <definedName name="_xlnm._FilterDatabase" localSheetId="0" hidden="1">Новочебоксарск!$B$8:$O$792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2" l="1"/>
  <c r="E129" i="2"/>
  <c r="D323" i="2" l="1"/>
  <c r="H7" i="2" l="1"/>
  <c r="I7" i="2"/>
  <c r="J7" i="2"/>
  <c r="K7" i="2"/>
  <c r="L7" i="2"/>
  <c r="M7" i="2"/>
  <c r="N7" i="2"/>
  <c r="O7" i="2"/>
  <c r="E7" i="2"/>
  <c r="F773" i="2" l="1"/>
  <c r="G773" i="2"/>
  <c r="H773" i="2"/>
  <c r="I773" i="2"/>
  <c r="J773" i="2"/>
  <c r="K773" i="2"/>
  <c r="L773" i="2"/>
  <c r="M773" i="2"/>
  <c r="N773" i="2"/>
  <c r="O773" i="2"/>
  <c r="E773" i="2"/>
  <c r="D773" i="2" l="1"/>
  <c r="F770" i="2" l="1"/>
  <c r="G770" i="2"/>
  <c r="H770" i="2"/>
  <c r="I770" i="2"/>
  <c r="J770" i="2"/>
  <c r="K770" i="2"/>
  <c r="L770" i="2"/>
  <c r="M770" i="2"/>
  <c r="N770" i="2"/>
  <c r="O770" i="2"/>
  <c r="E770" i="2"/>
  <c r="D9" i="2"/>
  <c r="D10" i="2"/>
  <c r="F20" i="2" l="1"/>
  <c r="F23" i="2"/>
  <c r="G27" i="2"/>
  <c r="G7" i="2" s="1"/>
  <c r="F34" i="2"/>
  <c r="F36" i="2"/>
  <c r="F37" i="2"/>
  <c r="F38" i="2"/>
  <c r="F39" i="2"/>
  <c r="F40" i="2"/>
  <c r="F41" i="2"/>
  <c r="F42" i="2"/>
  <c r="F43" i="2"/>
  <c r="F55" i="2"/>
  <c r="F56" i="2"/>
  <c r="F59" i="2"/>
  <c r="F60" i="2"/>
  <c r="F64" i="2"/>
  <c r="F66" i="2"/>
  <c r="F67" i="2"/>
  <c r="F68" i="2"/>
  <c r="F69" i="2"/>
  <c r="F75" i="2"/>
  <c r="F78" i="2"/>
  <c r="F84" i="2"/>
  <c r="F88" i="2"/>
  <c r="F89" i="2"/>
  <c r="F90" i="2"/>
  <c r="F95" i="2"/>
  <c r="D109" i="2"/>
  <c r="D113" i="2"/>
  <c r="D184" i="2"/>
  <c r="D200" i="2"/>
  <c r="D214" i="2"/>
  <c r="D218" i="2"/>
  <c r="D222" i="2"/>
  <c r="D397" i="2"/>
  <c r="D399" i="2"/>
  <c r="D403" i="2"/>
  <c r="D405" i="2"/>
  <c r="D407" i="2"/>
  <c r="D409" i="2"/>
  <c r="D411" i="2"/>
  <c r="D412" i="2"/>
  <c r="D415" i="2"/>
  <c r="D417" i="2"/>
  <c r="D419" i="2"/>
  <c r="D421" i="2"/>
  <c r="D423" i="2"/>
  <c r="D425" i="2"/>
  <c r="D427" i="2"/>
  <c r="D428" i="2"/>
  <c r="D429" i="2"/>
  <c r="D432" i="2"/>
  <c r="D433" i="2"/>
  <c r="D436" i="2"/>
  <c r="D439" i="2"/>
  <c r="D440" i="2"/>
  <c r="D441" i="2"/>
  <c r="D444" i="2"/>
  <c r="D445" i="2"/>
  <c r="D449" i="2"/>
  <c r="D453" i="2"/>
  <c r="D454" i="2"/>
  <c r="D456" i="2"/>
  <c r="D457" i="2"/>
  <c r="D458" i="2"/>
  <c r="D461" i="2"/>
  <c r="D465" i="2"/>
  <c r="D466" i="2"/>
  <c r="D130" i="2"/>
  <c r="D191" i="2"/>
  <c r="D5" i="2"/>
  <c r="D174" i="2"/>
  <c r="D175" i="2"/>
  <c r="D183" i="2"/>
  <c r="D202" i="2"/>
  <c r="D203" i="2"/>
  <c r="D204" i="2"/>
  <c r="D205" i="2"/>
  <c r="D206" i="2"/>
  <c r="D207" i="2"/>
  <c r="D208" i="2"/>
  <c r="D209" i="2"/>
  <c r="D210" i="2"/>
  <c r="D211" i="2"/>
  <c r="D223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446" i="2"/>
  <c r="D763" i="2"/>
  <c r="D771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11" i="2"/>
  <c r="D12" i="2"/>
  <c r="D13" i="2"/>
  <c r="D16" i="2"/>
  <c r="D17" i="2"/>
  <c r="D18" i="2"/>
  <c r="D19" i="2"/>
  <c r="D21" i="2"/>
  <c r="D22" i="2"/>
  <c r="D24" i="2"/>
  <c r="D25" i="2"/>
  <c r="D26" i="2"/>
  <c r="D28" i="2"/>
  <c r="D29" i="2"/>
  <c r="D30" i="2"/>
  <c r="D31" i="2"/>
  <c r="D32" i="2"/>
  <c r="D33" i="2"/>
  <c r="D35" i="2"/>
  <c r="D44" i="2"/>
  <c r="D45" i="2"/>
  <c r="D46" i="2"/>
  <c r="D47" i="2"/>
  <c r="D48" i="2"/>
  <c r="D49" i="2"/>
  <c r="D50" i="2"/>
  <c r="D51" i="2"/>
  <c r="D52" i="2"/>
  <c r="D53" i="2"/>
  <c r="D54" i="2"/>
  <c r="D57" i="2"/>
  <c r="D58" i="2"/>
  <c r="D61" i="2"/>
  <c r="D62" i="2"/>
  <c r="D63" i="2"/>
  <c r="D65" i="2"/>
  <c r="D70" i="2"/>
  <c r="D71" i="2"/>
  <c r="D72" i="2"/>
  <c r="D73" i="2"/>
  <c r="D74" i="2"/>
  <c r="D76" i="2"/>
  <c r="D77" i="2"/>
  <c r="D79" i="2"/>
  <c r="D80" i="2"/>
  <c r="D81" i="2"/>
  <c r="D82" i="2"/>
  <c r="D83" i="2"/>
  <c r="D85" i="2"/>
  <c r="D86" i="2"/>
  <c r="D87" i="2"/>
  <c r="D91" i="2"/>
  <c r="D92" i="2"/>
  <c r="D93" i="2"/>
  <c r="D94" i="2"/>
  <c r="D98" i="2"/>
  <c r="D100" i="2"/>
  <c r="D101" i="2"/>
  <c r="D103" i="2"/>
  <c r="D104" i="2"/>
  <c r="D105" i="2"/>
  <c r="D115" i="2"/>
  <c r="D398" i="2"/>
  <c r="D400" i="2"/>
  <c r="D401" i="2"/>
  <c r="D402" i="2"/>
  <c r="D404" i="2"/>
  <c r="D406" i="2"/>
  <c r="D408" i="2"/>
  <c r="D410" i="2"/>
  <c r="D413" i="2"/>
  <c r="D414" i="2"/>
  <c r="D416" i="2"/>
  <c r="D418" i="2"/>
  <c r="D420" i="2"/>
  <c r="D422" i="2"/>
  <c r="D424" i="2"/>
  <c r="D426" i="2"/>
  <c r="D430" i="2"/>
  <c r="D431" i="2"/>
  <c r="D434" i="2"/>
  <c r="D435" i="2"/>
  <c r="D437" i="2"/>
  <c r="D438" i="2"/>
  <c r="D442" i="2"/>
  <c r="D443" i="2"/>
  <c r="D447" i="2"/>
  <c r="D448" i="2"/>
  <c r="D450" i="2"/>
  <c r="D451" i="2"/>
  <c r="D452" i="2"/>
  <c r="D455" i="2"/>
  <c r="D459" i="2"/>
  <c r="D460" i="2"/>
  <c r="D462" i="2"/>
  <c r="D463" i="2"/>
  <c r="D464" i="2"/>
  <c r="D467" i="2"/>
  <c r="D471" i="2"/>
  <c r="D474" i="2"/>
  <c r="D475" i="2"/>
  <c r="D479" i="2"/>
  <c r="D483" i="2"/>
  <c r="D487" i="2"/>
  <c r="D491" i="2"/>
  <c r="D495" i="2"/>
  <c r="D499" i="2"/>
  <c r="D502" i="2"/>
  <c r="D503" i="2"/>
  <c r="D507" i="2"/>
  <c r="D511" i="2"/>
  <c r="D514" i="2"/>
  <c r="D515" i="2"/>
  <c r="D519" i="2"/>
  <c r="D523" i="2"/>
  <c r="D526" i="2"/>
  <c r="D527" i="2"/>
  <c r="D531" i="2"/>
  <c r="D535" i="2"/>
  <c r="D538" i="2"/>
  <c r="D539" i="2"/>
  <c r="D543" i="2"/>
  <c r="D547" i="2"/>
  <c r="D551" i="2"/>
  <c r="D555" i="2"/>
  <c r="D559" i="2"/>
  <c r="D563" i="2"/>
  <c r="D566" i="2"/>
  <c r="D567" i="2"/>
  <c r="D571" i="2"/>
  <c r="D575" i="2"/>
  <c r="D578" i="2"/>
  <c r="D579" i="2"/>
  <c r="D583" i="2"/>
  <c r="D587" i="2"/>
  <c r="D590" i="2"/>
  <c r="D591" i="2"/>
  <c r="D595" i="2"/>
  <c r="D599" i="2"/>
  <c r="D602" i="2"/>
  <c r="D603" i="2"/>
  <c r="D607" i="2"/>
  <c r="D611" i="2"/>
  <c r="D615" i="2"/>
  <c r="D619" i="2"/>
  <c r="D623" i="2"/>
  <c r="D627" i="2"/>
  <c r="D630" i="2"/>
  <c r="D631" i="2"/>
  <c r="D635" i="2"/>
  <c r="D638" i="2"/>
  <c r="D639" i="2"/>
  <c r="D643" i="2"/>
  <c r="D646" i="2"/>
  <c r="D647" i="2"/>
  <c r="D651" i="2"/>
  <c r="D654" i="2"/>
  <c r="D655" i="2"/>
  <c r="D659" i="2"/>
  <c r="D662" i="2"/>
  <c r="D663" i="2"/>
  <c r="D667" i="2"/>
  <c r="D670" i="2"/>
  <c r="D671" i="2"/>
  <c r="D675" i="2"/>
  <c r="D678" i="2"/>
  <c r="D683" i="2"/>
  <c r="D686" i="2"/>
  <c r="D694" i="2"/>
  <c r="D695" i="2"/>
  <c r="D702" i="2"/>
  <c r="D707" i="2"/>
  <c r="D710" i="2"/>
  <c r="D715" i="2"/>
  <c r="D718" i="2"/>
  <c r="D726" i="2"/>
  <c r="D727" i="2"/>
  <c r="D734" i="2"/>
  <c r="D743" i="2"/>
  <c r="D750" i="2"/>
  <c r="D754" i="2"/>
  <c r="D758" i="2"/>
  <c r="D762" i="2"/>
  <c r="D767" i="2"/>
  <c r="D213" i="2"/>
  <c r="D215" i="2"/>
  <c r="D216" i="2"/>
  <c r="D217" i="2"/>
  <c r="D219" i="2"/>
  <c r="D220" i="2"/>
  <c r="D221" i="2"/>
  <c r="D106" i="2"/>
  <c r="D107" i="2"/>
  <c r="D108" i="2"/>
  <c r="D110" i="2"/>
  <c r="D111" i="2"/>
  <c r="D112" i="2"/>
  <c r="D114" i="2"/>
  <c r="F7" i="2" l="1"/>
  <c r="D764" i="2"/>
  <c r="D752" i="2"/>
  <c r="D744" i="2"/>
  <c r="D736" i="2"/>
  <c r="D728" i="2"/>
  <c r="D720" i="2"/>
  <c r="D712" i="2"/>
  <c r="D704" i="2"/>
  <c r="D696" i="2"/>
  <c r="D688" i="2"/>
  <c r="D680" i="2"/>
  <c r="D759" i="2"/>
  <c r="D751" i="2"/>
  <c r="D735" i="2"/>
  <c r="D731" i="2"/>
  <c r="D723" i="2"/>
  <c r="D719" i="2"/>
  <c r="D711" i="2"/>
  <c r="D699" i="2"/>
  <c r="D691" i="2"/>
  <c r="D687" i="2"/>
  <c r="D679" i="2"/>
  <c r="D755" i="2"/>
  <c r="D739" i="2"/>
  <c r="D703" i="2"/>
  <c r="D747" i="2"/>
  <c r="D766" i="2"/>
  <c r="D746" i="2"/>
  <c r="D742" i="2"/>
  <c r="D738" i="2"/>
  <c r="D730" i="2"/>
  <c r="D722" i="2"/>
  <c r="D714" i="2"/>
  <c r="D706" i="2"/>
  <c r="D698" i="2"/>
  <c r="D690" i="2"/>
  <c r="D682" i="2"/>
  <c r="D768" i="2"/>
  <c r="D760" i="2"/>
  <c r="D756" i="2"/>
  <c r="D748" i="2"/>
  <c r="D740" i="2"/>
  <c r="D732" i="2"/>
  <c r="D724" i="2"/>
  <c r="D716" i="2"/>
  <c r="D708" i="2"/>
  <c r="D700" i="2"/>
  <c r="D692" i="2"/>
  <c r="D684" i="2"/>
  <c r="D765" i="2"/>
  <c r="D761" i="2"/>
  <c r="D757" i="2"/>
  <c r="D753" i="2"/>
  <c r="D749" i="2"/>
  <c r="D745" i="2"/>
  <c r="D741" i="2"/>
  <c r="D737" i="2"/>
  <c r="D733" i="2"/>
  <c r="D729" i="2"/>
  <c r="D725" i="2"/>
  <c r="D721" i="2"/>
  <c r="D717" i="2"/>
  <c r="D713" i="2"/>
  <c r="D709" i="2"/>
  <c r="D705" i="2"/>
  <c r="D701" i="2"/>
  <c r="D697" i="2"/>
  <c r="D693" i="2"/>
  <c r="D689" i="2"/>
  <c r="D685" i="2"/>
  <c r="D681" i="2"/>
  <c r="D676" i="2"/>
  <c r="D668" i="2"/>
  <c r="D660" i="2"/>
  <c r="D652" i="2"/>
  <c r="D648" i="2"/>
  <c r="D640" i="2"/>
  <c r="D632" i="2"/>
  <c r="D624" i="2"/>
  <c r="D616" i="2"/>
  <c r="D608" i="2"/>
  <c r="D677" i="2"/>
  <c r="D673" i="2"/>
  <c r="D669" i="2"/>
  <c r="D665" i="2"/>
  <c r="D661" i="2"/>
  <c r="D657" i="2"/>
  <c r="D653" i="2"/>
  <c r="D649" i="2"/>
  <c r="D645" i="2"/>
  <c r="D641" i="2"/>
  <c r="D637" i="2"/>
  <c r="D633" i="2"/>
  <c r="D629" i="2"/>
  <c r="D625" i="2"/>
  <c r="D621" i="2"/>
  <c r="D617" i="2"/>
  <c r="D613" i="2"/>
  <c r="D609" i="2"/>
  <c r="D672" i="2"/>
  <c r="D664" i="2"/>
  <c r="D656" i="2"/>
  <c r="D644" i="2"/>
  <c r="D636" i="2"/>
  <c r="D628" i="2"/>
  <c r="D620" i="2"/>
  <c r="D612" i="2"/>
  <c r="D674" i="2"/>
  <c r="D666" i="2"/>
  <c r="D658" i="2"/>
  <c r="D650" i="2"/>
  <c r="D642" i="2"/>
  <c r="D634" i="2"/>
  <c r="D626" i="2"/>
  <c r="D622" i="2"/>
  <c r="D618" i="2"/>
  <c r="D614" i="2"/>
  <c r="D610" i="2"/>
  <c r="D601" i="2"/>
  <c r="D593" i="2"/>
  <c r="D585" i="2"/>
  <c r="D573" i="2"/>
  <c r="D561" i="2"/>
  <c r="D549" i="2"/>
  <c r="D541" i="2"/>
  <c r="D533" i="2"/>
  <c r="D604" i="2"/>
  <c r="D600" i="2"/>
  <c r="D596" i="2"/>
  <c r="D592" i="2"/>
  <c r="D588" i="2"/>
  <c r="D584" i="2"/>
  <c r="D580" i="2"/>
  <c r="D576" i="2"/>
  <c r="D572" i="2"/>
  <c r="D568" i="2"/>
  <c r="D564" i="2"/>
  <c r="D560" i="2"/>
  <c r="D556" i="2"/>
  <c r="D552" i="2"/>
  <c r="D548" i="2"/>
  <c r="D544" i="2"/>
  <c r="D540" i="2"/>
  <c r="D536" i="2"/>
  <c r="D532" i="2"/>
  <c r="D528" i="2"/>
  <c r="D605" i="2"/>
  <c r="D597" i="2"/>
  <c r="D589" i="2"/>
  <c r="D581" i="2"/>
  <c r="D577" i="2"/>
  <c r="D569" i="2"/>
  <c r="D565" i="2"/>
  <c r="D557" i="2"/>
  <c r="D553" i="2"/>
  <c r="D545" i="2"/>
  <c r="D537" i="2"/>
  <c r="D529" i="2"/>
  <c r="D606" i="2"/>
  <c r="D598" i="2"/>
  <c r="D594" i="2"/>
  <c r="D586" i="2"/>
  <c r="D582" i="2"/>
  <c r="D574" i="2"/>
  <c r="D570" i="2"/>
  <c r="D562" i="2"/>
  <c r="D558" i="2"/>
  <c r="D554" i="2"/>
  <c r="D550" i="2"/>
  <c r="D546" i="2"/>
  <c r="D542" i="2"/>
  <c r="D534" i="2"/>
  <c r="D530" i="2"/>
  <c r="D525" i="2"/>
  <c r="D521" i="2"/>
  <c r="D517" i="2"/>
  <c r="D513" i="2"/>
  <c r="D509" i="2"/>
  <c r="D505" i="2"/>
  <c r="D501" i="2"/>
  <c r="D497" i="2"/>
  <c r="D493" i="2"/>
  <c r="D489" i="2"/>
  <c r="D485" i="2"/>
  <c r="D481" i="2"/>
  <c r="D477" i="2"/>
  <c r="D473" i="2"/>
  <c r="D469" i="2"/>
  <c r="D524" i="2"/>
  <c r="D504" i="2"/>
  <c r="D496" i="2"/>
  <c r="D488" i="2"/>
  <c r="D480" i="2"/>
  <c r="D472" i="2"/>
  <c r="D516" i="2"/>
  <c r="D508" i="2"/>
  <c r="D500" i="2"/>
  <c r="D520" i="2"/>
  <c r="D512" i="2"/>
  <c r="D492" i="2"/>
  <c r="D484" i="2"/>
  <c r="D476" i="2"/>
  <c r="D468" i="2"/>
  <c r="D522" i="2"/>
  <c r="D518" i="2"/>
  <c r="D510" i="2"/>
  <c r="D506" i="2"/>
  <c r="D498" i="2"/>
  <c r="D494" i="2"/>
  <c r="D490" i="2"/>
  <c r="D486" i="2"/>
  <c r="D482" i="2"/>
  <c r="D478" i="2"/>
  <c r="D470" i="2"/>
  <c r="D199" i="2"/>
  <c r="D192" i="2"/>
  <c r="D129" i="2"/>
  <c r="D128" i="2"/>
  <c r="D116" i="2"/>
  <c r="D185" i="2"/>
  <c r="D189" i="2"/>
  <c r="D193" i="2"/>
  <c r="D197" i="2"/>
  <c r="D201" i="2"/>
  <c r="D186" i="2"/>
  <c r="D190" i="2"/>
  <c r="D194" i="2"/>
  <c r="D198" i="2"/>
  <c r="D196" i="2"/>
  <c r="D188" i="2"/>
  <c r="D195" i="2"/>
  <c r="D187" i="2"/>
  <c r="D212" i="2"/>
  <c r="D27" i="2"/>
  <c r="D60" i="2"/>
  <c r="D56" i="2"/>
  <c r="D55" i="2"/>
  <c r="D43" i="2"/>
  <c r="D42" i="2"/>
  <c r="D41" i="2"/>
  <c r="D40" i="2"/>
  <c r="D39" i="2"/>
  <c r="D38" i="2"/>
  <c r="D37" i="2"/>
  <c r="D36" i="2"/>
  <c r="D34" i="2"/>
  <c r="D23" i="2"/>
  <c r="D20" i="2"/>
  <c r="D131" i="2" l="1"/>
  <c r="D167" i="2"/>
  <c r="D153" i="2"/>
  <c r="D158" i="2" l="1"/>
  <c r="D102" i="2" l="1"/>
  <c r="D99" i="2"/>
  <c r="D97" i="2"/>
  <c r="D96" i="2"/>
  <c r="D95" i="2"/>
  <c r="D90" i="2"/>
  <c r="D89" i="2"/>
  <c r="D88" i="2"/>
  <c r="D84" i="2"/>
  <c r="D78" i="2"/>
  <c r="D75" i="2"/>
  <c r="D69" i="2"/>
  <c r="D68" i="2"/>
  <c r="D67" i="2"/>
  <c r="D66" i="2"/>
  <c r="D64" i="2"/>
  <c r="D59" i="2"/>
  <c r="D224" i="2" l="1"/>
  <c r="D176" i="2"/>
  <c r="O6" i="2" l="1"/>
  <c r="N6" i="2"/>
  <c r="M6" i="2"/>
  <c r="L6" i="2"/>
  <c r="K6" i="2"/>
  <c r="J6" i="2"/>
  <c r="I6" i="2"/>
  <c r="H6" i="2"/>
  <c r="F6" i="2" l="1"/>
  <c r="E6" i="2"/>
  <c r="D770" i="2" l="1"/>
  <c r="G6" i="2"/>
  <c r="D6" i="2" s="1"/>
  <c r="D7" i="2" l="1"/>
</calcChain>
</file>

<file path=xl/sharedStrings.xml><?xml version="1.0" encoding="utf-8"?>
<sst xmlns="http://schemas.openxmlformats.org/spreadsheetml/2006/main" count="803" uniqueCount="784">
  <si>
    <t>п/п</t>
  </si>
  <si>
    <t>сумма</t>
  </si>
  <si>
    <t>ИТОГО</t>
  </si>
  <si>
    <t>ПЛАН</t>
  </si>
  <si>
    <t>откл</t>
  </si>
  <si>
    <t>сумма тыс.руб. без НДС, всего</t>
  </si>
  <si>
    <t>Наимнование мероприятия (перекладка ТС)</t>
  </si>
  <si>
    <t>Реконструкция тепловой сети микрорайона I МКР II Ж.Р. и II МКР II Ж.Р (бр. Зеленый) УП-3 - ТК-10ю, ТК-10ю - ТК-11ю</t>
  </si>
  <si>
    <t>Реконструкция тепловой сети микрорайона IIIА МКР З Ж.Р (ул. Советская) ТК-163з - ул. Советская 59 (АБВГ)</t>
  </si>
  <si>
    <t>Реконструкция тепловой сети микрорайона IIIА МКР З Ж.Р (ул. Советская): ТК-157з - ТК-158з; ТК-158з - ул. Советская.47 Ввод здание</t>
  </si>
  <si>
    <t>Реконструкция участка тепловой сети I МКР I ЖР ТК-68в - бр. Гидростроителей, 2</t>
  </si>
  <si>
    <t>Реконструкция участка тепловой сети I МКР I ЖР бр. Гидростроителей, 2 (техподполье)</t>
  </si>
  <si>
    <t>Реконструкция участка тепловой сети I МКР I ЖР ТК-64в - бр. Гидростроителей, 16</t>
  </si>
  <si>
    <t xml:space="preserve">Реконструкция участка тепловой сети I МКР I ЖР ТК-64в - ТК-65в </t>
  </si>
  <si>
    <t>Реконструкция участка тепловой сети I МКР I ЖР ТК-65в - бр. Гидростроителей, 20</t>
  </si>
  <si>
    <t>Реконструкция участка тепловой сети I МКР I ЖР ТК-66в - ТК-72в</t>
  </si>
  <si>
    <t>Реконструкция участка тепловой сети I МКР I ЖР ТК-72в - ул. Парковая, 5</t>
  </si>
  <si>
    <t>Реконструкция участка тепловой сети I МКР I ЖР ТК-66в' - ТК-66в</t>
  </si>
  <si>
    <t>Реконструкция участка тепловой сети I МКР I ЖР бр. Гидростроителей, 8  - бр. Гидростроителей, 10</t>
  </si>
  <si>
    <t>Реконструкция участка тепловой сети I МКР II Ж.Р. и II МКР II Ж.Р ТК-9ю' - бр. Зеленый, 14</t>
  </si>
  <si>
    <t>Реконструкция участка тепловой сети I МКР II Ж.Р. и II МКР II Ж.Р бр. Зеленый, 16 - бр. Зеленый, 20</t>
  </si>
  <si>
    <t>Реконструкция участка тепловой сети I МКР II Ж.Р. и II МКР II Ж.Р ТК-10ю - бр. Зеленый, 23</t>
  </si>
  <si>
    <t>Реконструкция участка тепловой сети I МКР II Ж.Р. и II МКР II Ж.Р бр. Зеленый, 23 (техподполье)</t>
  </si>
  <si>
    <t>Реконструкция участка тепловой сети I МКР II Ж.Р. и II МКР II Ж.Р ТК-11ю - бр. Зеленый, 26</t>
  </si>
  <si>
    <t>Реконструкция участка тепловой сети I МКР II Ж.Р. и II МКР II Ж.Р ТК-34ю - ТК-35ю</t>
  </si>
  <si>
    <t>Реконструкция участка тепловой сети I МКР II Ж.Р. и II МКР II Ж.Р ТК-36ю - бр. Зеленый, 24</t>
  </si>
  <si>
    <t>Реконструкция участка тепловой сети I МКР II Ж.Р. и II МКР II Ж.Р ТК-62ю - ТК-63ю</t>
  </si>
  <si>
    <t>Реконструкция участка тепловой сети I МКР II Ж.Р. и II МКР II Ж.Р ТК-64ю' - ТК-64ю''</t>
  </si>
  <si>
    <t>Реконструкция участка тепловой сети I МКР II Ж.Р. и II МКР II Ж.Р ул. Солнечная, 15 - ул. Солнечная, 7</t>
  </si>
  <si>
    <t>Реконструкция участка тепловой сети I МКР II Ж.Р. и II МКР II Ж.Р ТК-12ю'- ТК-38ю</t>
  </si>
  <si>
    <t>Реконструкция участка тепловой сети I МКР II Ж.Р. и II МКР II Ж.Р ТК-38ю - ул. Солнечная, 16</t>
  </si>
  <si>
    <t>Реконструкция участка тепловой сети I МКР II Ж.Р. и II МКР II Ж.Р ТК-38ю - ТК-39ю</t>
  </si>
  <si>
    <t>Реконструкция участка тепловой сети I МКР II Ж.Р. и II МКР II Ж.Р ТК-39ю - ул. Солнечная, 18</t>
  </si>
  <si>
    <t>Реконструкция участка тепловой сети I МКР II Ж.Р. и II МКР II Ж.Р ТК-39ю - ТК-40ю</t>
  </si>
  <si>
    <t>Реконструкция участка тепловой сети I МКР II Ж.Р. и II МКР II Ж.Р ул. Солнечная, 15 - ул. Солнечная, 17а</t>
  </si>
  <si>
    <t>Реконструкция участка тепловой сети I МКР II Ж.Р. и II МКР II Ж.Р ТК-41ю''' - ул. Солнечная, 13/1;2;3 (- ТК-нар стены)</t>
  </si>
  <si>
    <t>Реконструкция участка тепловой сети I МКР II Ж.Р. и II МКР II Ж.Р ул. Солнечная, 24 (техподполье)</t>
  </si>
  <si>
    <t>Реконструкция участка тепловой сети I МКР II Ж.Р. и II МКР II Ж.Р ул. Солнечная, 24 - ТК-43ю</t>
  </si>
  <si>
    <t>Реконструкция участка тепловой сети I МКР II Ж.Р. и II МКР II Ж.Р ТК-16ю'' - ТК-16ю</t>
  </si>
  <si>
    <t>Реконструкция участка тепловой сети I МКР II Ж.Р. и II МКР II Ж.Р ТК-17ю' - ТК-17ю</t>
  </si>
  <si>
    <t>Реконструкция участка тепловой сети I МКР II Ж.Р. и II МКР II Ж.Р ТК-17ю - ул. Солнечная, 25</t>
  </si>
  <si>
    <t>Реконструкция участка тепловой сети I МКР II Ж.Р. и II МКР II Ж.Р ул. Солнечная, 25 (техподполье)</t>
  </si>
  <si>
    <t>Реконструкция участка тепловой сети I МКР II Ж.Р. и II МКР II Ж.Р ул. Солнечная, 27 (техподполье)</t>
  </si>
  <si>
    <t>Реконструкция участка тепловой сети I МКР II Ж.Р. и II МКР II Ж.Р ул. Солнечная, 19 - ТК-41ю</t>
  </si>
  <si>
    <t>Реконструкция участка тепловой сети I МКР II Ж.Р. и II МКР II Ж.Р ул. Солнечная, 19 (техподполье)</t>
  </si>
  <si>
    <t>Реконструкция участка тепловой сети I МКР II Ж.Р. и II МКР II Ж.Р ТК-19б - ТК-1ю</t>
  </si>
  <si>
    <t>Реконструкция участка тепловой сети I МКР II Ж.Р. и II МКР II Ж.Р ТК-1ю - ТК-2ю</t>
  </si>
  <si>
    <t>Реконструкция участка тепловой сети I МКР II Ж.Р. и II МКР II Ж.Р ТК-1ю - ул. Советская, 1</t>
  </si>
  <si>
    <t>Реконструкция участка тепловой сети I МКР II Ж.Р. и II МКР II Ж.Р ТК-47ю' - ул. Советская, 37</t>
  </si>
  <si>
    <t>Реконструкция участка тепловой сети I МКР II Ж.Р. и II МКР II Ж.Р ТК-94ю - ТК-95ю</t>
  </si>
  <si>
    <t>Реконструкция участка тепловой сети I МКР II Ж.Р. и II МКР II Ж.Р ТК-11ю - ТК-12ю</t>
  </si>
  <si>
    <t>Реконструкция участка тепловой сети I МКР II Ж.Р. и II МКР II Ж.Р ТК-12ю - ТК-12ю'</t>
  </si>
  <si>
    <t>Реконструкция участка тепловой сети II МКР I ЖР ул. Винокурова, 3 - ул. Винокурова, 5</t>
  </si>
  <si>
    <t>Реконструкция участка тепловой сети II МКР I ЖР ТК-15К' - пер. Химиков, 4</t>
  </si>
  <si>
    <t>Реконструкция участка тепловой сети II МКР I ЖР ТК-16К - пер. Химиков, 8</t>
  </si>
  <si>
    <t>Реконструкция участка тепловой сети II МКР I ЖР ТК-12К - ул. Коммунистическая, 18</t>
  </si>
  <si>
    <t>Реконструкция участка тепловой сети II МКР I ЖР ТК-56К - ул. Коммунистическая, 8</t>
  </si>
  <si>
    <t xml:space="preserve">Реконструкция участка тепловой сети II МКР I ЖР  ТК-23К - ТК-24К </t>
  </si>
  <si>
    <t>Реконструкция участка тепловой сети II МКР I ЖР ТК-24К - гаражей ЧХМТ</t>
  </si>
  <si>
    <t xml:space="preserve">Реконструкция участка тепловой сети II МКР I ЖР ТК-24К (тройник) - ТК-25К </t>
  </si>
  <si>
    <t>Реконструкция участка тепловой сети II МКР I ЖР ТК-25К - ул. Ж. Крутовой, 3</t>
  </si>
  <si>
    <t>Реконструкция участка тепловой сети II МКР I ЖР ТК-57к - ТК-58к</t>
  </si>
  <si>
    <t>Реконструкция участка тепловой сети II МКР I ЖР ТК-47К² - ул. Молодежная, 8</t>
  </si>
  <si>
    <t>Реконструкция участка тепловой сети II МКР I ЖР ТК-51К' - ул. Молодежная, 24</t>
  </si>
  <si>
    <t>Реконструкция участка тепловой сети II МКР I ЖР ул. Молодежная, 24 - ТК-52К</t>
  </si>
  <si>
    <t>Реконструкция участка тепловой сети II МКР I ЖР ТК-52К - ТК-52К А</t>
  </si>
  <si>
    <t>Реконструкция участка тепловой сети II МКР I ЖР ТК-54к - пер Химиков, 5</t>
  </si>
  <si>
    <t>Реконструкция участка тепловой сети II МКР I ЖР ТК-58К - ТК-59К</t>
  </si>
  <si>
    <t>Реконструкция участка тепловой сети II МКР I ЖР ТК-59к - ул. Ж. Крутовой, 8</t>
  </si>
  <si>
    <t>Реконструкция участка тепловой сети II МКР I ЖР ТК-58К (тройник) - ул. Ж. Крутовой, 6 2 ТУ</t>
  </si>
  <si>
    <t>Реконструкция участка тепловой сети II МКР I ЖР ТК-58К (тройник) - ул. Ж. Крутовой, 6 3 ТУ</t>
  </si>
  <si>
    <t>Реконструкция участка тепловой сети I МКР I ЖР ТК-73в' -  ул. Парковая, 3</t>
  </si>
  <si>
    <t>Реконструкция участка тепловой сети II МКР I ЖР ТК-58К (тройник) - ул. Ж. Крутовой, 6 1 ТУ</t>
  </si>
  <si>
    <t xml:space="preserve">Реконструкция участка тепловой сети II МКР I ЖР ТК-63К - ТК-65К </t>
  </si>
  <si>
    <t>Реконструкция участка тепловой сети II МКР I ЖР ТК-65К - ул. Ж. Крутовой, 7 а</t>
  </si>
  <si>
    <t>Реконструкция участка тепловой сети II МКР I ЖР ТК-60к - ТК-61к</t>
  </si>
  <si>
    <t>Реконструкция участка тепловой сети I МКР I ЖР ТК-73в - ТК-73в'</t>
  </si>
  <si>
    <t>Реконструкция участка тепловой сети III МКР II Ж.Р ТК-20з' - ТК-20з"'</t>
  </si>
  <si>
    <t>Реконструкция участка тепловой сети III МКР II Ж.Р ТК-20з'" - ТК-20з"</t>
  </si>
  <si>
    <t>Реконструкция участка тепловой сети III МКР II Ж.Р ТК-20з" - ул. 10 Пятилетки, 11</t>
  </si>
  <si>
    <t>Реконструкция участка тепловой сети III МКР II Ж.Р ТК-48ю' - пр. Ельниковский, 4</t>
  </si>
  <si>
    <t>Реконструкция участка тепловой сети III МКР II Ж.Р пр. Ельниковский, 4 (техподполье)</t>
  </si>
  <si>
    <t>Реконструкция участка тепловой сети III МКР II Ж.Р ул. Пионерская, 23 - ул. 10 Пятилетки, 46</t>
  </si>
  <si>
    <t>Реконструкция участка тепловой сети III МКР II Ж.Р ул. Пионерская, 13 - ул. Винокурова, 89</t>
  </si>
  <si>
    <t>Реконструкция участка тепловой сети III МКР II Ж.Р ТК-53ю - ул. Винокурова, 81</t>
  </si>
  <si>
    <t>Реконструкция участка тепловой сети III МКР II Ж.Р ТК-53ю - ул. Винокурова, 85</t>
  </si>
  <si>
    <t>Реконструкция участка тепловой сети III МКР II Ж.Р ул. Винокурова, 69  - ул. Винокурова, 61</t>
  </si>
  <si>
    <t>Реконструкция участка тепловой сети III МКР II Ж.Р ул. Винокурова, 61 (техподполье)</t>
  </si>
  <si>
    <t>Реконструкция участка тепловой сети III МКР II Ж.Р ТК-56ю - ТК-57ю</t>
  </si>
  <si>
    <t>Реконструкция участка тепловой сети III МКР II Ж.Р ТК-57ю - ТК-58ю</t>
  </si>
  <si>
    <t>Реконструкция участка тепловой сети III МКР II Ж.Р ТК-58ю - ТК-58ю'</t>
  </si>
  <si>
    <t>Реконструкция участка тепловой сети III МКР II Ж.Р ТК-58ю' - ТК-59ю</t>
  </si>
  <si>
    <t xml:space="preserve">Реконструкция участка тепловой сети II МКР I ЖР ул. Молодежная, 24 (техподполье) </t>
  </si>
  <si>
    <t>Реконструкция участка тепловой сети III МКР I ЖР ул. Винокурова, 20 - ТК-45В (часть от ТК-8в до ул. Винокурова, 20)</t>
  </si>
  <si>
    <t>Реконструкция участка тепловой сети III МКР I ЖР ул. Винокурова, 20 (техподполье)</t>
  </si>
  <si>
    <t>Реконструкция участка тепловой сети III МКР I ЖР ТК-46В - ул. Винокурова, 18</t>
  </si>
  <si>
    <t xml:space="preserve">Реконструкция участка тепловой сети III МКР I ЖР ТК-35в - ТК-36в </t>
  </si>
  <si>
    <t>Реконструкция участка тепловой сети III МКР I ЖР ТК-39в - ул. Комсомольская, 16</t>
  </si>
  <si>
    <t>Реконструкция участка тепловой сети III МКР I ЖР ТК-46в - пр. Энергетиков, 5</t>
  </si>
  <si>
    <t>Реконструкция участка тепловой сети III МКР I ЖР ТК-47в' - ТК-47в''</t>
  </si>
  <si>
    <t>Реконструкция участка тепловой сети III МКР I ЖР ТК-47в'' - пр. Энергетиков, 1 а</t>
  </si>
  <si>
    <t xml:space="preserve">Реконструкция участка тепловой сети III МКР I ЖР ТК-58в - ТК-59в  </t>
  </si>
  <si>
    <t xml:space="preserve">Реконструкция участка тепловой сети III МКР I ЖР ТК-59в - ТК-60в </t>
  </si>
  <si>
    <t>Реконструкция участка тепловой сети III МКР I ЖР пр. Энергетиков, 12 (техподполье)</t>
  </si>
  <si>
    <t>Реконструкция участка тепловой сети III МКР I ЖР пр. Энергетиков, 12 - пр. Энергетиков, 14</t>
  </si>
  <si>
    <t>Реконструкция участка тепловой сети III МКР I ЖР ТК-60в - бр. Гидростроителей, 7</t>
  </si>
  <si>
    <t>Реконструкция участка тепловой сети III МКР 3ЖР ТК 137з - ул. Первомайская,  8</t>
  </si>
  <si>
    <t>Реконструкция участка тепловой сети III МКР 3ЖР ул. Первомайская, 8 (техподполье)</t>
  </si>
  <si>
    <t>Реконструкция участка тепловой сети III МКР 3ЖР ТК-149з - ТК-150з</t>
  </si>
  <si>
    <t>Реконструкция участка тепловой сети III МКР 3ЖР ТК-150з - ТК-151з</t>
  </si>
  <si>
    <t>Реконструкция участка тепловой сети III МКР 3ЖР ТК-43к - ТК-44к'</t>
  </si>
  <si>
    <t>Реконструкция участка тепловой сети IV МКР I ЖР ТК-44К'  - ТК-44К</t>
  </si>
  <si>
    <t>Реконструкция участка тепловой сети IV МКР I ЖР ТК-44К - ул. Коммунистическая, 23</t>
  </si>
  <si>
    <t>Реконструкция участка тепловой сети IV МКР I ЖР ТК-10К - ТК-10К'</t>
  </si>
  <si>
    <t>Реконструкция участка тепловой сети IV МКР I ЖР ТК-10К' - ТК-11К</t>
  </si>
  <si>
    <t>Реконструкция участка тепловой сети IV МКР I ЖР ТК-33К - ул. Терешковой, 4</t>
  </si>
  <si>
    <t>Реконструкция участка тепловой сети IV МКР I ЖР ул. Терешковой, 8 (техподполье)</t>
  </si>
  <si>
    <t>Реконструкция участка тепловой сети IV МКР I ЖР ул. Терешковой, 10 (техподполье)</t>
  </si>
  <si>
    <t>Реконструкция участка тепловой сети IV МКР I ЖР ул. Терешковой, 8 - ул. Терешковой, 10</t>
  </si>
  <si>
    <t>Реконструкция участка тепловой сети IV МКР I ЖР ул. Терешковой, 14 (техподполье)</t>
  </si>
  <si>
    <t>Реконструкция участка тепловой сети IV МКР I ЖР ул. Терешковой, 14 - ул. Терешковой, 16</t>
  </si>
  <si>
    <t>Реконструкция участка тепловой сети IV МКР I ЖР ТК-36К - ТК-37К</t>
  </si>
  <si>
    <t>Реконструкция участка тепловой сети IV МКР I ЖР ТК-35К - ул. Терешковой, 6а</t>
  </si>
  <si>
    <t>Реконструкция участка тепловой сети IV МКР I ЖР ТК-37К - ТК-37К' (увеличение диаметра на Ду200мм)</t>
  </si>
  <si>
    <t>Реконструкция участка тепловой сети IV МКР I ЖР ТК-37К' - ТК-38К (увеличение диаметра на Ду200мм)</t>
  </si>
  <si>
    <t>Реконструкция участка тепловой сети IV МКР I ЖР ТК-39К - ТК-39К'</t>
  </si>
  <si>
    <t>Реконструкция участка тепловой сети IV МКР I ЖР ТК-39К' - ТК-40К</t>
  </si>
  <si>
    <t>Реконструкция участка тепловой сети IV МКР I ЖР ТК-40К - ТК- ул. Терешковой, 20</t>
  </si>
  <si>
    <t>Реконструкция участка тепловой сети IV МКР I ЖР Реконструкция ТК-39К - ТК-41К (увеличение диаметра на Ду200мм)</t>
  </si>
  <si>
    <t>Реконструкция участка тепловой сети IV МКР I ЖР ТК-42К - ул. Молодежная, 19</t>
  </si>
  <si>
    <t>Реконструкция участка тепловой сети IV МКР I ЖР ТК-7К - ТК-8К</t>
  </si>
  <si>
    <t xml:space="preserve">Реконструкция участка тепловой сети IV МКР I ЖР ТК-8К - ТК-9К </t>
  </si>
  <si>
    <t>Реконструкция участка тепловой сети IV МКР I ЖР ТК-9к - ТК-10к</t>
  </si>
  <si>
    <t>Реконструкция участка тепловой сети IV МКР I ЖР ТК-46К' - ул. Молодежная, 4 а</t>
  </si>
  <si>
    <t>Реконструкция участка тепловой сети IV МКР 3ЖР ТК-36з - ул. Строителей, 34</t>
  </si>
  <si>
    <t>Реконструкция участка тепловой сети IV МКР 3ЖР ул. Строителей, 34 (техподполье)</t>
  </si>
  <si>
    <t>Реконструкция участка тепловой сети IV МКР 3ЖР ТК-34з - ТК-35з</t>
  </si>
  <si>
    <t>Реконструкция участка тепловой сети IV МКР 3ЖР ул. Первомайская, 39 (техподполье)</t>
  </si>
  <si>
    <t>Реконструкция участка тепловой сети IV МКР 3ЖР ул. Первомайская, 39 - ул. Первомайская, 37</t>
  </si>
  <si>
    <t>Реконструкция участка тепловой сети IV МКР 3ЖР ул. 10 Пятилетки, 54 (техподполье)</t>
  </si>
  <si>
    <t>Реконструкция участка тепловой сети IV МКР 3ЖР ул. 10 Пятилетки, 54 - ул. 10 Пятилетки, 52(тройник)</t>
  </si>
  <si>
    <t>Реконструкция участка тепловой сети IV МКР 3ЖР ТК-45з - ул. Винокурова, 113</t>
  </si>
  <si>
    <t>Реконструкция участка тепловой сети IV МКР 3ЖР ул. Винокурова, 113 (техподполье)</t>
  </si>
  <si>
    <t>Реконструкция участка тепловой сети V МКР I ЖР ТК-23в - ул. Комсомольская, 3</t>
  </si>
  <si>
    <t>Реконструкция участка тепловой сети V МКР I ЖР ул. Комсомольская, 3 (техподполье)</t>
  </si>
  <si>
    <t>Реконструкция участка тепловой сети V МКР I ЖР ТК-25в - ул. Комсомольская, 7</t>
  </si>
  <si>
    <t>Реконструкция участка тепловой сети V МКР I ЖР ТК-25в' - ул. Комсомольская, 9</t>
  </si>
  <si>
    <t>Реконструкция участка тепловой сети V МКР I ЖР ул. Комсомольская, 9  - ул. Комсомольская, 11</t>
  </si>
  <si>
    <t>Реконструкция участка тепловой сети V МКР I ЖР ул. Комсомольская, 9 (техподполье)</t>
  </si>
  <si>
    <t>Реконструкция участка тепловой сети V МКР I ЖР ТК-19в - ул. Винокурова, 28</t>
  </si>
  <si>
    <t>Реконструкция участка тепловой сети V МКР I ЖР ТК-19в - ул. Советская, 24</t>
  </si>
  <si>
    <t xml:space="preserve">Реконструкция участка тепловой сети V МКР I ЖР ТК-29в - ТК-30в (до поворота на ТК-30в) </t>
  </si>
  <si>
    <t>Реконструкция участка тепловой сети V МКР 3ЖР ТК-29з - ТК-73з (ул. 10 Пятилетки,70)</t>
  </si>
  <si>
    <t>Реконструкция участка тепловой сети VI МКР I ЖР ТК-27К Б - ул. Коммунистическая, 30</t>
  </si>
  <si>
    <t>Реконструкция участка тепловой сети VI МКР I ЖР ТК-3К - ТК-3К'</t>
  </si>
  <si>
    <t>Реконструкция участка тепловой сети VI МКР I ЖР ТК-31К' - ТК-32К</t>
  </si>
  <si>
    <t xml:space="preserve">Реконструкция участка тепловой сети VI МКР I ЖР ТК-5в - ТК-20в </t>
  </si>
  <si>
    <t>Реконструкция участка тепловой сети VI МКР I ЖР ТК-2в - ул. Советская, 14а</t>
  </si>
  <si>
    <t>Реконструкция участка тепловой сети VI МКР I ЖР ул. Советская, 14а (техподполье)</t>
  </si>
  <si>
    <t>Реконструкция участка тепловой сети VI МКР I ЖР ТК-28К - ул. Терешковой, 13 (Д/с № 10)</t>
  </si>
  <si>
    <t>Реконструкция участка тепловой сети VI МКР I ЖР ул. Терешковой, 3 - ул. Терешковой, 7</t>
  </si>
  <si>
    <t>Реконструкция участка тепловой сети VI МКР I ЖР ул. Терешковой, 7 (техподполье)</t>
  </si>
  <si>
    <t>Реконструкция участка тепловой сети IV МКР I ЖР ТК-31к - ТК-31к'</t>
  </si>
  <si>
    <t>Реконструкция участка тепловой сети V МКР I ЖР ТК-5в - ТК-23в'</t>
  </si>
  <si>
    <t>Реконструкция участка тепловой сети V МКР I ЖР ТК-23в' - ул. Винокурова, 26а</t>
  </si>
  <si>
    <t>Реконструкция участка тепловой сети V МКР I ЖР ТК-23в - ТК-24в</t>
  </si>
  <si>
    <t>Реконструкция участка тепловой сети V МКР 3ЖР ТК-73з - ТК-76з</t>
  </si>
  <si>
    <t>Реконструкция участка тепловой сети III МКР 3ЖР ТК-130з - ТК-131з</t>
  </si>
  <si>
    <t>Реконструкция участка тепловой сети III МКР 3ЖР ТК-137з - ТК-138з</t>
  </si>
  <si>
    <t>Реконструкция участка тепловой сети III МКР 3ЖР ТК-135з - ТК-136з</t>
  </si>
  <si>
    <t xml:space="preserve">Реконструкция участка тепловой сети III МКР 3ЖР ТК-127з - ТК-128з </t>
  </si>
  <si>
    <t>Реконструкция участка тепловой сети III МКР 3ЖР ТК-138з - ул. Первомайская, 6</t>
  </si>
  <si>
    <t>Реконструкция участка тепловой сети III МКР 3ЖР ТК-131з - ул. В. Интернационалистов, 7</t>
  </si>
  <si>
    <t>Реконструкция участка тепловой сети III МКР 3ЖР ТК-130з - ул. Советская, 75</t>
  </si>
  <si>
    <t>Реконструкция участка тепловой сети III МКР 3ЖР ТК-140з - ул. Первомайская, 12</t>
  </si>
  <si>
    <t>Реконструкция участка тепловой сети III МКР 3ЖР ул. Первомайская, 12 (техподполье транзит в сторону ТК-141з)</t>
  </si>
  <si>
    <t>Реконструкция участка тепловой сети VI и VII МКР 3ЖР Устройство закольцовки VI и VII МКР 3ЖР (ТК-67з - участка от ТК-104з до ТК-105з)</t>
  </si>
  <si>
    <t>Реконструкция участка тепловой сети VII МКР 3ЖР ТК-104з -ТК-105з (реконструкция увеличение диаметра)</t>
  </si>
  <si>
    <t>Реконструкция участка тепловой сети IV МКР I ЖР Устройство закольцовки в IV МКР 1ЖР (ТК-41к - ТК-7в)</t>
  </si>
  <si>
    <t>Реконструкция участка тепловой сети IV МКР I ЖР Реконструкция ТК-38к - ТК-39к (увеличение диаметра на Ду200мм)</t>
  </si>
  <si>
    <t>Реконструкция участка тепловой сети III МКР I ЖР ул. 10 Пятилетки, 34 - ТК-51ю (реконструкция увеличение диаметра)</t>
  </si>
  <si>
    <t>Реконструкция участка тепловой сети III МКР I ЖР Устройство закольцовки в III МКР 2ЖР (от участка 10 Пятилетки, 34 до ТК-51ю - до участка ул. Винокурова, 71 и ул. Винокурова, 73)</t>
  </si>
  <si>
    <t>Реконструкция участка тепловой сети III и V МКр 1ЖР Устройство закольцовки III и V МКР 1 ЖР (от участка ТК-29в' до ТК-30в - до участка ТК-39в и ТК-40в')</t>
  </si>
  <si>
    <t>Реконструкция участка тепловой сети VII МКР 3ЖР ТК-100з - ТК-101з</t>
  </si>
  <si>
    <t>Реконструкция участка тепловой сети VII МКР 3ЖР ТК-101з - ул. 10 Пятилетки, 41 (СОШ №20)</t>
  </si>
  <si>
    <t>Реконструкция участка тепловой сети VII МКР 3ЖР ул. 10 Пятилетки, 41 (СОШ №20) (техподполье)</t>
  </si>
  <si>
    <t>Реконструкция участка тепловой сети VII МКР 3ЖР ТК-101з - ТК-103з</t>
  </si>
  <si>
    <t>Реконструкция участка тепловой сети VII МКР 3ЖР ТК-99з - ул. 10 Пятилетки, 39</t>
  </si>
  <si>
    <t>Реконструкция участка тепловой сети VII МКР 3ЖР ТК-97з - ТК-97з'</t>
  </si>
  <si>
    <t>Реконструкция участка тепловой сети VII МКР 3ЖР ТК-97з' - ТК-98з</t>
  </si>
  <si>
    <t>Реконструкция участка тепловой сети VII МКР 3ЖР ТК-109з - ТК-110з</t>
  </si>
  <si>
    <t>Реконструкция участка тепловой сети VII МКР 3ЖР ТК-111з - ТК-112з</t>
  </si>
  <si>
    <t>Реконструкция участка тепловой сети VII МКР 3ЖР ТК-112з - ул. В. Интернационалистов, 39</t>
  </si>
  <si>
    <t>Реконструкция участка тепловой сети VII МКР 3ЖР ТК-115з - ул. В. Интернационалистов, 49</t>
  </si>
  <si>
    <t>Реконструкция участка тепловой сети VII МКР 3ЖР ТК-113з - ТК-114з</t>
  </si>
  <si>
    <t>Реконструкция участка тепловой сети VII МКР 3ЖР ТК-114з - ТК-115з</t>
  </si>
  <si>
    <t>Реконструкция участка тепловой сети VII МКР 3ЖР ТК-115з - ТК-115з'</t>
  </si>
  <si>
    <t>Реконструкция участка тепловой сети VII МКР 3ЖР ТК-115з' - ул. Южная, 20</t>
  </si>
  <si>
    <t>Реконструкция участка тепловой сети VII МКР 3ЖР ТК-115з' - ул. Южная, 18</t>
  </si>
  <si>
    <t>Реконструкция участка тепловой сети VII МКР 3ЖР ТК-113з - ул. В. Интернационалистов, 45</t>
  </si>
  <si>
    <t>Реконструкция участка тепловой сети VII МКР 3ЖР ТК-111з - ул. В. Интернационалистов, 39</t>
  </si>
  <si>
    <t>Реконструкция участка тепловой сети ИВАНОВО ТК-28и - ТК-29и</t>
  </si>
  <si>
    <t>Реконструкция участка тепловой сети ИВАНОВО ТК-29и - ТК-31и</t>
  </si>
  <si>
    <t>Реконструкция участка тепловой сети ИВАНОВО ТП-1и - ТК-10и</t>
  </si>
  <si>
    <t>Реконструкция участка тепловой сети ИВАНОВО ТК-10и - ТК-11и</t>
  </si>
  <si>
    <t>Реконструкция участка тепловой сети ИВАНОВО ТК-11и - ТК-12и</t>
  </si>
  <si>
    <t>Реконструкция участка тепловой сети ИВАНОВО ТК-12и - ТК-12и'</t>
  </si>
  <si>
    <t>Реконструкция участка тепловой сети ИВАНОВО ТК-12и' - ТК-13и</t>
  </si>
  <si>
    <t>Реконструкция участка тепловой сети ИВАНОВО ТК-13и - ул. Заводская, 7</t>
  </si>
  <si>
    <t xml:space="preserve">Реконструкция участка тепловой сети ИВАНОВО ТК-8и - ТК-6и </t>
  </si>
  <si>
    <t>Реконструкция участка тепловой сети Иваново ТК-10и - ул. Силикатная, 10</t>
  </si>
  <si>
    <t>Реконструкция участка тепловой сети Иваново ТК-11и - ул. Силикатная, 12</t>
  </si>
  <si>
    <t>Реконструкция участка тепловой сети Иваново ТК-12и - ул. Силикатная, 14</t>
  </si>
  <si>
    <t>Реконструкция участка тепловой сети медсанчасть №29 горбольница ул. Пионерская, 20с - ул. Винокурова, 97</t>
  </si>
  <si>
    <t>Реконструкция участка тепловой сети медсанчасть №29 горбольница ул. Пионерская, 20с (техподполье)</t>
  </si>
  <si>
    <t>Реконструкция участка тепловой сети I МКР II ЖР тк-6ю - бр. Зеленый, 4</t>
  </si>
  <si>
    <t>Реконструкция участка тепловой сети I МКР II ЖР бр. Зеленый, 4 - бр. Зеленый, 2</t>
  </si>
  <si>
    <t>Реконструкция участка тепловой сети I МКР II ЖР ТК-22ю - ул. Советская, 7</t>
  </si>
  <si>
    <t>Реконструкция участка тепловой сети I МКР II ЖР ТК-2ю - ул. Советская, 3</t>
  </si>
  <si>
    <t>Реконструкция участка тепловой сети I МКР II ЖР ТК-2ю - ТК-3ю</t>
  </si>
  <si>
    <t>Реконструкция участка тепловой сети I МКР II ЖР ТК-3ю - ТК-4ю</t>
  </si>
  <si>
    <t>Реконструкция участка тепловой сети I МКР II ЖР бр. Зеленый, 7 - бр. Зеленый, 5</t>
  </si>
  <si>
    <t>Реконструкция участка тепловой сети I МКР II ЖР бр. Зеленый, 15 - ул. Винокурова, 31</t>
  </si>
  <si>
    <t>Реконструкция участка тепловой сети II МКР II ЖР ул. Солнечная, 15 - ул. Солнечная, 11 (д/сад № 29)</t>
  </si>
  <si>
    <t>Реконструкция участка тепловой сети II МКР II ЖР ТК-25ю - ТК-26ю</t>
  </si>
  <si>
    <t>Реконструкция участка тепловой сети II МКР II ЖР ТК-27ю - ТК-28ю</t>
  </si>
  <si>
    <t>Реконструкция участка тепловой сети II МКР II ЖР ТК-30ю - ул. Солнечная, 10</t>
  </si>
  <si>
    <t>Реконструкция участка тепловой сети II МКР II ЖР ТК-28ю - ул. Советская, 9</t>
  </si>
  <si>
    <t>Реконструкция участка тепловой сети II МКР II ЖР ТК-27ю - бр. Зеленый, 8а</t>
  </si>
  <si>
    <t>Реконструкция участка тепловой сети II МКР II ЖР ТК-33ю' - ТК-94ю</t>
  </si>
  <si>
    <t>Реконструкция участка тепловой сети II МКР II ЖР ТК-95ю - ул. Солнечная, 1</t>
  </si>
  <si>
    <t>Реконструкция участка тепловой сети II МКР II ЖР ТК-94ю - ТК-96ю</t>
  </si>
  <si>
    <t>Реконструкция участка тепловой сети II МКР II ЖР ТК-96ю - ул. Винокурова, 40</t>
  </si>
  <si>
    <t>Реконструкция участка тепловой сети II МКР II ЖР ТК-13ю - ТК-14ю</t>
  </si>
  <si>
    <t>Реконструкция участка тепловой сети II МКР II ЖР ТК-14ю - ТК-15ю</t>
  </si>
  <si>
    <t>Реконструкция участка тепловой сети II МКР II ЖР ул. Солнечная, 15 - ТК-41ю''</t>
  </si>
  <si>
    <t>Реконструкция участка тепловой сети II МКР II ЖР ТК-24ю - бр. Зеленый, 10</t>
  </si>
  <si>
    <t>Реконструкция участка тепловой сети II МКР II ЖР бр. Зеленый, 31 (техподполье)</t>
  </si>
  <si>
    <t>Реконструкция участка тепловой сети II МКР II ЖР ТК-40ю - ТК-41ю'</t>
  </si>
  <si>
    <t>Реконструкция участка тепловой сети II МКР II ЖР ул. Советская, 27 (техподполье)</t>
  </si>
  <si>
    <t>Реконструкция участка тепловой сети VII МКР 3ЖР ул. Строителей, 44 (техподполье)</t>
  </si>
  <si>
    <t>Реконструкция участка тепловой сети VII МКР 3ЖР ул. Строителей, 44 - ТК-61з</t>
  </si>
  <si>
    <t>Реконструкция участка тепловой сети VII МКР 3ЖР ТК-61з - ул. Строителей, 52</t>
  </si>
  <si>
    <t>Реконструкция участка тепловой сети IIIА МКР 3ЖР ТК-13з - ТК-13з'</t>
  </si>
  <si>
    <t>Реконструкция участка тепловой сети IIIА МКР 3ЖР ТК-13з' - ТК-119з</t>
  </si>
  <si>
    <t>Реконструкция участка тепловой сети IIIА МКР 3ЖР ТК-119з - ТК-120з</t>
  </si>
  <si>
    <t>Реконструкция участка тепловой сети IIIА МКР 3ЖР ТК-120з - ТК-121з</t>
  </si>
  <si>
    <t>Реконструкция участка тепловой сети IIIА МКР 3ЖР ТК-164з - ул. Советская, 65 (отопл)</t>
  </si>
  <si>
    <t>Реконструкция участка тепловой сети IIIА МКР 3ЖР ТК-164з - ул. Советская, 65 (ГВС)</t>
  </si>
  <si>
    <t>Реконструкция участка тепловой сети IIIА МКР 3ЖР ТК-166з - ул. Советская, 55 (отопл)</t>
  </si>
  <si>
    <t>Реконструкция участка тепловой сети IIIА МКР 3ЖР ТК-166з - ул. Советская, 55 (ГВС)</t>
  </si>
  <si>
    <t>Реконструкция участка тепловой сети III МКР II Ж.Р ТК-54ю' - ТК-54ю''</t>
  </si>
  <si>
    <t>Реконструкция участка тепловой сети III МКР II Ж.Р ТК-54ю'' - ТК-54ю</t>
  </si>
  <si>
    <t>Реконструкция участка тепловой сети III МКР II Ж.Р ТК-54ю - ТК-55ю</t>
  </si>
  <si>
    <t>Реконструкция участка тепловой сети III МКР II Ж.Р ТК-55ю - ТК-56ю</t>
  </si>
  <si>
    <t>Реконструкция участка тепловой сети III МКР II Ж.Р ул. 10 Пятилетки, 44 - ТК-53ю''</t>
  </si>
  <si>
    <t>Реконструкция участка тепловой сети III МКР II Ж.Р ТК-53ю'' - ул. 10 Пятилетки, 42</t>
  </si>
  <si>
    <t>Реконструкция участка тепловой сети III МКР II Ж.Р ул. Пионерская, 19 - ул. Пионерская, 21</t>
  </si>
  <si>
    <t>Реконструкция участка тепловой сети III МКР II Ж.Р ТК-4з - ТК-4з'</t>
  </si>
  <si>
    <t>Реконструкция участка тепловой сети III МКР II Ж.Р ТК-4з' - ТК-4з''</t>
  </si>
  <si>
    <t>Реконструкция участка тепловой сети III МКР II Ж.Р ТК-4з'' - ул. 10 Пятилетки, 26</t>
  </si>
  <si>
    <t>Реконструкция участка тепловой сети III МКР II Ж.Р пр. Ельниковский, 8 (техподполье)</t>
  </si>
  <si>
    <t>Реконструкция участка тепловой сети III МКР II Ж.Р пр. Ельниковский, 8 - ТК-48ю</t>
  </si>
  <si>
    <t>Реконструкция участка тепловой сети III МКР II Ж.Р ТК-48ю -ТК-48ю'</t>
  </si>
  <si>
    <t>Реконструкция участка тепловой сети III МКР II Ж.Р ул. Пионерская, 27 (техподполье)</t>
  </si>
  <si>
    <t>Реконструкция участка тепловой сети III МКР II Ж.Р ул. Винокурова, 87 (техподполье)</t>
  </si>
  <si>
    <t>Реконструкция участка тепловой сети IV МКР II ЖР ул. Восточная, 15 - ТК-86ю</t>
  </si>
  <si>
    <t>Реконструкция участка тепловой сети IV МКР II ЖР ТК-86ю - ул. Восточная, 11</t>
  </si>
  <si>
    <t>Реконструкция участка тепловой сети IV МКР II ЖР ул. Восточная, 11 - ТК-87ю</t>
  </si>
  <si>
    <t>Реконструкция участка тепловой сети IV МКР II ЖР ТК-87ю - ул. Восточная, 9</t>
  </si>
  <si>
    <t>Реконструкция участка тепловой сети IV МКР II ЖР ул. Восточная, 3 - ТК-94ю'</t>
  </si>
  <si>
    <t>Реконструкция участка тепловой сети IV МКР II ЖР ТК-94ю' - ул. Восточная, 1</t>
  </si>
  <si>
    <t>Реконструкция участка тепловой сети IV МКР II ЖР ТК-66ю - ул. 10 Пятилетки, 22</t>
  </si>
  <si>
    <t>Реконструкция участка тепловой сети V МКР I ЖР ТК-26в - ТК-27в</t>
  </si>
  <si>
    <t>Реконструкция участка тепловой сети V МКР I ЖР ТК-28в - ТК-29в</t>
  </si>
  <si>
    <t>Реконструкция участка тепловой сети V МКР I ЖР ул. Комсомольская, 3 - ул. Винокурова, 24</t>
  </si>
  <si>
    <t>Реконструкция участка тепловой сети VI МКР I ЖР ТК-4к - ТК-4к'</t>
  </si>
  <si>
    <t>Реконструкция участка тепловой сети VI МКР I ЖР ул. Советская, 14а - ТК-17в'</t>
  </si>
  <si>
    <t>Реконструкция участка тепловой сети VI МКР I ЖР ТК-22в - ул. Терешковой, 17</t>
  </si>
  <si>
    <t>Реконструкция участка тепловой сети VI МКР I ЖР ул. Советская, 16 - ул. Советская, 18</t>
  </si>
  <si>
    <t>Реконструкция участка тепловой сети Промзона маистраль Ду 400 - ТК-39и</t>
  </si>
  <si>
    <t>Реконструкция участка тепловой сети Промзона маистраль Ду 400 - ТК-34и</t>
  </si>
  <si>
    <t>Реконструкция участка тепловой сети Промзона ТК-34и - ТК-36и</t>
  </si>
  <si>
    <t>Реконструкция участка тепловой сети Промзона ТК-36и - ТК-37и</t>
  </si>
  <si>
    <t>Реконструкция участка тепловой сети Промзона ТК-37и - ТК-38и</t>
  </si>
  <si>
    <t>Реконструкция участка тепловой сети Промзона ТК-38и - Коммунистическая, 27 (терапевтический корпус)</t>
  </si>
  <si>
    <t>Реконструкция участка тепловой сети ИВАНОВО ТК-3и - ТК-4и</t>
  </si>
  <si>
    <t>Реконструкция участка тепловой сети ИВАНОВО ТК-31и - ТК-32и</t>
  </si>
  <si>
    <t>Реконструкция участка тепловой сети ИВАНОВО ТК-32и - ул. Заводская, 10</t>
  </si>
  <si>
    <t>Реконструкция участка тепловой сети IV МКР I ЖР ТК-7к - ул. Коммунистическая, 24</t>
  </si>
  <si>
    <t>Реконструкция участка тепловой сети IV МКР I ЖР ТК-7к - ул. Коммунистическая, 27</t>
  </si>
  <si>
    <t>Реконструкция участка тепловой сети IV МКР I ЖР ул. Коммунистическая, 24 - ТК-35к</t>
  </si>
  <si>
    <t>Реконструкция участка тепловой сети IV МКР I ЖР ТК-41к - ул. Винокурова, 15</t>
  </si>
  <si>
    <t>Реконструкция участка тепловой сети IV МКР I ЖР ТК-38к - ул. Терешковой, 18</t>
  </si>
  <si>
    <t>Реконструкция участка тепловой сети III МКР II Ж.Р ТК-48ю - пр. Ельниковский, 8а (Кафе)</t>
  </si>
  <si>
    <t>Реконструкция участка тепловой сети III МКР II Ж.Р ул. Винокурова, 50 - ул. Винокурова, 48 (Админ. Здание)</t>
  </si>
  <si>
    <t>Реконструкция участка тепловой сети III МКР II Ж.Р ул. 10 пятилетки, 13 - ул. 10 пятилетки, 15</t>
  </si>
  <si>
    <t>Реконструкция участка тепловой сети IV МКР II ЖР ТК-74ю - теплица (СОШ №14)</t>
  </si>
  <si>
    <t>Реконструкция участка тепловой сети IV МКР II ЖР ТК-16з - ТК-18з</t>
  </si>
  <si>
    <t>Реконструкция участка тепловой сети I МКР I ЖР ТК-66в - ул. Парковая, 9</t>
  </si>
  <si>
    <t>Реконструкция участка тепловой сети II МКР I ЖР ТК-51к - ТК-51к''</t>
  </si>
  <si>
    <t>Реконструкция участка тепловой сети II МКР I ЖР ТК-51к" - ул. Молодежная, 18 (Админ. Здание)</t>
  </si>
  <si>
    <t>Реконструкция участка тепловой сети II МКР I ЖР ТК-14к - ул. Коммунистическая, 9 (Админ. Здание)</t>
  </si>
  <si>
    <t>Реконструкция участка тепловой сети II МКР I ЖР ул. Коммунистическая, 9 (админ. Здание) - гаражей</t>
  </si>
  <si>
    <t>Реконструкция участка тепловой сети II МКР I ЖР ТК-19к - ул. Коммунистическая, 6а (Админ. Здание)</t>
  </si>
  <si>
    <t>Реконструкция участка тепловой сети II МКР I ЖР ТК-44к (тройник)  - ТК-44к '''</t>
  </si>
  <si>
    <t xml:space="preserve">Реконструкция участка тепловой сети II МКР I ЖР ТК-50к'' - ТК-50к' </t>
  </si>
  <si>
    <t>Реконструкция участка тепловой сети II МКР I ЖР ТК-50к' - ул. Молодежная, 16</t>
  </si>
  <si>
    <t>Реконструкция участка тепловой сети II МКР I ЖР ТК-61к - ул. Ж. Крутовой, 11</t>
  </si>
  <si>
    <t>Реконструкция участка тепловой сети III МКР I ЖР ТК-47в' - ул. Винокурова, 16</t>
  </si>
  <si>
    <t>Реконструкция участка тепловой сети III МКР I ЖР ТК-57в - пр. Энергетиков, 8</t>
  </si>
  <si>
    <t>Реконструкция участка тепловой сети III МКР I ЖР ТК-36в - ТК-36в'</t>
  </si>
  <si>
    <t xml:space="preserve">Реконструкция участка тепловой сети III МКР I ЖР ТК-36в - ТК-37в </t>
  </si>
  <si>
    <t xml:space="preserve">Реконструкция участка тепловой сети III МКР I ЖР ТК-37в - ТК-38в </t>
  </si>
  <si>
    <t>Реконструкция участка тепловой сети III МКР I ЖР ТК-39в - ТК-40в'</t>
  </si>
  <si>
    <t>Реконструкция участка тепловой сети III МКР I ЖР ТК-40в' - ТК-40в</t>
  </si>
  <si>
    <t>Реконструкция участка тепловой сети III МКР I ЖР ТК-41в - ул. Комсомольская, 22</t>
  </si>
  <si>
    <t>Реконструкция участка тепловой сети III МКР I ЖР ТК-42в - ул. Парковая, 31</t>
  </si>
  <si>
    <t xml:space="preserve">Реконструкция участка тепловой сети III МКР I ЖР ТК-43в' - ул. Парковая, 25 </t>
  </si>
  <si>
    <t>Реконструкция участка тепловой сети III МКР I ЖР ТК-43в - ТК-43в''</t>
  </si>
  <si>
    <t>Реконструкция участка тепловой сети IIIА МКР 3ЖР ТК-121з - ТК-122з</t>
  </si>
  <si>
    <t>Реконструкция участка тепловой сети IIIА МКР 3ЖР ТК-122з - ТК-123з</t>
  </si>
  <si>
    <t>Реконструкция участка тепловой сети IIIА МКР 3ЖР ТК-50з - ТК-52з</t>
  </si>
  <si>
    <t>Реконструкция участка тепловой сети III МКР 3ЖР ТК-129з - насосная станция</t>
  </si>
  <si>
    <t>Реконструкция участка тепловой сети III МКР 3ЖР ТК-151з - ТК-152з</t>
  </si>
  <si>
    <t>Реконструкция участка тепловой сети III МКР 3ЖР ТК-152з - ТК-153з</t>
  </si>
  <si>
    <t>Реконструкция участка тепловой сети III МКР 3ЖР ТК-147з - ул. Винокурова, 80 (Админ. Здание)</t>
  </si>
  <si>
    <t>Реконструкция участка тепловой сети III МКР 3ЖР ТК-147з - ул. Винокурова, 84а</t>
  </si>
  <si>
    <t>Реконструкция участка тепловой сети III МКР 3ЖР ТК-154з - ТК-155з</t>
  </si>
  <si>
    <t>Реконструкция участка тепловой сети IV МКР 3ЖР ТК-25з - ТК-30з'</t>
  </si>
  <si>
    <t>Реконструкция участка тепловой сети IV МКР 3ЖР ТК-30з' - ТК-30з</t>
  </si>
  <si>
    <t>Реконструкция участка тепловой сети IV МКР 3ЖР ТК-33з - ул. Первомайская, 45 теплица (СОШ №13)</t>
  </si>
  <si>
    <t>Реконструкция участка тепловой сети IV МКР 3ЖР ТК-47з - ул. Винокурова, 109 (Админ. Здание)</t>
  </si>
  <si>
    <t>Реконструкция участка тепловой сети IV МКР 3ЖР ул. Винокурова, 109 (техподполье)</t>
  </si>
  <si>
    <t>Реконструкция участка тепловой сети IV МКР 3ЖР ул. Винокурова, 109 - ТК-48з</t>
  </si>
  <si>
    <t>Реконструкция участка тепловой сети IV МКР 3ЖР ТК-48з - ул. Винокурова, 107 (Админ. Здание)</t>
  </si>
  <si>
    <t>Реконструкция участка тепловой сети IV МКР 3ЖР ТК-37з - ул. Строителей, 34</t>
  </si>
  <si>
    <t>Реконструкция участка тепловой сети IV МКР 3ЖР ТК-37з - ул. Строителей, 32</t>
  </si>
  <si>
    <t>Реконструкция участка тепловой сети V МКР 3ЖР ТК-76з - ТК-77з</t>
  </si>
  <si>
    <t>Реконструкция участка тепловой сети V МКР 3ЖР ТК-77з - ТК-80з</t>
  </si>
  <si>
    <t>Реконструкция участка тепловой сети V МКР 3ЖР ТК-80з - ул. Первомайская, 32</t>
  </si>
  <si>
    <t>Реконструкция участка тепловой сети V МКР 3ЖР ул. Первомайская, 32 (техподполье)</t>
  </si>
  <si>
    <t>Реконструкция участка тепловой сети V МКР 3ЖР ТК-85з - ТК-86з</t>
  </si>
  <si>
    <t>Реконструкция участка тепловой сети V МКР 3ЖР ТК-86з - ТК-86з'</t>
  </si>
  <si>
    <t>Реконструкция участка тепловой сети V МКР 3ЖР ТК-86з' - ТК-87з</t>
  </si>
  <si>
    <t>Реконструкция участка тепловой сети V МКР 3ЖР ТК-87з - ул. Первомайская, 24</t>
  </si>
  <si>
    <t>Реконструкция участка тепловой сети V МКР 3ЖР ул. Первомайская, 24 (техподполье)</t>
  </si>
  <si>
    <t>Реконструкция участка тепловой сети V МКР 3ЖР ТК-87з - ул. Первомайская, 28 (Бассейн)</t>
  </si>
  <si>
    <t>Реконструкция участка тепловой сети V МКР 3ЖР ул. 10 Пятилетки, 72 (техподполье)</t>
  </si>
  <si>
    <t>Реконструкция участка тепловой сети V МКР 3ЖР ТК-82з - ТК-83з</t>
  </si>
  <si>
    <t>Реконструкция участка тепловой сети V МКР 3ЖР ТК-82з - ул. В. Интернационалистов, 21</t>
  </si>
  <si>
    <t>Реконструкция участка тепловой сети V МКР 3ЖР ул. В. Интернационалистов, 21 (техподполье)</t>
  </si>
  <si>
    <t>Реконструкция участка тепловой сети V МКР 3ЖР ТК-91з -ТК-92з</t>
  </si>
  <si>
    <t>Реконструкция участка тепловой сети VII МКР 3ЖР ТК-103з - ул. Первомайская, 38</t>
  </si>
  <si>
    <t>Реконструкция участка тепловой сети VI МКР 3ЖР ТК-67з - ТК-68з</t>
  </si>
  <si>
    <t>Реконструкция участка тепловой сети VI МКР 3ЖР ТК-68з - ТК-68з''</t>
  </si>
  <si>
    <t>Реконструкция участка тепловой сети VI МКР 3ЖР ТК-68з'' - ТК-68з'</t>
  </si>
  <si>
    <t>Реконструкция участка тепловой сети VI МКР 3ЖР ТК-68з' - ТК-69з</t>
  </si>
  <si>
    <t>Реконструкция участка тепловой сети VI МКР 3ЖР ТК-69з - ТК-70з</t>
  </si>
  <si>
    <t>Реконструкция участка тепловой сети II МКР II ЖР ТК-17ю' - ТК-17ю''</t>
  </si>
  <si>
    <t>Реконструкция участка тепловой сети II МКР II ЖР ТК-64ю'' - ул. Солнечная, 12 (гаражи)</t>
  </si>
  <si>
    <t>Реконструкция участка тепловой сети III МКР II Ж.Р ТК-51ю - пр. Ельниковский, 6</t>
  </si>
  <si>
    <t>Реконструкция участка тепловой сети III МКР II Ж.Р пр. Ельниковский, 6 (техподполье)</t>
  </si>
  <si>
    <t>Реконструкция участка тепловой сети III МКР II Ж.Р ТК-56ю - ул. Винокурова, 54 (Пожарная часть)</t>
  </si>
  <si>
    <t>Реконструкция участка тепловой сети III МКР II Ж.Р ТК-6в - ТК-33в</t>
  </si>
  <si>
    <t>Реконструкция участка тепловой сети VI МКР I ЖР ТК-1в' - ТК-1в</t>
  </si>
  <si>
    <t xml:space="preserve">Реконструкция участка тепловой сети VI МКР I ЖР ТК-2в - ТК-3в </t>
  </si>
  <si>
    <t xml:space="preserve">Реконструкция участка тепловой сети VI МКР I ЖР ТК-3в - ТК-4в </t>
  </si>
  <si>
    <t>Реконструкция участка тепловой сети VI МКР I ЖР ТК-21в' - ТК-21в</t>
  </si>
  <si>
    <t xml:space="preserve">Реконструкция участка тепловой сети VI МКР I ЖР ТК-1к'' - ТК-1к' </t>
  </si>
  <si>
    <t>Реконструкция участка тепловой сети VI МКР I ЖР ТК-1к' - ТК-1к</t>
  </si>
  <si>
    <t xml:space="preserve">Реконструкция участка тепловой сети VI МКР I ЖР ТК-1к - ТК-2к </t>
  </si>
  <si>
    <t>Реконструкция участка тепловой сети VI МКР I ЖР ТК-27к - ТК-27кА</t>
  </si>
  <si>
    <t>Реконструкция участка тепловой сети II МКР I ЖР ТК-55к - ТК-55к"</t>
  </si>
  <si>
    <t>Реконструкция участка тепловой сети II МКР I ЖР ТК-13к - ул. Коммунистическая, 16</t>
  </si>
  <si>
    <t>Реконструкция участка тепловой сети III МКР I ЖР ТК-44в - ул. Парковая, 23</t>
  </si>
  <si>
    <t>Реконструкция участка тепловой сети III МКР I ЖР ТК-10в - ул. Винокурова, 14 (Админ. Здание) (замена Касафлекс на Ст трубу)</t>
  </si>
  <si>
    <t>Реконструкция участка тепловой сети IV МКР I ЖР ул. Молодежная, 21 (техподполье)</t>
  </si>
  <si>
    <t>Реконструкция участка тепловой сети VI МКР I ЖР ТК-27кА - ТК-27кБ</t>
  </si>
  <si>
    <t xml:space="preserve">Реконструкция участка тепловой сети VI МКР I ЖР ТК-4в - ТК-5в </t>
  </si>
  <si>
    <t>Реконструкция участка тепловой сети VI МКР I ЖР ТК-29к - ТК-29к' (замена Касафлекс на Ст трубу)</t>
  </si>
  <si>
    <t>Реконструкция участка тепловой сети II МКР II ЖР ТК-16ю - ул. Солнечная, 30 (тройник)</t>
  </si>
  <si>
    <t>Реконструкция участка тепловой сети II МКР II ЖР ТК-14ю - ТК-44ю</t>
  </si>
  <si>
    <t>Реконструкция участка тепловой сети II МКР II ЖР ТК-44ю - ул. Советская, 29</t>
  </si>
  <si>
    <t>Реконструкция участка тепловой сети III МКР II Ж.Р ул. Пионерская, 23 - ул. Пионерская, 25 (Д/С №35)</t>
  </si>
  <si>
    <t>Реконструкция участка тепловой сети IV МКР II ЖР пр. Ельниковский, 9 - пр. Ельниковский, 5</t>
  </si>
  <si>
    <t>Реконструкция участка тепловой сети IV МКР II ЖР ТК-80ю - ТК-81ю</t>
  </si>
  <si>
    <t>Реконструкция участка тепловой сети IV МКР II ЖР ТК-73ю - ТК-74ю</t>
  </si>
  <si>
    <t>Реконструкция участка тепловой сети IV МКР II ЖР ТК-74ю - ул. Семенова, 25 (СОШ №14)</t>
  </si>
  <si>
    <t>Реконструкция участка тепловой сети IV МКР II ЖР ТК-77ю  - ул. 10 Пятилетки, 12 (Админ. Здание)</t>
  </si>
  <si>
    <t>Реконструкция участка тепловой сети IV МКР II ЖР ТК-79ю - ТК-83ю</t>
  </si>
  <si>
    <t>Реконструкция участка тепловой сети IV МКР II ЖР ТК-65ю - ТК-66ю</t>
  </si>
  <si>
    <t>Реконструкция участка тепловой сети IV МКР II ЖР ТК-68ю - ул. 10 Пятилетки, 16 (Д/С №41)</t>
  </si>
  <si>
    <t>Реконструкция участка тепловой сети IV МКР II ЖР ул. Восточная, 21 - ТК-84ю (замена Касафлекс на Ст трубу)</t>
  </si>
  <si>
    <t>Реконструкция участка тепловой сети IV МКР II ЖР ТК-84ю - ул. Восточная, 19 (замена Касафлекс на Ст трубу)</t>
  </si>
  <si>
    <t>Реконструкция участка тепловой сети IIIА МКР 3ЖР ТК-157з - ТК-159з</t>
  </si>
  <si>
    <t>Реконструкция участка тепловой сети IIIА МКР 3ЖР ТК-159з - ТК-160з</t>
  </si>
  <si>
    <t>Реконструкция участка тепловой сети IIIА МКР 3ЖР ТК-160з - ЦТП</t>
  </si>
  <si>
    <t>Реконструкция участка тепловой сети IIIА МКР 3ЖР ЦТП - ТК-161з (Отоп)</t>
  </si>
  <si>
    <t>Реконструкция участка тепловой сети IIIА МКР 3ЖР ЦТП - ТК-161з ГВС</t>
  </si>
  <si>
    <t>Реконструкция участка тепловой сети IIIА МКР 3ЖР ТК-163з - ТК-164з (ГВС)</t>
  </si>
  <si>
    <t>Реконструкция участка тепловой сети IIIА МКР 3ЖР ул. Первомайская, 29а (техподполье Отоп)</t>
  </si>
  <si>
    <t>Реконструкция участка тепловой сети IIIА МКР 3ЖР ул. Первомайская, 29а - ТК-170з (Отоп)</t>
  </si>
  <si>
    <t>Реконструкция участка тепловой сети IIIА МКР 3ЖР ул. Первомайская, 29а - ТК-170з (ГВС)</t>
  </si>
  <si>
    <t>Реконструкция участка тепловой сети IIIА МКР 3ЖР ТК-170з - ул. Первомайская, 29 (Отоп)</t>
  </si>
  <si>
    <t>Реконструкция участка тепловой сети IIIА МКР 3ЖР ТК-170з - ул. Первомайская, 29 (ГВС)</t>
  </si>
  <si>
    <t>Реконструкция участка тепловой сети IIIА МКР 3ЖР ТК-161з - ТК-171з (ГВС)</t>
  </si>
  <si>
    <t>Реконструкция участка тепловой сети IIIА МКР 3ЖР ТК-171з - ТК-175з (Отоп)</t>
  </si>
  <si>
    <t>Реконструкция участка тепловой сети IIIА МКР 3ЖР ТК-171з - ТК-175з (ГВС)</t>
  </si>
  <si>
    <t>Реконструкция участка тепловой сети IIIА МКР 3ЖР ТК-175з - ТК-178з (Отоп)</t>
  </si>
  <si>
    <t>Реконструкция участка тепловой сети IIIА МКР 3ЖР ТК-175з - ТК-178з (ГВС)</t>
  </si>
  <si>
    <t>Реконструкция участка тепловой сети IIIА МКР 3ЖР ТК-178з - ТК-179з (Отоп)</t>
  </si>
  <si>
    <t>Реконструкция участка тепловой сети IIIА МКР 3ЖР ТК-178з - ТК-179з (ГВС)</t>
  </si>
  <si>
    <t>Реконструкция участка тепловой сети IIIА МКР 3ЖР ТК-179з - ТК-180з (Отоп)</t>
  </si>
  <si>
    <t>Реконструкция участка тепловой сети IIIА МКР 3ЖР ТК-179з - ТК-180з (ГВС)</t>
  </si>
  <si>
    <t>Реконструкция участка тепловой сети IIIА МКР 3ЖР ТК-180з - ТК-181з (Отоп)</t>
  </si>
  <si>
    <t>Реконструкция участка тепловой сети IIIА МКР 3ЖР ТК-180з - ТК-181з (ГВС)</t>
  </si>
  <si>
    <t>Реконструкция участка тепловой сети IIIА МКР 3ЖР ТК-181з - ТК-182з (Отоп)</t>
  </si>
  <si>
    <t>Реконструкция участка тепловой сети IIIА МКР 3ЖР ТК-181з - ТК-182з (ГВС)</t>
  </si>
  <si>
    <t>Реконструкция участка тепловой сети III МКР 3ЖР ТК-125з - ТК-126з</t>
  </si>
  <si>
    <t>Реконструкция участка тепловой сети III МКР 3ЖР ТК-126з - ТК-127з</t>
  </si>
  <si>
    <t>Реконструкция участка тепловой сети III МКР 3ЖР ТК-146з - УП-2 в сторону ТК-148з</t>
  </si>
  <si>
    <t>Реконструкция участка тепловой сети V МКР 3ЖР ул. В. Интернационалистов, 29 (техподполье)</t>
  </si>
  <si>
    <t>Реконструкция участка тепловой сети V МКР 3ЖР ул. В. Интернационалистов, 25 (техподполье)</t>
  </si>
  <si>
    <t>Реконструкция участка тепловой сети V МКР 3ЖР ТК-106з - насосная станция</t>
  </si>
  <si>
    <t>Реконструкция участка тепловой сети ИВАНОВО ТК-25и - ул. Набережная, 19</t>
  </si>
  <si>
    <t>Реконструкция участка тепловой сети ИВАНОВО ТК-22к" - УТ-1 (замена Касафлекс на Ст трубу)</t>
  </si>
  <si>
    <t>Реконструкция участка тепловой сети ИВАНОВО УТ-1 - ул. Силикатная, 22 (замена Касафлекс на Ст трубу)</t>
  </si>
  <si>
    <t>Реконструкция участка тепловой сети Ольдеево ТК-11о - TК -12о</t>
  </si>
  <si>
    <t>Реконструкция участка тепловой сети Ольдеево ТК-12о - ул. Восточная, 22</t>
  </si>
  <si>
    <t>Реконструкция участка тепловой сети Промзона ул. Промышленная, 50 (уменьшение диаметра с Ду200 на Ду133)</t>
  </si>
  <si>
    <t>Реконструкция участка тепловой сети V МКР 3ЖР ул. В. Интернационалистов, 21 - ул. В. Интернационалистов, 23</t>
  </si>
  <si>
    <t>Реконструкция участка тепловой сети V МКР 3ЖР ТК-92з - ул. В. Интернационалистов, 19 (Д/С №49)</t>
  </si>
  <si>
    <t>Реконструкция участка тепловой сети V МКР 3ЖР ТК-92з - ул. В. Интернационалистов, 17</t>
  </si>
  <si>
    <t>Реконструкция участка тепловой сети V МКР 3ЖР ТК-81з - ТК-85з</t>
  </si>
  <si>
    <t>Реконструкция участка тепловой сети V МКР 3ЖР ТК-87з - ул. Первомайская, 26 (Д/С №45)</t>
  </si>
  <si>
    <t>Реконструкция участка тепловой сети VI МКР 3ЖР ТК-59з - ул. 10 Пятилетки, 31</t>
  </si>
  <si>
    <t>Реконструкция участка тепловой сети VI МКР 3ЖР ул. Первомайская, 51 - ул. Первомайская, 53</t>
  </si>
  <si>
    <t>Реконструкция участка тепловой сети VI МКР 3ЖР ТК-63з' - ТК-64з</t>
  </si>
  <si>
    <t>Реконструкция участка тепловой сети VII МКР 3ЖР ТК-108з - ул. В. Интернационалистов, 37 (Д/С №50)</t>
  </si>
  <si>
    <t>Реконструкция участка тепловой сети ИВАНОВО ТК-18и - ул. Силикатная, 22</t>
  </si>
  <si>
    <t>Реконструкция участка тепловой сети ИВАНОВО ТК-25и' - ул. Набережная, 17</t>
  </si>
  <si>
    <t>Реконструкция участка тепловой сети ИВАНОВО ТК-25и' - ул. Набережная, 21</t>
  </si>
  <si>
    <t>Реконструкция участка тепловой сети ИВАНОВО ул. Набережная, 17 - ул. Набережная, 11</t>
  </si>
  <si>
    <t>Реконструкция участка тепловой сети Ольдеево ТК-4о' - ул. Коммунальная, 6</t>
  </si>
  <si>
    <t>Реконструкция участка тепловой сети Ольдеево ТК-5о - ул. Коммунальная, 8</t>
  </si>
  <si>
    <t>Реконструкция участка тепловой сети Ольдеево ТК-6о - ул. Коммунальная, 10 (адм здание)</t>
  </si>
  <si>
    <t>Реконструкция участка тепловой сети Ольдеево ТК-6о - ул. Коммунальная, 10 (гараж)</t>
  </si>
  <si>
    <t>Реконструкция участка тепловой сети Ольдеево ТК-3о - ТК-7о</t>
  </si>
  <si>
    <t>Реконструкция участка тепловой сети Ольдеево ТК-7о - ТК-8о</t>
  </si>
  <si>
    <t>Реконструкция участка тепловой сети Ольдеево ТК-8о - ТК-8о'</t>
  </si>
  <si>
    <t>Реконструкция участка тепловой сети Ольдеево ТК-8о' - ТК-9о</t>
  </si>
  <si>
    <t>Реконструкция участка тепловой сети II МКР II ЖР ул. Солнечная, 7 (техподполье) в сторону ул. Солнечная, 9</t>
  </si>
  <si>
    <t>Реконструкция участка тепловой сети II МКР II ЖР ул. Солнечная, 7 - ул. Солнечная, 9</t>
  </si>
  <si>
    <t>Реконструкция участка тепловой сети II МКР II ЖР ТК-12ю' -бр. Зеленый, 27</t>
  </si>
  <si>
    <t>Реконструкция участка тепловой сети II МКР II ЖР ТК-43ю - ул. Солнечная, 26</t>
  </si>
  <si>
    <t>Реконструкция участка тепловой сети II МКР II ЖР ТК-43ю - ул. Солнечная, 28</t>
  </si>
  <si>
    <t>Реконструкция участка тепловой сети II МКР II ЖР ТК-44ю - ул. Советская, 27</t>
  </si>
  <si>
    <t>Реконструкция участка тепловой сети II МКР II ЖР ТК-63ю - ТК-64ю</t>
  </si>
  <si>
    <t>Реконструкция участка тепловой сети II МКР II ЖР ТК-64ю - ТК-64ю'</t>
  </si>
  <si>
    <t>Реконструкция участка тепловой сети II МКР II ЖР ТК-15ю - ТК-46ю</t>
  </si>
  <si>
    <t>Реконструкция участка тепловой сети II МКР II ЖР ТК-7ю - ТК-7ю '</t>
  </si>
  <si>
    <t>Реконструкция участка тепловой сети II МКР II ЖР ТК-7ю' - ул. Винокурова, 32</t>
  </si>
  <si>
    <t>Реконструкция участка тепловой сети III МКР II Ж.Р ул. Пионерская, 19 - ул. Пионерская, 15</t>
  </si>
  <si>
    <t>Реконструкция участка тепловой сети III МКР II Ж.Р ул. Пионерская, 15 (техподполье)</t>
  </si>
  <si>
    <t>Реконструкция участка тепловой сети III МКР II Ж.Р ул. Пионерская, 15 - ул. Пионерская, 13</t>
  </si>
  <si>
    <t>Реконструкция участка тепловой сети III МКР II Ж.Р ул. Пионерская, 13 (техподполье)</t>
  </si>
  <si>
    <t>Реконструкция участка тепловой сети III МКР II Ж.Р ул. Пионерская, 15 - ул. Винокурова, 87</t>
  </si>
  <si>
    <t>Реконструкция участка тепловой сети III МКР II Ж.Р ул. Винокурова, 75 (техподполье)</t>
  </si>
  <si>
    <t>Реконструкция участка тепловой сети III МКР II Ж.Р ТК-58ю' - ул. Винокурова, 52 (Банный комплекс)</t>
  </si>
  <si>
    <t>Реконструкция участка тепловой сети IV МКР II ЖР ТК-77ю  - ул. 10 Пятилетки, 4</t>
  </si>
  <si>
    <t>Реконструкция участка тепловой сети IV МКР II ЖР ТК-66ю - ул. 10 Пятилетки, 24 (Админ. Здание)</t>
  </si>
  <si>
    <t xml:space="preserve">Реконструкция участка тепловой сети II МКР I ЖР ТК-11в - ТК-12в </t>
  </si>
  <si>
    <t>Реконструкция участка тепловой сети II МКР I ЖР ТК-10в - ТК-50в''</t>
  </si>
  <si>
    <t xml:space="preserve">Реконструкция участка тепловой сети II МКР I ЖР ТК-50в'' - ТК-50в </t>
  </si>
  <si>
    <t>Реконструкция участка тепловой сети II МКР I ЖР ТК-50в' - ул. Винокурова, 1</t>
  </si>
  <si>
    <t xml:space="preserve">Реконструкция участка тепловой сети II МКР I ЖР ТК-50в - ТК-51в </t>
  </si>
  <si>
    <t>Реконструкция участка тепловой сети II МКР I ЖР ТК-51в - ТК-51в'</t>
  </si>
  <si>
    <t xml:space="preserve">Реконструкция участка тепловой сети II МКР I ЖР ТК-51в - ТК-52в </t>
  </si>
  <si>
    <t>Реконструкция участка тепловой сети II МКР I ЖР ТК-52в - ТК-53в</t>
  </si>
  <si>
    <t>Реконструкция участка тепловой сети II МКР I ЖР ТК-53в - ТК-54в</t>
  </si>
  <si>
    <t xml:space="preserve">Реконструкция участка тепловой сети II МКР I ЖР ТК-54в - ТК-60к </t>
  </si>
  <si>
    <t>Реконструкция участка тепловой сети II МКР I ЖР ТК-52ка - ул. Молодежная, 28</t>
  </si>
  <si>
    <t>Реконструкция участка тепловой сети II МКР I ЖР ТК-58к - ул. Ж. Крутовой, 5</t>
  </si>
  <si>
    <t xml:space="preserve">Реконструкция участка тепловой сети II МКР I ЖР ТК-22к - ТК-69к </t>
  </si>
  <si>
    <t>Реконструкция участка тепловой сети II МКР I ЖР ТК-70к - ул. Коммунистическая, 1 (гаражи СЭС)</t>
  </si>
  <si>
    <t>Реконструкция участка тепловой сети II МКР I ЖР ТК-23к - ул. Ж. Крутовой, 2 ЧХМТ (Техникум)</t>
  </si>
  <si>
    <t>Реконструкция участка тепловой сети III МКР I ЖР ТК-48в - пр. Энергетиков, 7</t>
  </si>
  <si>
    <t>Реконструкция участка тепловой сети III МКР I ЖР ТК-34в - ул. Винокурова, 22</t>
  </si>
  <si>
    <t xml:space="preserve">Реконструкция участка тепловой сети IV МКР I ЖР ТК-34к - ул. Терешковой, 14 </t>
  </si>
  <si>
    <t xml:space="preserve">Реконструкция участка тепловой сети IV МКР I ЖР ТК-35к - ул. Молодежная, 5 </t>
  </si>
  <si>
    <t>Реконструкция участка тепловой сети VI МКР I ЖР ул. Советская, 8 (техподполье)</t>
  </si>
  <si>
    <t>Реконструкция участка тепловой сети VI МКР I ЖР ТК-1в - ТК-2в</t>
  </si>
  <si>
    <t>Реконструкция участка тепловой сети VI МКР I ЖР ТК-22в' - ул. Терешковой, 21</t>
  </si>
  <si>
    <t>Реконструкция участка тепловой сети VI МКР I ЖР ТК-19 - ТК-1к''</t>
  </si>
  <si>
    <t>Реконструкция участка тепловой сети VI МКР I ЖР ТК-29к - ПТУ 14 (Училище №14)</t>
  </si>
  <si>
    <t>Реконструкция участка тепловой сети Ольдеево ТК-3о - ТК-3о'</t>
  </si>
  <si>
    <t>Реконструкция участка тепловой сети Ольдеево ТК-10о - ул. Восточная, 23/2</t>
  </si>
  <si>
    <t>Реконструкция участка тепловой сети Ольдеево ул. Восточная, 23/2 (техподполье)</t>
  </si>
  <si>
    <t>Реконструкция участка тепловой сети Ольдеево ул. Восточная, 23/2 - ТК-10о'</t>
  </si>
  <si>
    <t>Реконструкция участка тепловой сети Ольдеево ТК-10о' - ул. Восточная, 23/3</t>
  </si>
  <si>
    <t>Реконструкция участка тепловой сети I МКР II ЖР бр. Зеленый, 1а - ТК-20ю</t>
  </si>
  <si>
    <t>Реконструкция участка тепловой сети I МКР II ЖР ул. Винокурова, 41 - ул. Винокурова, 45 (Д/С №39)</t>
  </si>
  <si>
    <t>Реконструкция участка тепловой сети IV МКР 3ЖР ТК-31з' - ул. 10 Пятилетки, 48</t>
  </si>
  <si>
    <t>Реконструкция участка тепловой сети IV МКР 3ЖР ТК-43з - ул. Первомайская, 41 (Д/С №38)</t>
  </si>
  <si>
    <t>Реконструкция участка тепловой сети IV МКР 3ЖР ТК-49з - ТК-50з</t>
  </si>
  <si>
    <t>Реконструкция участка тепловой сети IV МКР 3ЖР ул. Строителей, 30 - ул. Строителей, 26</t>
  </si>
  <si>
    <t>Реконструкция участка тепловой сети IV МКР 3ЖР ТК-42з - ТК-44з</t>
  </si>
  <si>
    <t>Реконструкция участка тепловой сети V МКР 3ЖР ТК-83з - ул. В. Интернационалистов, 31 (Д/С №48)</t>
  </si>
  <si>
    <t>Реконструкция участка тепловой сети V МКР 3ЖР ТК-82з - ул. В. Интернационалистов, 27</t>
  </si>
  <si>
    <t>Реконструкция участка тепловой сети V МКР 3ЖР ул. В. Интернационалистов, 17 - ул. В. Интернационалистов, 13</t>
  </si>
  <si>
    <t>Реконструкция участка тепловой сети V МКР 3ЖР ул. В. Интернационалистов, 13 (техподполье)</t>
  </si>
  <si>
    <t>Реконструкция участка тепловой сети V МКР 3ЖР ул. В. Интернационалистов, 13 - ул. Винокурова, 127</t>
  </si>
  <si>
    <t>Реконструкция участка тепловой сети IIIА МКР 3ЖР ТК-123з - ТК-124з</t>
  </si>
  <si>
    <t>Реконструкция участка тепловой сети IIIА МКР 3ЖР ТК-124з - ТК-125з</t>
  </si>
  <si>
    <t>Реконструкция участка тепловой сети VII МКР 3ЖР ТК-97з - ТК-107з</t>
  </si>
  <si>
    <t>Реконструкция участка тепловой сети VII МКР 3ЖР ТК-110з - ул. В. Интернационалистов, 35</t>
  </si>
  <si>
    <t>Реконструкция участка тепловой сети ИВАНОВО ТК-20и - ул. Силикатная, 24</t>
  </si>
  <si>
    <t xml:space="preserve">Реконструкция участка тепловой сети ИВАНОВО ТК-29и - ул. Речная, 2 </t>
  </si>
  <si>
    <t>Реконструкция участка тепловой сети Ольдеево ТК-3о' - ТК-4о</t>
  </si>
  <si>
    <t>Реконструкция участка тепловой сети Ольдеево ТК-4о - ТК-5о</t>
  </si>
  <si>
    <t>Реконструкция участка тепловой сети Ольдеево ТК-5о - ТК-6о</t>
  </si>
  <si>
    <t>Реконструкция участка тепловой сети Ольдеево ТК-12о - ул. Восточная, 16</t>
  </si>
  <si>
    <t>Реконструкция участка тепловой сети I МКР II ЖР ул. Винокурова, 41 (техподполье)</t>
  </si>
  <si>
    <t>Реконструкция участка тепловой сети I МКР II ЖР ТК-4ю - ул. Советская, 5</t>
  </si>
  <si>
    <t>Реконструкция участка тепловой сети I МКР II ЖР ТК-4ю - ТК-5ю</t>
  </si>
  <si>
    <t>Реконструкция участка тепловой сети II МКР II ЖР ТК-9ю' - бр. Зеленый, 12 (Д/С №21)</t>
  </si>
  <si>
    <t>Реконструкция участка тепловой сети II МКР II ЖР ТК-37ю - ул. Советская, 23 (Д/С №20)</t>
  </si>
  <si>
    <t>Реконструкция участка тепловой сети II МКР II ЖР ТК-17ю - ул. Солнечная, 31 (Поликлиника)</t>
  </si>
  <si>
    <t>Реконструкция участка тепловой сети II МКР II ЖР ул. Солнечная, 31 (Поликлиника)</t>
  </si>
  <si>
    <t>Реконструкция участка тепловой сети II МКР II ЖР ТК-11з - ТК-62ю''</t>
  </si>
  <si>
    <t>Реконструкция участка тепловой сети II МКР II ЖР ТК-62ю'' - ТК-62ю</t>
  </si>
  <si>
    <t>Реконструкция участка тепловой сети III МКР II Ж.Р ул. Пионерская, 23 (техподполье)</t>
  </si>
  <si>
    <t>Реконструкция участка тепловой сети III МКР II Ж.Р ул. Пионерская, 23 - ул. Пионерская, 27</t>
  </si>
  <si>
    <t>Реконструкция участка тепловой сети III МКР II Ж.Р ул. Винокурова, 71 - ул. Винокурова, 75</t>
  </si>
  <si>
    <t>Реконструкция участка тепловой сети III МКР II Ж.Р ул. 10 Пятилетки, 38 (техподполье)</t>
  </si>
  <si>
    <t>Реконструкция участка тепловой сети IV МКР II ЖР ТК-67ю - пр. Ельниковский, 11</t>
  </si>
  <si>
    <t>Реконструкция участка тепловой сети IV МКР II ЖР ул. Семенова, 35 - ТК-74ю'</t>
  </si>
  <si>
    <t>Реконструкция участка тепловой сети IV МКР II ЖР ТК-74ю' - ул. Семенова, 29</t>
  </si>
  <si>
    <t>Реконструкция участка тепловой сети IV МКР II ЖР ТК-77ю  - ТК-78ю</t>
  </si>
  <si>
    <t>Реконструкция участка тепловой сети IV МКР II ЖР ТК-83ю  - ТК-83ю '</t>
  </si>
  <si>
    <t>Реконструкция участка тепловой сети IV МКР II ЖР ТК-84ю' - ул. Восточная, 7</t>
  </si>
  <si>
    <t>Реконструкция участка тепловой сети IV МКР II ЖР ТК-80ю - ул. 10 Пятилетки, 8 (Д/С №42)</t>
  </si>
  <si>
    <t>Реконструкция участка тепловой сети IV МКР II ЖР ТК-80ю - ул. 10 Пятилетки, 6 (Д/С №44)</t>
  </si>
  <si>
    <t>Реконструкция участка тепловой сети IV МКР II ЖР ТК-88ю - ТК-89ю</t>
  </si>
  <si>
    <t>Реконструкция участка тепловой сети IV МКР II ЖР ТК-88ю - ТК-90ю</t>
  </si>
  <si>
    <t>Реконструкция участка тепловой сети IV МКР II ЖР ТК-90ю' - ул. Семенова, 5</t>
  </si>
  <si>
    <t>Реконструкция участка тепловой сети IV МКР II ЖР ТК-91ю - ул. Семенова, 11</t>
  </si>
  <si>
    <t>Реконструкция участка тепловой сети IV МКР II ЖР ул. Семенова, 11 (техподполье)</t>
  </si>
  <si>
    <t>Реконструкция участка тепловой сети IV МКР II ЖР ул. Семенова, 11 - ТК-92ю</t>
  </si>
  <si>
    <t>Реконструкция участка тепловой сети IV МКР II ЖР ТК-92ю - ул. Восточная, 5</t>
  </si>
  <si>
    <t>Реконструкция участка тепловой сети IV МКР II ЖР ТК-3з - ТК-65ю'</t>
  </si>
  <si>
    <t>Реконструкция участка тепловой сети IV МКР II ЖР ТК-65ю' - ТК-65ю</t>
  </si>
  <si>
    <t>Реконструкция участка тепловой сети IV МКР II ЖР ТК-71ю - пр. Ельниковский, 3а</t>
  </si>
  <si>
    <t>Реконструкция участка тепловой сети IV МКР II ЖР ТК-73ю - ул. Семенова, 23</t>
  </si>
  <si>
    <t xml:space="preserve">Реконструкция участка тепловой сети I МКР I ЖР ТК-13в - ТК-14в </t>
  </si>
  <si>
    <t>Реконструкция участка тепловой сети II МКР I ЖР ТК-8в  - ТК-9в</t>
  </si>
  <si>
    <t>Реконструкция участка тепловой сети II МКР I ЖР ТК-50в - ТК-50в'</t>
  </si>
  <si>
    <t>Реконструкция участка тепловой сети II МКР I ЖР ТК-48к - ТК-49к</t>
  </si>
  <si>
    <t>Реконструкция участка тепловой сети II МКР I ЖР ТК-48к (тройник) - ул. Молодежная, 10</t>
  </si>
  <si>
    <t>Реконструкция участка тепловой сети II МКР I ЖР ТК-51к - ТК-51к'</t>
  </si>
  <si>
    <t>Реконструкция участка тепловой сети II МКР I ЖР ТК-58к - ул. Ж. Крутовой, 7 (Д/С №4)</t>
  </si>
  <si>
    <t>Реконструкция участка тепловой сети II МКР I ЖР ТК-69к - ТК-70к</t>
  </si>
  <si>
    <t>Реконструкция участка тепловой сети III МКР I ЖР пр. Энергетиков, 1 - ТК-47в'</t>
  </si>
  <si>
    <t>Реконструкция участка тепловой сети III МКР I ЖР пр. Энергетиков, 3 - пр. Энергетиков, 9</t>
  </si>
  <si>
    <t>Реконструкция участка тепловой сети III МКР I ЖР пр. Энергетиков, 9 (техподполье)</t>
  </si>
  <si>
    <t>Реконструкция участка тепловой сети III МКР I ЖР ТК-56в' - ул. Винокурова, 12 (Админ. здание)</t>
  </si>
  <si>
    <t>Реконструкция участка тепловой сети III МКР I ЖР ТК-62в - ул. Парковая, 19</t>
  </si>
  <si>
    <t xml:space="preserve">Реконструкция участка тепловой сети III МКР I ЖР ТК-36в - ул. Комсомольская, 10а (Д/С № 24) </t>
  </si>
  <si>
    <t xml:space="preserve">Реконструкция участка тепловой сети III МКР I ЖР ТК-38в - ТК-39в </t>
  </si>
  <si>
    <t>Реконструкция участка тепловой сети IV МКР I ЖР ТК-9к - ул. Коммунистическая, 22</t>
  </si>
  <si>
    <t>Реконструкция участка тепловой сети IV МКР I ЖР ТК-10к - ТК-43к</t>
  </si>
  <si>
    <t>Реконструкция участка тепловой сети IV МКР I ЖР ТК-47к' - ул. Молодежная, 9</t>
  </si>
  <si>
    <t>Реконструкция участка тепловой сети IV МКР I ЖР ТК-33в - ул. Винокурова, 19</t>
  </si>
  <si>
    <t>Реконструкция участка тепловой сети VI МКР I ЖР ТК-21в - ул. Терешковой, 19</t>
  </si>
  <si>
    <t>Реконструкция участка тепловой сети VI МКР I ЖР ул. Терешковой, 19 (техподполье)</t>
  </si>
  <si>
    <t xml:space="preserve">Реконструкция участка тепловой сети VI МКР I ЖР ТК-32к - ул. Коммунистическая, 28 </t>
  </si>
  <si>
    <t>Реконструкция участка тепловой сети VI МКР I ЖР ул. Терешковой, 15 (СОШ №3) (техподполье)</t>
  </si>
  <si>
    <t>Реконструкция участка тепловой сети VI МКР I ЖР ул. Советская, 6 - ул. Советская, 4</t>
  </si>
  <si>
    <t>Реконструкция участка тепловой сети VI МКР I ЖР ТК-31к' - ул. Терешковой, 1</t>
  </si>
  <si>
    <t>Реконструкция участка тепловой сети IV МКР 3ЖР ТК-30з - ТК-32з</t>
  </si>
  <si>
    <t>Реконструкция участка тепловой сети IV МКР 3ЖР ул. 10 Пятилетки, 58 (техподполье)</t>
  </si>
  <si>
    <t>Реконструкция участка тепловой сети IV МКР 3ЖР ул. 10 Пятилетки, 50 - ТК-31з'</t>
  </si>
  <si>
    <t xml:space="preserve">Реконструкция участка тепловой сети I МКР I ЖР ТК-12в - ТК-13в </t>
  </si>
  <si>
    <t>Реконструкция участка тепловой сети I МКР I ЖР бр. Гидростроителей, 2 - бр. Гидростроителей, 4</t>
  </si>
  <si>
    <t xml:space="preserve">Реконструкция участка тепловой сети I МКР I ЖР ТК-70в - ТК-71в </t>
  </si>
  <si>
    <t>Реконструкция участка тепловой сети I МКР I ЖР ул. Парковая, 9 (техподполье)</t>
  </si>
  <si>
    <t>Реконструкция участка тепловой сети I МКР I ЖР ТК-55в - ул. Винокурова, 10 (Админ. Здание)</t>
  </si>
  <si>
    <t xml:space="preserve">Реконструкция участка тепловой сети II МКР I ЖР ТК-9в - ТК-10в </t>
  </si>
  <si>
    <t>Реконструкция участка тепловой сети II МКР I ЖР ТК-10в - ТК-10в'</t>
  </si>
  <si>
    <t xml:space="preserve">Реконструкция участка тепловой сети II МКР I ЖР ТК-10в' - ТК-11в </t>
  </si>
  <si>
    <t>Реконструкция участка тепловой сети II МКР I ЖР ТК-50в' - ул. Ж. Крутовой, 20</t>
  </si>
  <si>
    <t>Реконструкция участка тепловой сети II МКР I ЖР ТК-13к' - ТК-54к</t>
  </si>
  <si>
    <t>Реконструкция участка тепловой сети II МКР I ЖР ТК-54к - ул. Коммунистическая, 14</t>
  </si>
  <si>
    <t>Реконструкция участка тепловой сети II МКР I ЖР ТК-15к - пер. Химиков, 10 (Д/С №5)</t>
  </si>
  <si>
    <t>Реконструкция участка тепловой сети II МКР I ЖР ТК-18к - ТК-57к</t>
  </si>
  <si>
    <t>Реконструкция участка тепловой сети II МКР I ЖР ТК-64к - ул. Ж. Крутовой, 13</t>
  </si>
  <si>
    <t>Реконструкция участка тепловой сети III МКР I ЖР ТК-8в - ул. Винокурова, 20</t>
  </si>
  <si>
    <t xml:space="preserve">Реконструкция участка тепловой сети III МКР I ЖР ТК-42в - ТК-43в </t>
  </si>
  <si>
    <t>Реконструкция участка тепловой сети III МКР I ЖР ТК-38в - ул. Комсомольская, 8</t>
  </si>
  <si>
    <t xml:space="preserve">Реконструкция участка тепловой сети III МКР I ЖР ТК-41в - ул. Комсомольская, 20 </t>
  </si>
  <si>
    <t>Реконструкция участка тепловой сети III МКР I ЖР ТК-41в - ТК-42в</t>
  </si>
  <si>
    <t>Реконструкция участка тепловой сети III МКР I ЖР ТК-42в - ул. Парковая, 27 (Д/С № 27)</t>
  </si>
  <si>
    <t>Реконструкция участка тепловой сети III МКР I ЖР ТК-43в'' - ул. Парковая, 33</t>
  </si>
  <si>
    <t>Реконструкция участка тепловой сети IV МКР I ЖР ТК-44к''' - ул. Коммунистическая, 25</t>
  </si>
  <si>
    <t>Реконструкция участка тепловой сети IV МКР I ЖР ТК-44к - ул. Коммунистическая, 13а (Админ. Здание)</t>
  </si>
  <si>
    <t>Реконструкция участка тепловой сети IV МКР I ЖР ТК-30к - ул. Коммунистическая, 26</t>
  </si>
  <si>
    <t>Реконструкция участка тепловой сети V МКР I ЖР ТК-23в - ул. Винокурова, 26</t>
  </si>
  <si>
    <t>Реконструкция участка тепловой сети V МКР I ЖР ТК-3в - ТК-19в</t>
  </si>
  <si>
    <t>Реконструкция участка тепловой сети V МКР I ЖР ТК-27в - ул. Советская, 34</t>
  </si>
  <si>
    <t>Реконструкция участка тепловой сети V МКР I ЖР ул. Советская, 24 (техподполье)</t>
  </si>
  <si>
    <t>Реконструкция участка тепловой сети V МКР I ЖР ул. Советская, 24 - ул. Советская, 26</t>
  </si>
  <si>
    <t>Реконструкция участка тепловой сети VI МКР I ЖР ТК-18в - ул. Советская, 22</t>
  </si>
  <si>
    <t>Реконструкция участка тепловой сети VI МКР I ЖР ул. Терешковой, 19 - ул. Советская, 12</t>
  </si>
  <si>
    <t xml:space="preserve">Реконструкция участка тепловой сети VI МКР I ЖР ТК-2к - ТК-3к </t>
  </si>
  <si>
    <t>Реконструкция участка тепловой сети VI МКР I ЖР ТК-1в - ул. Советская, 6</t>
  </si>
  <si>
    <t>Реконструкция участка тепловой сети VI МКР I ЖР ул. Советская, 6</t>
  </si>
  <si>
    <t>Реконструкция участка тепловой сети VI МКР I ЖР ТК-18в - ул. Винокурова, 25</t>
  </si>
  <si>
    <t>Реконструкция участка тепловой сети VI МКР I ЖР ТК-20в - ул. Винокурова, 21</t>
  </si>
  <si>
    <t>Реконструкция участка тепловой сети IIIА МКР 3ЖР ТК-166з - ТК-167з (Отоп)</t>
  </si>
  <si>
    <t>Реконструкция участка тепловой сети IIIА МКР 3ЖР ТК-166з - ТК-167з (ГВС)</t>
  </si>
  <si>
    <t>Реконструкция участка тепловой сети IV МКР 3ЖР ТК-32з - ТК-33з</t>
  </si>
  <si>
    <t>Реконструкция участка тепловой сети IV МКР 3ЖР ТК-42з - ТК-43з</t>
  </si>
  <si>
    <t>Реконструкция участка тепловой сети IV МКР 3ЖР ТК-42з - ул. Строителей, 24</t>
  </si>
  <si>
    <t>Реконструкция участка тепловой сети V МКР 3ЖР ТК-80з - ул. 10 Пятилетки, 66</t>
  </si>
  <si>
    <t>Реконструкция участка тепловой сети V МКР 3ЖР ТК-93з - ТК-94з</t>
  </si>
  <si>
    <t>Реконструкция участка тепловой сети V МКР 3ЖР ТК-94з - ул. Винокурова, 115</t>
  </si>
  <si>
    <t>Реконструкция участка тепловой сети V МКР 3ЖР ТК-93з - ТК-145з</t>
  </si>
  <si>
    <t>Реконструкция участка тепловой сети VI МКР 3ЖР ТК-72з - ул. Южная, 12</t>
  </si>
  <si>
    <t>Реконструкция участка тепловой сети VI МКР 3ЖР ул. Южная, 12 (техподполье)</t>
  </si>
  <si>
    <t>Реконструкция участка тепловой сети VII МКР 3ЖР ТК-109з - ул. 10 Пятилетки, 47</t>
  </si>
  <si>
    <t>Реконструкция участка тепловой сети I МКР II ЖР ТК-21ю - ТК-22ю</t>
  </si>
  <si>
    <t>Реконструкция участка тепловой сети I МКР II ЖР бр. Зеленый, 15 (техподполье)</t>
  </si>
  <si>
    <t>Реконструкция участка тепловой сети II МКР II ЖР ТК-24ю - бр. Зеленый, 8</t>
  </si>
  <si>
    <t>Реконструкция участка тепловой сети II МКР II ЖР ТК-9ю - ТК-9ю'</t>
  </si>
  <si>
    <t>Реконструкция участка тепловой сети II МКР II ЖР ул. Солнечная, 15 - ул. Солнечная, 17</t>
  </si>
  <si>
    <t>Реконструкция участка тепловой сети II МКР II ЖР ТК-47ю - ул. Советская, 35</t>
  </si>
  <si>
    <t>Реконструкция участка тепловой сети II МКР II ЖР ул. Советская, 35 (техподполье)</t>
  </si>
  <si>
    <t>Реконструкция участка тепловой сети II МКР II ЖР ул. Советская, 35 - ул. Советская, 33</t>
  </si>
  <si>
    <t>Реконструкция участка тепловой сети II МКР II ЖР ТК-63ю - ул. Пионерская 1 (ДЮСШ)</t>
  </si>
  <si>
    <t>Реконструкция участка тепловой сети II МКР II ЖР ТК-62ю - ул. Советская, 41 (ЦРТДиЮ)</t>
  </si>
  <si>
    <t>Реконструкция участка тепловой сети III МКР II Ж.Р ул. 10 Пятилетки, 34 - ул. 10 Пятилетки, 36</t>
  </si>
  <si>
    <t>Реконструкция участка тепловой сети III МКР II Ж.Р ул. Пионерская, 23 - ул. Пионерская, 17</t>
  </si>
  <si>
    <t>Реконструкция участка тепловой сети III МКР II Ж.Р ул. Пионерская, 17 (техподполье)</t>
  </si>
  <si>
    <t>Реконструкция участка тепловой сети III МКР II Ж.Р ул. Пионерская, 17 - ул. Пионерская, 11</t>
  </si>
  <si>
    <t>Реконструкция участка тепловой сети IV МКР II Ж.Р ул. Восточная, 21 (техподполье)</t>
  </si>
  <si>
    <t>Реконструкция участка тепловой сети IV МКР II Ж.Р ТК-85ю - ул. Восточная, 15</t>
  </si>
  <si>
    <t>Реконструкция участка тепловой сети IV МКР II Ж.Р ул. Семенова, 21 (техподполье)</t>
  </si>
  <si>
    <t>Реконструкция участка тепловой сети IV МКР II Ж.Р ул. Семенова, 21 - ул. Семенова, 23</t>
  </si>
  <si>
    <t>Реконструкция участка тепловой сети IV МКР II Ж.Р ул. Семенова, 23 (техподполье)</t>
  </si>
  <si>
    <t>Реконструкция участка тепловой сети IV МКР II Ж.Р ТК-74ю - ул. Семенова, 35</t>
  </si>
  <si>
    <t>Реконструкция участка тепловой сети IV МКР II Ж.Р ул. Семенова, 35 (техподполье)</t>
  </si>
  <si>
    <t>Реконструкция участка тепловой сети IV МКР II Ж.Р ТК-15з - ул. 10 Пятилетки, 3</t>
  </si>
  <si>
    <t>Реконструкция участка тепловой сети VI МКР 3ЖР ТК-60з - ул. 10 Пятилетки, 27</t>
  </si>
  <si>
    <t>Реконструкция участка тепловой сети III МКР I ЖР ул. Комсомольская, 20 (техподполье)</t>
  </si>
  <si>
    <t>Реконструкция участка тепловой сети III МКР I ЖР ул. Комсомольская, 20 - ул. Парковая, 35</t>
  </si>
  <si>
    <t>Реконструкция участка тепловой сети III МКР I ЖР ТК-47в - ТК-48в</t>
  </si>
  <si>
    <t>Реконструкция участка тепловой сети III МКР I ЖР ТК-48в - пр. Энергетиков, 3</t>
  </si>
  <si>
    <t>Реконструкция участка тепловой сети III МКР I ЖР пр. Энергетиков, 3</t>
  </si>
  <si>
    <t>Реконструкция участка тепловой сети III МКР I ЖР ТК-49в - пр. Энергетиков, 11 (Д/С № 14)</t>
  </si>
  <si>
    <t>Реконструкция участка тепловой сети III МКР I ЖР ТК-62в - бр. Гидростроителей, 11</t>
  </si>
  <si>
    <t>Реконструкция участка тепловой сети III МКР I ЖР бр. Гидростроителей, 11</t>
  </si>
  <si>
    <t>Реконструкция участка тепловой сети IV МКР I ЖР ТК-35к - ТК-36к</t>
  </si>
  <si>
    <t>Реконструкция участка тепловой сети IV МКР I ЖР ТК-47к - ТК-47к'</t>
  </si>
  <si>
    <t xml:space="preserve">Реконструкция участка тепловой сети IV МКР I ЖР ТК-41к - ТК-42к  </t>
  </si>
  <si>
    <t>Реконструкция участка тепловой сети IV МКР I ЖР ул. Терешковой, 20 (техподполье)</t>
  </si>
  <si>
    <t>Реконструкция участка тепловой сети IV МКР I ЖР ул. Терешковой, 20 - ул. Терешковой, 22</t>
  </si>
  <si>
    <t>Реконструкция участка тепловой сети IV МКР I ЖР ТК-42к - ул. Молодежная, 21</t>
  </si>
  <si>
    <t>Реконструкция участка тепловой сети IV МКР I ЖР ул. Молодежная, 21 - ул. Винокурова, 13</t>
  </si>
  <si>
    <t>Реконструкция участка тепловой сети IV МКР I ЖР ТК-30к - ТК-31к</t>
  </si>
  <si>
    <t>Реконструкция участка тепловой сети IV МКР I ЖР ул. Терешковой, 1 - ул. Коммунистическая, 28 (библиотека)</t>
  </si>
  <si>
    <t>Реконструкция участка тепловой сети IV МКР I ЖР ул. Коммунистическая, 28 (техподполье)</t>
  </si>
  <si>
    <t xml:space="preserve">Реконструкция участка тепловой сети V МКР I ЖР ТК-24в - ТК-25в </t>
  </si>
  <si>
    <t>Реконструкция участка тепловой сети V МКР I ЖР ТК-28в - ул. Комсомольская, 13 (Д/С № 13)</t>
  </si>
  <si>
    <t>Реконструкция участка тепловой сети V МКР I ЖР ТК-30в - ул. Комсомольская, 19 (СОШ. № 4)</t>
  </si>
  <si>
    <t xml:space="preserve">Реконструкция участка тепловой сети VI МКР I ЖР ТК-4к - ТК-29к </t>
  </si>
  <si>
    <t>Реконструкция участка тепловой сети VI МКР I ЖР ул. Советская, 4 - ул. Советская, 2</t>
  </si>
  <si>
    <t>Реконструкция участка тепловой сети VI МКР I ЖР ТК-17в - ул. Советская, 10а (Д/С № 11)</t>
  </si>
  <si>
    <t xml:space="preserve">Реконструкция участка тепловой сети VI МКР I ЖР ул. Советская, 20 - ТК-18в </t>
  </si>
  <si>
    <t>Реконструкция участка тепловой сети VI МКР I ЖР ТК-20в - ТК-21в'</t>
  </si>
  <si>
    <t>Реконструкция участка тепловой сети III МКР 3ЖР ТК-139з - ТК-142з</t>
  </si>
  <si>
    <t>Реконструкция участка тепловой сети VI МКР 3ЖР ул. Южная, 12 - ул. Южная, 9</t>
  </si>
  <si>
    <t>Реконструкция участка тепловой сети VI МКР 3ЖР ТК-91з - ТК-93з</t>
  </si>
  <si>
    <t>Реконструкция участка тепловой сети VI МКР 3ЖР ТК-25з - ТК-55з</t>
  </si>
  <si>
    <t>Реконструкция участка тепловой сети VI МКР 3ЖР ТК-55з - ТК-56з</t>
  </si>
  <si>
    <t>Реконструкция участка тепловой сети VI МКР 3ЖР ТК-56з - ТК-57з</t>
  </si>
  <si>
    <t>Реконструкция участка тепловой сети VI МКР 3ЖР ТК-64з - ТК-65з</t>
  </si>
  <si>
    <t>Реконструкция участка тепловой сети VI МКР 3ЖР ТК-65з - ул. Строителей, 46</t>
  </si>
  <si>
    <t>Реконструкция участка тепловой сети ИВАНОВО ТК-16и - ул. Силикатная, 18 (СОШ №11)</t>
  </si>
  <si>
    <t>Реконструкция участка тепловой сети ИВАНОВО ТК-23и - ул. Набережная, 23</t>
  </si>
  <si>
    <t>Реконструкция участка тепловой сети ИВАНОВО ТК-24и - ул. Набережная, 25</t>
  </si>
  <si>
    <t xml:space="preserve">Реконструкция участка тепловой сети ИВАНОВО ул. Набережная, 23 - ТК-24и </t>
  </si>
  <si>
    <t>Реконструкция участка тепловой сети ИВАНОВО ул. Набережная, 23 (техподполье)</t>
  </si>
  <si>
    <t>Реконструкция участка тепловой сети ИВАНОВО ТК-1и - ТК-1и'</t>
  </si>
  <si>
    <t>Реконструкция участка тепловой сети ИВАНОВО ТК-1и' - ТК-28и</t>
  </si>
  <si>
    <t>Реконструкция участка тепловой сети ИВАНОВО ТК-28и - ТК-27и</t>
  </si>
  <si>
    <t>Реконструкция участка тепловой сети Ольдеево ТК-11о' - ул. Восточная, 28 корпус 1</t>
  </si>
  <si>
    <t>Реконструкция участка тепловой сети Ольдеево ул. Восточная, 28 корпус 1 - ул. Восточная, 28 корпус 2</t>
  </si>
  <si>
    <t>Реконструкция участка тепловой сети Ольдеево ул. Восточная, 22 (техподполье)</t>
  </si>
  <si>
    <t>Реконструкция участка тепловой сети IV МКР 3ЖР ТК-38з - ул. Строителей, 30</t>
  </si>
  <si>
    <t>Реконструкция участка тепловой сети I МКР II ЖР бр. Зеленый, 15 - бр. Зеленый, 9</t>
  </si>
  <si>
    <t>Реконструкция участка тепловой сети I МКР II ЖР ул. Винокурова, 37 - ул. Винокурова, 41</t>
  </si>
  <si>
    <t>Реконструкция участка тепловой сети II МКР II ЖР ТК-26ю - ул. Советская, 11</t>
  </si>
  <si>
    <t>Реконструкция участка тепловой сети II МКР II ЖР ул. Советская, 11</t>
  </si>
  <si>
    <t>Реконструкция участка тепловой сети II МКР II ЖР ул. Советская, 11 - ул. Советская, 13</t>
  </si>
  <si>
    <t>Реконструкция участка тепловой сети II МКР II ЖР ТК-64ю - ул. Пионерская, 3 (Муз. Школа)</t>
  </si>
  <si>
    <t>Реконструкция участка тепловой сети II МКР II ЖР ТК-29ю - ТК-30ю</t>
  </si>
  <si>
    <t>Реконструкция участка тепловой сети II МКР II ЖР ТК-10ю - бр. Зеленый, 16</t>
  </si>
  <si>
    <t>Реконструкция участка тепловой сети II МКР II ЖР ТК-42ю - ул. Солнечная, 14а (Бассейн)</t>
  </si>
  <si>
    <t>Реконструкция участка тепловой сети III МКР II ЖР ТК-4з'' - ул. 10 Пятилетки, 28</t>
  </si>
  <si>
    <t>Реконструкция участка тепловой сети III МКР II ЖР ул. 10 Пятилетки, 28 (техподполье)</t>
  </si>
  <si>
    <t>Реконструкция участка тепловой сети III МКР II ЖР ул. 10 Пятилетки, 28 - пр. Ельниковский, 12</t>
  </si>
  <si>
    <t>Реконструкция участка тепловой сети III МКР II ЖР пр. Ельниковский, 12</t>
  </si>
  <si>
    <t>Реконструкция участка тепловой сети III МКР II ЖР пр. Ельниковский, 12 - пр. Ельниковский, 8</t>
  </si>
  <si>
    <t>Реконструкция участка тепловой сети III МКР II ЖР ул. Пионерская, 17 - ул. Пионерская, 19</t>
  </si>
  <si>
    <t>Реконструкция участка тепловой сети III МКР II ЖР ул. Винокурова, 87 - ТК-53ю</t>
  </si>
  <si>
    <t>Реконструкция участка тепловой сети III МКР II ЖР ул. Винокурова, 75 - ул. Винокурова, 65</t>
  </si>
  <si>
    <t>Реконструкция участка тепловой сети III МКР II ЖР ТК-59ю - ул. Винокурова, 50 (Профилакторий)</t>
  </si>
  <si>
    <t>Реконструкция участка тепловой сети III МКР II ЖР ул. Винокурова, 50 (техподполье)</t>
  </si>
  <si>
    <t>Реконструкция участка тепловой сети IV МКР II ЖР ТК-83ю'  - ул. 10 Пятилетки, 2</t>
  </si>
  <si>
    <t>Реконструкция участка тепловой сети IV МКР II ЖР ТК-82ю - ТК-88ю</t>
  </si>
  <si>
    <t>Реконструкция участка тепловой сети IV МКР II ЖР ТК-90ю - ТК-90ю'</t>
  </si>
  <si>
    <t>Реконструкция участка тепловой сети IV МКР II ЖР ТК-69ю - ТК-73ю</t>
  </si>
  <si>
    <t>Реконструкция участка тепловой сети IV МКР II ЖР ТК-17з - ТК-17з'</t>
  </si>
  <si>
    <t>Реконструкция участка тепловой сети IV МКР II ЖР ТК-17з' - ул. 10 Пятилетки, 7</t>
  </si>
  <si>
    <t>Реконструкция участка тепловой сети IV МКР II ЖР ул. 10 Пятилетки, 7 (техподполье)</t>
  </si>
  <si>
    <t>Реконструкция участка тепловой сети IV МКР II ЖР ул. Семенова, 5 - ТК-93ю</t>
  </si>
  <si>
    <t>Реконструкция участка тепловой сети IV МКР II ЖР ТК-93ю - ул. Семенова, 3</t>
  </si>
  <si>
    <t>Реконструкция участка тепловой сети IV МКР II ЖР ТК-65ю  - ул. 10 Пятилетки, 14</t>
  </si>
  <si>
    <t>Реконструкция участка тепловой сети IV МКР II ЖР ТК-2з - ТК-15з</t>
  </si>
  <si>
    <t>Реконструкция участка тепловой сети IV МКР II ЖР ул. 10 Пятилетки, 3</t>
  </si>
  <si>
    <t>Реконструкция участка тепловой сети IV МКР II ЖР ул. 10 Пятилетки, 3 - ТК-17з</t>
  </si>
  <si>
    <t>Реконструкция участка тепловой сети IV МКР II ЖР ТК-17з - ул. 10 Пятилетки, 5</t>
  </si>
  <si>
    <t>Реконструкция участка тепловой сети IV МКР II ЖР ул. 10 Пятилетки, 3 - ТК-16з</t>
  </si>
  <si>
    <t xml:space="preserve">Реконструкция участка тепловой сети I МКР I ЖР ТК-69в - ТК-70в </t>
  </si>
  <si>
    <t xml:space="preserve">Реконструкция участка тепловой сети I МКР I ЖР ТК-58в - ТК-63в </t>
  </si>
  <si>
    <t xml:space="preserve">Реконструкция участка тепловой сети I МКР I ЖР ТК-63в - ТК-64в  </t>
  </si>
  <si>
    <t>Реконструкция участка тепловой сети I МКР I ЖР ТК-65в - ТК-66в'</t>
  </si>
  <si>
    <t xml:space="preserve">Реконструкция участка тепловой сети I МКР I ЖР ТК-71в - ул. Винокурова, 6 (Д/с №34) </t>
  </si>
  <si>
    <t>Реконструкция участка тепловой сети I МКР I ЖР ТК-71в - ул. Винокурова, 4</t>
  </si>
  <si>
    <t>Реконструкция участка тепловой сети I МКР I ЖР ТК-73в - ул. Парковая, 7 (шк. № 10)</t>
  </si>
  <si>
    <t>Реконструкция участка тепловой сети II МКР I ЖР ТК-51в' - ул. Ж. Крутовой, 17</t>
  </si>
  <si>
    <t>Реконструкция участка тепловой сети II МКР I ЖР ТК-48к - ТК-50к</t>
  </si>
  <si>
    <t>Реконструкция участка тепловой сети II МКР I ЖР ТК-53к - ул. Молодежная, 26</t>
  </si>
  <si>
    <t xml:space="preserve">Реконструкция участка тепловой сети II МКР I ЖР ТК-21к - ТК-22к </t>
  </si>
  <si>
    <t>Реконструкция тепловой сети микрорайона IIIА МКР З Ж.Р (ул. Советская) ТК-161з - ТК-168з;   Реконструкция тепловой сети микрорайона IIIА МКР З Ж.Р (ул. Советская) ТК-171з - ТК-172з ГВС</t>
  </si>
  <si>
    <t xml:space="preserve">сумма </t>
  </si>
  <si>
    <t>Реконструкция участка тепловой сети VII МКР 3ЖР ТК-114з - ул. В. Интернационалистов, 47</t>
  </si>
  <si>
    <t>Реконструкция участка тепловой сети VI МКР 3ЖР ТК-57з" - ТК-58з</t>
  </si>
  <si>
    <t>Перенос участка тепловых сетей и тепловой камеры с территории зоопарка АУ "Ельниковская роща" г. Новочебоксарск</t>
  </si>
  <si>
    <t>Реконструкция участка тепловой сети VII МКР 3ЖР ТК-111з - ул. В. Интернационалистов, 41</t>
  </si>
  <si>
    <t>Реконструкция участка тепловой сети VII МКР 3ЖР ТК-109з - ул. 10 Пятилетки</t>
  </si>
  <si>
    <t>Реконструкция участка тепловой сети IV МКР I ЖР ТК-37к - ул. Терешковой, 6</t>
  </si>
  <si>
    <t>Реконструкция участка тепловой сети III МКР I ЖР ТК-7в - ТК-34в</t>
  </si>
  <si>
    <t>Реконструкция участка тепловой сети IV МКР I ЖР ТК-45к - ТК-45К'</t>
  </si>
  <si>
    <t xml:space="preserve">Реконструкция тепловой сети микрорайона IIIА МКР З Ж.Р (ул. Советская) ТК-172з - ТК-173з </t>
  </si>
  <si>
    <r>
      <t>Реконструкция тепловой сети микрорайона IIIА МКР З Ж.Р (ул. Советская, ул. Воинов Интер., ул. Винокурова, ул. Первомайская)   (</t>
    </r>
    <r>
      <rPr>
        <i/>
        <sz val="10"/>
        <rFont val="Tahoma"/>
        <family val="2"/>
        <charset val="204"/>
      </rPr>
      <t>3-участка ТК-51з - ул. Винокурова, 68;  ТК-164з - ул. Первомайская, 27;  ТК-182з - ТК-50з</t>
    </r>
    <r>
      <rPr>
        <sz val="10"/>
        <rFont val="Tahoma"/>
        <family val="2"/>
        <charset val="204"/>
      </rPr>
      <t>)</t>
    </r>
  </si>
  <si>
    <r>
      <t>Реконструкция тепловой сети микрорайона I МКР II Ж.Р. и II МКР II Ж.Р (ул. Советская) (</t>
    </r>
    <r>
      <rPr>
        <i/>
        <sz val="10"/>
        <rFont val="Tahoma"/>
        <family val="2"/>
        <charset val="204"/>
      </rPr>
      <t>3-участка  ул. Винокурова, 35 - ул. Винокурова, 47; ул. Винокурова, 33 - ул. Ул. Винокурова, 35; ул. Винокурова, 33 - ул. Винокурова, 37</t>
    </r>
    <r>
      <rPr>
        <sz val="10"/>
        <rFont val="Tahoma"/>
        <family val="2"/>
        <charset val="204"/>
      </rPr>
      <t xml:space="preserve">)                                                                                                   </t>
    </r>
  </si>
  <si>
    <t>Концессионные мероприятия</t>
  </si>
  <si>
    <t>Магистральные сети</t>
  </si>
  <si>
    <t>Техническое перевооружение участка т/с от ТЭЦ-3 до ТК-19</t>
  </si>
  <si>
    <t>Техническое перевооружение дымовой трубы</t>
  </si>
  <si>
    <t>Техническое перевооружение схемы пожарного трубопровода Новочебоксарской ТЭЦ-3 с заменой на сшитый полиэтилена</t>
  </si>
  <si>
    <t>Техническое перевооружение коммерческих узлов учета тепловой энергии</t>
  </si>
  <si>
    <t>Реконструкция системы пенного пожаротушения ОПО «Склад нефти и нефтепродуктов» Новочебоксарской ТЭЦ-3</t>
  </si>
  <si>
    <t>Реконструкции электрооборудования ЗРУ-35 кВ с заменой воздушных выключателей на вакуумные НТЭЦ-3</t>
  </si>
  <si>
    <t>Реконструкция электрооборудования КРУСН-6 кВ 5-8 секций с заменой МВ на вакуумные НТЭЦ-3 (56 шт)</t>
  </si>
  <si>
    <t>Техническое перевооружениесхемы подачи циркуляционной воды турбин ст.№6, №7 НТЭЦ-3</t>
  </si>
  <si>
    <t>Техническое перевооружение щитов 0,4 кВ главного корпуса 2 очереди (5 – 8 секции) с заменой коммутационных аппаратов, устройств РЗиА и кабельных связей</t>
  </si>
  <si>
    <t>Модернизация сетевых насосов типа СЭ-2500 ст. № 5, 6, 7, 8: изменение схемы маслоснабжения, вибрационного и температурного контроля, контроля за параметрами работы агрегатов</t>
  </si>
  <si>
    <t>Реконструкция оборудования АСУ ТП системы вибромониторинга СВИД ИТ12 с заменой на систему СВИД ИТ14 турбин типа Т-100/120-130-4 ст. № 5, Т-110/120-130-4 ст. № 6 Новочебоксарской ТЭЦ-</t>
  </si>
  <si>
    <t>Техническое перевооружение пожарного трубопровода Новочебоксарской ТЭЦ-3 с заменой на сшитый полиэтилен</t>
  </si>
  <si>
    <t>Техническое перевооружение контура заземления ОРУ-110 кВ главного корпуса для обеспечения электромагнитной совместимости</t>
  </si>
  <si>
    <t>Техническое перевооружение трубопровода химобессоленной воды с химцеха до деаэратора низкого давления главного корпуса</t>
  </si>
  <si>
    <t>Техническое перевооружение электрооборудования ЗРУ-110 кВ с заменой ВВ 5ГТ, 6ГТ, С1Т, С2Т на элегазовые  НТЭЦ-3 (4 шт.)</t>
  </si>
  <si>
    <t>Техническое перевооружение оборудования предварительной очистки воды ХВО, щита управления ХВО</t>
  </si>
  <si>
    <t>Оборудование не требующее монтажа, оборудование к установке</t>
  </si>
  <si>
    <t>Замена трубок конденсатора ТА-7</t>
  </si>
  <si>
    <t>Техническое перевооружение фильтров МФ, фильтров Н-катионитовых 1 ступени</t>
  </si>
  <si>
    <t>Замена конвективного пароперегревателя КА-6 4 ступень, 3 ступень, ВЭ</t>
  </si>
  <si>
    <r>
      <t>«Перекладка тепловой сети микрорайона I МКР II ЖР и II МКР II ЖР (б-р, Зеленый)» на участке от ТК- 8ю через ТК-9ю до угла поворота «УП-3»  (в г. Новочебоксарск (СМР)</t>
    </r>
    <r>
      <rPr>
        <i/>
        <sz val="10"/>
        <rFont val="Tahoma"/>
        <family val="2"/>
        <charset val="204"/>
      </rPr>
      <t xml:space="preserve"> (2 участка ТК-8ю-ТК-9ю, ТК-9ю - УП-3)                                                                   </t>
    </r>
    <r>
      <rPr>
        <sz val="10"/>
        <rFont val="Tahoma"/>
        <family val="2"/>
        <charset val="204"/>
      </rPr>
      <t xml:space="preserve">   </t>
    </r>
  </si>
  <si>
    <r>
      <t xml:space="preserve">Реконструкция тепловой сети микрорайона IIIА МКР 3ЖР (ул. Советская), (СМР)  </t>
    </r>
    <r>
      <rPr>
        <i/>
        <sz val="10"/>
        <rFont val="Tahoma"/>
        <family val="2"/>
        <charset val="204"/>
      </rPr>
      <t xml:space="preserve">( 2 участка ТК-165з - ТК-166з; ТК-165з - ТК-166з)  </t>
    </r>
    <r>
      <rPr>
        <sz val="10"/>
        <rFont val="Tahoma"/>
        <family val="2"/>
        <charset val="204"/>
      </rPr>
      <t xml:space="preserve">                                                                          </t>
    </r>
  </si>
  <si>
    <t xml:space="preserve">Реконструкция тепловой сети II МКР I ЖР (Участок от тепловой камеры ТК-12к до тепловой камеры ТК-13/к </t>
  </si>
  <si>
    <t>Перекладка тепловой сети III МКР I ЖР ТК-7в- ТК-58в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</si>
</sst>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Tahoma"/>
      <family val="2"/>
      <charset val="204"/>
    </font>
    <font>
      <i/>
      <sz val="10"/>
      <name val="Tahoma"/>
      <family val="2"/>
      <charset val="204"/>
    </font>
    <font>
      <b/>
      <sz val="12"/>
      <color theme="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1" fillId="3" borderId="1" xfId="0" applyFont="1" applyFill="1" applyBorder="1" applyAlignment="1">
      <alignment horizontal="center" vertical="center" wrapText="1" shrinkToFit="1"/>
    </xf>
    <xf numFmtId="0" fontId="1" fillId="7" borderId="1" xfId="0" applyFont="1" applyFill="1" applyBorder="1" applyAlignment="1">
      <alignment horizontal="center" vertical="center" wrapText="1" shrinkToFit="1"/>
    </xf>
    <xf numFmtId="0" fontId="1" fillId="0" borderId="0" xfId="0" applyFont="1"/>
    <xf numFmtId="0" fontId="1" fillId="8" borderId="1" xfId="0" applyFont="1" applyFill="1" applyBorder="1" applyAlignment="1">
      <alignment horizontal="center" vertical="center" wrapText="1" shrinkToFit="1"/>
    </xf>
    <xf numFmtId="4" fontId="2" fillId="6" borderId="1" xfId="0" applyNumberFormat="1" applyFont="1" applyFill="1" applyBorder="1" applyAlignment="1">
      <alignment horizontal="center" vertical="center" wrapText="1" shrinkToFit="1"/>
    </xf>
    <xf numFmtId="4" fontId="2" fillId="12" borderId="1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0" fontId="3" fillId="0" borderId="0" xfId="0" applyFont="1"/>
    <xf numFmtId="4" fontId="2" fillId="2" borderId="1" xfId="0" applyNumberFormat="1" applyFont="1" applyFill="1" applyBorder="1" applyAlignment="1">
      <alignment horizontal="center" vertical="center" wrapText="1" shrinkToFit="1"/>
    </xf>
    <xf numFmtId="0" fontId="1" fillId="9" borderId="0" xfId="0" applyFont="1" applyFill="1" applyAlignment="1">
      <alignment wrapText="1"/>
    </xf>
    <xf numFmtId="0" fontId="1" fillId="1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 vertical="center" wrapText="1" shrinkToFit="1"/>
    </xf>
    <xf numFmtId="0" fontId="4" fillId="13" borderId="0" xfId="0" applyFont="1" applyFill="1"/>
    <xf numFmtId="0" fontId="1" fillId="3" borderId="1" xfId="0" applyFont="1" applyFill="1" applyBorder="1" applyAlignment="1">
      <alignment horizontal="right" vertical="center" wrapText="1" shrinkToFit="1"/>
    </xf>
    <xf numFmtId="4" fontId="2" fillId="6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4" fontId="5" fillId="8" borderId="1" xfId="0" applyNumberFormat="1" applyFont="1" applyFill="1" applyBorder="1" applyAlignment="1">
      <alignment horizontal="center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0" fontId="5" fillId="13" borderId="1" xfId="0" applyFont="1" applyFill="1" applyBorder="1" applyAlignment="1">
      <alignment horizontal="left" wrapText="1"/>
    </xf>
    <xf numFmtId="4" fontId="5" fillId="13" borderId="1" xfId="0" applyNumberFormat="1" applyFont="1" applyFill="1" applyBorder="1"/>
    <xf numFmtId="4" fontId="5" fillId="13" borderId="1" xfId="0" applyNumberFormat="1" applyFont="1" applyFill="1" applyBorder="1" applyAlignment="1">
      <alignment horizontal="right" vertical="center"/>
    </xf>
    <xf numFmtId="4" fontId="5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wrapText="1"/>
    </xf>
    <xf numFmtId="2" fontId="1" fillId="7" borderId="1" xfId="0" applyNumberFormat="1" applyFont="1" applyFill="1" applyBorder="1" applyAlignment="1">
      <alignment horizontal="center" vertical="center" wrapText="1" shrinkToFit="1"/>
    </xf>
    <xf numFmtId="4" fontId="5" fillId="13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Border="1" applyAlignment="1">
      <alignment horizontal="center" vertical="center"/>
    </xf>
    <xf numFmtId="4" fontId="5" fillId="13" borderId="1" xfId="0" applyNumberFormat="1" applyFont="1" applyFill="1" applyBorder="1" applyAlignment="1">
      <alignment horizontal="center" vertical="center" wrapText="1"/>
    </xf>
    <xf numFmtId="4" fontId="5" fillId="13" borderId="1" xfId="1" applyNumberFormat="1" applyFont="1" applyFill="1" applyBorder="1" applyAlignment="1">
      <alignment horizontal="center" vertical="center" wrapText="1"/>
    </xf>
    <xf numFmtId="4" fontId="5" fillId="1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0" fontId="9" fillId="11" borderId="2" xfId="0" applyFont="1" applyFill="1" applyBorder="1" applyAlignment="1">
      <alignment horizontal="center" vertical="center" wrapText="1" shrinkToFit="1"/>
    </xf>
    <xf numFmtId="0" fontId="9" fillId="11" borderId="3" xfId="0" applyFont="1" applyFill="1" applyBorder="1" applyAlignment="1">
      <alignment horizontal="center" vertical="center" wrapText="1" shrinkToFit="1"/>
    </xf>
    <xf numFmtId="0" fontId="9" fillId="11" borderId="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horizontal="right" vertical="center" wrapText="1" shrinkToFit="1"/>
    </xf>
    <xf numFmtId="0" fontId="2" fillId="6" borderId="3" xfId="0" applyFont="1" applyFill="1" applyBorder="1" applyAlignment="1">
      <alignment horizontal="right" vertical="center" wrapText="1" shrinkToFit="1"/>
    </xf>
    <xf numFmtId="0" fontId="3" fillId="0" borderId="2" xfId="0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right" vertical="center" wrapText="1" shrinkToFit="1"/>
    </xf>
    <xf numFmtId="0" fontId="2" fillId="2" borderId="2" xfId="0" applyFont="1" applyFill="1" applyBorder="1" applyAlignment="1">
      <alignment horizontal="right" vertical="center" wrapText="1" shrinkToFit="1"/>
    </xf>
    <xf numFmtId="0" fontId="2" fillId="2" borderId="3" xfId="0" applyFont="1" applyFill="1" applyBorder="1" applyAlignment="1">
      <alignment horizontal="right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wrapText="1" shrinkToFi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wrapText="1"/>
    </xf>
    <xf numFmtId="0" fontId="1" fillId="8" borderId="0" xfId="0" applyFont="1" applyFill="1" applyAlignment="1">
      <alignment horizontal="center"/>
    </xf>
  </cellXfs>
  <cellStyles count="3">
    <cellStyle name="Обычный" xfId="0" builtinId="0"/>
    <cellStyle name="Обычный 340" xfId="2"/>
    <cellStyle name="Финансовый" xfId="1" builtinId="3"/>
  </cellStyles>
  <dxfs count="0"/>
  <tableStyles count="0" defaultTableStyle="TableStyleMedium2" defaultPivotStyle="PivotStyleLight16"/>
  <colors>
    <mruColors>
      <color rgb="FFCC99FF"/>
      <color rgb="FFCCFF33"/>
      <color rgb="FFFFCCFF"/>
      <color rgb="FF00FFCC"/>
      <color rgb="FFFF5050"/>
      <color rgb="FFFF99FF"/>
      <color rgb="FFFFCC99"/>
      <color rgb="FFD60093"/>
      <color rgb="FFCCCC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792"/>
  <sheetViews>
    <sheetView tabSelected="1" topLeftCell="B1" zoomScale="70" zoomScaleNormal="70" workbookViewId="0">
      <pane xSplit="3" ySplit="8" topLeftCell="E339" activePane="bottomRight" state="frozen"/>
      <selection activeCell="B1" sqref="B1"/>
      <selection pane="topRight" activeCell="I1" sqref="I1"/>
      <selection pane="bottomLeft" activeCell="B8" sqref="B8"/>
      <selection pane="bottomRight" activeCell="H141" sqref="H141"/>
    </sheetView>
  </sheetViews>
  <sheetFormatPr defaultRowHeight="12.75" x14ac:dyDescent="0.2"/>
  <cols>
    <col min="1" max="1" width="3.5703125" style="3" customWidth="1"/>
    <col min="2" max="2" width="7.7109375" style="3" customWidth="1"/>
    <col min="3" max="3" width="52.85546875" style="3" customWidth="1"/>
    <col min="4" max="4" width="14.5703125" style="3" hidden="1" customWidth="1"/>
    <col min="5" max="5" width="14.42578125" style="60" customWidth="1"/>
    <col min="6" max="6" width="18" style="12" customWidth="1"/>
    <col min="7" max="7" width="14.42578125" style="12" customWidth="1"/>
    <col min="8" max="13" width="14.42578125" style="3" customWidth="1"/>
    <col min="14" max="14" width="14.42578125" style="12" customWidth="1"/>
    <col min="15" max="15" width="14.42578125" style="3" customWidth="1"/>
    <col min="16" max="16384" width="9.140625" style="3"/>
  </cols>
  <sheetData>
    <row r="1" spans="2:15" x14ac:dyDescent="0.2">
      <c r="G1" s="12">
        <v>21900</v>
      </c>
    </row>
    <row r="2" spans="2:15" ht="12.75" customHeight="1" x14ac:dyDescent="0.2">
      <c r="B2" s="36" t="s">
        <v>0</v>
      </c>
      <c r="C2" s="36" t="s">
        <v>6</v>
      </c>
      <c r="D2" s="17" t="s">
        <v>2</v>
      </c>
      <c r="E2" s="19">
        <v>2024</v>
      </c>
      <c r="F2" s="18">
        <v>2025</v>
      </c>
      <c r="G2" s="18">
        <v>2026</v>
      </c>
      <c r="H2" s="18">
        <v>2027</v>
      </c>
      <c r="I2" s="18">
        <v>2028</v>
      </c>
      <c r="J2" s="18">
        <v>2029</v>
      </c>
      <c r="K2" s="18">
        <v>2030</v>
      </c>
      <c r="L2" s="18">
        <v>2031</v>
      </c>
      <c r="M2" s="18">
        <v>2032</v>
      </c>
      <c r="N2" s="18">
        <v>2033</v>
      </c>
      <c r="O2" s="18">
        <v>2034</v>
      </c>
    </row>
    <row r="3" spans="2:15" ht="25.5" x14ac:dyDescent="0.2">
      <c r="B3" s="36"/>
      <c r="C3" s="36"/>
      <c r="D3" s="2" t="s">
        <v>5</v>
      </c>
      <c r="E3" s="4" t="s">
        <v>1</v>
      </c>
      <c r="F3" s="1" t="s">
        <v>1</v>
      </c>
      <c r="G3" s="1" t="s">
        <v>746</v>
      </c>
      <c r="H3" s="1" t="s">
        <v>1</v>
      </c>
      <c r="I3" s="1" t="s">
        <v>1</v>
      </c>
      <c r="J3" s="1" t="s">
        <v>1</v>
      </c>
      <c r="K3" s="15" t="s">
        <v>1</v>
      </c>
      <c r="L3" s="15" t="s">
        <v>1</v>
      </c>
      <c r="M3" s="1" t="s">
        <v>1</v>
      </c>
      <c r="N3" s="1" t="s">
        <v>1</v>
      </c>
      <c r="O3" s="1" t="s">
        <v>1</v>
      </c>
    </row>
    <row r="4" spans="2:15" ht="15" x14ac:dyDescent="0.2">
      <c r="B4" s="37" t="s">
        <v>758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</row>
    <row r="5" spans="2:15" hidden="1" x14ac:dyDescent="0.2">
      <c r="B5" s="42" t="s">
        <v>3</v>
      </c>
      <c r="C5" s="43"/>
      <c r="D5" s="5">
        <f>E5+F5+G5+H5+I5+J5+K5+L5+M5+N5+O5</f>
        <v>1807251.4050643288</v>
      </c>
      <c r="E5" s="6">
        <v>94810.938364800008</v>
      </c>
      <c r="F5" s="6">
        <v>187128.31899999999</v>
      </c>
      <c r="G5" s="7">
        <v>115614.47689349319</v>
      </c>
      <c r="H5" s="7">
        <v>120399.96230020405</v>
      </c>
      <c r="I5" s="7">
        <v>160023.79776329687</v>
      </c>
      <c r="J5" s="7">
        <v>140538.06173439807</v>
      </c>
      <c r="K5" s="16">
        <v>181559.4539190162</v>
      </c>
      <c r="L5" s="16">
        <v>195754.40211943418</v>
      </c>
      <c r="M5" s="7">
        <v>208031.94071126258</v>
      </c>
      <c r="N5" s="7">
        <v>181664.63994097448</v>
      </c>
      <c r="O5" s="7">
        <v>221725.41231744914</v>
      </c>
    </row>
    <row r="6" spans="2:15" s="8" customFormat="1" hidden="1" x14ac:dyDescent="0.2">
      <c r="B6" s="44" t="s">
        <v>4</v>
      </c>
      <c r="C6" s="45"/>
      <c r="D6" s="21">
        <f>E6+F6+G6+H6+I6+J6+K6+L6+M6+N6+O6</f>
        <v>10446.05141640002</v>
      </c>
      <c r="E6" s="22">
        <f t="shared" ref="E6:O6" si="0">E7-E5</f>
        <v>10447.043549709691</v>
      </c>
      <c r="F6" s="21">
        <f t="shared" si="0"/>
        <v>-4.9436000699643046E-3</v>
      </c>
      <c r="G6" s="21">
        <f>G7-G5</f>
        <v>3.1065066286828369E-3</v>
      </c>
      <c r="H6" s="21">
        <f t="shared" si="0"/>
        <v>-0.98630184699140955</v>
      </c>
      <c r="I6" s="21">
        <f t="shared" si="0"/>
        <v>-3.9943692390806973E-3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</row>
    <row r="7" spans="2:15" x14ac:dyDescent="0.2">
      <c r="B7" s="46" t="s">
        <v>2</v>
      </c>
      <c r="C7" s="47"/>
      <c r="D7" s="9">
        <f>E7+F7+G7+H7+I7+J7+K7+L7+M7+N7+O7</f>
        <v>1817697.4564807285</v>
      </c>
      <c r="E7" s="9">
        <f>SUM(E9:E768)</f>
        <v>105257.9819145097</v>
      </c>
      <c r="F7" s="9">
        <f>SUM(F9:F768)</f>
        <v>187128.31405639992</v>
      </c>
      <c r="G7" s="9">
        <f>SUM(G9:G768)</f>
        <v>115614.47999999982</v>
      </c>
      <c r="H7" s="9">
        <f>SUM(H9:H768)</f>
        <v>120398.97599835705</v>
      </c>
      <c r="I7" s="9">
        <f>SUM(I9:I768)</f>
        <v>160023.79376892763</v>
      </c>
      <c r="J7" s="9">
        <f>SUM(J9:J768)</f>
        <v>140538.06173439801</v>
      </c>
      <c r="K7" s="9">
        <f>SUM(K9:K768)</f>
        <v>181559.45391901609</v>
      </c>
      <c r="L7" s="9">
        <f>SUM(L9:L768)</f>
        <v>195754.40211943397</v>
      </c>
      <c r="M7" s="9">
        <f>SUM(M9:M768)</f>
        <v>208031.94071126255</v>
      </c>
      <c r="N7" s="9">
        <f>SUM(N9:N768)</f>
        <v>181664.63994097436</v>
      </c>
      <c r="O7" s="9">
        <f>SUM(O9:O768)</f>
        <v>221725.4123174492</v>
      </c>
    </row>
    <row r="8" spans="2:15" x14ac:dyDescent="0.2"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23">
        <v>10</v>
      </c>
      <c r="L8" s="23">
        <v>11</v>
      </c>
      <c r="M8" s="23">
        <v>12</v>
      </c>
      <c r="N8" s="23">
        <v>13</v>
      </c>
      <c r="O8" s="23">
        <v>14</v>
      </c>
    </row>
    <row r="9" spans="2:15" ht="38.25" x14ac:dyDescent="0.2">
      <c r="B9" s="20">
        <v>1</v>
      </c>
      <c r="C9" s="49" t="s">
        <v>7</v>
      </c>
      <c r="D9" s="50">
        <f t="shared" ref="D9:D37" si="1">E9+F9+G9+H9+I9+J9+K9+L9+M9+N9+O9</f>
        <v>11276.419250000001</v>
      </c>
      <c r="E9" s="51">
        <v>11276.419250000001</v>
      </c>
      <c r="F9" s="48"/>
      <c r="G9" s="48"/>
      <c r="H9" s="48"/>
      <c r="I9" s="48"/>
      <c r="J9" s="48"/>
      <c r="K9" s="48"/>
      <c r="L9" s="48"/>
      <c r="M9" s="32"/>
      <c r="N9" s="32"/>
      <c r="O9" s="32"/>
    </row>
    <row r="10" spans="2:15" ht="25.5" x14ac:dyDescent="0.2">
      <c r="B10" s="20">
        <v>2</v>
      </c>
      <c r="C10" s="49" t="s">
        <v>8</v>
      </c>
      <c r="D10" s="50">
        <f t="shared" si="1"/>
        <v>1279.82771</v>
      </c>
      <c r="E10" s="51">
        <v>1279.82771</v>
      </c>
      <c r="F10" s="48"/>
      <c r="G10" s="48"/>
      <c r="H10" s="48"/>
      <c r="I10" s="48"/>
      <c r="J10" s="48"/>
      <c r="K10" s="48"/>
      <c r="L10" s="48"/>
      <c r="M10" s="32"/>
      <c r="N10" s="32"/>
      <c r="O10" s="32"/>
    </row>
    <row r="11" spans="2:15" ht="38.25" x14ac:dyDescent="0.2">
      <c r="B11" s="20">
        <v>3</v>
      </c>
      <c r="C11" s="49" t="s">
        <v>9</v>
      </c>
      <c r="D11" s="50">
        <f t="shared" si="1"/>
        <v>4913.5936099999999</v>
      </c>
      <c r="E11" s="51">
        <v>4913.5936099999999</v>
      </c>
      <c r="F11" s="48"/>
      <c r="G11" s="48"/>
      <c r="H11" s="48"/>
      <c r="I11" s="48"/>
      <c r="J11" s="48"/>
      <c r="K11" s="48"/>
      <c r="L11" s="48"/>
      <c r="M11" s="32"/>
      <c r="N11" s="32"/>
      <c r="O11" s="32"/>
    </row>
    <row r="12" spans="2:15" ht="51" x14ac:dyDescent="0.2">
      <c r="B12" s="20">
        <v>4</v>
      </c>
      <c r="C12" s="49" t="s">
        <v>745</v>
      </c>
      <c r="D12" s="50">
        <f t="shared" si="1"/>
        <v>7859.1820799999996</v>
      </c>
      <c r="E12" s="51">
        <v>7859.1820799999996</v>
      </c>
      <c r="F12" s="48"/>
      <c r="G12" s="48"/>
      <c r="H12" s="48"/>
      <c r="I12" s="48"/>
      <c r="J12" s="48"/>
      <c r="K12" s="48"/>
      <c r="L12" s="48"/>
      <c r="M12" s="32"/>
      <c r="N12" s="32"/>
      <c r="O12" s="32"/>
    </row>
    <row r="13" spans="2:15" ht="25.5" x14ac:dyDescent="0.2">
      <c r="B13" s="20">
        <v>5</v>
      </c>
      <c r="C13" s="49" t="s">
        <v>755</v>
      </c>
      <c r="D13" s="50">
        <f t="shared" si="1"/>
        <v>5174.0857400000004</v>
      </c>
      <c r="E13" s="51">
        <v>5174.0857400000004</v>
      </c>
      <c r="F13" s="48"/>
      <c r="G13" s="48"/>
      <c r="H13" s="48"/>
      <c r="I13" s="48"/>
      <c r="J13" s="48"/>
      <c r="K13" s="48"/>
      <c r="L13" s="48"/>
      <c r="M13" s="32"/>
      <c r="N13" s="32"/>
      <c r="O13" s="32"/>
    </row>
    <row r="14" spans="2:15" ht="25.5" x14ac:dyDescent="0.2">
      <c r="B14" s="20">
        <v>6</v>
      </c>
      <c r="C14" s="49" t="s">
        <v>782</v>
      </c>
      <c r="D14" s="50"/>
      <c r="E14" s="51">
        <v>4846.8764000000001</v>
      </c>
      <c r="F14" s="48"/>
      <c r="G14" s="48"/>
      <c r="H14" s="48"/>
      <c r="I14" s="48"/>
      <c r="J14" s="48"/>
      <c r="K14" s="48"/>
      <c r="L14" s="48"/>
      <c r="M14" s="32"/>
      <c r="N14" s="32"/>
      <c r="O14" s="32"/>
    </row>
    <row r="15" spans="2:15" x14ac:dyDescent="0.2">
      <c r="B15" s="20">
        <v>7</v>
      </c>
      <c r="C15" s="49" t="s">
        <v>783</v>
      </c>
      <c r="D15" s="50"/>
      <c r="E15" s="51">
        <v>1264.8994</v>
      </c>
      <c r="F15" s="48"/>
      <c r="G15" s="48"/>
      <c r="H15" s="48"/>
      <c r="I15" s="48"/>
      <c r="J15" s="48"/>
      <c r="K15" s="48"/>
      <c r="L15" s="48"/>
      <c r="M15" s="32"/>
      <c r="N15" s="32"/>
      <c r="O15" s="32"/>
    </row>
    <row r="16" spans="2:15" ht="68.25" customHeight="1" x14ac:dyDescent="0.2">
      <c r="B16" s="20">
        <v>8</v>
      </c>
      <c r="C16" s="52" t="s">
        <v>756</v>
      </c>
      <c r="D16" s="50">
        <f t="shared" si="1"/>
        <v>28424.25</v>
      </c>
      <c r="E16" s="48">
        <v>28424.25</v>
      </c>
      <c r="F16" s="48"/>
      <c r="G16" s="48"/>
      <c r="H16" s="48"/>
      <c r="I16" s="48"/>
      <c r="J16" s="48"/>
      <c r="K16" s="48"/>
      <c r="L16" s="48"/>
      <c r="M16" s="32"/>
      <c r="N16" s="32"/>
      <c r="O16" s="32"/>
    </row>
    <row r="17" spans="2:43" ht="78" customHeight="1" x14ac:dyDescent="0.2">
      <c r="B17" s="20">
        <v>9</v>
      </c>
      <c r="C17" s="52" t="s">
        <v>757</v>
      </c>
      <c r="D17" s="50">
        <f t="shared" si="1"/>
        <v>5581.0059499999998</v>
      </c>
      <c r="E17" s="48">
        <v>5581.0059499999998</v>
      </c>
      <c r="F17" s="48"/>
      <c r="G17" s="48"/>
      <c r="H17" s="48"/>
      <c r="I17" s="48"/>
      <c r="J17" s="48"/>
      <c r="K17" s="48"/>
      <c r="L17" s="48"/>
      <c r="M17" s="32"/>
      <c r="N17" s="32"/>
      <c r="O17" s="32"/>
    </row>
    <row r="18" spans="2:43" ht="38.25" x14ac:dyDescent="0.2">
      <c r="B18" s="20">
        <v>10</v>
      </c>
      <c r="C18" s="52" t="s">
        <v>781</v>
      </c>
      <c r="D18" s="50">
        <f t="shared" si="1"/>
        <v>1845.6704749133801</v>
      </c>
      <c r="E18" s="48">
        <v>1845.6704749133801</v>
      </c>
      <c r="F18" s="48"/>
      <c r="G18" s="48"/>
      <c r="H18" s="48"/>
      <c r="I18" s="48"/>
      <c r="J18" s="48"/>
      <c r="K18" s="48"/>
      <c r="L18" s="48"/>
      <c r="M18" s="32"/>
      <c r="N18" s="32"/>
      <c r="O18" s="32"/>
    </row>
    <row r="19" spans="2:43" ht="69" customHeight="1" x14ac:dyDescent="0.2">
      <c r="B19" s="20">
        <v>11</v>
      </c>
      <c r="C19" s="52" t="s">
        <v>780</v>
      </c>
      <c r="D19" s="50">
        <f t="shared" si="1"/>
        <v>16908.059299596298</v>
      </c>
      <c r="E19" s="48">
        <v>16908.059299596298</v>
      </c>
      <c r="F19" s="48"/>
      <c r="G19" s="48"/>
      <c r="H19" s="48"/>
      <c r="I19" s="48"/>
      <c r="J19" s="48"/>
      <c r="K19" s="48"/>
      <c r="L19" s="48"/>
      <c r="M19" s="32"/>
      <c r="N19" s="32"/>
      <c r="O19" s="32"/>
    </row>
    <row r="20" spans="2:43" s="10" customFormat="1" ht="25.5" x14ac:dyDescent="0.2">
      <c r="B20" s="20">
        <v>12</v>
      </c>
      <c r="C20" s="52" t="s">
        <v>10</v>
      </c>
      <c r="D20" s="50">
        <f t="shared" si="1"/>
        <v>1181.1792</v>
      </c>
      <c r="E20" s="48"/>
      <c r="F20" s="48">
        <f>2681.1792-1500</f>
        <v>1181.1792</v>
      </c>
      <c r="G20" s="48"/>
      <c r="H20" s="48"/>
      <c r="I20" s="48"/>
      <c r="J20" s="48"/>
      <c r="K20" s="48"/>
      <c r="L20" s="48"/>
      <c r="M20" s="32"/>
      <c r="N20" s="32"/>
      <c r="O20" s="32"/>
    </row>
    <row r="21" spans="2:43" s="11" customFormat="1" ht="25.5" x14ac:dyDescent="0.2">
      <c r="B21" s="20">
        <v>13</v>
      </c>
      <c r="C21" s="53" t="s">
        <v>11</v>
      </c>
      <c r="D21" s="50">
        <f t="shared" si="1"/>
        <v>1264.67</v>
      </c>
      <c r="E21" s="54"/>
      <c r="F21" s="55">
        <v>425.61</v>
      </c>
      <c r="G21" s="55">
        <v>839.06</v>
      </c>
      <c r="H21" s="54"/>
      <c r="I21" s="54"/>
      <c r="J21" s="54"/>
      <c r="K21" s="54"/>
      <c r="L21" s="54"/>
      <c r="M21" s="33"/>
      <c r="N21" s="33"/>
      <c r="O21" s="33"/>
    </row>
    <row r="22" spans="2:43" s="11" customFormat="1" ht="25.5" x14ac:dyDescent="0.2">
      <c r="B22" s="20">
        <v>14</v>
      </c>
      <c r="C22" s="53" t="s">
        <v>12</v>
      </c>
      <c r="D22" s="50">
        <f t="shared" si="1"/>
        <v>2660.0270399999999</v>
      </c>
      <c r="E22" s="54"/>
      <c r="F22" s="55">
        <v>2660.0270399999999</v>
      </c>
      <c r="G22" s="54"/>
      <c r="H22" s="54"/>
      <c r="I22" s="54"/>
      <c r="J22" s="54"/>
      <c r="K22" s="54"/>
      <c r="L22" s="54"/>
      <c r="M22" s="33"/>
      <c r="N22" s="33"/>
      <c r="O22" s="33"/>
    </row>
    <row r="23" spans="2:43" s="11" customFormat="1" ht="25.5" x14ac:dyDescent="0.2">
      <c r="B23" s="20">
        <v>15</v>
      </c>
      <c r="C23" s="53" t="s">
        <v>13</v>
      </c>
      <c r="D23" s="50">
        <f t="shared" si="1"/>
        <v>2785.8252239999997</v>
      </c>
      <c r="E23" s="54"/>
      <c r="F23" s="55">
        <f>3979.75032*0.7</f>
        <v>2785.8252239999997</v>
      </c>
      <c r="G23" s="54"/>
      <c r="H23" s="54"/>
      <c r="I23" s="54"/>
      <c r="J23" s="54"/>
      <c r="K23" s="54"/>
      <c r="L23" s="54"/>
      <c r="M23" s="33"/>
      <c r="N23" s="33"/>
      <c r="O23" s="33"/>
    </row>
    <row r="24" spans="2:43" s="11" customFormat="1" ht="25.5" x14ac:dyDescent="0.2">
      <c r="B24" s="20">
        <v>16</v>
      </c>
      <c r="C24" s="53" t="s">
        <v>14</v>
      </c>
      <c r="D24" s="50">
        <f t="shared" si="1"/>
        <v>431.39</v>
      </c>
      <c r="E24" s="54"/>
      <c r="F24" s="55">
        <v>275.08999999999997</v>
      </c>
      <c r="G24" s="54">
        <v>156.30000000000001</v>
      </c>
      <c r="H24" s="54"/>
      <c r="I24" s="54"/>
      <c r="J24" s="54"/>
      <c r="K24" s="54"/>
      <c r="L24" s="54"/>
      <c r="M24" s="33"/>
      <c r="N24" s="33"/>
      <c r="O24" s="3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2:43" s="11" customFormat="1" ht="25.5" x14ac:dyDescent="0.2">
      <c r="B25" s="20">
        <v>17</v>
      </c>
      <c r="C25" s="53" t="s">
        <v>15</v>
      </c>
      <c r="D25" s="50">
        <f t="shared" si="1"/>
        <v>4458.0599999999995</v>
      </c>
      <c r="E25" s="54"/>
      <c r="F25" s="55">
        <v>1228.44</v>
      </c>
      <c r="G25" s="54">
        <v>3229.62</v>
      </c>
      <c r="H25" s="54"/>
      <c r="I25" s="54"/>
      <c r="J25" s="54"/>
      <c r="K25" s="54"/>
      <c r="L25" s="54"/>
      <c r="M25" s="33"/>
      <c r="N25" s="33"/>
      <c r="O25" s="3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2:43" s="11" customFormat="1" ht="25.5" x14ac:dyDescent="0.2">
      <c r="B26" s="20">
        <v>18</v>
      </c>
      <c r="C26" s="53" t="s">
        <v>16</v>
      </c>
      <c r="D26" s="50">
        <f t="shared" si="1"/>
        <v>568.15</v>
      </c>
      <c r="E26" s="54"/>
      <c r="F26" s="55">
        <v>275.08999999999997</v>
      </c>
      <c r="G26" s="54">
        <v>293.06</v>
      </c>
      <c r="H26" s="54"/>
      <c r="I26" s="54"/>
      <c r="J26" s="54"/>
      <c r="K26" s="54"/>
      <c r="L26" s="54"/>
      <c r="M26" s="33"/>
      <c r="N26" s="33"/>
      <c r="O26" s="3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2:43" s="11" customFormat="1" ht="25.5" x14ac:dyDescent="0.2">
      <c r="B27" s="20">
        <v>19</v>
      </c>
      <c r="C27" s="53" t="s">
        <v>17</v>
      </c>
      <c r="D27" s="50">
        <f t="shared" si="1"/>
        <v>1129.81</v>
      </c>
      <c r="E27" s="54"/>
      <c r="F27" s="55">
        <v>483.27</v>
      </c>
      <c r="G27" s="54">
        <f>645.92+0.62</f>
        <v>646.54</v>
      </c>
      <c r="H27" s="54"/>
      <c r="I27" s="54"/>
      <c r="J27" s="54"/>
      <c r="K27" s="54"/>
      <c r="L27" s="54"/>
      <c r="M27" s="33"/>
      <c r="N27" s="33"/>
      <c r="O27" s="3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2:43" s="11" customFormat="1" ht="25.5" x14ac:dyDescent="0.2">
      <c r="B28" s="20">
        <v>20</v>
      </c>
      <c r="C28" s="53" t="s">
        <v>18</v>
      </c>
      <c r="D28" s="50">
        <f t="shared" si="1"/>
        <v>397.83</v>
      </c>
      <c r="E28" s="54"/>
      <c r="F28" s="55">
        <v>275.08999999999997</v>
      </c>
      <c r="G28" s="54">
        <v>122.74</v>
      </c>
      <c r="H28" s="54"/>
      <c r="I28" s="54"/>
      <c r="J28" s="54"/>
      <c r="K28" s="54"/>
      <c r="L28" s="54"/>
      <c r="M28" s="33"/>
      <c r="N28" s="33"/>
      <c r="O28" s="3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2:43" s="11" customFormat="1" ht="25.5" x14ac:dyDescent="0.2">
      <c r="B29" s="20">
        <v>21</v>
      </c>
      <c r="C29" s="56" t="s">
        <v>19</v>
      </c>
      <c r="D29" s="50">
        <f t="shared" si="1"/>
        <v>444.24299999999999</v>
      </c>
      <c r="E29" s="54"/>
      <c r="F29" s="55">
        <v>444.24299999999999</v>
      </c>
      <c r="G29" s="54"/>
      <c r="H29" s="54"/>
      <c r="I29" s="54"/>
      <c r="J29" s="54"/>
      <c r="K29" s="54"/>
      <c r="L29" s="54"/>
      <c r="M29" s="33"/>
      <c r="N29" s="33"/>
      <c r="O29" s="3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2:43" s="11" customFormat="1" ht="25.5" x14ac:dyDescent="0.2">
      <c r="B30" s="20">
        <v>22</v>
      </c>
      <c r="C30" s="56" t="s">
        <v>20</v>
      </c>
      <c r="D30" s="50">
        <f t="shared" si="1"/>
        <v>1773.3513600000001</v>
      </c>
      <c r="E30" s="54"/>
      <c r="F30" s="55">
        <v>1773.3513600000001</v>
      </c>
      <c r="G30" s="54"/>
      <c r="H30" s="54"/>
      <c r="I30" s="54"/>
      <c r="J30" s="54"/>
      <c r="K30" s="54"/>
      <c r="L30" s="54"/>
      <c r="M30" s="33"/>
      <c r="N30" s="33"/>
      <c r="O30" s="3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2:43" s="11" customFormat="1" ht="25.5" x14ac:dyDescent="0.2">
      <c r="B31" s="20">
        <v>23</v>
      </c>
      <c r="C31" s="56" t="s">
        <v>21</v>
      </c>
      <c r="D31" s="50">
        <f t="shared" si="1"/>
        <v>1579.2660000000001</v>
      </c>
      <c r="E31" s="54"/>
      <c r="F31" s="55">
        <v>1579.2660000000001</v>
      </c>
      <c r="G31" s="54"/>
      <c r="H31" s="54"/>
      <c r="I31" s="54"/>
      <c r="J31" s="54"/>
      <c r="K31" s="54"/>
      <c r="L31" s="54"/>
      <c r="M31" s="33"/>
      <c r="N31" s="33"/>
      <c r="O31" s="3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2:43" s="11" customFormat="1" ht="25.5" x14ac:dyDescent="0.2">
      <c r="B32" s="20">
        <v>24</v>
      </c>
      <c r="C32" s="56" t="s">
        <v>22</v>
      </c>
      <c r="D32" s="50">
        <f t="shared" si="1"/>
        <v>721.89</v>
      </c>
      <c r="E32" s="54"/>
      <c r="F32" s="55">
        <v>353.68</v>
      </c>
      <c r="G32" s="54">
        <v>368.21</v>
      </c>
      <c r="H32" s="54"/>
      <c r="I32" s="54"/>
      <c r="J32" s="54"/>
      <c r="K32" s="54"/>
      <c r="L32" s="54"/>
      <c r="M32" s="33"/>
      <c r="N32" s="33"/>
      <c r="O32" s="3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2:43" s="11" customFormat="1" ht="25.5" x14ac:dyDescent="0.2">
      <c r="B33" s="20">
        <v>25</v>
      </c>
      <c r="C33" s="56" t="s">
        <v>23</v>
      </c>
      <c r="D33" s="50">
        <f t="shared" si="1"/>
        <v>2854.8270000000002</v>
      </c>
      <c r="E33" s="54"/>
      <c r="F33" s="55">
        <v>2854.8270000000002</v>
      </c>
      <c r="G33" s="54"/>
      <c r="H33" s="54"/>
      <c r="I33" s="54"/>
      <c r="J33" s="54"/>
      <c r="K33" s="54"/>
      <c r="L33" s="54"/>
      <c r="M33" s="33"/>
      <c r="N33" s="33"/>
      <c r="O33" s="3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2:43" s="11" customFormat="1" ht="25.5" x14ac:dyDescent="0.2">
      <c r="B34" s="20">
        <v>26</v>
      </c>
      <c r="C34" s="56" t="s">
        <v>24</v>
      </c>
      <c r="D34" s="50">
        <f t="shared" si="1"/>
        <v>2895.806928</v>
      </c>
      <c r="E34" s="54"/>
      <c r="F34" s="55">
        <f>4136.86704*0.7</f>
        <v>2895.806928</v>
      </c>
      <c r="G34" s="54"/>
      <c r="H34" s="54"/>
      <c r="I34" s="54"/>
      <c r="J34" s="54"/>
      <c r="K34" s="54"/>
      <c r="L34" s="54"/>
      <c r="M34" s="33"/>
      <c r="N34" s="33"/>
      <c r="O34" s="3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2:43" s="11" customFormat="1" ht="25.5" x14ac:dyDescent="0.2">
      <c r="B35" s="20">
        <v>27</v>
      </c>
      <c r="C35" s="56" t="s">
        <v>25</v>
      </c>
      <c r="D35" s="50">
        <f t="shared" si="1"/>
        <v>364.44600000000003</v>
      </c>
      <c r="E35" s="54"/>
      <c r="F35" s="55">
        <v>364.44600000000003</v>
      </c>
      <c r="G35" s="54"/>
      <c r="H35" s="54"/>
      <c r="I35" s="54"/>
      <c r="J35" s="54"/>
      <c r="K35" s="54"/>
      <c r="L35" s="54"/>
      <c r="M35" s="33"/>
      <c r="N35" s="33"/>
      <c r="O35" s="3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2:43" s="11" customFormat="1" ht="25.5" x14ac:dyDescent="0.2">
      <c r="B36" s="20">
        <v>28</v>
      </c>
      <c r="C36" s="56" t="s">
        <v>26</v>
      </c>
      <c r="D36" s="50">
        <f t="shared" si="1"/>
        <v>10315.770275999999</v>
      </c>
      <c r="E36" s="54"/>
      <c r="F36" s="55">
        <f>14736.81468*0.7</f>
        <v>10315.770275999999</v>
      </c>
      <c r="G36" s="54"/>
      <c r="H36" s="54"/>
      <c r="I36" s="54"/>
      <c r="J36" s="54"/>
      <c r="K36" s="54"/>
      <c r="L36" s="54"/>
      <c r="M36" s="33"/>
      <c r="N36" s="33"/>
      <c r="O36" s="3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2:43" s="11" customFormat="1" ht="25.5" x14ac:dyDescent="0.2">
      <c r="B37" s="20">
        <v>29</v>
      </c>
      <c r="C37" s="56" t="s">
        <v>27</v>
      </c>
      <c r="D37" s="50">
        <f t="shared" si="1"/>
        <v>4684.3935599999995</v>
      </c>
      <c r="E37" s="54"/>
      <c r="F37" s="55">
        <f>6691.9908*0.7</f>
        <v>4684.3935599999995</v>
      </c>
      <c r="G37" s="54"/>
      <c r="H37" s="54"/>
      <c r="I37" s="54"/>
      <c r="J37" s="54"/>
      <c r="K37" s="54"/>
      <c r="L37" s="54"/>
      <c r="M37" s="33"/>
      <c r="N37" s="33"/>
      <c r="O37" s="3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2:43" s="11" customFormat="1" ht="25.5" x14ac:dyDescent="0.2">
      <c r="B38" s="20">
        <v>30</v>
      </c>
      <c r="C38" s="56" t="s">
        <v>28</v>
      </c>
      <c r="D38" s="50">
        <f t="shared" ref="D38:D69" si="2">E38+F38+G38+H38+I38+J38+K38+L38+M38+N38+O38</f>
        <v>2001.947136</v>
      </c>
      <c r="E38" s="54"/>
      <c r="F38" s="55">
        <f>2859.92448*0.7</f>
        <v>2001.947136</v>
      </c>
      <c r="G38" s="54"/>
      <c r="H38" s="54"/>
      <c r="I38" s="54"/>
      <c r="J38" s="54"/>
      <c r="K38" s="54"/>
      <c r="L38" s="54"/>
      <c r="M38" s="33"/>
      <c r="N38" s="33"/>
      <c r="O38" s="3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2:43" s="11" customFormat="1" ht="25.5" x14ac:dyDescent="0.2">
      <c r="B39" s="20">
        <v>31</v>
      </c>
      <c r="C39" s="56" t="s">
        <v>29</v>
      </c>
      <c r="D39" s="50">
        <f t="shared" si="2"/>
        <v>6728.4925680000006</v>
      </c>
      <c r="E39" s="54"/>
      <c r="F39" s="55">
        <f>9612.13224*0.7</f>
        <v>6728.4925680000006</v>
      </c>
      <c r="G39" s="54"/>
      <c r="H39" s="54"/>
      <c r="I39" s="54"/>
      <c r="J39" s="54"/>
      <c r="K39" s="54"/>
      <c r="L39" s="54"/>
      <c r="M39" s="33"/>
      <c r="N39" s="33"/>
      <c r="O39" s="3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2:43" s="11" customFormat="1" ht="25.5" x14ac:dyDescent="0.2">
      <c r="B40" s="20">
        <v>32</v>
      </c>
      <c r="C40" s="56" t="s">
        <v>30</v>
      </c>
      <c r="D40" s="50">
        <f t="shared" si="2"/>
        <v>2275.8009119999997</v>
      </c>
      <c r="E40" s="54"/>
      <c r="F40" s="55">
        <f>3251.14416*0.7</f>
        <v>2275.8009119999997</v>
      </c>
      <c r="G40" s="54"/>
      <c r="H40" s="54"/>
      <c r="I40" s="54"/>
      <c r="J40" s="54"/>
      <c r="K40" s="54"/>
      <c r="L40" s="54"/>
      <c r="M40" s="33"/>
      <c r="N40" s="33"/>
      <c r="O40" s="3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2:43" s="11" customFormat="1" ht="25.5" x14ac:dyDescent="0.2">
      <c r="B41" s="20">
        <v>33</v>
      </c>
      <c r="C41" s="56" t="s">
        <v>31</v>
      </c>
      <c r="D41" s="50">
        <f t="shared" si="2"/>
        <v>6887.1790259999998</v>
      </c>
      <c r="E41" s="54"/>
      <c r="F41" s="55">
        <f>9838.82718*0.7</f>
        <v>6887.1790259999998</v>
      </c>
      <c r="G41" s="54"/>
      <c r="H41" s="54"/>
      <c r="I41" s="54"/>
      <c r="J41" s="54"/>
      <c r="K41" s="54"/>
      <c r="L41" s="54"/>
      <c r="M41" s="33"/>
      <c r="N41" s="33"/>
      <c r="O41" s="3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2:43" s="11" customFormat="1" ht="25.5" x14ac:dyDescent="0.2">
      <c r="B42" s="20">
        <v>34</v>
      </c>
      <c r="C42" s="56" t="s">
        <v>32</v>
      </c>
      <c r="D42" s="50">
        <f t="shared" si="2"/>
        <v>2306.8145519999998</v>
      </c>
      <c r="E42" s="54"/>
      <c r="F42" s="55">
        <f>3295.44936*0.7</f>
        <v>2306.8145519999998</v>
      </c>
      <c r="G42" s="54"/>
      <c r="H42" s="54"/>
      <c r="I42" s="54"/>
      <c r="J42" s="54"/>
      <c r="K42" s="54"/>
      <c r="L42" s="54"/>
      <c r="M42" s="33"/>
      <c r="N42" s="33"/>
      <c r="O42" s="3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2:43" s="11" customFormat="1" ht="25.5" x14ac:dyDescent="0.2">
      <c r="B43" s="20">
        <v>35</v>
      </c>
      <c r="C43" s="56" t="s">
        <v>33</v>
      </c>
      <c r="D43" s="50">
        <f t="shared" si="2"/>
        <v>3017.9773259999997</v>
      </c>
      <c r="E43" s="54"/>
      <c r="F43" s="55">
        <f>4311.39618*0.7</f>
        <v>3017.9773259999997</v>
      </c>
      <c r="G43" s="54"/>
      <c r="H43" s="54"/>
      <c r="I43" s="54"/>
      <c r="J43" s="54"/>
      <c r="K43" s="54"/>
      <c r="L43" s="54"/>
      <c r="M43" s="33"/>
      <c r="N43" s="33"/>
      <c r="O43" s="3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2:43" s="11" customFormat="1" ht="25.5" x14ac:dyDescent="0.2">
      <c r="B44" s="20">
        <v>36</v>
      </c>
      <c r="C44" s="56" t="s">
        <v>34</v>
      </c>
      <c r="D44" s="50">
        <f t="shared" si="2"/>
        <v>2794.0860000000002</v>
      </c>
      <c r="E44" s="54"/>
      <c r="F44" s="55">
        <v>2794.0860000000002</v>
      </c>
      <c r="G44" s="54"/>
      <c r="H44" s="54"/>
      <c r="I44" s="54"/>
      <c r="J44" s="54"/>
      <c r="K44" s="54"/>
      <c r="L44" s="54"/>
      <c r="M44" s="33"/>
      <c r="N44" s="33"/>
      <c r="O44" s="3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2:43" s="11" customFormat="1" ht="38.25" x14ac:dyDescent="0.2">
      <c r="B45" s="20">
        <v>37</v>
      </c>
      <c r="C45" s="56" t="s">
        <v>35</v>
      </c>
      <c r="D45" s="50">
        <f t="shared" si="2"/>
        <v>738.89639999999997</v>
      </c>
      <c r="E45" s="54"/>
      <c r="F45" s="55">
        <v>738.89639999999997</v>
      </c>
      <c r="G45" s="54"/>
      <c r="H45" s="54"/>
      <c r="I45" s="54"/>
      <c r="J45" s="54"/>
      <c r="K45" s="54"/>
      <c r="L45" s="54"/>
      <c r="M45" s="33"/>
      <c r="N45" s="33"/>
      <c r="O45" s="3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2:43" s="11" customFormat="1" ht="25.5" x14ac:dyDescent="0.2">
      <c r="B46" s="20">
        <v>38</v>
      </c>
      <c r="C46" s="56" t="s">
        <v>36</v>
      </c>
      <c r="D46" s="50">
        <f t="shared" si="2"/>
        <v>1203.02</v>
      </c>
      <c r="E46" s="54"/>
      <c r="F46" s="55">
        <v>441.07</v>
      </c>
      <c r="G46" s="54">
        <v>761.95</v>
      </c>
      <c r="H46" s="54"/>
      <c r="I46" s="54"/>
      <c r="J46" s="54"/>
      <c r="K46" s="54"/>
      <c r="L46" s="54"/>
      <c r="M46" s="33"/>
      <c r="N46" s="33"/>
      <c r="O46" s="3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2:43" s="11" customFormat="1" ht="25.5" x14ac:dyDescent="0.2">
      <c r="B47" s="20">
        <v>39</v>
      </c>
      <c r="C47" s="56" t="s">
        <v>37</v>
      </c>
      <c r="D47" s="50">
        <f t="shared" si="2"/>
        <v>1256.1238800000001</v>
      </c>
      <c r="E47" s="54"/>
      <c r="F47" s="55">
        <v>1256.1238800000001</v>
      </c>
      <c r="G47" s="54"/>
      <c r="H47" s="54"/>
      <c r="I47" s="54"/>
      <c r="J47" s="54"/>
      <c r="K47" s="54"/>
      <c r="L47" s="54"/>
      <c r="M47" s="33"/>
      <c r="N47" s="33"/>
      <c r="O47" s="3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2:43" s="11" customFormat="1" ht="25.5" x14ac:dyDescent="0.2">
      <c r="B48" s="20">
        <v>40</v>
      </c>
      <c r="C48" s="56" t="s">
        <v>38</v>
      </c>
      <c r="D48" s="50">
        <f t="shared" si="2"/>
        <v>2763.7155000000002</v>
      </c>
      <c r="E48" s="54"/>
      <c r="F48" s="55">
        <v>2763.7155000000002</v>
      </c>
      <c r="G48" s="54"/>
      <c r="H48" s="54"/>
      <c r="I48" s="54"/>
      <c r="J48" s="54"/>
      <c r="K48" s="54"/>
      <c r="L48" s="54"/>
      <c r="M48" s="33"/>
      <c r="N48" s="33"/>
      <c r="O48" s="3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2:43" s="11" customFormat="1" ht="25.5" x14ac:dyDescent="0.2">
      <c r="B49" s="20">
        <v>41</v>
      </c>
      <c r="C49" s="56" t="s">
        <v>39</v>
      </c>
      <c r="D49" s="50">
        <f t="shared" si="2"/>
        <v>1437.1320599999999</v>
      </c>
      <c r="E49" s="54"/>
      <c r="F49" s="55">
        <v>1437.1320599999999</v>
      </c>
      <c r="G49" s="54"/>
      <c r="H49" s="54"/>
      <c r="I49" s="54"/>
      <c r="J49" s="54"/>
      <c r="K49" s="54"/>
      <c r="L49" s="54"/>
      <c r="M49" s="33"/>
      <c r="N49" s="33"/>
      <c r="O49" s="3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2:43" s="11" customFormat="1" ht="25.5" x14ac:dyDescent="0.2">
      <c r="B50" s="20">
        <v>42</v>
      </c>
      <c r="C50" s="56" t="s">
        <v>40</v>
      </c>
      <c r="D50" s="50">
        <f t="shared" si="2"/>
        <v>893.72640000000013</v>
      </c>
      <c r="E50" s="54"/>
      <c r="F50" s="55">
        <v>893.72640000000013</v>
      </c>
      <c r="G50" s="54"/>
      <c r="H50" s="54"/>
      <c r="I50" s="54"/>
      <c r="J50" s="54"/>
      <c r="K50" s="54"/>
      <c r="L50" s="54"/>
      <c r="M50" s="33"/>
      <c r="N50" s="33"/>
      <c r="O50" s="3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2:43" s="11" customFormat="1" ht="25.5" x14ac:dyDescent="0.2">
      <c r="B51" s="20">
        <v>43</v>
      </c>
      <c r="C51" s="56" t="s">
        <v>41</v>
      </c>
      <c r="D51" s="50">
        <f t="shared" si="2"/>
        <v>1001</v>
      </c>
      <c r="E51" s="54"/>
      <c r="F51" s="55">
        <v>392.98</v>
      </c>
      <c r="G51" s="54">
        <v>608.02</v>
      </c>
      <c r="H51" s="54"/>
      <c r="I51" s="54"/>
      <c r="J51" s="54"/>
      <c r="K51" s="54"/>
      <c r="L51" s="54"/>
      <c r="M51" s="33"/>
      <c r="N51" s="33"/>
      <c r="O51" s="3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2:43" s="11" customFormat="1" ht="25.5" x14ac:dyDescent="0.2">
      <c r="B52" s="20">
        <v>44</v>
      </c>
      <c r="C52" s="56" t="s">
        <v>42</v>
      </c>
      <c r="D52" s="50">
        <f t="shared" si="2"/>
        <v>1225.99</v>
      </c>
      <c r="E52" s="54"/>
      <c r="F52" s="55">
        <v>444.5</v>
      </c>
      <c r="G52" s="54">
        <v>781.49</v>
      </c>
      <c r="H52" s="54"/>
      <c r="I52" s="54"/>
      <c r="J52" s="54"/>
      <c r="K52" s="54"/>
      <c r="L52" s="54"/>
      <c r="M52" s="33"/>
      <c r="N52" s="33"/>
      <c r="O52" s="3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2:43" s="11" customFormat="1" ht="25.5" x14ac:dyDescent="0.2">
      <c r="B53" s="20">
        <v>45</v>
      </c>
      <c r="C53" s="56" t="s">
        <v>43</v>
      </c>
      <c r="D53" s="50">
        <f t="shared" si="2"/>
        <v>549.24155999999994</v>
      </c>
      <c r="E53" s="54"/>
      <c r="F53" s="55">
        <v>549.24155999999994</v>
      </c>
      <c r="G53" s="54"/>
      <c r="H53" s="54"/>
      <c r="I53" s="54"/>
      <c r="J53" s="54"/>
      <c r="K53" s="54"/>
      <c r="L53" s="54"/>
      <c r="M53" s="33"/>
      <c r="N53" s="33"/>
      <c r="O53" s="3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2:43" s="11" customFormat="1" ht="25.5" x14ac:dyDescent="0.2">
      <c r="B54" s="20">
        <v>46</v>
      </c>
      <c r="C54" s="56" t="s">
        <v>44</v>
      </c>
      <c r="D54" s="50">
        <f t="shared" si="2"/>
        <v>591.54999999999995</v>
      </c>
      <c r="E54" s="54"/>
      <c r="F54" s="55">
        <v>275.08999999999997</v>
      </c>
      <c r="G54" s="54">
        <v>316.45999999999998</v>
      </c>
      <c r="H54" s="54"/>
      <c r="I54" s="54"/>
      <c r="J54" s="54"/>
      <c r="K54" s="54"/>
      <c r="L54" s="54"/>
      <c r="M54" s="33"/>
      <c r="N54" s="33"/>
      <c r="O54" s="3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2:43" s="11" customFormat="1" ht="25.5" x14ac:dyDescent="0.2">
      <c r="B55" s="20">
        <v>47</v>
      </c>
      <c r="C55" s="56" t="s">
        <v>45</v>
      </c>
      <c r="D55" s="50">
        <f t="shared" si="2"/>
        <v>12306.974666</v>
      </c>
      <c r="E55" s="54"/>
      <c r="F55" s="55">
        <f>(27581.39238-10000)*0.7</f>
        <v>12306.974666</v>
      </c>
      <c r="G55" s="54"/>
      <c r="H55" s="54"/>
      <c r="I55" s="54"/>
      <c r="J55" s="54"/>
      <c r="K55" s="54"/>
      <c r="L55" s="54"/>
      <c r="M55" s="33"/>
      <c r="N55" s="33"/>
      <c r="O55" s="3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2:43" s="11" customFormat="1" ht="25.5" x14ac:dyDescent="0.2">
      <c r="B56" s="20">
        <v>48</v>
      </c>
      <c r="C56" s="56" t="s">
        <v>46</v>
      </c>
      <c r="D56" s="50">
        <f t="shared" si="2"/>
        <v>3271.9186359999994</v>
      </c>
      <c r="E56" s="54"/>
      <c r="F56" s="55">
        <f>(5474.16948-800)*0.7</f>
        <v>3271.9186359999994</v>
      </c>
      <c r="G56" s="54"/>
      <c r="H56" s="54"/>
      <c r="I56" s="54"/>
      <c r="J56" s="54"/>
      <c r="K56" s="54"/>
      <c r="L56" s="54"/>
      <c r="M56" s="33"/>
      <c r="N56" s="33"/>
      <c r="O56" s="3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2:43" s="11" customFormat="1" ht="25.5" x14ac:dyDescent="0.2">
      <c r="B57" s="20">
        <v>49</v>
      </c>
      <c r="C57" s="56" t="s">
        <v>47</v>
      </c>
      <c r="D57" s="50">
        <f t="shared" si="2"/>
        <v>1001</v>
      </c>
      <c r="E57" s="54"/>
      <c r="F57" s="55">
        <v>392.98</v>
      </c>
      <c r="G57" s="54">
        <v>608.02</v>
      </c>
      <c r="H57" s="54"/>
      <c r="I57" s="54"/>
      <c r="J57" s="54"/>
      <c r="K57" s="54"/>
      <c r="L57" s="54"/>
      <c r="M57" s="33"/>
      <c r="N57" s="33"/>
      <c r="O57" s="3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2:43" s="11" customFormat="1" ht="25.5" x14ac:dyDescent="0.2">
      <c r="B58" s="20">
        <v>50</v>
      </c>
      <c r="C58" s="56" t="s">
        <v>48</v>
      </c>
      <c r="D58" s="50">
        <f t="shared" si="2"/>
        <v>1032.597</v>
      </c>
      <c r="E58" s="54"/>
      <c r="F58" s="55">
        <v>1032.597</v>
      </c>
      <c r="G58" s="54"/>
      <c r="H58" s="54"/>
      <c r="I58" s="54"/>
      <c r="J58" s="54"/>
      <c r="K58" s="54"/>
      <c r="L58" s="54"/>
      <c r="M58" s="33"/>
      <c r="N58" s="33"/>
      <c r="O58" s="3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2:43" s="11" customFormat="1" ht="25.5" x14ac:dyDescent="0.2">
      <c r="B59" s="20">
        <v>51</v>
      </c>
      <c r="C59" s="56" t="s">
        <v>49</v>
      </c>
      <c r="D59" s="50">
        <f t="shared" si="2"/>
        <v>2160.0270399999999</v>
      </c>
      <c r="E59" s="54"/>
      <c r="F59" s="55">
        <f>2660.02704-500</f>
        <v>2160.0270399999999</v>
      </c>
      <c r="G59" s="54"/>
      <c r="H59" s="54"/>
      <c r="I59" s="54"/>
      <c r="J59" s="54"/>
      <c r="K59" s="54"/>
      <c r="L59" s="54"/>
      <c r="M59" s="33"/>
      <c r="N59" s="33"/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2:43" s="11" customFormat="1" ht="25.5" x14ac:dyDescent="0.2">
      <c r="B60" s="20">
        <v>52</v>
      </c>
      <c r="C60" s="56" t="s">
        <v>50</v>
      </c>
      <c r="D60" s="50">
        <f t="shared" si="2"/>
        <v>6308.1670064</v>
      </c>
      <c r="E60" s="54"/>
      <c r="F60" s="55">
        <f>(13870.67184-5000)*0.71+9.99</f>
        <v>6308.1670064</v>
      </c>
      <c r="G60" s="54"/>
      <c r="H60" s="54"/>
      <c r="I60" s="54"/>
      <c r="J60" s="54"/>
      <c r="K60" s="54"/>
      <c r="L60" s="54"/>
      <c r="M60" s="33"/>
      <c r="N60" s="33"/>
      <c r="O60" s="3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2:43" s="11" customFormat="1" ht="25.5" x14ac:dyDescent="0.2">
      <c r="B61" s="20">
        <v>53</v>
      </c>
      <c r="C61" s="56" t="s">
        <v>51</v>
      </c>
      <c r="D61" s="50">
        <f t="shared" si="2"/>
        <v>1095.05304</v>
      </c>
      <c r="E61" s="54"/>
      <c r="F61" s="55">
        <v>1095.05304</v>
      </c>
      <c r="G61" s="54"/>
      <c r="H61" s="54"/>
      <c r="I61" s="54"/>
      <c r="J61" s="54"/>
      <c r="K61" s="54"/>
      <c r="L61" s="54"/>
      <c r="M61" s="33"/>
      <c r="N61" s="33"/>
      <c r="O61" s="3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2:43" s="11" customFormat="1" ht="25.5" x14ac:dyDescent="0.2">
      <c r="B62" s="20">
        <v>54</v>
      </c>
      <c r="C62" s="56" t="s">
        <v>52</v>
      </c>
      <c r="D62" s="50">
        <f t="shared" si="2"/>
        <v>1154.079</v>
      </c>
      <c r="E62" s="54"/>
      <c r="F62" s="55">
        <v>1154.079</v>
      </c>
      <c r="G62" s="54"/>
      <c r="H62" s="54"/>
      <c r="I62" s="54"/>
      <c r="J62" s="54"/>
      <c r="K62" s="54"/>
      <c r="L62" s="54"/>
      <c r="M62" s="33"/>
      <c r="N62" s="33"/>
      <c r="O62" s="3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2:43" s="11" customFormat="1" ht="25.5" x14ac:dyDescent="0.2">
      <c r="B63" s="20">
        <v>55</v>
      </c>
      <c r="C63" s="56" t="s">
        <v>53</v>
      </c>
      <c r="D63" s="50">
        <f t="shared" si="2"/>
        <v>451.26990000000006</v>
      </c>
      <c r="E63" s="54"/>
      <c r="F63" s="55">
        <v>451.26990000000006</v>
      </c>
      <c r="G63" s="54"/>
      <c r="H63" s="54"/>
      <c r="I63" s="54"/>
      <c r="J63" s="54"/>
      <c r="K63" s="54"/>
      <c r="L63" s="54"/>
      <c r="M63" s="33"/>
      <c r="N63" s="33"/>
      <c r="O63" s="3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2:43" s="11" customFormat="1" ht="25.5" x14ac:dyDescent="0.2">
      <c r="B64" s="20">
        <v>56</v>
      </c>
      <c r="C64" s="56" t="s">
        <v>54</v>
      </c>
      <c r="D64" s="50">
        <f t="shared" si="2"/>
        <v>2057.1961000000001</v>
      </c>
      <c r="E64" s="54"/>
      <c r="F64" s="55">
        <f>2557.1961-500</f>
        <v>2057.1961000000001</v>
      </c>
      <c r="G64" s="54"/>
      <c r="H64" s="54"/>
      <c r="I64" s="54"/>
      <c r="J64" s="54"/>
      <c r="K64" s="54"/>
      <c r="L64" s="54"/>
      <c r="M64" s="33"/>
      <c r="N64" s="33"/>
      <c r="O64" s="3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2:43" s="11" customFormat="1" ht="25.5" x14ac:dyDescent="0.2">
      <c r="B65" s="20">
        <v>57</v>
      </c>
      <c r="C65" s="56" t="s">
        <v>55</v>
      </c>
      <c r="D65" s="50">
        <f t="shared" si="2"/>
        <v>850.37400000000002</v>
      </c>
      <c r="E65" s="54"/>
      <c r="F65" s="55">
        <v>850.37400000000002</v>
      </c>
      <c r="G65" s="54"/>
      <c r="H65" s="54"/>
      <c r="I65" s="54"/>
      <c r="J65" s="54"/>
      <c r="K65" s="54"/>
      <c r="L65" s="54"/>
      <c r="M65" s="33"/>
      <c r="N65" s="3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2:43" s="11" customFormat="1" ht="25.5" x14ac:dyDescent="0.2">
      <c r="B66" s="20">
        <v>58</v>
      </c>
      <c r="C66" s="56" t="s">
        <v>56</v>
      </c>
      <c r="D66" s="50">
        <f t="shared" si="2"/>
        <v>4114.3922000000002</v>
      </c>
      <c r="E66" s="54"/>
      <c r="F66" s="55">
        <f>5114.3922-1000</f>
        <v>4114.3922000000002</v>
      </c>
      <c r="G66" s="54"/>
      <c r="H66" s="54"/>
      <c r="I66" s="54"/>
      <c r="J66" s="54"/>
      <c r="K66" s="54"/>
      <c r="L66" s="54"/>
      <c r="M66" s="33"/>
      <c r="N66" s="33"/>
      <c r="O66" s="3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2:43" s="11" customFormat="1" ht="25.5" x14ac:dyDescent="0.2">
      <c r="B67" s="20">
        <v>59</v>
      </c>
      <c r="C67" s="56" t="s">
        <v>57</v>
      </c>
      <c r="D67" s="50">
        <f t="shared" si="2"/>
        <v>4451.7310399999997</v>
      </c>
      <c r="E67" s="54"/>
      <c r="F67" s="55">
        <f>5451.73104-1000</f>
        <v>4451.7310399999997</v>
      </c>
      <c r="G67" s="54"/>
      <c r="H67" s="54"/>
      <c r="I67" s="54"/>
      <c r="J67" s="54"/>
      <c r="K67" s="54"/>
      <c r="L67" s="54"/>
      <c r="M67" s="33"/>
      <c r="N67" s="33"/>
      <c r="O67" s="3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2:43" s="11" customFormat="1" ht="25.5" x14ac:dyDescent="0.2">
      <c r="B68" s="20">
        <v>60</v>
      </c>
      <c r="C68" s="56" t="s">
        <v>58</v>
      </c>
      <c r="D68" s="50">
        <f t="shared" si="2"/>
        <v>4816.3675999999996</v>
      </c>
      <c r="E68" s="54"/>
      <c r="F68" s="55">
        <f>5816.3676-1000</f>
        <v>4816.3675999999996</v>
      </c>
      <c r="G68" s="54"/>
      <c r="H68" s="54"/>
      <c r="I68" s="54"/>
      <c r="J68" s="54"/>
      <c r="K68" s="54"/>
      <c r="L68" s="54"/>
      <c r="M68" s="33"/>
      <c r="N68" s="33"/>
      <c r="O68" s="3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2:43" s="11" customFormat="1" ht="25.5" x14ac:dyDescent="0.2">
      <c r="B69" s="20">
        <v>61</v>
      </c>
      <c r="C69" s="56" t="s">
        <v>59</v>
      </c>
      <c r="D69" s="50">
        <f t="shared" si="2"/>
        <v>4272.9857599999996</v>
      </c>
      <c r="E69" s="54"/>
      <c r="F69" s="55">
        <f>5272.98576-1000</f>
        <v>4272.9857599999996</v>
      </c>
      <c r="G69" s="54"/>
      <c r="H69" s="54"/>
      <c r="I69" s="54"/>
      <c r="J69" s="54"/>
      <c r="K69" s="54"/>
      <c r="L69" s="54"/>
      <c r="M69" s="33"/>
      <c r="N69" s="33"/>
      <c r="O69" s="3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2:43" s="11" customFormat="1" ht="25.5" x14ac:dyDescent="0.2">
      <c r="B70" s="20">
        <v>62</v>
      </c>
      <c r="C70" s="56" t="s">
        <v>60</v>
      </c>
      <c r="D70" s="50">
        <f t="shared" ref="D70:D101" si="3">E70+F70+G70+H70+I70+J70+K70+L70+M70+N70+O70</f>
        <v>789.63300000000004</v>
      </c>
      <c r="E70" s="54"/>
      <c r="F70" s="55">
        <v>789.63300000000004</v>
      </c>
      <c r="G70" s="54"/>
      <c r="H70" s="54"/>
      <c r="I70" s="54"/>
      <c r="J70" s="54"/>
      <c r="K70" s="54"/>
      <c r="L70" s="54"/>
      <c r="M70" s="33"/>
      <c r="N70" s="33"/>
      <c r="O70" s="3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2:43" s="11" customFormat="1" ht="25.5" x14ac:dyDescent="0.2">
      <c r="B71" s="20">
        <v>63</v>
      </c>
      <c r="C71" s="56" t="s">
        <v>61</v>
      </c>
      <c r="D71" s="50">
        <f t="shared" si="3"/>
        <v>1583.8600000000001</v>
      </c>
      <c r="E71" s="54"/>
      <c r="F71" s="55">
        <v>465.11</v>
      </c>
      <c r="G71" s="55">
        <v>1118.75</v>
      </c>
      <c r="H71" s="54"/>
      <c r="I71" s="54"/>
      <c r="J71" s="54"/>
      <c r="K71" s="54"/>
      <c r="L71" s="54"/>
      <c r="M71" s="33"/>
      <c r="N71" s="33"/>
      <c r="O71" s="3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2:43" s="11" customFormat="1" ht="25.5" x14ac:dyDescent="0.2">
      <c r="B72" s="20">
        <v>64</v>
      </c>
      <c r="C72" s="56" t="s">
        <v>62</v>
      </c>
      <c r="D72" s="50">
        <f t="shared" si="3"/>
        <v>303.70500000000004</v>
      </c>
      <c r="E72" s="54"/>
      <c r="F72" s="55">
        <v>303.70500000000004</v>
      </c>
      <c r="G72" s="54"/>
      <c r="H72" s="54"/>
      <c r="I72" s="54"/>
      <c r="J72" s="54"/>
      <c r="K72" s="54"/>
      <c r="L72" s="54"/>
      <c r="M72" s="33"/>
      <c r="N72" s="33"/>
      <c r="O72" s="3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2:43" s="11" customFormat="1" ht="25.5" x14ac:dyDescent="0.2">
      <c r="B73" s="20">
        <v>65</v>
      </c>
      <c r="C73" s="56" t="s">
        <v>63</v>
      </c>
      <c r="D73" s="50">
        <f t="shared" si="3"/>
        <v>1340.5896000000002</v>
      </c>
      <c r="E73" s="54"/>
      <c r="F73" s="55">
        <v>1340.5896000000002</v>
      </c>
      <c r="G73" s="54"/>
      <c r="H73" s="54"/>
      <c r="I73" s="54"/>
      <c r="J73" s="54"/>
      <c r="K73" s="54"/>
      <c r="L73" s="54"/>
      <c r="M73" s="33"/>
      <c r="N73" s="33"/>
      <c r="O73" s="3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2:43" s="11" customFormat="1" ht="25.5" x14ac:dyDescent="0.2">
      <c r="B74" s="20">
        <v>66</v>
      </c>
      <c r="C74" s="56" t="s">
        <v>92</v>
      </c>
      <c r="D74" s="50">
        <f t="shared" si="3"/>
        <v>433.16999999999996</v>
      </c>
      <c r="E74" s="54"/>
      <c r="F74" s="54">
        <v>275.08999999999997</v>
      </c>
      <c r="G74" s="55">
        <v>158.08000000000001</v>
      </c>
      <c r="H74" s="54"/>
      <c r="I74" s="54"/>
      <c r="J74" s="54"/>
      <c r="K74" s="54"/>
      <c r="L74" s="54"/>
      <c r="M74" s="33"/>
      <c r="N74" s="33"/>
      <c r="O74" s="3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2:43" s="11" customFormat="1" ht="25.5" x14ac:dyDescent="0.2">
      <c r="B75" s="20">
        <v>67</v>
      </c>
      <c r="C75" s="56" t="s">
        <v>64</v>
      </c>
      <c r="D75" s="50">
        <f t="shared" si="3"/>
        <v>1555.5707200000002</v>
      </c>
      <c r="E75" s="54"/>
      <c r="F75" s="55">
        <f>2055.57072-500</f>
        <v>1555.5707200000002</v>
      </c>
      <c r="G75" s="54"/>
      <c r="H75" s="54"/>
      <c r="I75" s="54"/>
      <c r="J75" s="54"/>
      <c r="K75" s="54"/>
      <c r="L75" s="54"/>
      <c r="M75" s="33"/>
      <c r="N75" s="33"/>
      <c r="O75" s="3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2:43" s="11" customFormat="1" ht="25.5" x14ac:dyDescent="0.2">
      <c r="B76" s="20">
        <v>68</v>
      </c>
      <c r="C76" s="56" t="s">
        <v>65</v>
      </c>
      <c r="D76" s="50">
        <f t="shared" si="3"/>
        <v>369.44819999999999</v>
      </c>
      <c r="E76" s="54"/>
      <c r="F76" s="55">
        <v>369.44819999999999</v>
      </c>
      <c r="G76" s="54"/>
      <c r="H76" s="54"/>
      <c r="I76" s="54"/>
      <c r="J76" s="54"/>
      <c r="K76" s="54"/>
      <c r="L76" s="54"/>
      <c r="M76" s="33"/>
      <c r="N76" s="33"/>
      <c r="O76" s="3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2:43" s="11" customFormat="1" ht="25.5" x14ac:dyDescent="0.2">
      <c r="B77" s="20">
        <v>69</v>
      </c>
      <c r="C77" s="56" t="s">
        <v>66</v>
      </c>
      <c r="D77" s="50">
        <f t="shared" si="3"/>
        <v>3767.77</v>
      </c>
      <c r="E77" s="54"/>
      <c r="F77" s="55">
        <v>330.1</v>
      </c>
      <c r="G77" s="54">
        <v>3437.67</v>
      </c>
      <c r="H77" s="54"/>
      <c r="I77" s="54"/>
      <c r="J77" s="54"/>
      <c r="K77" s="54"/>
      <c r="L77" s="54"/>
      <c r="M77" s="33"/>
      <c r="N77" s="3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2:43" s="11" customFormat="1" ht="25.5" x14ac:dyDescent="0.2">
      <c r="B78" s="20">
        <v>70</v>
      </c>
      <c r="C78" s="56" t="s">
        <v>67</v>
      </c>
      <c r="D78" s="50">
        <f t="shared" si="3"/>
        <v>4300.1352000000006</v>
      </c>
      <c r="E78" s="54"/>
      <c r="F78" s="55">
        <f>13300.1352-9000</f>
        <v>4300.1352000000006</v>
      </c>
      <c r="G78" s="54"/>
      <c r="H78" s="54"/>
      <c r="I78" s="54"/>
      <c r="J78" s="54"/>
      <c r="K78" s="54"/>
      <c r="L78" s="54"/>
      <c r="M78" s="33"/>
      <c r="N78" s="33"/>
      <c r="O78" s="3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2:43" s="11" customFormat="1" ht="25.5" x14ac:dyDescent="0.2">
      <c r="B79" s="20">
        <v>71</v>
      </c>
      <c r="C79" s="56" t="s">
        <v>68</v>
      </c>
      <c r="D79" s="50">
        <f t="shared" si="3"/>
        <v>381.46</v>
      </c>
      <c r="E79" s="54"/>
      <c r="F79" s="54">
        <v>275.08999999999997</v>
      </c>
      <c r="G79" s="54">
        <v>106.37</v>
      </c>
      <c r="H79" s="54"/>
      <c r="I79" s="54"/>
      <c r="J79" s="54"/>
      <c r="K79" s="54"/>
      <c r="L79" s="54"/>
      <c r="M79" s="33"/>
      <c r="N79" s="33"/>
      <c r="O79" s="3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2:43" s="11" customFormat="1" ht="25.5" x14ac:dyDescent="0.2">
      <c r="B80" s="20">
        <v>72</v>
      </c>
      <c r="C80" s="56" t="s">
        <v>69</v>
      </c>
      <c r="D80" s="50">
        <f t="shared" si="3"/>
        <v>551.55210000000011</v>
      </c>
      <c r="E80" s="54"/>
      <c r="F80" s="55">
        <v>551.55210000000011</v>
      </c>
      <c r="G80" s="54"/>
      <c r="H80" s="54"/>
      <c r="I80" s="54"/>
      <c r="J80" s="54"/>
      <c r="K80" s="54"/>
      <c r="L80" s="54"/>
      <c r="M80" s="33"/>
      <c r="N80" s="33"/>
      <c r="O80" s="3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2:43" s="11" customFormat="1" ht="25.5" x14ac:dyDescent="0.2">
      <c r="B81" s="20">
        <v>73</v>
      </c>
      <c r="C81" s="56" t="s">
        <v>70</v>
      </c>
      <c r="D81" s="50">
        <f t="shared" si="3"/>
        <v>551.55210000000011</v>
      </c>
      <c r="E81" s="54"/>
      <c r="F81" s="55">
        <v>551.55210000000011</v>
      </c>
      <c r="G81" s="54"/>
      <c r="H81" s="54"/>
      <c r="I81" s="54"/>
      <c r="J81" s="54"/>
      <c r="K81" s="54"/>
      <c r="L81" s="54"/>
      <c r="M81" s="33"/>
      <c r="N81" s="33"/>
      <c r="O81" s="3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2:43" s="11" customFormat="1" ht="25.5" x14ac:dyDescent="0.2">
      <c r="B82" s="20">
        <v>74</v>
      </c>
      <c r="C82" s="56" t="s">
        <v>71</v>
      </c>
      <c r="D82" s="50">
        <f t="shared" si="3"/>
        <v>546.66899999999998</v>
      </c>
      <c r="E82" s="54"/>
      <c r="F82" s="55">
        <v>546.66899999999998</v>
      </c>
      <c r="G82" s="54"/>
      <c r="H82" s="54"/>
      <c r="I82" s="54"/>
      <c r="J82" s="54"/>
      <c r="K82" s="54"/>
      <c r="L82" s="54"/>
      <c r="M82" s="33"/>
      <c r="N82" s="33"/>
      <c r="O82" s="3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2:43" s="11" customFormat="1" ht="25.5" x14ac:dyDescent="0.2">
      <c r="B83" s="20">
        <v>75</v>
      </c>
      <c r="C83" s="56" t="s">
        <v>72</v>
      </c>
      <c r="D83" s="50">
        <f t="shared" si="3"/>
        <v>651.8343000000001</v>
      </c>
      <c r="E83" s="54"/>
      <c r="F83" s="55">
        <v>651.8343000000001</v>
      </c>
      <c r="G83" s="54"/>
      <c r="H83" s="54"/>
      <c r="I83" s="54"/>
      <c r="J83" s="54"/>
      <c r="K83" s="54"/>
      <c r="L83" s="54"/>
      <c r="M83" s="33"/>
      <c r="N83" s="3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2:43" s="11" customFormat="1" ht="25.5" x14ac:dyDescent="0.2">
      <c r="B84" s="20">
        <v>76</v>
      </c>
      <c r="C84" s="56" t="s">
        <v>73</v>
      </c>
      <c r="D84" s="50">
        <f t="shared" si="3"/>
        <v>1440.0070000000001</v>
      </c>
      <c r="E84" s="54"/>
      <c r="F84" s="55">
        <f>1640.007-200</f>
        <v>1440.0070000000001</v>
      </c>
      <c r="G84" s="54"/>
      <c r="H84" s="54"/>
      <c r="I84" s="54"/>
      <c r="J84" s="54"/>
      <c r="K84" s="54"/>
      <c r="L84" s="54"/>
      <c r="M84" s="33"/>
      <c r="N84" s="33"/>
      <c r="O84" s="3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2:43" s="11" customFormat="1" ht="25.5" x14ac:dyDescent="0.2">
      <c r="B85" s="20">
        <v>77</v>
      </c>
      <c r="C85" s="56" t="s">
        <v>74</v>
      </c>
      <c r="D85" s="50">
        <f t="shared" si="3"/>
        <v>177.69720000000001</v>
      </c>
      <c r="E85" s="54"/>
      <c r="F85" s="55">
        <v>177.69720000000001</v>
      </c>
      <c r="G85" s="54"/>
      <c r="H85" s="54"/>
      <c r="I85" s="54"/>
      <c r="J85" s="54"/>
      <c r="K85" s="54"/>
      <c r="L85" s="54"/>
      <c r="M85" s="33"/>
      <c r="N85" s="33"/>
      <c r="O85" s="3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2:43" s="11" customFormat="1" ht="25.5" x14ac:dyDescent="0.2">
      <c r="B86" s="20">
        <v>78</v>
      </c>
      <c r="C86" s="56" t="s">
        <v>75</v>
      </c>
      <c r="D86" s="50">
        <f t="shared" si="3"/>
        <v>1153.6599999999999</v>
      </c>
      <c r="E86" s="54"/>
      <c r="F86" s="55">
        <v>411.88</v>
      </c>
      <c r="G86" s="55">
        <v>741.78</v>
      </c>
      <c r="H86" s="54"/>
      <c r="I86" s="54"/>
      <c r="J86" s="54"/>
      <c r="K86" s="54"/>
      <c r="L86" s="54"/>
      <c r="M86" s="33"/>
      <c r="N86" s="33"/>
      <c r="O86" s="3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2:43" s="11" customFormat="1" ht="25.5" x14ac:dyDescent="0.2">
      <c r="B87" s="20">
        <v>79</v>
      </c>
      <c r="C87" s="56" t="s">
        <v>76</v>
      </c>
      <c r="D87" s="50">
        <f t="shared" si="3"/>
        <v>1647.72468</v>
      </c>
      <c r="E87" s="54"/>
      <c r="F87" s="55">
        <v>1647.72468</v>
      </c>
      <c r="G87" s="54"/>
      <c r="H87" s="54"/>
      <c r="I87" s="54"/>
      <c r="J87" s="54"/>
      <c r="K87" s="54"/>
      <c r="L87" s="54"/>
      <c r="M87" s="33"/>
      <c r="N87" s="33"/>
      <c r="O87" s="3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2:43" s="11" customFormat="1" ht="25.5" x14ac:dyDescent="0.2">
      <c r="B88" s="20">
        <v>80</v>
      </c>
      <c r="C88" s="56" t="s">
        <v>77</v>
      </c>
      <c r="D88" s="50">
        <f t="shared" si="3"/>
        <v>1791.80656</v>
      </c>
      <c r="E88" s="54"/>
      <c r="F88" s="55">
        <f>2591.80656-800</f>
        <v>1791.80656</v>
      </c>
      <c r="G88" s="54"/>
      <c r="H88" s="54"/>
      <c r="I88" s="54"/>
      <c r="J88" s="54"/>
      <c r="K88" s="54"/>
      <c r="L88" s="54"/>
      <c r="M88" s="33"/>
      <c r="N88" s="33"/>
      <c r="O88" s="3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2:43" s="11" customFormat="1" ht="25.5" x14ac:dyDescent="0.2">
      <c r="B89" s="20">
        <v>81</v>
      </c>
      <c r="C89" s="56" t="s">
        <v>78</v>
      </c>
      <c r="D89" s="50">
        <f t="shared" si="3"/>
        <v>7003.23416</v>
      </c>
      <c r="E89" s="54"/>
      <c r="F89" s="55">
        <f>8003.23416-1000</f>
        <v>7003.23416</v>
      </c>
      <c r="G89" s="54"/>
      <c r="H89" s="54"/>
      <c r="I89" s="54"/>
      <c r="J89" s="54"/>
      <c r="K89" s="54"/>
      <c r="L89" s="54"/>
      <c r="M89" s="33"/>
      <c r="N89" s="33"/>
      <c r="O89" s="3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2:43" s="11" customFormat="1" ht="25.5" x14ac:dyDescent="0.2">
      <c r="B90" s="20">
        <v>82</v>
      </c>
      <c r="C90" s="56" t="s">
        <v>79</v>
      </c>
      <c r="D90" s="50">
        <f t="shared" si="3"/>
        <v>903.90316000000007</v>
      </c>
      <c r="E90" s="54"/>
      <c r="F90" s="55">
        <f>1403.90316-500</f>
        <v>903.90316000000007</v>
      </c>
      <c r="G90" s="54"/>
      <c r="H90" s="54"/>
      <c r="I90" s="54"/>
      <c r="J90" s="54"/>
      <c r="K90" s="54"/>
      <c r="L90" s="54"/>
      <c r="M90" s="33"/>
      <c r="N90" s="33"/>
      <c r="O90" s="3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2:43" s="11" customFormat="1" ht="25.5" x14ac:dyDescent="0.2">
      <c r="B91" s="20">
        <v>83</v>
      </c>
      <c r="C91" s="56" t="s">
        <v>80</v>
      </c>
      <c r="D91" s="50">
        <f t="shared" si="3"/>
        <v>313.85232000000002</v>
      </c>
      <c r="E91" s="54"/>
      <c r="F91" s="55">
        <v>313.85232000000002</v>
      </c>
      <c r="G91" s="54"/>
      <c r="H91" s="54"/>
      <c r="I91" s="54"/>
      <c r="J91" s="54"/>
      <c r="K91" s="54"/>
      <c r="L91" s="54"/>
      <c r="M91" s="33"/>
      <c r="N91" s="33"/>
      <c r="O91" s="3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2:43" s="11" customFormat="1" ht="25.5" x14ac:dyDescent="0.2">
      <c r="B92" s="20">
        <v>84</v>
      </c>
      <c r="C92" s="56" t="s">
        <v>81</v>
      </c>
      <c r="D92" s="50">
        <f t="shared" si="3"/>
        <v>591.54999999999995</v>
      </c>
      <c r="E92" s="54"/>
      <c r="F92" s="55">
        <v>275.08999999999997</v>
      </c>
      <c r="G92" s="55">
        <v>316.45999999999998</v>
      </c>
      <c r="H92" s="54"/>
      <c r="I92" s="54"/>
      <c r="J92" s="54"/>
      <c r="K92" s="54"/>
      <c r="L92" s="54"/>
      <c r="M92" s="33"/>
      <c r="N92" s="33"/>
      <c r="O92" s="3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2:43" s="11" customFormat="1" ht="25.5" x14ac:dyDescent="0.2">
      <c r="B93" s="20">
        <v>85</v>
      </c>
      <c r="C93" s="56" t="s">
        <v>81</v>
      </c>
      <c r="D93" s="50">
        <f t="shared" si="3"/>
        <v>803.04</v>
      </c>
      <c r="E93" s="54"/>
      <c r="F93" s="55">
        <v>353.68</v>
      </c>
      <c r="G93" s="54">
        <v>449.36</v>
      </c>
      <c r="H93" s="54"/>
      <c r="I93" s="54"/>
      <c r="J93" s="54"/>
      <c r="K93" s="54"/>
      <c r="L93" s="54"/>
      <c r="M93" s="33"/>
      <c r="N93" s="33"/>
      <c r="O93" s="3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2:43" s="11" customFormat="1" ht="25.5" x14ac:dyDescent="0.2">
      <c r="B94" s="20">
        <v>86</v>
      </c>
      <c r="C94" s="56" t="s">
        <v>81</v>
      </c>
      <c r="D94" s="50">
        <f t="shared" si="3"/>
        <v>150.25</v>
      </c>
      <c r="E94" s="54"/>
      <c r="F94" s="55">
        <v>27.52</v>
      </c>
      <c r="G94" s="54">
        <v>122.73</v>
      </c>
      <c r="H94" s="54"/>
      <c r="I94" s="54"/>
      <c r="J94" s="54"/>
      <c r="K94" s="54"/>
      <c r="L94" s="54"/>
      <c r="M94" s="33"/>
      <c r="N94" s="33"/>
      <c r="O94" s="3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2:43" s="11" customFormat="1" ht="25.5" x14ac:dyDescent="0.2">
      <c r="B95" s="20">
        <v>87</v>
      </c>
      <c r="C95" s="56" t="s">
        <v>82</v>
      </c>
      <c r="D95" s="50">
        <f t="shared" si="3"/>
        <v>1216.6891999999998</v>
      </c>
      <c r="E95" s="54"/>
      <c r="F95" s="55">
        <f>2216.6892-1000</f>
        <v>1216.6891999999998</v>
      </c>
      <c r="G95" s="54"/>
      <c r="H95" s="54"/>
      <c r="I95" s="54"/>
      <c r="J95" s="54"/>
      <c r="K95" s="54"/>
      <c r="L95" s="54"/>
      <c r="M95" s="33"/>
      <c r="N95" s="33"/>
      <c r="O95" s="3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2:43" s="11" customFormat="1" ht="25.5" x14ac:dyDescent="0.2">
      <c r="B96" s="20">
        <v>88</v>
      </c>
      <c r="C96" s="56" t="s">
        <v>83</v>
      </c>
      <c r="D96" s="50">
        <f t="shared" si="3"/>
        <v>836.30199999999991</v>
      </c>
      <c r="E96" s="54"/>
      <c r="F96" s="55">
        <v>836.30199999999991</v>
      </c>
      <c r="G96" s="54"/>
      <c r="H96" s="54"/>
      <c r="I96" s="54"/>
      <c r="J96" s="54"/>
      <c r="K96" s="54"/>
      <c r="L96" s="54"/>
      <c r="M96" s="33"/>
      <c r="N96" s="33"/>
      <c r="O96" s="3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43" s="11" customFormat="1" ht="25.5" x14ac:dyDescent="0.2">
      <c r="B97" s="20">
        <v>89</v>
      </c>
      <c r="C97" s="56" t="s">
        <v>84</v>
      </c>
      <c r="D97" s="50">
        <f t="shared" si="3"/>
        <v>285.928</v>
      </c>
      <c r="E97" s="54"/>
      <c r="F97" s="55">
        <v>285.928</v>
      </c>
      <c r="G97" s="54"/>
      <c r="H97" s="54"/>
      <c r="I97" s="54"/>
      <c r="J97" s="54"/>
      <c r="K97" s="54"/>
      <c r="L97" s="54"/>
      <c r="M97" s="33"/>
      <c r="N97" s="33"/>
      <c r="O97" s="3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2:43" s="11" customFormat="1" ht="25.5" x14ac:dyDescent="0.2">
      <c r="B98" s="20">
        <v>90</v>
      </c>
      <c r="C98" s="56" t="s">
        <v>85</v>
      </c>
      <c r="D98" s="50">
        <f t="shared" si="3"/>
        <v>773.84034000000008</v>
      </c>
      <c r="E98" s="54"/>
      <c r="F98" s="55">
        <v>773.84034000000008</v>
      </c>
      <c r="G98" s="54"/>
      <c r="H98" s="54"/>
      <c r="I98" s="54"/>
      <c r="J98" s="54"/>
      <c r="K98" s="54"/>
      <c r="L98" s="54"/>
      <c r="M98" s="33"/>
      <c r="N98" s="33"/>
      <c r="O98" s="3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2:43" s="11" customFormat="1" ht="25.5" x14ac:dyDescent="0.2">
      <c r="B99" s="20">
        <v>91</v>
      </c>
      <c r="C99" s="56" t="s">
        <v>86</v>
      </c>
      <c r="D99" s="50">
        <f t="shared" si="3"/>
        <v>2396.16032</v>
      </c>
      <c r="E99" s="54"/>
      <c r="F99" s="55">
        <v>2396.16032</v>
      </c>
      <c r="G99" s="54"/>
      <c r="H99" s="54"/>
      <c r="I99" s="54"/>
      <c r="J99" s="54"/>
      <c r="K99" s="54"/>
      <c r="L99" s="54"/>
      <c r="M99" s="33"/>
      <c r="N99" s="33"/>
      <c r="O99" s="3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2:43" s="11" customFormat="1" ht="25.5" x14ac:dyDescent="0.2">
      <c r="B100" s="20">
        <v>92</v>
      </c>
      <c r="C100" s="56" t="s">
        <v>87</v>
      </c>
      <c r="D100" s="50">
        <f t="shared" si="3"/>
        <v>2325.85</v>
      </c>
      <c r="E100" s="54"/>
      <c r="F100" s="55">
        <v>599.08000000000004</v>
      </c>
      <c r="G100" s="55">
        <v>1726.77</v>
      </c>
      <c r="H100" s="54"/>
      <c r="I100" s="54"/>
      <c r="J100" s="54"/>
      <c r="K100" s="54"/>
      <c r="L100" s="54"/>
      <c r="M100" s="33"/>
      <c r="N100" s="33"/>
      <c r="O100" s="3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2:43" s="11" customFormat="1" ht="25.5" x14ac:dyDescent="0.2">
      <c r="B101" s="20">
        <v>93</v>
      </c>
      <c r="C101" s="56" t="s">
        <v>87</v>
      </c>
      <c r="D101" s="50">
        <f t="shared" si="3"/>
        <v>768.8900000000001</v>
      </c>
      <c r="E101" s="54"/>
      <c r="F101" s="55">
        <v>393.35</v>
      </c>
      <c r="G101" s="54">
        <v>375.54</v>
      </c>
      <c r="H101" s="54"/>
      <c r="I101" s="54"/>
      <c r="J101" s="54"/>
      <c r="K101" s="54"/>
      <c r="L101" s="54"/>
      <c r="M101" s="33"/>
      <c r="N101" s="33"/>
      <c r="O101" s="3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2:43" s="11" customFormat="1" ht="25.5" x14ac:dyDescent="0.2">
      <c r="B102" s="20">
        <v>94</v>
      </c>
      <c r="C102" s="56" t="s">
        <v>88</v>
      </c>
      <c r="D102" s="50">
        <f t="shared" ref="D102:D115" si="4">E102+F102+G102+H102+I102+J102+K102+L102+M102+N102+O102</f>
        <v>6575.11</v>
      </c>
      <c r="E102" s="54"/>
      <c r="F102" s="55">
        <v>6575.11</v>
      </c>
      <c r="G102" s="54"/>
      <c r="H102" s="54"/>
      <c r="I102" s="54"/>
      <c r="J102" s="54"/>
      <c r="K102" s="54"/>
      <c r="L102" s="54"/>
      <c r="M102" s="33"/>
      <c r="N102" s="33"/>
      <c r="O102" s="3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2:43" s="11" customFormat="1" ht="25.5" x14ac:dyDescent="0.2">
      <c r="B103" s="20">
        <v>95</v>
      </c>
      <c r="C103" s="56" t="s">
        <v>89</v>
      </c>
      <c r="D103" s="50">
        <f t="shared" si="4"/>
        <v>663.73</v>
      </c>
      <c r="E103" s="54"/>
      <c r="F103" s="55">
        <v>393.35</v>
      </c>
      <c r="G103" s="54">
        <v>270.38</v>
      </c>
      <c r="H103" s="54"/>
      <c r="I103" s="54"/>
      <c r="J103" s="54"/>
      <c r="K103" s="54"/>
      <c r="L103" s="54"/>
      <c r="M103" s="33"/>
      <c r="N103" s="33"/>
      <c r="O103" s="3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2:43" s="11" customFormat="1" ht="25.5" x14ac:dyDescent="0.2">
      <c r="B104" s="20">
        <v>96</v>
      </c>
      <c r="C104" s="56" t="s">
        <v>90</v>
      </c>
      <c r="D104" s="50">
        <f t="shared" si="4"/>
        <v>1490.81</v>
      </c>
      <c r="E104" s="54"/>
      <c r="F104" s="55">
        <v>589.52</v>
      </c>
      <c r="G104" s="54">
        <v>901.29</v>
      </c>
      <c r="H104" s="54"/>
      <c r="I104" s="54"/>
      <c r="J104" s="54"/>
      <c r="K104" s="54"/>
      <c r="L104" s="54"/>
      <c r="M104" s="33"/>
      <c r="N104" s="33"/>
      <c r="O104" s="3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2:43" s="11" customFormat="1" ht="25.5" x14ac:dyDescent="0.2">
      <c r="B105" s="20">
        <v>97</v>
      </c>
      <c r="C105" s="56" t="s">
        <v>91</v>
      </c>
      <c r="D105" s="50">
        <f t="shared" si="4"/>
        <v>1490.81</v>
      </c>
      <c r="E105" s="54"/>
      <c r="F105" s="55">
        <v>589.52</v>
      </c>
      <c r="G105" s="54">
        <v>901.29</v>
      </c>
      <c r="H105" s="54"/>
      <c r="I105" s="54"/>
      <c r="J105" s="54"/>
      <c r="K105" s="54"/>
      <c r="L105" s="54"/>
      <c r="M105" s="33"/>
      <c r="N105" s="33"/>
      <c r="O105" s="3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2:43" ht="25.5" x14ac:dyDescent="0.2">
      <c r="B106" s="20">
        <v>98</v>
      </c>
      <c r="C106" s="56" t="s">
        <v>94</v>
      </c>
      <c r="D106" s="50">
        <f t="shared" si="4"/>
        <v>742.78854500862519</v>
      </c>
      <c r="E106" s="54"/>
      <c r="F106" s="48"/>
      <c r="G106" s="54">
        <v>71.23</v>
      </c>
      <c r="H106" s="48"/>
      <c r="I106" s="54">
        <v>671.55854500862517</v>
      </c>
      <c r="J106" s="48"/>
      <c r="K106" s="48"/>
      <c r="L106" s="48"/>
      <c r="M106" s="30"/>
      <c r="N106" s="30"/>
      <c r="O106" s="30"/>
    </row>
    <row r="107" spans="2:43" ht="25.5" x14ac:dyDescent="0.2">
      <c r="B107" s="20">
        <v>99</v>
      </c>
      <c r="C107" s="56" t="s">
        <v>103</v>
      </c>
      <c r="D107" s="50">
        <f t="shared" si="4"/>
        <v>238.56568380594058</v>
      </c>
      <c r="E107" s="54"/>
      <c r="F107" s="48"/>
      <c r="G107" s="54">
        <v>71.290000000000006</v>
      </c>
      <c r="H107" s="48"/>
      <c r="I107" s="55">
        <v>167.27568380594056</v>
      </c>
      <c r="J107" s="48"/>
      <c r="K107" s="48"/>
      <c r="L107" s="48"/>
      <c r="M107" s="30"/>
      <c r="N107" s="30"/>
      <c r="O107" s="30"/>
    </row>
    <row r="108" spans="2:43" ht="25.5" x14ac:dyDescent="0.2">
      <c r="B108" s="20">
        <v>100</v>
      </c>
      <c r="C108" s="56" t="s">
        <v>103</v>
      </c>
      <c r="D108" s="50">
        <f t="shared" si="4"/>
        <v>474.4176457335314</v>
      </c>
      <c r="E108" s="54"/>
      <c r="F108" s="48"/>
      <c r="G108" s="54">
        <v>71.290000000000006</v>
      </c>
      <c r="H108" s="48"/>
      <c r="I108" s="54">
        <v>403.12764573353138</v>
      </c>
      <c r="J108" s="48"/>
      <c r="K108" s="48"/>
      <c r="L108" s="48"/>
      <c r="M108" s="30"/>
      <c r="N108" s="30"/>
      <c r="O108" s="30"/>
    </row>
    <row r="109" spans="2:43" ht="25.5" x14ac:dyDescent="0.2">
      <c r="B109" s="20">
        <v>101</v>
      </c>
      <c r="C109" s="56" t="s">
        <v>103</v>
      </c>
      <c r="D109" s="50">
        <f t="shared" si="4"/>
        <v>2623.602405397929</v>
      </c>
      <c r="E109" s="54"/>
      <c r="F109" s="48"/>
      <c r="G109" s="57">
        <v>119.2</v>
      </c>
      <c r="H109" s="48"/>
      <c r="I109" s="54">
        <v>2504.4024053979292</v>
      </c>
      <c r="J109" s="48"/>
      <c r="K109" s="48"/>
      <c r="L109" s="48"/>
      <c r="M109" s="30"/>
      <c r="N109" s="30"/>
      <c r="O109" s="30"/>
    </row>
    <row r="110" spans="2:43" ht="25.5" x14ac:dyDescent="0.2">
      <c r="B110" s="20">
        <v>102</v>
      </c>
      <c r="C110" s="56" t="s">
        <v>107</v>
      </c>
      <c r="D110" s="50">
        <f t="shared" si="4"/>
        <v>4444.8982211576667</v>
      </c>
      <c r="E110" s="54"/>
      <c r="F110" s="48"/>
      <c r="G110" s="57">
        <v>144.87</v>
      </c>
      <c r="H110" s="48"/>
      <c r="I110" s="54">
        <v>4300.0282211576668</v>
      </c>
      <c r="J110" s="48"/>
      <c r="K110" s="48"/>
      <c r="L110" s="48"/>
      <c r="M110" s="30"/>
      <c r="N110" s="30"/>
      <c r="O110" s="30"/>
    </row>
    <row r="111" spans="2:43" ht="25.5" x14ac:dyDescent="0.2">
      <c r="B111" s="20">
        <v>103</v>
      </c>
      <c r="C111" s="56" t="s">
        <v>110</v>
      </c>
      <c r="D111" s="50">
        <f t="shared" si="4"/>
        <v>1570.8433113960909</v>
      </c>
      <c r="E111" s="54"/>
      <c r="F111" s="48"/>
      <c r="G111" s="57">
        <v>83.51</v>
      </c>
      <c r="H111" s="48"/>
      <c r="I111" s="55">
        <v>1487.3333113960909</v>
      </c>
      <c r="J111" s="48"/>
      <c r="K111" s="48"/>
      <c r="L111" s="48"/>
      <c r="M111" s="30"/>
      <c r="N111" s="30"/>
      <c r="O111" s="30"/>
    </row>
    <row r="112" spans="2:43" ht="25.5" x14ac:dyDescent="0.2">
      <c r="B112" s="20">
        <v>104</v>
      </c>
      <c r="C112" s="56" t="s">
        <v>116</v>
      </c>
      <c r="D112" s="50">
        <f t="shared" si="4"/>
        <v>687.98917789594009</v>
      </c>
      <c r="E112" s="54"/>
      <c r="F112" s="48"/>
      <c r="G112" s="55">
        <v>71.290000000000006</v>
      </c>
      <c r="H112" s="48"/>
      <c r="I112" s="55">
        <v>616.69917789594012</v>
      </c>
      <c r="J112" s="48"/>
      <c r="K112" s="48"/>
      <c r="L112" s="48"/>
      <c r="M112" s="30"/>
      <c r="N112" s="30"/>
      <c r="O112" s="30"/>
    </row>
    <row r="113" spans="2:15" ht="25.5" x14ac:dyDescent="0.2">
      <c r="B113" s="20">
        <v>105</v>
      </c>
      <c r="C113" s="56" t="s">
        <v>117</v>
      </c>
      <c r="D113" s="50">
        <f t="shared" si="4"/>
        <v>724.26560012511311</v>
      </c>
      <c r="E113" s="54"/>
      <c r="F113" s="48"/>
      <c r="G113" s="54">
        <v>71.290000000000006</v>
      </c>
      <c r="H113" s="48"/>
      <c r="I113" s="55">
        <v>652.97560012511315</v>
      </c>
      <c r="J113" s="48"/>
      <c r="K113" s="48"/>
      <c r="L113" s="48"/>
      <c r="M113" s="30"/>
      <c r="N113" s="30"/>
      <c r="O113" s="30"/>
    </row>
    <row r="114" spans="2:15" ht="25.5" x14ac:dyDescent="0.2">
      <c r="B114" s="20">
        <v>106</v>
      </c>
      <c r="C114" s="56" t="s">
        <v>119</v>
      </c>
      <c r="D114" s="50">
        <f t="shared" si="4"/>
        <v>508.01161621132565</v>
      </c>
      <c r="E114" s="54"/>
      <c r="F114" s="48"/>
      <c r="G114" s="54">
        <v>71.290000000000006</v>
      </c>
      <c r="H114" s="48"/>
      <c r="I114" s="54">
        <v>436.72161621132562</v>
      </c>
      <c r="J114" s="48"/>
      <c r="K114" s="48"/>
      <c r="L114" s="48"/>
      <c r="M114" s="30"/>
      <c r="N114" s="30"/>
      <c r="O114" s="30"/>
    </row>
    <row r="115" spans="2:15" ht="25.5" x14ac:dyDescent="0.2">
      <c r="B115" s="20">
        <v>107</v>
      </c>
      <c r="C115" s="56" t="s">
        <v>122</v>
      </c>
      <c r="D115" s="50">
        <f t="shared" si="4"/>
        <v>662.21641026243276</v>
      </c>
      <c r="E115" s="54"/>
      <c r="F115" s="48"/>
      <c r="G115" s="54">
        <v>71.290000000000006</v>
      </c>
      <c r="H115" s="48"/>
      <c r="I115" s="54">
        <v>590.9264102624328</v>
      </c>
      <c r="J115" s="48"/>
      <c r="K115" s="48"/>
      <c r="L115" s="48"/>
      <c r="M115" s="30"/>
      <c r="N115" s="30"/>
      <c r="O115" s="30"/>
    </row>
    <row r="116" spans="2:15" ht="38.25" x14ac:dyDescent="0.2">
      <c r="B116" s="20">
        <v>108</v>
      </c>
      <c r="C116" s="56" t="s">
        <v>93</v>
      </c>
      <c r="D116" s="50">
        <f>E116+F116+G116+H116+I116+J116+K116+L116+M116+N116+O116+G117+G118+G119+G120+G121+G122+G123+G124+G125+G126+G107+G108+G109+I106</f>
        <v>12625.282860806754</v>
      </c>
      <c r="E116" s="48">
        <v>111.19431579812446</v>
      </c>
      <c r="F116" s="48"/>
      <c r="G116" s="54">
        <v>1072.26</v>
      </c>
      <c r="H116" s="48"/>
      <c r="I116" s="54"/>
      <c r="J116" s="48"/>
      <c r="K116" s="48"/>
      <c r="L116" s="48"/>
      <c r="M116" s="30"/>
      <c r="N116" s="30"/>
      <c r="O116" s="30"/>
    </row>
    <row r="117" spans="2:15" ht="25.5" x14ac:dyDescent="0.2">
      <c r="B117" s="20">
        <v>109</v>
      </c>
      <c r="C117" s="56" t="s">
        <v>95</v>
      </c>
      <c r="D117" s="50"/>
      <c r="E117" s="48">
        <v>36.709077881650046</v>
      </c>
      <c r="F117" s="48"/>
      <c r="G117" s="48">
        <v>353.99</v>
      </c>
      <c r="H117" s="48"/>
      <c r="I117" s="54"/>
      <c r="J117" s="48"/>
      <c r="K117" s="48"/>
      <c r="L117" s="48"/>
      <c r="M117" s="30"/>
      <c r="N117" s="30"/>
      <c r="O117" s="30"/>
    </row>
    <row r="118" spans="2:15" ht="25.5" x14ac:dyDescent="0.2">
      <c r="B118" s="20">
        <v>110</v>
      </c>
      <c r="C118" s="56" t="s">
        <v>96</v>
      </c>
      <c r="D118" s="50"/>
      <c r="E118" s="48">
        <v>221.75605617016893</v>
      </c>
      <c r="F118" s="48"/>
      <c r="G118" s="54">
        <v>2138.42</v>
      </c>
      <c r="H118" s="48"/>
      <c r="I118" s="54"/>
      <c r="J118" s="48"/>
      <c r="K118" s="48"/>
      <c r="L118" s="48"/>
      <c r="M118" s="30"/>
      <c r="N118" s="30"/>
      <c r="O118" s="30"/>
    </row>
    <row r="119" spans="2:15" ht="25.5" x14ac:dyDescent="0.2">
      <c r="B119" s="20">
        <v>111</v>
      </c>
      <c r="C119" s="56" t="s">
        <v>97</v>
      </c>
      <c r="D119" s="50"/>
      <c r="E119" s="48">
        <v>60.56961555160926</v>
      </c>
      <c r="F119" s="48"/>
      <c r="G119" s="54">
        <v>584.08000000000004</v>
      </c>
      <c r="H119" s="48"/>
      <c r="I119" s="54"/>
      <c r="J119" s="48"/>
      <c r="K119" s="48"/>
      <c r="L119" s="48"/>
      <c r="M119" s="30"/>
      <c r="N119" s="30"/>
      <c r="O119" s="30"/>
    </row>
    <row r="120" spans="2:15" ht="25.5" x14ac:dyDescent="0.2">
      <c r="B120" s="20">
        <v>112</v>
      </c>
      <c r="C120" s="56" t="s">
        <v>98</v>
      </c>
      <c r="D120" s="50"/>
      <c r="E120" s="48">
        <v>16.518514691850154</v>
      </c>
      <c r="F120" s="48"/>
      <c r="G120" s="54">
        <v>159.29</v>
      </c>
      <c r="H120" s="48"/>
      <c r="I120" s="54"/>
      <c r="J120" s="48"/>
      <c r="K120" s="48"/>
      <c r="L120" s="48"/>
      <c r="M120" s="30"/>
      <c r="N120" s="30"/>
      <c r="O120" s="30"/>
    </row>
    <row r="121" spans="2:15" ht="25.5" x14ac:dyDescent="0.2">
      <c r="B121" s="20">
        <v>113</v>
      </c>
      <c r="C121" s="56" t="s">
        <v>99</v>
      </c>
      <c r="D121" s="50"/>
      <c r="E121" s="48">
        <v>34.873572137122792</v>
      </c>
      <c r="F121" s="48"/>
      <c r="G121" s="54">
        <v>336.29</v>
      </c>
      <c r="H121" s="48"/>
      <c r="I121" s="54"/>
      <c r="J121" s="48"/>
      <c r="K121" s="48"/>
      <c r="L121" s="48"/>
      <c r="M121" s="30"/>
      <c r="N121" s="30"/>
      <c r="O121" s="30"/>
    </row>
    <row r="122" spans="2:15" ht="25.5" x14ac:dyDescent="0.2">
      <c r="B122" s="20">
        <v>114</v>
      </c>
      <c r="C122" s="56" t="s">
        <v>100</v>
      </c>
      <c r="D122" s="50"/>
      <c r="E122" s="48">
        <v>40.380089370704574</v>
      </c>
      <c r="F122" s="48"/>
      <c r="G122" s="54">
        <v>389.39</v>
      </c>
      <c r="H122" s="48"/>
      <c r="I122" s="54"/>
      <c r="J122" s="48"/>
      <c r="K122" s="48"/>
      <c r="L122" s="48"/>
      <c r="M122" s="30"/>
      <c r="N122" s="30"/>
      <c r="O122" s="30"/>
    </row>
    <row r="123" spans="2:15" ht="25.5" x14ac:dyDescent="0.2">
      <c r="B123" s="20">
        <v>115</v>
      </c>
      <c r="C123" s="56" t="s">
        <v>101</v>
      </c>
      <c r="D123" s="50"/>
      <c r="E123" s="48">
        <v>451.51470998469767</v>
      </c>
      <c r="F123" s="48"/>
      <c r="G123" s="54">
        <v>4354.01</v>
      </c>
      <c r="H123" s="48"/>
      <c r="I123" s="54"/>
      <c r="J123" s="48"/>
      <c r="K123" s="48"/>
      <c r="L123" s="48"/>
      <c r="M123" s="30"/>
      <c r="N123" s="30"/>
      <c r="O123" s="30"/>
    </row>
    <row r="124" spans="2:15" ht="25.5" x14ac:dyDescent="0.2">
      <c r="B124" s="20">
        <v>116</v>
      </c>
      <c r="C124" s="56" t="s">
        <v>102</v>
      </c>
      <c r="D124" s="50"/>
      <c r="E124" s="48">
        <v>117.29192810197773</v>
      </c>
      <c r="F124" s="48"/>
      <c r="G124" s="48">
        <v>1131.06</v>
      </c>
      <c r="H124" s="48"/>
      <c r="I124" s="55"/>
      <c r="J124" s="48"/>
      <c r="K124" s="48"/>
      <c r="L124" s="48"/>
      <c r="M124" s="30"/>
      <c r="N124" s="30"/>
      <c r="O124" s="30"/>
    </row>
    <row r="125" spans="2:15" ht="25.5" x14ac:dyDescent="0.2">
      <c r="B125" s="20">
        <v>117</v>
      </c>
      <c r="C125" s="56" t="s">
        <v>104</v>
      </c>
      <c r="D125" s="50"/>
      <c r="E125" s="48">
        <v>53.227592573500189</v>
      </c>
      <c r="F125" s="48"/>
      <c r="G125" s="54">
        <v>513.28</v>
      </c>
      <c r="H125" s="48"/>
      <c r="I125" s="54"/>
      <c r="J125" s="48"/>
      <c r="K125" s="48"/>
      <c r="L125" s="48"/>
      <c r="M125" s="30"/>
      <c r="N125" s="30"/>
      <c r="O125" s="30"/>
    </row>
    <row r="126" spans="2:15" ht="25.5" x14ac:dyDescent="0.2">
      <c r="B126" s="20">
        <v>118</v>
      </c>
      <c r="C126" s="56" t="s">
        <v>105</v>
      </c>
      <c r="D126" s="50"/>
      <c r="E126" s="48">
        <v>56.898604062554718</v>
      </c>
      <c r="F126" s="48"/>
      <c r="G126" s="57">
        <v>548.67999999999995</v>
      </c>
      <c r="H126" s="48"/>
      <c r="I126" s="54"/>
      <c r="J126" s="48"/>
      <c r="K126" s="48"/>
      <c r="L126" s="48"/>
      <c r="M126" s="30"/>
      <c r="N126" s="30"/>
      <c r="O126" s="30"/>
    </row>
    <row r="127" spans="2:15" ht="25.5" x14ac:dyDescent="0.2">
      <c r="B127" s="20">
        <v>119</v>
      </c>
      <c r="C127" s="56" t="s">
        <v>753</v>
      </c>
      <c r="D127" s="50"/>
      <c r="E127" s="48">
        <v>141.3702376399317</v>
      </c>
      <c r="F127" s="48"/>
      <c r="G127" s="58">
        <v>1363.25</v>
      </c>
      <c r="H127" s="48"/>
      <c r="I127" s="54"/>
      <c r="J127" s="48"/>
      <c r="K127" s="48"/>
      <c r="L127" s="48"/>
      <c r="M127" s="30"/>
      <c r="N127" s="30"/>
      <c r="O127" s="30"/>
    </row>
    <row r="128" spans="2:15" ht="25.5" x14ac:dyDescent="0.2">
      <c r="B128" s="20">
        <v>120</v>
      </c>
      <c r="C128" s="56" t="s">
        <v>106</v>
      </c>
      <c r="D128" s="50">
        <f>E128+F128+G128+H128+I128+J128+K128+L128+M128+N128+O128+G129+G130</f>
        <v>1454.6086860361079</v>
      </c>
      <c r="E128" s="48">
        <v>65.948686036107944</v>
      </c>
      <c r="F128" s="48"/>
      <c r="G128" s="55">
        <v>205.36</v>
      </c>
      <c r="H128" s="48"/>
      <c r="I128" s="55"/>
      <c r="J128" s="48"/>
      <c r="K128" s="48"/>
      <c r="L128" s="48"/>
      <c r="M128" s="30"/>
      <c r="N128" s="30"/>
      <c r="O128" s="30"/>
    </row>
    <row r="129" spans="2:15" ht="25.5" x14ac:dyDescent="0.2">
      <c r="B129" s="20">
        <v>121</v>
      </c>
      <c r="C129" s="56" t="s">
        <v>108</v>
      </c>
      <c r="D129" s="50">
        <f>E129+F129+G129+H129+I129+J129+K129+L129+M129+N129+O129+G130+G131</f>
        <v>2548.29</v>
      </c>
      <c r="E129" s="48">
        <f>467.86/2</f>
        <v>233.93</v>
      </c>
      <c r="F129" s="48"/>
      <c r="G129" s="57">
        <v>591.65</v>
      </c>
      <c r="H129" s="48"/>
      <c r="I129" s="54"/>
      <c r="J129" s="48"/>
      <c r="K129" s="48"/>
      <c r="L129" s="48"/>
      <c r="M129" s="30"/>
      <c r="N129" s="30"/>
      <c r="O129" s="30"/>
    </row>
    <row r="130" spans="2:15" ht="25.5" x14ac:dyDescent="0.2">
      <c r="B130" s="20">
        <v>122</v>
      </c>
      <c r="C130" s="56" t="s">
        <v>109</v>
      </c>
      <c r="D130" s="50">
        <f>E130+F130+G130+H130+I130+J130+K130+L130+M130+N130+O130+G131+G132</f>
        <v>3414.63</v>
      </c>
      <c r="E130" s="48">
        <f>467.86/2</f>
        <v>233.93</v>
      </c>
      <c r="F130" s="48"/>
      <c r="G130" s="57">
        <v>591.65</v>
      </c>
      <c r="H130" s="48"/>
      <c r="I130" s="54"/>
      <c r="J130" s="48"/>
      <c r="K130" s="48"/>
      <c r="L130" s="48"/>
      <c r="M130" s="30"/>
      <c r="N130" s="30"/>
      <c r="O130" s="30"/>
    </row>
    <row r="131" spans="2:15" ht="25.5" x14ac:dyDescent="0.2">
      <c r="B131" s="20">
        <v>123</v>
      </c>
      <c r="C131" s="56" t="s">
        <v>111</v>
      </c>
      <c r="D131" s="50">
        <f>E131+G131+G132+G133+G134+G135+G136+G137+G138+G139+G140+G141+G142+G143+G144+G145+G146+G147+G148+G149+G150+G151+G152</f>
        <v>34701.880014459486</v>
      </c>
      <c r="E131" s="48">
        <v>180.5900144594828</v>
      </c>
      <c r="F131" s="48"/>
      <c r="G131" s="55">
        <v>1131.06</v>
      </c>
      <c r="H131" s="48"/>
      <c r="I131" s="55"/>
      <c r="J131" s="48"/>
      <c r="K131" s="48"/>
      <c r="L131" s="48"/>
      <c r="M131" s="30"/>
      <c r="N131" s="30"/>
      <c r="O131" s="30"/>
    </row>
    <row r="132" spans="2:15" ht="25.5" x14ac:dyDescent="0.2">
      <c r="B132" s="20">
        <v>124</v>
      </c>
      <c r="C132" s="56" t="s">
        <v>112</v>
      </c>
      <c r="D132" s="50"/>
      <c r="E132" s="48">
        <v>232.78909622989175</v>
      </c>
      <c r="F132" s="48"/>
      <c r="G132" s="54">
        <v>1457.99</v>
      </c>
      <c r="H132" s="48"/>
      <c r="I132" s="54"/>
      <c r="J132" s="48"/>
      <c r="K132" s="48"/>
      <c r="L132" s="48"/>
      <c r="M132" s="30"/>
      <c r="N132" s="30"/>
      <c r="O132" s="30"/>
    </row>
    <row r="133" spans="2:15" ht="25.5" x14ac:dyDescent="0.2">
      <c r="B133" s="20">
        <v>125</v>
      </c>
      <c r="C133" s="56" t="s">
        <v>113</v>
      </c>
      <c r="D133" s="50"/>
      <c r="E133" s="48">
        <v>425.34915063776583</v>
      </c>
      <c r="F133" s="48"/>
      <c r="G133" s="48">
        <v>2664.02</v>
      </c>
      <c r="H133" s="48"/>
      <c r="I133" s="48"/>
      <c r="J133" s="48"/>
      <c r="K133" s="48"/>
      <c r="L133" s="48"/>
      <c r="M133" s="30"/>
      <c r="N133" s="30"/>
      <c r="O133" s="30"/>
    </row>
    <row r="134" spans="2:15" ht="25.5" x14ac:dyDescent="0.2">
      <c r="B134" s="20">
        <v>126</v>
      </c>
      <c r="C134" s="56" t="s">
        <v>114</v>
      </c>
      <c r="D134" s="50"/>
      <c r="E134" s="48">
        <v>337.9488589510994</v>
      </c>
      <c r="F134" s="48"/>
      <c r="G134" s="48">
        <v>2116.62</v>
      </c>
      <c r="H134" s="48"/>
      <c r="I134" s="48"/>
      <c r="J134" s="48"/>
      <c r="K134" s="48"/>
      <c r="L134" s="48"/>
      <c r="M134" s="30"/>
      <c r="N134" s="30"/>
      <c r="O134" s="30"/>
    </row>
    <row r="135" spans="2:15" ht="25.5" x14ac:dyDescent="0.2">
      <c r="B135" s="20">
        <v>127</v>
      </c>
      <c r="C135" s="56" t="s">
        <v>115</v>
      </c>
      <c r="D135" s="50"/>
      <c r="E135" s="48">
        <v>14.130299258805218</v>
      </c>
      <c r="F135" s="48"/>
      <c r="G135" s="54">
        <v>88.5</v>
      </c>
      <c r="H135" s="48"/>
      <c r="I135" s="54"/>
      <c r="J135" s="48"/>
      <c r="K135" s="48"/>
      <c r="L135" s="48"/>
      <c r="M135" s="30"/>
      <c r="N135" s="30"/>
      <c r="O135" s="30"/>
    </row>
    <row r="136" spans="2:15" ht="25.5" x14ac:dyDescent="0.2">
      <c r="B136" s="20">
        <v>128</v>
      </c>
      <c r="C136" s="56" t="s">
        <v>118</v>
      </c>
      <c r="D136" s="50"/>
      <c r="E136" s="48">
        <v>145.72569642385901</v>
      </c>
      <c r="F136" s="48"/>
      <c r="G136" s="55">
        <v>912.7</v>
      </c>
      <c r="H136" s="48"/>
      <c r="I136" s="55"/>
      <c r="J136" s="48"/>
      <c r="K136" s="48"/>
      <c r="L136" s="48"/>
      <c r="M136" s="30"/>
      <c r="N136" s="30"/>
      <c r="O136" s="30"/>
    </row>
    <row r="137" spans="2:15" ht="25.5" x14ac:dyDescent="0.2">
      <c r="B137" s="20">
        <v>129</v>
      </c>
      <c r="C137" s="56" t="s">
        <v>120</v>
      </c>
      <c r="D137" s="50"/>
      <c r="E137" s="48">
        <v>135.64608295257796</v>
      </c>
      <c r="F137" s="48"/>
      <c r="G137" s="55">
        <v>849.57</v>
      </c>
      <c r="H137" s="48"/>
      <c r="I137" s="54"/>
      <c r="J137" s="48"/>
      <c r="K137" s="48"/>
      <c r="L137" s="48"/>
      <c r="M137" s="30"/>
      <c r="N137" s="30"/>
      <c r="O137" s="30"/>
    </row>
    <row r="138" spans="2:15" ht="25.5" x14ac:dyDescent="0.2">
      <c r="B138" s="20">
        <v>130</v>
      </c>
      <c r="C138" s="56" t="s">
        <v>121</v>
      </c>
      <c r="D138" s="50"/>
      <c r="E138" s="48">
        <v>114.13290191154503</v>
      </c>
      <c r="F138" s="48"/>
      <c r="G138" s="55">
        <v>714.83</v>
      </c>
      <c r="H138" s="48"/>
      <c r="I138" s="54"/>
      <c r="J138" s="48"/>
      <c r="K138" s="48"/>
      <c r="L138" s="48"/>
      <c r="M138" s="30"/>
      <c r="N138" s="30"/>
      <c r="O138" s="30"/>
    </row>
    <row r="139" spans="2:15" ht="25.5" x14ac:dyDescent="0.2">
      <c r="B139" s="20">
        <v>131</v>
      </c>
      <c r="C139" s="56" t="s">
        <v>123</v>
      </c>
      <c r="D139" s="50"/>
      <c r="E139" s="48">
        <v>591.42088135032031</v>
      </c>
      <c r="F139" s="48"/>
      <c r="G139" s="54">
        <v>3704.15</v>
      </c>
      <c r="H139" s="48"/>
      <c r="I139" s="54"/>
      <c r="J139" s="48"/>
      <c r="K139" s="48"/>
      <c r="L139" s="48"/>
      <c r="M139" s="30"/>
      <c r="N139" s="30"/>
      <c r="O139" s="30"/>
    </row>
    <row r="140" spans="2:15" ht="25.5" x14ac:dyDescent="0.2">
      <c r="B140" s="20">
        <v>132</v>
      </c>
      <c r="C140" s="56" t="s">
        <v>124</v>
      </c>
      <c r="D140" s="50"/>
      <c r="E140" s="48">
        <v>222.58654117183914</v>
      </c>
      <c r="F140" s="48"/>
      <c r="G140" s="54">
        <v>1394.09</v>
      </c>
      <c r="H140" s="48"/>
      <c r="I140" s="55"/>
      <c r="J140" s="48"/>
      <c r="K140" s="48"/>
      <c r="L140" s="48"/>
      <c r="M140" s="30"/>
      <c r="N140" s="30"/>
      <c r="O140" s="30"/>
    </row>
    <row r="141" spans="2:15" ht="25.5" x14ac:dyDescent="0.2">
      <c r="B141" s="20">
        <v>133</v>
      </c>
      <c r="C141" s="56" t="s">
        <v>125</v>
      </c>
      <c r="D141" s="50"/>
      <c r="E141" s="48">
        <v>211.30146149260352</v>
      </c>
      <c r="F141" s="48"/>
      <c r="G141" s="54">
        <v>1323.41</v>
      </c>
      <c r="H141" s="48"/>
      <c r="I141" s="55"/>
      <c r="J141" s="48"/>
      <c r="K141" s="48"/>
      <c r="L141" s="48"/>
      <c r="M141" s="30"/>
      <c r="N141" s="30"/>
      <c r="O141" s="30"/>
    </row>
    <row r="142" spans="2:15" ht="25.5" x14ac:dyDescent="0.2">
      <c r="B142" s="20">
        <v>134</v>
      </c>
      <c r="C142" s="56" t="s">
        <v>126</v>
      </c>
      <c r="D142" s="50"/>
      <c r="E142" s="48">
        <v>134.7966683530656</v>
      </c>
      <c r="F142" s="48"/>
      <c r="G142" s="48">
        <v>844.25</v>
      </c>
      <c r="H142" s="48"/>
      <c r="I142" s="55"/>
      <c r="J142" s="48"/>
      <c r="K142" s="48"/>
      <c r="L142" s="48"/>
      <c r="M142" s="30"/>
      <c r="N142" s="30"/>
      <c r="O142" s="30"/>
    </row>
    <row r="143" spans="2:15" ht="25.5" x14ac:dyDescent="0.2">
      <c r="B143" s="20">
        <v>135</v>
      </c>
      <c r="C143" s="56" t="s">
        <v>127</v>
      </c>
      <c r="D143" s="50"/>
      <c r="E143" s="48">
        <v>131.57623743724525</v>
      </c>
      <c r="F143" s="48"/>
      <c r="G143" s="48">
        <v>824.08</v>
      </c>
      <c r="H143" s="48"/>
      <c r="I143" s="54"/>
      <c r="J143" s="48"/>
      <c r="K143" s="48"/>
      <c r="L143" s="48"/>
      <c r="M143" s="30"/>
      <c r="N143" s="30"/>
      <c r="O143" s="30"/>
    </row>
    <row r="144" spans="2:15" ht="38.25" x14ac:dyDescent="0.2">
      <c r="B144" s="20">
        <v>136</v>
      </c>
      <c r="C144" s="56" t="s">
        <v>128</v>
      </c>
      <c r="D144" s="50"/>
      <c r="E144" s="48">
        <v>399.46914830036764</v>
      </c>
      <c r="F144" s="48"/>
      <c r="G144" s="48">
        <v>2501.9299999999998</v>
      </c>
      <c r="H144" s="48"/>
      <c r="I144" s="54"/>
      <c r="J144" s="48"/>
      <c r="K144" s="48"/>
      <c r="L144" s="48"/>
      <c r="M144" s="30"/>
      <c r="N144" s="30"/>
      <c r="O144" s="30"/>
    </row>
    <row r="145" spans="2:15" ht="25.5" x14ac:dyDescent="0.2">
      <c r="B145" s="20">
        <v>137</v>
      </c>
      <c r="C145" s="56" t="s">
        <v>129</v>
      </c>
      <c r="D145" s="50"/>
      <c r="E145" s="48">
        <v>101.73496137542946</v>
      </c>
      <c r="F145" s="48"/>
      <c r="G145" s="54">
        <v>637.17999999999995</v>
      </c>
      <c r="H145" s="48"/>
      <c r="I145" s="54"/>
      <c r="J145" s="48"/>
      <c r="K145" s="48"/>
      <c r="L145" s="48"/>
      <c r="M145" s="30"/>
      <c r="N145" s="30"/>
      <c r="O145" s="30"/>
    </row>
    <row r="146" spans="2:15" ht="25.5" x14ac:dyDescent="0.2">
      <c r="B146" s="20">
        <v>138</v>
      </c>
      <c r="C146" s="56" t="s">
        <v>130</v>
      </c>
      <c r="D146" s="50"/>
      <c r="E146" s="48">
        <v>553.53571289688182</v>
      </c>
      <c r="F146" s="48"/>
      <c r="G146" s="55">
        <v>3466.87</v>
      </c>
      <c r="H146" s="48"/>
      <c r="I146" s="48"/>
      <c r="J146" s="48"/>
      <c r="K146" s="48"/>
      <c r="L146" s="48"/>
      <c r="M146" s="30"/>
      <c r="N146" s="30"/>
      <c r="O146" s="30"/>
    </row>
    <row r="147" spans="2:15" ht="25.5" x14ac:dyDescent="0.2">
      <c r="B147" s="20">
        <v>139</v>
      </c>
      <c r="C147" s="56" t="s">
        <v>131</v>
      </c>
      <c r="D147" s="50"/>
      <c r="E147" s="48">
        <v>337.9488589510994</v>
      </c>
      <c r="F147" s="48"/>
      <c r="G147" s="57">
        <v>2116.62</v>
      </c>
      <c r="H147" s="48"/>
      <c r="I147" s="48"/>
      <c r="J147" s="48"/>
      <c r="K147" s="48"/>
      <c r="L147" s="48"/>
      <c r="M147" s="30"/>
      <c r="N147" s="30"/>
      <c r="O147" s="30"/>
    </row>
    <row r="148" spans="2:15" ht="25.5" x14ac:dyDescent="0.2">
      <c r="B148" s="20">
        <v>140</v>
      </c>
      <c r="C148" s="56" t="s">
        <v>132</v>
      </c>
      <c r="D148" s="50"/>
      <c r="E148" s="48">
        <v>745.81795125153201</v>
      </c>
      <c r="F148" s="48"/>
      <c r="G148" s="57">
        <v>4671.16</v>
      </c>
      <c r="H148" s="48"/>
      <c r="I148" s="48"/>
      <c r="J148" s="48"/>
      <c r="K148" s="48"/>
      <c r="L148" s="48"/>
      <c r="M148" s="30"/>
      <c r="N148" s="30"/>
      <c r="O148" s="30"/>
    </row>
    <row r="149" spans="2:15" ht="25.5" x14ac:dyDescent="0.2">
      <c r="B149" s="20">
        <v>141</v>
      </c>
      <c r="C149" s="56" t="s">
        <v>133</v>
      </c>
      <c r="D149" s="50"/>
      <c r="E149" s="48">
        <v>31.08506172538743</v>
      </c>
      <c r="F149" s="48"/>
      <c r="G149" s="57">
        <v>194.69</v>
      </c>
      <c r="H149" s="48"/>
      <c r="I149" s="54"/>
      <c r="J149" s="48"/>
      <c r="K149" s="48"/>
      <c r="L149" s="48"/>
      <c r="M149" s="30"/>
      <c r="N149" s="30"/>
      <c r="O149" s="30"/>
    </row>
    <row r="150" spans="2:15" ht="25.5" x14ac:dyDescent="0.2">
      <c r="B150" s="20">
        <v>142</v>
      </c>
      <c r="C150" s="56" t="s">
        <v>162</v>
      </c>
      <c r="D150" s="50"/>
      <c r="E150" s="48">
        <v>138.59189110314244</v>
      </c>
      <c r="F150" s="48"/>
      <c r="G150" s="57">
        <v>868.02</v>
      </c>
      <c r="H150" s="48"/>
      <c r="I150" s="55"/>
      <c r="J150" s="48"/>
      <c r="K150" s="48"/>
      <c r="L150" s="48"/>
      <c r="M150" s="30"/>
      <c r="N150" s="30"/>
      <c r="O150" s="30"/>
    </row>
    <row r="151" spans="2:15" ht="25.5" x14ac:dyDescent="0.2">
      <c r="B151" s="20">
        <v>143</v>
      </c>
      <c r="C151" s="56" t="s">
        <v>752</v>
      </c>
      <c r="D151" s="50"/>
      <c r="E151" s="48">
        <v>97.709821891650051</v>
      </c>
      <c r="F151" s="48"/>
      <c r="G151" s="57">
        <v>611.97</v>
      </c>
      <c r="H151" s="48"/>
      <c r="I151" s="54"/>
      <c r="J151" s="48"/>
      <c r="K151" s="48"/>
      <c r="L151" s="48"/>
      <c r="M151" s="30"/>
      <c r="N151" s="30"/>
      <c r="O151" s="30"/>
    </row>
    <row r="152" spans="2:15" ht="25.5" x14ac:dyDescent="0.2">
      <c r="B152" s="20">
        <v>144</v>
      </c>
      <c r="C152" s="56" t="s">
        <v>754</v>
      </c>
      <c r="D152" s="50"/>
      <c r="E152" s="48">
        <v>227.93370187440848</v>
      </c>
      <c r="F152" s="48"/>
      <c r="G152" s="48">
        <v>1427.58</v>
      </c>
      <c r="H152" s="48"/>
      <c r="I152" s="48"/>
      <c r="J152" s="48"/>
      <c r="K152" s="48"/>
      <c r="L152" s="48"/>
      <c r="M152" s="30"/>
      <c r="N152" s="30"/>
      <c r="O152" s="30"/>
    </row>
    <row r="153" spans="2:15" ht="25.5" x14ac:dyDescent="0.2">
      <c r="B153" s="20">
        <v>145</v>
      </c>
      <c r="C153" s="56" t="s">
        <v>134</v>
      </c>
      <c r="D153" s="50">
        <f>E153+G153+G154+G155+G156+G157</f>
        <v>7621.0412730955368</v>
      </c>
      <c r="E153" s="48">
        <v>343.66127309553718</v>
      </c>
      <c r="F153" s="48"/>
      <c r="G153" s="57">
        <v>2130.6</v>
      </c>
      <c r="H153" s="48"/>
      <c r="I153" s="48"/>
      <c r="J153" s="48"/>
      <c r="K153" s="48"/>
      <c r="L153" s="48"/>
      <c r="M153" s="30"/>
      <c r="N153" s="30"/>
      <c r="O153" s="30"/>
    </row>
    <row r="154" spans="2:15" ht="25.5" x14ac:dyDescent="0.2">
      <c r="B154" s="20">
        <v>146</v>
      </c>
      <c r="C154" s="56" t="s">
        <v>136</v>
      </c>
      <c r="D154" s="50"/>
      <c r="E154" s="48">
        <v>613.19487732947857</v>
      </c>
      <c r="F154" s="48"/>
      <c r="G154" s="57">
        <v>3801.63</v>
      </c>
      <c r="H154" s="48"/>
      <c r="I154" s="48"/>
      <c r="J154" s="48"/>
      <c r="K154" s="48"/>
      <c r="L154" s="48"/>
      <c r="M154" s="30"/>
      <c r="N154" s="30"/>
      <c r="O154" s="30"/>
    </row>
    <row r="155" spans="2:15" ht="25.5" x14ac:dyDescent="0.2">
      <c r="B155" s="20">
        <v>147</v>
      </c>
      <c r="C155" s="56" t="s">
        <v>138</v>
      </c>
      <c r="D155" s="50"/>
      <c r="E155" s="48">
        <v>45.677947962041287</v>
      </c>
      <c r="F155" s="48"/>
      <c r="G155" s="57">
        <v>283.19</v>
      </c>
      <c r="H155" s="48"/>
      <c r="I155" s="48"/>
      <c r="J155" s="48"/>
      <c r="K155" s="48"/>
      <c r="L155" s="48"/>
      <c r="M155" s="30"/>
      <c r="N155" s="30"/>
      <c r="O155" s="30"/>
    </row>
    <row r="156" spans="2:15" ht="25.5" x14ac:dyDescent="0.2">
      <c r="B156" s="20">
        <v>148</v>
      </c>
      <c r="C156" s="56" t="s">
        <v>140</v>
      </c>
      <c r="D156" s="50"/>
      <c r="E156" s="48">
        <v>128.46892620970735</v>
      </c>
      <c r="F156" s="48"/>
      <c r="G156" s="57">
        <v>796.47</v>
      </c>
      <c r="H156" s="48"/>
      <c r="I156" s="48"/>
      <c r="J156" s="48"/>
      <c r="K156" s="48"/>
      <c r="L156" s="48"/>
      <c r="M156" s="30"/>
      <c r="N156" s="30"/>
      <c r="O156" s="30"/>
    </row>
    <row r="157" spans="2:15" ht="25.5" x14ac:dyDescent="0.2">
      <c r="B157" s="20">
        <v>149</v>
      </c>
      <c r="C157" s="56" t="s">
        <v>141</v>
      </c>
      <c r="D157" s="50"/>
      <c r="E157" s="48">
        <v>42.822975403235787</v>
      </c>
      <c r="F157" s="48"/>
      <c r="G157" s="57">
        <v>265.49</v>
      </c>
      <c r="H157" s="48"/>
      <c r="I157" s="48"/>
      <c r="J157" s="48"/>
      <c r="K157" s="48"/>
      <c r="L157" s="48"/>
      <c r="M157" s="30"/>
      <c r="N157" s="30"/>
      <c r="O157" s="30"/>
    </row>
    <row r="158" spans="2:15" ht="25.5" x14ac:dyDescent="0.2">
      <c r="B158" s="20">
        <v>150</v>
      </c>
      <c r="C158" s="56" t="s">
        <v>143</v>
      </c>
      <c r="D158" s="50">
        <f>E158+G158+G159+G160+G161+G162+G163+G164+G165+G166</f>
        <v>13279.602559853291</v>
      </c>
      <c r="E158" s="48">
        <v>203.46255985329003</v>
      </c>
      <c r="F158" s="48"/>
      <c r="G158" s="54">
        <v>697.3</v>
      </c>
      <c r="H158" s="48"/>
      <c r="I158" s="48"/>
      <c r="J158" s="48"/>
      <c r="K158" s="48"/>
      <c r="L158" s="48"/>
      <c r="M158" s="30"/>
      <c r="N158" s="30"/>
      <c r="O158" s="30"/>
    </row>
    <row r="159" spans="2:15" ht="25.5" x14ac:dyDescent="0.2">
      <c r="B159" s="20">
        <v>151</v>
      </c>
      <c r="C159" s="56" t="s">
        <v>145</v>
      </c>
      <c r="D159" s="50"/>
      <c r="E159" s="48">
        <v>56.807867170281142</v>
      </c>
      <c r="F159" s="48"/>
      <c r="G159" s="54">
        <v>194.69</v>
      </c>
      <c r="H159" s="48"/>
      <c r="I159" s="48"/>
      <c r="J159" s="48"/>
      <c r="K159" s="48"/>
      <c r="L159" s="48"/>
      <c r="M159" s="30"/>
      <c r="N159" s="30"/>
      <c r="O159" s="30"/>
    </row>
    <row r="160" spans="2:15" ht="25.5" x14ac:dyDescent="0.2">
      <c r="B160" s="20">
        <v>152</v>
      </c>
      <c r="C160" s="56" t="s">
        <v>146</v>
      </c>
      <c r="D160" s="50"/>
      <c r="E160" s="48">
        <v>67.819880663559744</v>
      </c>
      <c r="F160" s="48"/>
      <c r="G160" s="54">
        <v>232.43</v>
      </c>
      <c r="H160" s="48"/>
      <c r="I160" s="48"/>
      <c r="J160" s="48"/>
      <c r="K160" s="48"/>
      <c r="L160" s="48"/>
      <c r="M160" s="30"/>
      <c r="N160" s="30"/>
      <c r="O160" s="30"/>
    </row>
    <row r="161" spans="2:15" ht="25.5" x14ac:dyDescent="0.2">
      <c r="B161" s="20">
        <v>153</v>
      </c>
      <c r="C161" s="56" t="s">
        <v>147</v>
      </c>
      <c r="D161" s="50"/>
      <c r="E161" s="48">
        <v>98.12480173965713</v>
      </c>
      <c r="F161" s="48"/>
      <c r="G161" s="54">
        <v>336.29</v>
      </c>
      <c r="H161" s="48"/>
      <c r="I161" s="48"/>
      <c r="J161" s="48"/>
      <c r="K161" s="48"/>
      <c r="L161" s="48"/>
      <c r="M161" s="30"/>
      <c r="N161" s="30"/>
      <c r="O161" s="30"/>
    </row>
    <row r="162" spans="2:15" ht="25.5" x14ac:dyDescent="0.2">
      <c r="B162" s="20">
        <v>154</v>
      </c>
      <c r="C162" s="56" t="s">
        <v>149</v>
      </c>
      <c r="D162" s="50"/>
      <c r="E162" s="48">
        <v>82.630951276141133</v>
      </c>
      <c r="F162" s="48"/>
      <c r="G162" s="54">
        <v>283.19</v>
      </c>
      <c r="H162" s="48"/>
      <c r="I162" s="48"/>
      <c r="J162" s="48"/>
      <c r="K162" s="48"/>
      <c r="L162" s="48"/>
      <c r="M162" s="30"/>
      <c r="N162" s="30"/>
      <c r="O162" s="30"/>
    </row>
    <row r="163" spans="2:15" ht="25.5" x14ac:dyDescent="0.2">
      <c r="B163" s="20">
        <v>155</v>
      </c>
      <c r="C163" s="56" t="s">
        <v>151</v>
      </c>
      <c r="D163" s="50"/>
      <c r="E163" s="48">
        <v>853.27931687332807</v>
      </c>
      <c r="F163" s="48"/>
      <c r="G163" s="54">
        <v>2924.33</v>
      </c>
      <c r="H163" s="48"/>
      <c r="I163" s="48"/>
      <c r="J163" s="48"/>
      <c r="K163" s="48"/>
      <c r="L163" s="48"/>
      <c r="M163" s="30"/>
      <c r="N163" s="30"/>
      <c r="O163" s="30"/>
    </row>
    <row r="164" spans="2:15" ht="25.5" x14ac:dyDescent="0.2">
      <c r="B164" s="20">
        <v>156</v>
      </c>
      <c r="C164" s="56" t="s">
        <v>163</v>
      </c>
      <c r="D164" s="50"/>
      <c r="E164" s="48">
        <v>1139.3669922775377</v>
      </c>
      <c r="F164" s="48"/>
      <c r="G164" s="48">
        <v>3904.8</v>
      </c>
      <c r="H164" s="48"/>
      <c r="I164" s="48"/>
      <c r="J164" s="48"/>
      <c r="K164" s="48"/>
      <c r="L164" s="48"/>
      <c r="M164" s="30"/>
      <c r="N164" s="30"/>
      <c r="O164" s="30"/>
    </row>
    <row r="165" spans="2:15" ht="25.5" x14ac:dyDescent="0.2">
      <c r="B165" s="20">
        <v>157</v>
      </c>
      <c r="C165" s="56" t="s">
        <v>164</v>
      </c>
      <c r="D165" s="50"/>
      <c r="E165" s="48">
        <v>36.152317748203984</v>
      </c>
      <c r="F165" s="48"/>
      <c r="G165" s="54">
        <v>123.9</v>
      </c>
      <c r="H165" s="48"/>
      <c r="I165" s="54"/>
      <c r="J165" s="48"/>
      <c r="K165" s="48"/>
      <c r="L165" s="48"/>
      <c r="M165" s="30"/>
      <c r="N165" s="30"/>
      <c r="O165" s="30"/>
    </row>
    <row r="166" spans="2:15" ht="25.5" x14ac:dyDescent="0.2">
      <c r="B166" s="20">
        <v>158</v>
      </c>
      <c r="C166" s="56" t="s">
        <v>165</v>
      </c>
      <c r="D166" s="50"/>
      <c r="E166" s="48">
        <v>1277.7933123980013</v>
      </c>
      <c r="F166" s="48"/>
      <c r="G166" s="48">
        <v>4379.21</v>
      </c>
      <c r="H166" s="48"/>
      <c r="I166" s="48"/>
      <c r="J166" s="48"/>
      <c r="K166" s="48"/>
      <c r="L166" s="48"/>
      <c r="M166" s="30"/>
      <c r="N166" s="30"/>
      <c r="O166" s="30"/>
    </row>
    <row r="167" spans="2:15" ht="25.5" x14ac:dyDescent="0.2">
      <c r="B167" s="20">
        <v>159</v>
      </c>
      <c r="C167" s="56" t="s">
        <v>153</v>
      </c>
      <c r="D167" s="50">
        <f>E167+G167+G168+G169+G170+G171+G172+G173</f>
        <v>9683.3046325248943</v>
      </c>
      <c r="E167" s="48">
        <v>80.014632524895134</v>
      </c>
      <c r="F167" s="48"/>
      <c r="G167" s="57">
        <v>479.17</v>
      </c>
      <c r="H167" s="48"/>
      <c r="I167" s="48"/>
      <c r="J167" s="48"/>
      <c r="K167" s="48"/>
      <c r="L167" s="48"/>
      <c r="M167" s="30"/>
      <c r="N167" s="30"/>
      <c r="O167" s="30"/>
    </row>
    <row r="168" spans="2:15" ht="25.5" x14ac:dyDescent="0.2">
      <c r="B168" s="20">
        <v>160</v>
      </c>
      <c r="C168" s="56" t="s">
        <v>154</v>
      </c>
      <c r="D168" s="50"/>
      <c r="E168" s="48">
        <v>450.94708616942745</v>
      </c>
      <c r="F168" s="48"/>
      <c r="G168" s="57">
        <v>2700.51</v>
      </c>
      <c r="H168" s="48"/>
      <c r="I168" s="48"/>
      <c r="J168" s="48"/>
      <c r="K168" s="48"/>
      <c r="L168" s="48"/>
      <c r="M168" s="30"/>
      <c r="N168" s="30"/>
      <c r="O168" s="30"/>
    </row>
    <row r="169" spans="2:15" ht="25.5" x14ac:dyDescent="0.2">
      <c r="B169" s="20">
        <v>161</v>
      </c>
      <c r="C169" s="56" t="s">
        <v>155</v>
      </c>
      <c r="D169" s="50"/>
      <c r="E169" s="48">
        <v>175.69421209814558</v>
      </c>
      <c r="F169" s="48"/>
      <c r="G169" s="57">
        <v>1052.1500000000001</v>
      </c>
      <c r="H169" s="48"/>
      <c r="I169" s="48"/>
      <c r="J169" s="48"/>
      <c r="K169" s="48"/>
      <c r="L169" s="48"/>
      <c r="M169" s="30"/>
      <c r="N169" s="30"/>
      <c r="O169" s="30"/>
    </row>
    <row r="170" spans="2:15" ht="25.5" x14ac:dyDescent="0.2">
      <c r="B170" s="20">
        <v>162</v>
      </c>
      <c r="C170" s="56" t="s">
        <v>156</v>
      </c>
      <c r="D170" s="50"/>
      <c r="E170" s="48">
        <v>224.00991169276364</v>
      </c>
      <c r="F170" s="48"/>
      <c r="G170" s="57">
        <v>1341.49</v>
      </c>
      <c r="H170" s="48"/>
      <c r="I170" s="48"/>
      <c r="J170" s="48"/>
      <c r="K170" s="48"/>
      <c r="L170" s="48"/>
      <c r="M170" s="30"/>
      <c r="N170" s="30"/>
      <c r="O170" s="30"/>
    </row>
    <row r="171" spans="2:15" ht="25.5" x14ac:dyDescent="0.2">
      <c r="B171" s="20">
        <v>163</v>
      </c>
      <c r="C171" s="56" t="s">
        <v>157</v>
      </c>
      <c r="D171" s="50"/>
      <c r="E171" s="48">
        <v>75.96188479156622</v>
      </c>
      <c r="F171" s="48"/>
      <c r="G171" s="57">
        <v>454.9</v>
      </c>
      <c r="H171" s="48"/>
      <c r="I171" s="48"/>
      <c r="J171" s="48"/>
      <c r="K171" s="48"/>
      <c r="L171" s="48"/>
      <c r="M171" s="30"/>
      <c r="N171" s="30"/>
      <c r="O171" s="30"/>
    </row>
    <row r="172" spans="2:15" ht="25.5" x14ac:dyDescent="0.2">
      <c r="B172" s="20">
        <v>164</v>
      </c>
      <c r="C172" s="56" t="s">
        <v>159</v>
      </c>
      <c r="D172" s="50"/>
      <c r="E172" s="48">
        <v>452.19781054201218</v>
      </c>
      <c r="F172" s="48"/>
      <c r="G172" s="57">
        <v>2708</v>
      </c>
      <c r="H172" s="48"/>
      <c r="I172" s="48"/>
      <c r="J172" s="48"/>
      <c r="K172" s="48"/>
      <c r="L172" s="48"/>
      <c r="M172" s="30"/>
      <c r="N172" s="30"/>
      <c r="O172" s="30"/>
    </row>
    <row r="173" spans="2:15" ht="25.5" x14ac:dyDescent="0.2">
      <c r="B173" s="20">
        <v>165</v>
      </c>
      <c r="C173" s="56" t="s">
        <v>160</v>
      </c>
      <c r="D173" s="50"/>
      <c r="E173" s="48">
        <v>144.78846218119003</v>
      </c>
      <c r="F173" s="48"/>
      <c r="G173" s="57">
        <v>867.07</v>
      </c>
      <c r="H173" s="48"/>
      <c r="I173" s="48"/>
      <c r="J173" s="48"/>
      <c r="K173" s="48"/>
      <c r="L173" s="48"/>
      <c r="M173" s="30"/>
      <c r="N173" s="30"/>
      <c r="O173" s="30"/>
    </row>
    <row r="174" spans="2:15" ht="25.5" x14ac:dyDescent="0.2">
      <c r="B174" s="20">
        <v>166</v>
      </c>
      <c r="C174" s="56" t="s">
        <v>748</v>
      </c>
      <c r="D174" s="50">
        <f>E174+F174+G174+H174+I174+J174+K174+L174+M174+N174+O174</f>
        <v>1328.06</v>
      </c>
      <c r="E174" s="48">
        <v>296.60000000000002</v>
      </c>
      <c r="F174" s="48"/>
      <c r="G174" s="48">
        <v>1031.46</v>
      </c>
      <c r="H174" s="48"/>
      <c r="I174" s="48"/>
      <c r="J174" s="48"/>
      <c r="K174" s="48"/>
      <c r="L174" s="48"/>
      <c r="M174" s="30"/>
      <c r="N174" s="30"/>
      <c r="O174" s="30"/>
    </row>
    <row r="175" spans="2:15" ht="25.5" x14ac:dyDescent="0.2">
      <c r="B175" s="20">
        <v>167</v>
      </c>
      <c r="C175" s="56" t="s">
        <v>166</v>
      </c>
      <c r="D175" s="50">
        <f>E175+F175+G175+H175+I175+J175+K175+L175+M175+N175+O175</f>
        <v>6241.22</v>
      </c>
      <c r="E175" s="57">
        <v>1606.7</v>
      </c>
      <c r="F175" s="48"/>
      <c r="G175" s="57">
        <v>4634.5200000000004</v>
      </c>
      <c r="H175" s="48"/>
      <c r="I175" s="48"/>
      <c r="J175" s="48"/>
      <c r="K175" s="48"/>
      <c r="L175" s="48"/>
      <c r="M175" s="30"/>
      <c r="N175" s="30"/>
      <c r="O175" s="30"/>
    </row>
    <row r="176" spans="2:15" ht="25.5" x14ac:dyDescent="0.2">
      <c r="B176" s="20">
        <v>168</v>
      </c>
      <c r="C176" s="56" t="s">
        <v>167</v>
      </c>
      <c r="D176" s="50">
        <f>F176+H176+H177+H178+H179+H180+H181+H182</f>
        <v>15242.200081750574</v>
      </c>
      <c r="E176" s="48"/>
      <c r="F176" s="48">
        <v>495.60750415751988</v>
      </c>
      <c r="G176" s="48"/>
      <c r="H176" s="54">
        <v>2554.5965620300744</v>
      </c>
      <c r="I176" s="48"/>
      <c r="J176" s="48"/>
      <c r="K176" s="48"/>
      <c r="L176" s="48"/>
      <c r="M176" s="30"/>
      <c r="N176" s="30"/>
      <c r="O176" s="30"/>
    </row>
    <row r="177" spans="2:15" ht="25.5" x14ac:dyDescent="0.2">
      <c r="B177" s="20">
        <v>169</v>
      </c>
      <c r="C177" s="56" t="s">
        <v>168</v>
      </c>
      <c r="D177" s="50"/>
      <c r="E177" s="48"/>
      <c r="F177" s="48">
        <v>194.12653978620148</v>
      </c>
      <c r="G177" s="48"/>
      <c r="H177" s="54">
        <v>1000.6204243812401</v>
      </c>
      <c r="I177" s="48"/>
      <c r="J177" s="48"/>
      <c r="K177" s="48"/>
      <c r="L177" s="48"/>
      <c r="M177" s="30"/>
      <c r="N177" s="30"/>
      <c r="O177" s="30"/>
    </row>
    <row r="178" spans="2:15" ht="25.5" x14ac:dyDescent="0.2">
      <c r="B178" s="20">
        <v>170</v>
      </c>
      <c r="C178" s="56" t="s">
        <v>169</v>
      </c>
      <c r="D178" s="50"/>
      <c r="E178" s="48"/>
      <c r="F178" s="48">
        <v>1129.3037980163531</v>
      </c>
      <c r="G178" s="48"/>
      <c r="H178" s="54">
        <v>5820.9683584273644</v>
      </c>
      <c r="I178" s="48"/>
      <c r="J178" s="48"/>
      <c r="K178" s="48"/>
      <c r="L178" s="48"/>
      <c r="M178" s="30"/>
      <c r="N178" s="30"/>
      <c r="O178" s="30"/>
    </row>
    <row r="179" spans="2:15" ht="25.5" x14ac:dyDescent="0.2">
      <c r="B179" s="20">
        <v>171</v>
      </c>
      <c r="C179" s="56" t="s">
        <v>170</v>
      </c>
      <c r="D179" s="50"/>
      <c r="E179" s="48"/>
      <c r="F179" s="48">
        <v>432.78401771501728</v>
      </c>
      <c r="G179" s="48"/>
      <c r="H179" s="54">
        <v>2230.7744626178114</v>
      </c>
      <c r="I179" s="48"/>
      <c r="J179" s="48"/>
      <c r="K179" s="48"/>
      <c r="L179" s="48"/>
      <c r="M179" s="30"/>
      <c r="N179" s="30"/>
      <c r="O179" s="30"/>
    </row>
    <row r="180" spans="2:15" ht="25.5" x14ac:dyDescent="0.2">
      <c r="B180" s="20">
        <v>172</v>
      </c>
      <c r="C180" s="56" t="s">
        <v>171</v>
      </c>
      <c r="D180" s="50"/>
      <c r="E180" s="48"/>
      <c r="F180" s="48">
        <v>145.59490483965109</v>
      </c>
      <c r="G180" s="48"/>
      <c r="H180" s="54">
        <v>750.46531828593015</v>
      </c>
      <c r="I180" s="48"/>
      <c r="J180" s="48"/>
      <c r="K180" s="48"/>
      <c r="L180" s="48"/>
      <c r="M180" s="30"/>
      <c r="N180" s="30"/>
      <c r="O180" s="30"/>
    </row>
    <row r="181" spans="2:15" ht="25.5" x14ac:dyDescent="0.2">
      <c r="B181" s="20">
        <v>173</v>
      </c>
      <c r="C181" s="56" t="s">
        <v>172</v>
      </c>
      <c r="D181" s="50"/>
      <c r="E181" s="48"/>
      <c r="F181" s="48">
        <v>322.80386042723228</v>
      </c>
      <c r="G181" s="48"/>
      <c r="H181" s="54">
        <v>1663.8844753959754</v>
      </c>
      <c r="I181" s="48"/>
      <c r="J181" s="48"/>
      <c r="K181" s="48"/>
      <c r="L181" s="48"/>
      <c r="M181" s="30"/>
      <c r="N181" s="30"/>
      <c r="O181" s="30"/>
    </row>
    <row r="182" spans="2:15" ht="25.5" x14ac:dyDescent="0.2">
      <c r="B182" s="20">
        <v>174</v>
      </c>
      <c r="C182" s="56" t="s">
        <v>173</v>
      </c>
      <c r="D182" s="50"/>
      <c r="E182" s="48"/>
      <c r="F182" s="48">
        <v>140.70937505802436</v>
      </c>
      <c r="G182" s="48"/>
      <c r="H182" s="54">
        <v>725.28297645465614</v>
      </c>
      <c r="I182" s="48"/>
      <c r="J182" s="48"/>
      <c r="K182" s="48"/>
      <c r="L182" s="48"/>
      <c r="M182" s="30"/>
      <c r="N182" s="30"/>
      <c r="O182" s="30"/>
    </row>
    <row r="183" spans="2:15" ht="38.25" x14ac:dyDescent="0.2">
      <c r="B183" s="20">
        <v>175</v>
      </c>
      <c r="C183" s="56" t="s">
        <v>180</v>
      </c>
      <c r="D183" s="50">
        <f t="shared" ref="D183:D223" si="5">E183+F183+G183+H183+I183+J183+K183+L183+M183+N183+O183</f>
        <v>1505.3198848107181</v>
      </c>
      <c r="E183" s="48"/>
      <c r="F183" s="55">
        <v>177.589</v>
      </c>
      <c r="G183" s="48"/>
      <c r="H183" s="54">
        <v>1327.7308848107182</v>
      </c>
      <c r="I183" s="48"/>
      <c r="J183" s="48"/>
      <c r="K183" s="48"/>
      <c r="L183" s="48"/>
      <c r="M183" s="30"/>
      <c r="N183" s="30"/>
      <c r="O183" s="30"/>
    </row>
    <row r="184" spans="2:15" ht="25.5" x14ac:dyDescent="0.2">
      <c r="B184" s="20">
        <v>176</v>
      </c>
      <c r="C184" s="56" t="s">
        <v>177</v>
      </c>
      <c r="D184" s="50">
        <f t="shared" si="5"/>
        <v>4931.5595411085451</v>
      </c>
      <c r="E184" s="48"/>
      <c r="F184" s="48">
        <v>470.41118199709655</v>
      </c>
      <c r="G184" s="48"/>
      <c r="H184" s="54">
        <v>4461.1483591114484</v>
      </c>
      <c r="I184" s="48"/>
      <c r="J184" s="48"/>
      <c r="K184" s="48"/>
      <c r="L184" s="48"/>
      <c r="M184" s="30"/>
      <c r="N184" s="30"/>
      <c r="O184" s="30"/>
    </row>
    <row r="185" spans="2:15" ht="25.5" x14ac:dyDescent="0.2">
      <c r="B185" s="20">
        <v>177</v>
      </c>
      <c r="C185" s="56" t="s">
        <v>183</v>
      </c>
      <c r="D185" s="50">
        <f t="shared" si="5"/>
        <v>4822.7751394664465</v>
      </c>
      <c r="E185" s="48"/>
      <c r="F185" s="48">
        <v>460.03446474716071</v>
      </c>
      <c r="G185" s="48"/>
      <c r="H185" s="54">
        <v>4362.7406747192854</v>
      </c>
      <c r="I185" s="48"/>
      <c r="J185" s="48"/>
      <c r="K185" s="48"/>
      <c r="L185" s="48"/>
      <c r="M185" s="30"/>
      <c r="N185" s="30"/>
      <c r="O185" s="30"/>
    </row>
    <row r="186" spans="2:15" ht="25.5" x14ac:dyDescent="0.2">
      <c r="B186" s="20">
        <v>178</v>
      </c>
      <c r="C186" s="56" t="s">
        <v>184</v>
      </c>
      <c r="D186" s="50">
        <f t="shared" si="5"/>
        <v>704.51283509256223</v>
      </c>
      <c r="E186" s="48"/>
      <c r="F186" s="48">
        <v>67.202010383417417</v>
      </c>
      <c r="G186" s="48"/>
      <c r="H186" s="54">
        <v>637.31082470914475</v>
      </c>
      <c r="I186" s="48"/>
      <c r="J186" s="48"/>
      <c r="K186" s="48"/>
      <c r="L186" s="48"/>
      <c r="M186" s="30"/>
      <c r="N186" s="30"/>
      <c r="O186" s="30"/>
    </row>
    <row r="187" spans="2:15" ht="25.5" x14ac:dyDescent="0.2">
      <c r="B187" s="20">
        <v>179</v>
      </c>
      <c r="C187" s="56" t="s">
        <v>186</v>
      </c>
      <c r="D187" s="50">
        <f t="shared" si="5"/>
        <v>998.05984971446287</v>
      </c>
      <c r="E187" s="48"/>
      <c r="F187" s="48">
        <v>95.202848043174669</v>
      </c>
      <c r="G187" s="48"/>
      <c r="H187" s="54">
        <v>902.85700167128823</v>
      </c>
      <c r="I187" s="48"/>
      <c r="J187" s="48"/>
      <c r="K187" s="48"/>
      <c r="L187" s="48"/>
      <c r="M187" s="30"/>
      <c r="N187" s="30"/>
      <c r="O187" s="30"/>
    </row>
    <row r="188" spans="2:15" ht="25.5" x14ac:dyDescent="0.2">
      <c r="B188" s="20">
        <v>180</v>
      </c>
      <c r="C188" s="56" t="s">
        <v>187</v>
      </c>
      <c r="D188" s="50">
        <f t="shared" si="5"/>
        <v>471.62430396007477</v>
      </c>
      <c r="E188" s="48"/>
      <c r="F188" s="48">
        <v>44.98725898674769</v>
      </c>
      <c r="G188" s="48"/>
      <c r="H188" s="54">
        <v>426.63704497332708</v>
      </c>
      <c r="I188" s="48"/>
      <c r="J188" s="48"/>
      <c r="K188" s="48"/>
      <c r="L188" s="48"/>
      <c r="M188" s="30"/>
      <c r="N188" s="30"/>
      <c r="O188" s="30"/>
    </row>
    <row r="189" spans="2:15" ht="25.5" x14ac:dyDescent="0.2">
      <c r="B189" s="20">
        <v>181</v>
      </c>
      <c r="C189" s="56" t="s">
        <v>189</v>
      </c>
      <c r="D189" s="50">
        <f t="shared" si="5"/>
        <v>4713.9907378243452</v>
      </c>
      <c r="E189" s="48"/>
      <c r="F189" s="48">
        <v>449.6577474972247</v>
      </c>
      <c r="G189" s="48"/>
      <c r="H189" s="54">
        <v>4264.3329903271206</v>
      </c>
      <c r="I189" s="48"/>
      <c r="J189" s="48"/>
      <c r="K189" s="48"/>
      <c r="L189" s="48"/>
      <c r="M189" s="30"/>
      <c r="N189" s="30"/>
      <c r="O189" s="30"/>
    </row>
    <row r="190" spans="2:15" ht="25.5" x14ac:dyDescent="0.2">
      <c r="B190" s="20">
        <v>182</v>
      </c>
      <c r="C190" s="56" t="s">
        <v>190</v>
      </c>
      <c r="D190" s="50">
        <f t="shared" si="5"/>
        <v>2465.7797705542725</v>
      </c>
      <c r="E190" s="48"/>
      <c r="F190" s="48">
        <v>235.20559099854827</v>
      </c>
      <c r="G190" s="48"/>
      <c r="H190" s="54">
        <v>2230.5741795557242</v>
      </c>
      <c r="I190" s="48"/>
      <c r="J190" s="48"/>
      <c r="K190" s="48"/>
      <c r="L190" s="48"/>
      <c r="M190" s="30"/>
      <c r="N190" s="30"/>
      <c r="O190" s="30"/>
    </row>
    <row r="191" spans="2:15" ht="25.5" x14ac:dyDescent="0.2">
      <c r="B191" s="20">
        <v>183</v>
      </c>
      <c r="C191" s="56" t="s">
        <v>191</v>
      </c>
      <c r="D191" s="50">
        <f t="shared" si="5"/>
        <v>1196.628418063103</v>
      </c>
      <c r="E191" s="48"/>
      <c r="F191" s="48">
        <v>114.1438897492955</v>
      </c>
      <c r="G191" s="48"/>
      <c r="H191" s="54">
        <v>1082.4845283138075</v>
      </c>
      <c r="I191" s="48"/>
      <c r="J191" s="48"/>
      <c r="K191" s="48"/>
      <c r="L191" s="48"/>
      <c r="M191" s="30"/>
      <c r="N191" s="30"/>
      <c r="O191" s="30"/>
    </row>
    <row r="192" spans="2:15" ht="25.5" x14ac:dyDescent="0.2">
      <c r="B192" s="20">
        <v>184</v>
      </c>
      <c r="C192" s="56" t="s">
        <v>192</v>
      </c>
      <c r="D192" s="50">
        <f t="shared" si="5"/>
        <v>1462.0353422762319</v>
      </c>
      <c r="E192" s="48"/>
      <c r="F192" s="48">
        <v>139.46050285891783</v>
      </c>
      <c r="G192" s="48"/>
      <c r="H192" s="54">
        <v>1322.574839417314</v>
      </c>
      <c r="I192" s="48"/>
      <c r="J192" s="48"/>
      <c r="K192" s="48"/>
      <c r="L192" s="48"/>
      <c r="M192" s="30"/>
      <c r="N192" s="30"/>
      <c r="O192" s="30"/>
    </row>
    <row r="193" spans="2:15" ht="25.5" x14ac:dyDescent="0.2">
      <c r="B193" s="20">
        <v>185</v>
      </c>
      <c r="C193" s="56" t="s">
        <v>194</v>
      </c>
      <c r="D193" s="50">
        <f t="shared" si="5"/>
        <v>1631.7660246315043</v>
      </c>
      <c r="E193" s="48"/>
      <c r="F193" s="48">
        <v>155.65075874903931</v>
      </c>
      <c r="G193" s="48"/>
      <c r="H193" s="54">
        <v>1476.1152658824649</v>
      </c>
      <c r="I193" s="48"/>
      <c r="J193" s="48"/>
      <c r="K193" s="48"/>
      <c r="L193" s="48"/>
      <c r="M193" s="30"/>
      <c r="N193" s="30"/>
      <c r="O193" s="30"/>
    </row>
    <row r="194" spans="2:15" ht="25.5" x14ac:dyDescent="0.2">
      <c r="B194" s="20">
        <v>186</v>
      </c>
      <c r="C194" s="56" t="s">
        <v>195</v>
      </c>
      <c r="D194" s="50">
        <f t="shared" si="5"/>
        <v>1379.670968722934</v>
      </c>
      <c r="E194" s="48"/>
      <c r="F194" s="48">
        <v>131.6039370008591</v>
      </c>
      <c r="G194" s="48"/>
      <c r="H194" s="54">
        <v>1248.0670317220749</v>
      </c>
      <c r="I194" s="48"/>
      <c r="J194" s="48"/>
      <c r="K194" s="48"/>
      <c r="L194" s="48"/>
      <c r="M194" s="30"/>
      <c r="N194" s="30"/>
      <c r="O194" s="30"/>
    </row>
    <row r="195" spans="2:15" ht="25.5" x14ac:dyDescent="0.2">
      <c r="B195" s="20">
        <v>187</v>
      </c>
      <c r="C195" s="56" t="s">
        <v>196</v>
      </c>
      <c r="D195" s="50">
        <f t="shared" si="5"/>
        <v>2201.6026096642568</v>
      </c>
      <c r="E195" s="48"/>
      <c r="F195" s="48">
        <v>210.00628244817946</v>
      </c>
      <c r="G195" s="48"/>
      <c r="H195" s="54">
        <v>1991.5963272160773</v>
      </c>
      <c r="I195" s="48"/>
      <c r="J195" s="48"/>
      <c r="K195" s="48"/>
      <c r="L195" s="48"/>
      <c r="M195" s="30"/>
      <c r="N195" s="30"/>
      <c r="O195" s="30"/>
    </row>
    <row r="196" spans="2:15" ht="25.5" x14ac:dyDescent="0.2">
      <c r="B196" s="20">
        <v>188</v>
      </c>
      <c r="C196" s="56" t="s">
        <v>197</v>
      </c>
      <c r="D196" s="50">
        <f t="shared" si="5"/>
        <v>1086.1239541010334</v>
      </c>
      <c r="E196" s="48"/>
      <c r="F196" s="48">
        <v>103.60309934110188</v>
      </c>
      <c r="G196" s="48"/>
      <c r="H196" s="54">
        <v>982.52085475993158</v>
      </c>
      <c r="I196" s="48"/>
      <c r="J196" s="48"/>
      <c r="K196" s="48"/>
      <c r="L196" s="48"/>
      <c r="M196" s="30"/>
      <c r="N196" s="30"/>
      <c r="O196" s="30"/>
    </row>
    <row r="197" spans="2:15" ht="25.5" x14ac:dyDescent="0.2">
      <c r="B197" s="20">
        <v>189</v>
      </c>
      <c r="C197" s="56" t="s">
        <v>198</v>
      </c>
      <c r="D197" s="50">
        <f t="shared" si="5"/>
        <v>1839.3347854442914</v>
      </c>
      <c r="E197" s="48"/>
      <c r="F197" s="48">
        <v>175.45031004831597</v>
      </c>
      <c r="G197" s="48"/>
      <c r="H197" s="54">
        <v>1663.8844753959754</v>
      </c>
      <c r="I197" s="48"/>
      <c r="J197" s="48"/>
      <c r="K197" s="48"/>
      <c r="L197" s="48"/>
      <c r="M197" s="30"/>
      <c r="N197" s="30"/>
      <c r="O197" s="30"/>
    </row>
    <row r="198" spans="2:15" ht="25.5" x14ac:dyDescent="0.2">
      <c r="B198" s="20">
        <v>190</v>
      </c>
      <c r="C198" s="56" t="s">
        <v>747</v>
      </c>
      <c r="D198" s="50">
        <f t="shared" si="5"/>
        <v>355.54244616076983</v>
      </c>
      <c r="E198" s="48"/>
      <c r="F198" s="48">
        <v>33.914452609656841</v>
      </c>
      <c r="G198" s="48"/>
      <c r="H198" s="54">
        <v>321.62799355111298</v>
      </c>
      <c r="I198" s="48"/>
      <c r="J198" s="48"/>
      <c r="K198" s="48"/>
      <c r="L198" s="48"/>
      <c r="M198" s="30"/>
      <c r="N198" s="30"/>
      <c r="O198" s="30"/>
    </row>
    <row r="199" spans="2:15" ht="25.5" x14ac:dyDescent="0.2">
      <c r="B199" s="20">
        <v>191</v>
      </c>
      <c r="C199" s="56" t="s">
        <v>751</v>
      </c>
      <c r="D199" s="50">
        <f t="shared" si="5"/>
        <v>1298.6186837573948</v>
      </c>
      <c r="E199" s="48"/>
      <c r="F199" s="48">
        <v>123.87252853739477</v>
      </c>
      <c r="G199" s="48"/>
      <c r="H199" s="54">
        <v>1174.74615522</v>
      </c>
      <c r="I199" s="48"/>
      <c r="J199" s="48"/>
      <c r="K199" s="48"/>
      <c r="L199" s="48"/>
      <c r="M199" s="30"/>
      <c r="N199" s="30"/>
      <c r="O199" s="30"/>
    </row>
    <row r="200" spans="2:15" ht="25.5" x14ac:dyDescent="0.2">
      <c r="B200" s="20">
        <v>192</v>
      </c>
      <c r="C200" s="56" t="s">
        <v>750</v>
      </c>
      <c r="D200" s="50">
        <f t="shared" si="5"/>
        <v>1257.4177222234098</v>
      </c>
      <c r="E200" s="48"/>
      <c r="F200" s="48">
        <v>119.94245472340972</v>
      </c>
      <c r="G200" s="48"/>
      <c r="H200" s="54">
        <v>1137.4752675</v>
      </c>
      <c r="I200" s="48"/>
      <c r="J200" s="48"/>
      <c r="K200" s="48"/>
      <c r="L200" s="48"/>
      <c r="M200" s="30"/>
      <c r="N200" s="30"/>
      <c r="O200" s="30"/>
    </row>
    <row r="201" spans="2:15" ht="25.5" x14ac:dyDescent="0.2">
      <c r="B201" s="20">
        <v>193</v>
      </c>
      <c r="C201" s="56" t="s">
        <v>200</v>
      </c>
      <c r="D201" s="50">
        <f t="shared" si="5"/>
        <v>98.761790600213828</v>
      </c>
      <c r="E201" s="48"/>
      <c r="F201" s="48">
        <v>9.4206812804602329</v>
      </c>
      <c r="G201" s="48"/>
      <c r="H201" s="54">
        <v>89.341109319753599</v>
      </c>
      <c r="I201" s="48"/>
      <c r="J201" s="48"/>
      <c r="K201" s="48"/>
      <c r="L201" s="48"/>
      <c r="M201" s="30"/>
      <c r="N201" s="30"/>
      <c r="O201" s="30"/>
    </row>
    <row r="202" spans="2:15" ht="25.5" x14ac:dyDescent="0.2">
      <c r="B202" s="20">
        <v>194</v>
      </c>
      <c r="C202" s="56" t="s">
        <v>199</v>
      </c>
      <c r="D202" s="50">
        <f t="shared" si="5"/>
        <v>445.9148179893308</v>
      </c>
      <c r="E202" s="54"/>
      <c r="F202" s="54">
        <v>275.26</v>
      </c>
      <c r="G202" s="48"/>
      <c r="H202" s="54">
        <v>170.65481798933084</v>
      </c>
      <c r="I202" s="48"/>
      <c r="J202" s="48"/>
      <c r="K202" s="48"/>
      <c r="L202" s="48"/>
      <c r="M202" s="30"/>
      <c r="N202" s="30"/>
      <c r="O202" s="30"/>
    </row>
    <row r="203" spans="2:15" ht="25.5" x14ac:dyDescent="0.2">
      <c r="B203" s="20">
        <v>195</v>
      </c>
      <c r="C203" s="56" t="s">
        <v>193</v>
      </c>
      <c r="D203" s="50">
        <f t="shared" si="5"/>
        <v>1574.8218736766494</v>
      </c>
      <c r="E203" s="54"/>
      <c r="F203" s="55">
        <v>401.57</v>
      </c>
      <c r="G203" s="48"/>
      <c r="H203" s="54">
        <v>1173.2518736766494</v>
      </c>
      <c r="I203" s="48"/>
      <c r="J203" s="48"/>
      <c r="K203" s="48"/>
      <c r="L203" s="48"/>
      <c r="M203" s="30"/>
      <c r="N203" s="30"/>
      <c r="O203" s="30"/>
    </row>
    <row r="204" spans="2:15" ht="25.5" x14ac:dyDescent="0.2">
      <c r="B204" s="20">
        <v>196</v>
      </c>
      <c r="C204" s="56" t="s">
        <v>188</v>
      </c>
      <c r="D204" s="50">
        <f t="shared" si="5"/>
        <v>1893.7701429543552</v>
      </c>
      <c r="E204" s="48"/>
      <c r="F204" s="55">
        <v>483.26</v>
      </c>
      <c r="G204" s="48"/>
      <c r="H204" s="54">
        <v>1410.5101429543552</v>
      </c>
      <c r="I204" s="48"/>
      <c r="J204" s="48"/>
      <c r="K204" s="48"/>
      <c r="L204" s="48"/>
      <c r="M204" s="30"/>
      <c r="N204" s="30"/>
      <c r="O204" s="30"/>
    </row>
    <row r="205" spans="2:15" ht="25.5" x14ac:dyDescent="0.2">
      <c r="B205" s="20">
        <v>197</v>
      </c>
      <c r="C205" s="56" t="s">
        <v>185</v>
      </c>
      <c r="D205" s="50">
        <f t="shared" si="5"/>
        <v>1805.5347378993611</v>
      </c>
      <c r="E205" s="54"/>
      <c r="F205" s="54">
        <v>398.14</v>
      </c>
      <c r="G205" s="48"/>
      <c r="H205" s="54">
        <v>1407.3947378993612</v>
      </c>
      <c r="I205" s="48"/>
      <c r="J205" s="48"/>
      <c r="K205" s="48"/>
      <c r="L205" s="48"/>
      <c r="M205" s="30"/>
      <c r="N205" s="30"/>
      <c r="O205" s="30"/>
    </row>
    <row r="206" spans="2:15" ht="51" x14ac:dyDescent="0.2">
      <c r="B206" s="20">
        <v>198</v>
      </c>
      <c r="C206" s="56" t="s">
        <v>181</v>
      </c>
      <c r="D206" s="50">
        <f t="shared" si="5"/>
        <v>4899.3488313942989</v>
      </c>
      <c r="E206" s="54"/>
      <c r="F206" s="55">
        <v>650.61</v>
      </c>
      <c r="G206" s="48"/>
      <c r="H206" s="54">
        <v>4248.7388313942993</v>
      </c>
      <c r="I206" s="48"/>
      <c r="J206" s="48"/>
      <c r="K206" s="48"/>
      <c r="L206" s="48"/>
      <c r="M206" s="30"/>
      <c r="N206" s="30"/>
      <c r="O206" s="30"/>
    </row>
    <row r="207" spans="2:15" ht="38.25" x14ac:dyDescent="0.2">
      <c r="B207" s="20">
        <v>199</v>
      </c>
      <c r="C207" s="56" t="s">
        <v>182</v>
      </c>
      <c r="D207" s="50">
        <f t="shared" si="5"/>
        <v>9589.9703660136929</v>
      </c>
      <c r="E207" s="48"/>
      <c r="F207" s="55">
        <v>1389.33</v>
      </c>
      <c r="G207" s="48"/>
      <c r="H207" s="54">
        <v>8200.640366013693</v>
      </c>
      <c r="I207" s="48"/>
      <c r="J207" s="48"/>
      <c r="K207" s="48"/>
      <c r="L207" s="48"/>
      <c r="M207" s="30"/>
      <c r="N207" s="30"/>
      <c r="O207" s="30"/>
    </row>
    <row r="208" spans="2:15" ht="25.5" x14ac:dyDescent="0.2">
      <c r="B208" s="20">
        <v>200</v>
      </c>
      <c r="C208" s="56" t="s">
        <v>178</v>
      </c>
      <c r="D208" s="50">
        <f t="shared" si="5"/>
        <v>21894.325649151768</v>
      </c>
      <c r="E208" s="48"/>
      <c r="F208" s="55">
        <v>2868.84</v>
      </c>
      <c r="G208" s="48"/>
      <c r="H208" s="54">
        <v>19025.485649151768</v>
      </c>
      <c r="I208" s="48"/>
      <c r="J208" s="48"/>
      <c r="K208" s="48"/>
      <c r="L208" s="48"/>
      <c r="M208" s="30"/>
      <c r="N208" s="30"/>
      <c r="O208" s="30"/>
    </row>
    <row r="209" spans="2:15" ht="38.25" x14ac:dyDescent="0.2">
      <c r="B209" s="20">
        <v>201</v>
      </c>
      <c r="C209" s="56" t="s">
        <v>179</v>
      </c>
      <c r="D209" s="50">
        <f t="shared" si="5"/>
        <v>5401.2634820395588</v>
      </c>
      <c r="E209" s="48"/>
      <c r="F209" s="55">
        <v>874.51</v>
      </c>
      <c r="G209" s="48"/>
      <c r="H209" s="54">
        <v>4526.7534820395585</v>
      </c>
      <c r="I209" s="48"/>
      <c r="J209" s="48"/>
      <c r="K209" s="48"/>
      <c r="L209" s="48"/>
      <c r="M209" s="30"/>
      <c r="N209" s="30"/>
      <c r="O209" s="30"/>
    </row>
    <row r="210" spans="2:15" ht="25.5" x14ac:dyDescent="0.2">
      <c r="B210" s="20">
        <v>202</v>
      </c>
      <c r="C210" s="56" t="s">
        <v>174</v>
      </c>
      <c r="D210" s="50">
        <f t="shared" si="5"/>
        <v>616.39963597866165</v>
      </c>
      <c r="E210" s="54"/>
      <c r="F210" s="54">
        <v>275.08999999999997</v>
      </c>
      <c r="G210" s="48"/>
      <c r="H210" s="54">
        <v>341.30963597866167</v>
      </c>
      <c r="I210" s="48"/>
      <c r="J210" s="48"/>
      <c r="K210" s="48"/>
      <c r="L210" s="48"/>
      <c r="M210" s="30"/>
      <c r="N210" s="30"/>
      <c r="O210" s="30"/>
    </row>
    <row r="211" spans="2:15" ht="38.25" x14ac:dyDescent="0.2">
      <c r="B211" s="20">
        <v>203</v>
      </c>
      <c r="C211" s="56" t="s">
        <v>175</v>
      </c>
      <c r="D211" s="50">
        <f t="shared" si="5"/>
        <v>1580.1844211567968</v>
      </c>
      <c r="E211" s="54"/>
      <c r="F211" s="55">
        <v>418.75</v>
      </c>
      <c r="G211" s="48"/>
      <c r="H211" s="54">
        <v>1161.4344211567968</v>
      </c>
      <c r="I211" s="48"/>
      <c r="J211" s="48"/>
      <c r="K211" s="48"/>
      <c r="L211" s="48"/>
      <c r="M211" s="30"/>
      <c r="N211" s="30"/>
      <c r="O211" s="30"/>
    </row>
    <row r="212" spans="2:15" ht="38.25" x14ac:dyDescent="0.2">
      <c r="B212" s="20">
        <v>204</v>
      </c>
      <c r="C212" s="56" t="s">
        <v>176</v>
      </c>
      <c r="D212" s="50">
        <f t="shared" si="5"/>
        <v>23076.239999999998</v>
      </c>
      <c r="E212" s="48"/>
      <c r="F212" s="55">
        <v>3000.99</v>
      </c>
      <c r="G212" s="48"/>
      <c r="H212" s="54">
        <v>20075.25</v>
      </c>
      <c r="I212" s="48"/>
      <c r="J212" s="48"/>
      <c r="K212" s="48"/>
      <c r="L212" s="48"/>
      <c r="M212" s="30"/>
      <c r="N212" s="30"/>
      <c r="O212" s="30"/>
    </row>
    <row r="213" spans="2:15" ht="25.5" x14ac:dyDescent="0.2">
      <c r="B213" s="20">
        <v>205</v>
      </c>
      <c r="C213" s="56" t="s">
        <v>161</v>
      </c>
      <c r="D213" s="50">
        <f t="shared" si="5"/>
        <v>642.38749812250262</v>
      </c>
      <c r="E213" s="48"/>
      <c r="F213" s="48"/>
      <c r="G213" s="54">
        <v>71.290000000000006</v>
      </c>
      <c r="H213" s="48"/>
      <c r="I213" s="54">
        <v>571.09749812250266</v>
      </c>
      <c r="J213" s="48"/>
      <c r="K213" s="48"/>
      <c r="L213" s="48"/>
      <c r="M213" s="30"/>
      <c r="N213" s="30"/>
      <c r="O213" s="30"/>
    </row>
    <row r="214" spans="2:15" ht="25.5" x14ac:dyDescent="0.2">
      <c r="B214" s="20">
        <v>206</v>
      </c>
      <c r="C214" s="56" t="s">
        <v>158</v>
      </c>
      <c r="D214" s="50">
        <f t="shared" si="5"/>
        <v>1496.7154396332985</v>
      </c>
      <c r="E214" s="48"/>
      <c r="F214" s="48"/>
      <c r="G214" s="57">
        <v>101.94</v>
      </c>
      <c r="H214" s="48"/>
      <c r="I214" s="54">
        <v>1394.7754396332984</v>
      </c>
      <c r="J214" s="48"/>
      <c r="K214" s="48"/>
      <c r="L214" s="48"/>
      <c r="M214" s="30"/>
      <c r="N214" s="30"/>
      <c r="O214" s="30"/>
    </row>
    <row r="215" spans="2:15" ht="25.5" x14ac:dyDescent="0.2">
      <c r="B215" s="20">
        <v>207</v>
      </c>
      <c r="C215" s="56" t="s">
        <v>152</v>
      </c>
      <c r="D215" s="50">
        <f t="shared" si="5"/>
        <v>4704.1609216053039</v>
      </c>
      <c r="E215" s="48"/>
      <c r="F215" s="48"/>
      <c r="G215" s="57">
        <v>294.70999999999998</v>
      </c>
      <c r="H215" s="48"/>
      <c r="I215" s="48">
        <v>4409.4509216053038</v>
      </c>
      <c r="J215" s="48"/>
      <c r="K215" s="48"/>
      <c r="L215" s="48"/>
      <c r="M215" s="30"/>
      <c r="N215" s="30"/>
      <c r="O215" s="30"/>
    </row>
    <row r="216" spans="2:15" ht="25.5" x14ac:dyDescent="0.2">
      <c r="B216" s="20">
        <v>208</v>
      </c>
      <c r="C216" s="56" t="s">
        <v>150</v>
      </c>
      <c r="D216" s="50">
        <f t="shared" si="5"/>
        <v>651.83999999999992</v>
      </c>
      <c r="E216" s="48"/>
      <c r="F216" s="48"/>
      <c r="G216" s="54">
        <v>71.290000000000006</v>
      </c>
      <c r="H216" s="48"/>
      <c r="I216" s="55">
        <v>580.54999999999995</v>
      </c>
      <c r="J216" s="48"/>
      <c r="K216" s="48"/>
      <c r="L216" s="48"/>
      <c r="M216" s="30"/>
      <c r="N216" s="30"/>
      <c r="O216" s="30"/>
    </row>
    <row r="217" spans="2:15" ht="25.5" x14ac:dyDescent="0.2">
      <c r="B217" s="20">
        <v>209</v>
      </c>
      <c r="C217" s="56" t="s">
        <v>148</v>
      </c>
      <c r="D217" s="50">
        <f t="shared" si="5"/>
        <v>3143.1073430014849</v>
      </c>
      <c r="E217" s="48"/>
      <c r="F217" s="48"/>
      <c r="G217" s="57">
        <v>119.65</v>
      </c>
      <c r="H217" s="48"/>
      <c r="I217" s="54">
        <v>3023.4573430014848</v>
      </c>
      <c r="J217" s="48"/>
      <c r="K217" s="48"/>
      <c r="L217" s="48"/>
      <c r="M217" s="30"/>
      <c r="N217" s="30"/>
      <c r="O217" s="30"/>
    </row>
    <row r="218" spans="2:15" ht="25.5" x14ac:dyDescent="0.2">
      <c r="B218" s="20">
        <v>210</v>
      </c>
      <c r="C218" s="56" t="s">
        <v>144</v>
      </c>
      <c r="D218" s="50">
        <f t="shared" si="5"/>
        <v>1425.2288191117709</v>
      </c>
      <c r="E218" s="48"/>
      <c r="F218" s="48"/>
      <c r="G218" s="57">
        <v>81.47</v>
      </c>
      <c r="H218" s="48"/>
      <c r="I218" s="54">
        <v>1343.7588191117709</v>
      </c>
      <c r="J218" s="48"/>
      <c r="K218" s="48"/>
      <c r="L218" s="48"/>
      <c r="M218" s="30"/>
      <c r="N218" s="30"/>
      <c r="O218" s="30"/>
    </row>
    <row r="219" spans="2:15" ht="25.5" x14ac:dyDescent="0.2">
      <c r="B219" s="20">
        <v>211</v>
      </c>
      <c r="C219" s="56" t="s">
        <v>142</v>
      </c>
      <c r="D219" s="50">
        <f t="shared" si="5"/>
        <v>2309.1795238318932</v>
      </c>
      <c r="E219" s="48"/>
      <c r="F219" s="48"/>
      <c r="G219" s="57">
        <v>114.31</v>
      </c>
      <c r="H219" s="48"/>
      <c r="I219" s="54">
        <v>2194.8695238318933</v>
      </c>
      <c r="J219" s="48"/>
      <c r="K219" s="48"/>
      <c r="L219" s="48"/>
      <c r="M219" s="30"/>
      <c r="N219" s="30"/>
      <c r="O219" s="30"/>
    </row>
    <row r="220" spans="2:15" ht="25.5" x14ac:dyDescent="0.2">
      <c r="B220" s="20">
        <v>212</v>
      </c>
      <c r="C220" s="56" t="s">
        <v>139</v>
      </c>
      <c r="D220" s="50">
        <f t="shared" si="5"/>
        <v>1762.4054225419561</v>
      </c>
      <c r="E220" s="48"/>
      <c r="F220" s="48"/>
      <c r="G220" s="57">
        <v>93.69</v>
      </c>
      <c r="H220" s="48"/>
      <c r="I220" s="55">
        <v>1668.7154225419561</v>
      </c>
      <c r="J220" s="48"/>
      <c r="K220" s="48"/>
      <c r="L220" s="48"/>
      <c r="M220" s="30"/>
      <c r="N220" s="30"/>
      <c r="O220" s="30"/>
    </row>
    <row r="221" spans="2:15" ht="25.5" x14ac:dyDescent="0.2">
      <c r="B221" s="20">
        <v>213</v>
      </c>
      <c r="C221" s="56" t="s">
        <v>137</v>
      </c>
      <c r="D221" s="50">
        <f t="shared" si="5"/>
        <v>2632.5177858345705</v>
      </c>
      <c r="E221" s="48"/>
      <c r="F221" s="48"/>
      <c r="G221" s="57">
        <v>112.97</v>
      </c>
      <c r="H221" s="48"/>
      <c r="I221" s="54">
        <v>2519.5477858345707</v>
      </c>
      <c r="J221" s="48"/>
      <c r="K221" s="48"/>
      <c r="L221" s="48"/>
      <c r="M221" s="30"/>
      <c r="N221" s="30"/>
      <c r="O221" s="30"/>
    </row>
    <row r="222" spans="2:15" ht="25.5" x14ac:dyDescent="0.2">
      <c r="B222" s="20">
        <v>214</v>
      </c>
      <c r="C222" s="56" t="s">
        <v>135</v>
      </c>
      <c r="D222" s="50">
        <f t="shared" si="5"/>
        <v>3038.0644666039593</v>
      </c>
      <c r="E222" s="48"/>
      <c r="F222" s="48"/>
      <c r="G222" s="57">
        <v>110.74</v>
      </c>
      <c r="H222" s="48"/>
      <c r="I222" s="55">
        <v>2927.3244666039595</v>
      </c>
      <c r="J222" s="48"/>
      <c r="K222" s="48"/>
      <c r="L222" s="48"/>
      <c r="M222" s="30"/>
      <c r="N222" s="30"/>
      <c r="O222" s="30"/>
    </row>
    <row r="223" spans="2:15" s="14" customFormat="1" ht="38.25" x14ac:dyDescent="0.2">
      <c r="B223" s="20">
        <v>215</v>
      </c>
      <c r="C223" s="59" t="s">
        <v>749</v>
      </c>
      <c r="D223" s="50">
        <f t="shared" si="5"/>
        <v>6618.74</v>
      </c>
      <c r="E223" s="48"/>
      <c r="F223" s="48">
        <v>6618.74</v>
      </c>
      <c r="G223" s="48"/>
      <c r="H223" s="48"/>
      <c r="I223" s="48"/>
      <c r="J223" s="48"/>
      <c r="K223" s="48"/>
      <c r="L223" s="48"/>
      <c r="M223" s="30"/>
      <c r="N223" s="30"/>
      <c r="O223" s="30"/>
    </row>
    <row r="224" spans="2:15" ht="25.5" x14ac:dyDescent="0.2">
      <c r="B224" s="20">
        <v>216</v>
      </c>
      <c r="C224" s="56" t="s">
        <v>286</v>
      </c>
      <c r="D224" s="50">
        <f>F224+H224+H225+H226</f>
        <v>4277.3359628448688</v>
      </c>
      <c r="E224" s="48"/>
      <c r="F224" s="55">
        <v>73.021926152927094</v>
      </c>
      <c r="G224" s="48"/>
      <c r="H224" s="48">
        <v>687.71066892545764</v>
      </c>
      <c r="I224" s="48"/>
      <c r="J224" s="48"/>
      <c r="K224" s="48"/>
      <c r="L224" s="48"/>
      <c r="M224" s="30"/>
      <c r="N224" s="30"/>
      <c r="O224" s="30"/>
    </row>
    <row r="225" spans="2:15" ht="25.5" x14ac:dyDescent="0.2">
      <c r="B225" s="20">
        <v>217</v>
      </c>
      <c r="C225" s="56" t="s">
        <v>201</v>
      </c>
      <c r="D225" s="50"/>
      <c r="E225" s="48"/>
      <c r="F225" s="55">
        <v>217.10923698562164</v>
      </c>
      <c r="G225" s="48"/>
      <c r="H225" s="54">
        <v>2044.7055626085057</v>
      </c>
      <c r="I225" s="48"/>
      <c r="J225" s="48"/>
      <c r="K225" s="48"/>
      <c r="L225" s="48"/>
      <c r="M225" s="30"/>
      <c r="N225" s="30"/>
      <c r="O225" s="30"/>
    </row>
    <row r="226" spans="2:15" ht="25.5" x14ac:dyDescent="0.2">
      <c r="B226" s="20">
        <v>218</v>
      </c>
      <c r="C226" s="56" t="s">
        <v>202</v>
      </c>
      <c r="D226" s="50"/>
      <c r="E226" s="48"/>
      <c r="F226" s="55">
        <v>156.28783686145118</v>
      </c>
      <c r="G226" s="48"/>
      <c r="H226" s="54">
        <v>1471.8978051579786</v>
      </c>
      <c r="I226" s="48"/>
      <c r="J226" s="48"/>
      <c r="K226" s="48"/>
      <c r="L226" s="48"/>
      <c r="M226" s="30"/>
      <c r="N226" s="30"/>
      <c r="O226" s="30"/>
    </row>
    <row r="227" spans="2:15" ht="25.5" x14ac:dyDescent="0.2">
      <c r="B227" s="20">
        <v>219</v>
      </c>
      <c r="C227" s="56" t="s">
        <v>203</v>
      </c>
      <c r="D227" s="50">
        <f t="shared" ref="D227:D290" si="6">E227+F227+G227+H227+I227+J227+K227+L227+M227+N227+O227</f>
        <v>382.29933118370428</v>
      </c>
      <c r="E227" s="54"/>
      <c r="F227" s="54">
        <v>275.08999999999997</v>
      </c>
      <c r="G227" s="48"/>
      <c r="H227" s="54">
        <v>107.20933118370429</v>
      </c>
      <c r="I227" s="48"/>
      <c r="J227" s="48"/>
      <c r="K227" s="48"/>
      <c r="L227" s="48"/>
      <c r="M227" s="30"/>
      <c r="N227" s="30"/>
      <c r="O227" s="30"/>
    </row>
    <row r="228" spans="2:15" ht="25.5" x14ac:dyDescent="0.2">
      <c r="B228" s="20">
        <v>220</v>
      </c>
      <c r="C228" s="56" t="s">
        <v>204</v>
      </c>
      <c r="D228" s="50">
        <f t="shared" si="6"/>
        <v>829.00487778247225</v>
      </c>
      <c r="E228" s="54"/>
      <c r="F228" s="54">
        <v>275.08999999999997</v>
      </c>
      <c r="G228" s="48"/>
      <c r="H228" s="54">
        <v>553.91487778247233</v>
      </c>
      <c r="I228" s="48"/>
      <c r="J228" s="48"/>
      <c r="K228" s="48"/>
      <c r="L228" s="48"/>
      <c r="M228" s="30"/>
      <c r="N228" s="30"/>
      <c r="O228" s="30"/>
    </row>
    <row r="229" spans="2:15" ht="25.5" x14ac:dyDescent="0.2">
      <c r="B229" s="20">
        <v>221</v>
      </c>
      <c r="C229" s="56" t="s">
        <v>205</v>
      </c>
      <c r="D229" s="50">
        <f t="shared" si="6"/>
        <v>596.71799355111295</v>
      </c>
      <c r="E229" s="54"/>
      <c r="F229" s="54">
        <v>275.08999999999997</v>
      </c>
      <c r="G229" s="48"/>
      <c r="H229" s="54">
        <v>321.62799355111298</v>
      </c>
      <c r="I229" s="48"/>
      <c r="J229" s="48"/>
      <c r="K229" s="48"/>
      <c r="L229" s="48"/>
      <c r="M229" s="30"/>
      <c r="N229" s="30"/>
      <c r="O229" s="30"/>
    </row>
    <row r="230" spans="2:15" ht="25.5" x14ac:dyDescent="0.2">
      <c r="B230" s="20">
        <v>222</v>
      </c>
      <c r="C230" s="56" t="s">
        <v>206</v>
      </c>
      <c r="D230" s="50">
        <f t="shared" si="6"/>
        <v>829.00487778247225</v>
      </c>
      <c r="E230" s="54"/>
      <c r="F230" s="54">
        <v>275.08999999999997</v>
      </c>
      <c r="G230" s="48"/>
      <c r="H230" s="54">
        <v>553.91487778247233</v>
      </c>
      <c r="I230" s="48"/>
      <c r="J230" s="48"/>
      <c r="K230" s="48"/>
      <c r="L230" s="48"/>
      <c r="M230" s="30"/>
      <c r="N230" s="30"/>
      <c r="O230" s="30"/>
    </row>
    <row r="231" spans="2:15" ht="25.5" x14ac:dyDescent="0.2">
      <c r="B231" s="20">
        <v>223</v>
      </c>
      <c r="C231" s="56" t="s">
        <v>207</v>
      </c>
      <c r="D231" s="50">
        <f t="shared" si="6"/>
        <v>900.47776523827497</v>
      </c>
      <c r="E231" s="54"/>
      <c r="F231" s="54">
        <v>275.08999999999997</v>
      </c>
      <c r="G231" s="48"/>
      <c r="H231" s="54">
        <v>625.38776523827505</v>
      </c>
      <c r="I231" s="48"/>
      <c r="J231" s="48"/>
      <c r="K231" s="48"/>
      <c r="L231" s="48"/>
      <c r="M231" s="30"/>
      <c r="N231" s="30"/>
      <c r="O231" s="30"/>
    </row>
    <row r="232" spans="2:15" ht="25.5" x14ac:dyDescent="0.2">
      <c r="B232" s="20">
        <v>224</v>
      </c>
      <c r="C232" s="56" t="s">
        <v>208</v>
      </c>
      <c r="D232" s="50">
        <f t="shared" si="6"/>
        <v>328.69466559185213</v>
      </c>
      <c r="E232" s="54"/>
      <c r="F232" s="54">
        <v>275.08999999999997</v>
      </c>
      <c r="G232" s="48"/>
      <c r="H232" s="54">
        <v>53.604665591852147</v>
      </c>
      <c r="I232" s="48"/>
      <c r="J232" s="48"/>
      <c r="K232" s="48"/>
      <c r="L232" s="48"/>
      <c r="M232" s="30"/>
      <c r="N232" s="30"/>
      <c r="O232" s="30"/>
    </row>
    <row r="233" spans="2:15" ht="25.5" x14ac:dyDescent="0.2">
      <c r="B233" s="20">
        <v>225</v>
      </c>
      <c r="C233" s="56" t="s">
        <v>209</v>
      </c>
      <c r="D233" s="50">
        <f t="shared" si="6"/>
        <v>829.71815846532513</v>
      </c>
      <c r="E233" s="54"/>
      <c r="F233" s="54">
        <v>275.08999999999997</v>
      </c>
      <c r="G233" s="48"/>
      <c r="H233" s="54">
        <v>554.62815846532521</v>
      </c>
      <c r="I233" s="48"/>
      <c r="J233" s="48"/>
      <c r="K233" s="48"/>
      <c r="L233" s="48"/>
      <c r="M233" s="30"/>
      <c r="N233" s="30"/>
      <c r="O233" s="30"/>
    </row>
    <row r="234" spans="2:15" ht="25.5" x14ac:dyDescent="0.2">
      <c r="B234" s="20">
        <v>226</v>
      </c>
      <c r="C234" s="56" t="s">
        <v>210</v>
      </c>
      <c r="D234" s="50">
        <f t="shared" si="6"/>
        <v>453.77221863950717</v>
      </c>
      <c r="E234" s="54"/>
      <c r="F234" s="54">
        <v>275.08999999999997</v>
      </c>
      <c r="G234" s="48"/>
      <c r="H234" s="54">
        <v>178.6822186395072</v>
      </c>
      <c r="I234" s="48"/>
      <c r="J234" s="48"/>
      <c r="K234" s="48"/>
      <c r="L234" s="48"/>
      <c r="M234" s="30"/>
      <c r="N234" s="30"/>
      <c r="O234" s="30"/>
    </row>
    <row r="235" spans="2:15" ht="25.5" x14ac:dyDescent="0.2">
      <c r="B235" s="20">
        <v>227</v>
      </c>
      <c r="C235" s="56" t="s">
        <v>211</v>
      </c>
      <c r="D235" s="50">
        <f t="shared" si="6"/>
        <v>507.37688423135933</v>
      </c>
      <c r="E235" s="54"/>
      <c r="F235" s="54">
        <v>275.08999999999997</v>
      </c>
      <c r="G235" s="48"/>
      <c r="H235" s="54">
        <v>232.28688423135938</v>
      </c>
      <c r="I235" s="48"/>
      <c r="J235" s="48"/>
      <c r="K235" s="48"/>
      <c r="L235" s="48"/>
      <c r="M235" s="30"/>
      <c r="N235" s="30"/>
      <c r="O235" s="30"/>
    </row>
    <row r="236" spans="2:15" ht="25.5" x14ac:dyDescent="0.2">
      <c r="B236" s="20">
        <v>228</v>
      </c>
      <c r="C236" s="56" t="s">
        <v>212</v>
      </c>
      <c r="D236" s="50">
        <f t="shared" si="6"/>
        <v>346.56288745580287</v>
      </c>
      <c r="E236" s="54"/>
      <c r="F236" s="54">
        <v>275.08999999999997</v>
      </c>
      <c r="G236" s="48"/>
      <c r="H236" s="54">
        <v>71.472887455802862</v>
      </c>
      <c r="I236" s="48"/>
      <c r="J236" s="48"/>
      <c r="K236" s="48"/>
      <c r="L236" s="48"/>
      <c r="M236" s="30"/>
      <c r="N236" s="30"/>
      <c r="O236" s="30"/>
    </row>
    <row r="237" spans="2:15" ht="25.5" x14ac:dyDescent="0.2">
      <c r="B237" s="20">
        <v>229</v>
      </c>
      <c r="C237" s="56" t="s">
        <v>213</v>
      </c>
      <c r="D237" s="50">
        <f t="shared" si="6"/>
        <v>772.965102</v>
      </c>
      <c r="E237" s="48"/>
      <c r="F237" s="48"/>
      <c r="G237" s="57">
        <v>85.54</v>
      </c>
      <c r="H237" s="48"/>
      <c r="I237" s="54">
        <v>687.42510200000004</v>
      </c>
      <c r="J237" s="48"/>
      <c r="K237" s="48"/>
      <c r="L237" s="48"/>
      <c r="M237" s="30"/>
      <c r="N237" s="30"/>
      <c r="O237" s="30"/>
    </row>
    <row r="238" spans="2:15" ht="25.5" x14ac:dyDescent="0.2">
      <c r="B238" s="20">
        <v>230</v>
      </c>
      <c r="C238" s="56" t="s">
        <v>214</v>
      </c>
      <c r="D238" s="50">
        <f t="shared" si="6"/>
        <v>968.51063399999998</v>
      </c>
      <c r="E238" s="48"/>
      <c r="F238" s="48"/>
      <c r="G238" s="57">
        <v>107.18</v>
      </c>
      <c r="H238" s="48"/>
      <c r="I238" s="54">
        <v>861.33063400000003</v>
      </c>
      <c r="J238" s="48"/>
      <c r="K238" s="48"/>
      <c r="L238" s="48"/>
      <c r="M238" s="30"/>
      <c r="N238" s="30"/>
      <c r="O238" s="30"/>
    </row>
    <row r="239" spans="2:15" ht="25.5" x14ac:dyDescent="0.2">
      <c r="B239" s="20">
        <v>231</v>
      </c>
      <c r="C239" s="56" t="s">
        <v>215</v>
      </c>
      <c r="D239" s="50">
        <f t="shared" si="6"/>
        <v>644.19782700000007</v>
      </c>
      <c r="E239" s="48"/>
      <c r="F239" s="48"/>
      <c r="G239" s="57">
        <v>71.290000000000006</v>
      </c>
      <c r="H239" s="48"/>
      <c r="I239" s="54">
        <v>572.90782700000011</v>
      </c>
      <c r="J239" s="48"/>
      <c r="K239" s="48"/>
      <c r="L239" s="48"/>
      <c r="M239" s="30"/>
      <c r="N239" s="30"/>
      <c r="O239" s="30"/>
    </row>
    <row r="240" spans="2:15" ht="25.5" x14ac:dyDescent="0.2">
      <c r="B240" s="20">
        <v>232</v>
      </c>
      <c r="C240" s="56" t="s">
        <v>216</v>
      </c>
      <c r="D240" s="50">
        <f t="shared" si="6"/>
        <v>644.19782700000007</v>
      </c>
      <c r="E240" s="48"/>
      <c r="F240" s="48"/>
      <c r="G240" s="57">
        <v>71.290000000000006</v>
      </c>
      <c r="H240" s="48"/>
      <c r="I240" s="54">
        <v>572.90782700000011</v>
      </c>
      <c r="J240" s="48"/>
      <c r="K240" s="48"/>
      <c r="L240" s="48"/>
      <c r="M240" s="30"/>
      <c r="N240" s="30"/>
      <c r="O240" s="30"/>
    </row>
    <row r="241" spans="2:15" ht="25.5" x14ac:dyDescent="0.2">
      <c r="B241" s="20">
        <v>233</v>
      </c>
      <c r="C241" s="56" t="s">
        <v>217</v>
      </c>
      <c r="D241" s="50">
        <f t="shared" si="6"/>
        <v>644.19782700000007</v>
      </c>
      <c r="E241" s="48"/>
      <c r="F241" s="48"/>
      <c r="G241" s="57">
        <v>71.290000000000006</v>
      </c>
      <c r="H241" s="48"/>
      <c r="I241" s="54">
        <v>572.90782700000011</v>
      </c>
      <c r="J241" s="48"/>
      <c r="K241" s="48"/>
      <c r="L241" s="48"/>
      <c r="M241" s="30"/>
      <c r="N241" s="30"/>
      <c r="O241" s="30"/>
    </row>
    <row r="242" spans="2:15" ht="25.5" x14ac:dyDescent="0.2">
      <c r="B242" s="20">
        <v>234</v>
      </c>
      <c r="C242" s="56" t="s">
        <v>218</v>
      </c>
      <c r="D242" s="50">
        <f t="shared" si="6"/>
        <v>644.19782700000007</v>
      </c>
      <c r="E242" s="48"/>
      <c r="F242" s="48"/>
      <c r="G242" s="57">
        <v>71.290000000000006</v>
      </c>
      <c r="H242" s="48"/>
      <c r="I242" s="54">
        <v>572.90782700000011</v>
      </c>
      <c r="J242" s="48"/>
      <c r="K242" s="48"/>
      <c r="L242" s="48"/>
      <c r="M242" s="30"/>
      <c r="N242" s="30"/>
      <c r="O242" s="30"/>
    </row>
    <row r="243" spans="2:15" ht="25.5" x14ac:dyDescent="0.2">
      <c r="B243" s="20">
        <v>235</v>
      </c>
      <c r="C243" s="56" t="s">
        <v>219</v>
      </c>
      <c r="D243" s="50">
        <f t="shared" si="6"/>
        <v>2946.6470669999999</v>
      </c>
      <c r="E243" s="48"/>
      <c r="F243" s="48"/>
      <c r="G243" s="57">
        <v>326.08999999999997</v>
      </c>
      <c r="H243" s="48"/>
      <c r="I243" s="54">
        <v>2620.5570669999997</v>
      </c>
      <c r="J243" s="48"/>
      <c r="K243" s="48"/>
      <c r="L243" s="48"/>
      <c r="M243" s="30"/>
      <c r="N243" s="30"/>
      <c r="O243" s="30"/>
    </row>
    <row r="244" spans="2:15" ht="25.5" x14ac:dyDescent="0.2">
      <c r="B244" s="20">
        <v>236</v>
      </c>
      <c r="C244" s="56" t="s">
        <v>220</v>
      </c>
      <c r="D244" s="50">
        <f t="shared" si="6"/>
        <v>3341.4430139999995</v>
      </c>
      <c r="E244" s="48"/>
      <c r="F244" s="48"/>
      <c r="G244" s="57">
        <v>369.78</v>
      </c>
      <c r="H244" s="48"/>
      <c r="I244" s="54">
        <v>2971.6630139999997</v>
      </c>
      <c r="J244" s="48"/>
      <c r="K244" s="48"/>
      <c r="L244" s="48"/>
      <c r="M244" s="30"/>
      <c r="N244" s="30"/>
      <c r="O244" s="30"/>
    </row>
    <row r="245" spans="2:15" ht="25.5" x14ac:dyDescent="0.2">
      <c r="B245" s="20">
        <v>237</v>
      </c>
      <c r="C245" s="56" t="s">
        <v>221</v>
      </c>
      <c r="D245" s="50">
        <f t="shared" si="6"/>
        <v>1028.873118</v>
      </c>
      <c r="E245" s="48"/>
      <c r="F245" s="48"/>
      <c r="G245" s="57">
        <v>113.86</v>
      </c>
      <c r="H245" s="48"/>
      <c r="I245" s="54">
        <v>915.01311800000008</v>
      </c>
      <c r="J245" s="48"/>
      <c r="K245" s="48"/>
      <c r="L245" s="48"/>
      <c r="M245" s="30"/>
      <c r="N245" s="30"/>
      <c r="O245" s="30"/>
    </row>
    <row r="246" spans="2:15" ht="25.5" x14ac:dyDescent="0.2">
      <c r="B246" s="20">
        <v>238</v>
      </c>
      <c r="C246" s="56" t="s">
        <v>222</v>
      </c>
      <c r="D246" s="50">
        <f t="shared" si="6"/>
        <v>644.19782700000007</v>
      </c>
      <c r="E246" s="48"/>
      <c r="F246" s="48"/>
      <c r="G246" s="57">
        <v>71.290000000000006</v>
      </c>
      <c r="H246" s="48"/>
      <c r="I246" s="54">
        <v>572.90782700000011</v>
      </c>
      <c r="J246" s="48"/>
      <c r="K246" s="48"/>
      <c r="L246" s="48"/>
      <c r="M246" s="30"/>
      <c r="N246" s="30"/>
      <c r="O246" s="30"/>
    </row>
    <row r="247" spans="2:15" ht="25.5" x14ac:dyDescent="0.2">
      <c r="B247" s="20">
        <v>239</v>
      </c>
      <c r="C247" s="56" t="s">
        <v>223</v>
      </c>
      <c r="D247" s="50">
        <f t="shared" si="6"/>
        <v>644.19782700000007</v>
      </c>
      <c r="E247" s="48"/>
      <c r="F247" s="48"/>
      <c r="G247" s="57">
        <v>71.290000000000006</v>
      </c>
      <c r="H247" s="48"/>
      <c r="I247" s="54">
        <v>572.90782700000011</v>
      </c>
      <c r="J247" s="48"/>
      <c r="K247" s="48"/>
      <c r="L247" s="48"/>
      <c r="M247" s="30"/>
      <c r="N247" s="30"/>
      <c r="O247" s="30"/>
    </row>
    <row r="248" spans="2:15" ht="25.5" x14ac:dyDescent="0.2">
      <c r="B248" s="20">
        <v>240</v>
      </c>
      <c r="C248" s="56" t="s">
        <v>224</v>
      </c>
      <c r="D248" s="50">
        <f t="shared" si="6"/>
        <v>976.55294099999992</v>
      </c>
      <c r="E248" s="48"/>
      <c r="F248" s="48"/>
      <c r="G248" s="57">
        <v>108.07</v>
      </c>
      <c r="H248" s="48"/>
      <c r="I248" s="54">
        <v>868.48294099999998</v>
      </c>
      <c r="J248" s="48"/>
      <c r="K248" s="48"/>
      <c r="L248" s="48"/>
      <c r="M248" s="30"/>
      <c r="N248" s="30"/>
      <c r="O248" s="30"/>
    </row>
    <row r="249" spans="2:15" ht="25.5" x14ac:dyDescent="0.2">
      <c r="B249" s="20">
        <v>241</v>
      </c>
      <c r="C249" s="56" t="s">
        <v>225</v>
      </c>
      <c r="D249" s="50">
        <f t="shared" si="6"/>
        <v>932.36543400000005</v>
      </c>
      <c r="E249" s="48"/>
      <c r="F249" s="48"/>
      <c r="G249" s="57">
        <v>103.18</v>
      </c>
      <c r="H249" s="48"/>
      <c r="I249" s="54">
        <v>829.18543399999999</v>
      </c>
      <c r="J249" s="48"/>
      <c r="K249" s="48"/>
      <c r="L249" s="48"/>
      <c r="M249" s="30"/>
      <c r="N249" s="30"/>
      <c r="O249" s="30"/>
    </row>
    <row r="250" spans="2:15" ht="25.5" x14ac:dyDescent="0.2">
      <c r="B250" s="20">
        <v>242</v>
      </c>
      <c r="C250" s="56" t="s">
        <v>226</v>
      </c>
      <c r="D250" s="50">
        <f t="shared" si="6"/>
        <v>644.19782700000007</v>
      </c>
      <c r="E250" s="48"/>
      <c r="F250" s="48"/>
      <c r="G250" s="57">
        <v>71.290000000000006</v>
      </c>
      <c r="H250" s="48"/>
      <c r="I250" s="54">
        <v>572.90782700000011</v>
      </c>
      <c r="J250" s="48"/>
      <c r="K250" s="48"/>
      <c r="L250" s="48"/>
      <c r="M250" s="30"/>
      <c r="N250" s="30"/>
      <c r="O250" s="30"/>
    </row>
    <row r="251" spans="2:15" ht="25.5" x14ac:dyDescent="0.2">
      <c r="B251" s="20">
        <v>243</v>
      </c>
      <c r="C251" s="56" t="s">
        <v>227</v>
      </c>
      <c r="D251" s="50">
        <f t="shared" si="6"/>
        <v>644.19782700000007</v>
      </c>
      <c r="E251" s="48"/>
      <c r="F251" s="48"/>
      <c r="G251" s="57">
        <v>71.290000000000006</v>
      </c>
      <c r="H251" s="48"/>
      <c r="I251" s="54">
        <v>572.90782700000011</v>
      </c>
      <c r="J251" s="48"/>
      <c r="K251" s="48"/>
      <c r="L251" s="48"/>
      <c r="M251" s="30"/>
      <c r="N251" s="30"/>
      <c r="O251" s="30"/>
    </row>
    <row r="252" spans="2:15" ht="25.5" x14ac:dyDescent="0.2">
      <c r="B252" s="20">
        <v>244</v>
      </c>
      <c r="C252" s="56" t="s">
        <v>228</v>
      </c>
      <c r="D252" s="50">
        <f t="shared" si="6"/>
        <v>996.70388999999989</v>
      </c>
      <c r="E252" s="48"/>
      <c r="F252" s="48"/>
      <c r="G252" s="57">
        <v>110.3</v>
      </c>
      <c r="H252" s="48"/>
      <c r="I252" s="54">
        <v>886.40388999999993</v>
      </c>
      <c r="J252" s="48"/>
      <c r="K252" s="48"/>
      <c r="L252" s="48"/>
      <c r="M252" s="30"/>
      <c r="N252" s="30"/>
      <c r="O252" s="30"/>
    </row>
    <row r="253" spans="2:15" ht="25.5" x14ac:dyDescent="0.2">
      <c r="B253" s="20">
        <v>245</v>
      </c>
      <c r="C253" s="56" t="s">
        <v>229</v>
      </c>
      <c r="D253" s="50">
        <f t="shared" si="6"/>
        <v>1315.8660059999997</v>
      </c>
      <c r="E253" s="48"/>
      <c r="F253" s="48"/>
      <c r="G253" s="57">
        <v>145.62</v>
      </c>
      <c r="H253" s="48"/>
      <c r="I253" s="54">
        <v>1170.2460059999999</v>
      </c>
      <c r="J253" s="48"/>
      <c r="K253" s="48"/>
      <c r="L253" s="48"/>
      <c r="M253" s="30"/>
      <c r="N253" s="30"/>
      <c r="O253" s="30"/>
    </row>
    <row r="254" spans="2:15" ht="25.5" x14ac:dyDescent="0.2">
      <c r="B254" s="20">
        <v>246</v>
      </c>
      <c r="C254" s="56" t="s">
        <v>230</v>
      </c>
      <c r="D254" s="50">
        <f t="shared" si="6"/>
        <v>644.19782700000007</v>
      </c>
      <c r="E254" s="48"/>
      <c r="F254" s="48"/>
      <c r="G254" s="57">
        <v>71.290000000000006</v>
      </c>
      <c r="H254" s="48"/>
      <c r="I254" s="54">
        <v>572.90782700000011</v>
      </c>
      <c r="J254" s="48"/>
      <c r="K254" s="48"/>
      <c r="L254" s="48"/>
      <c r="M254" s="30"/>
      <c r="N254" s="30"/>
      <c r="O254" s="30"/>
    </row>
    <row r="255" spans="2:15" ht="25.5" x14ac:dyDescent="0.2">
      <c r="B255" s="20">
        <v>247</v>
      </c>
      <c r="C255" s="56" t="s">
        <v>231</v>
      </c>
      <c r="D255" s="50">
        <f t="shared" si="6"/>
        <v>1024.806783</v>
      </c>
      <c r="E255" s="48"/>
      <c r="F255" s="48"/>
      <c r="G255" s="57">
        <v>113.41</v>
      </c>
      <c r="H255" s="48"/>
      <c r="I255" s="54">
        <v>911.39678299999991</v>
      </c>
      <c r="J255" s="48"/>
      <c r="K255" s="48"/>
      <c r="L255" s="48"/>
      <c r="M255" s="30"/>
      <c r="N255" s="30"/>
      <c r="O255" s="30"/>
    </row>
    <row r="256" spans="2:15" ht="25.5" x14ac:dyDescent="0.2">
      <c r="B256" s="20">
        <v>248</v>
      </c>
      <c r="C256" s="56" t="s">
        <v>232</v>
      </c>
      <c r="D256" s="50">
        <f t="shared" si="6"/>
        <v>644.19782700000007</v>
      </c>
      <c r="E256" s="48"/>
      <c r="F256" s="48"/>
      <c r="G256" s="57">
        <v>71.290000000000006</v>
      </c>
      <c r="H256" s="48"/>
      <c r="I256" s="54">
        <v>572.90782700000011</v>
      </c>
      <c r="J256" s="48"/>
      <c r="K256" s="48"/>
      <c r="L256" s="48"/>
      <c r="M256" s="30"/>
      <c r="N256" s="30"/>
      <c r="O256" s="30"/>
    </row>
    <row r="257" spans="2:15" ht="25.5" x14ac:dyDescent="0.2">
      <c r="B257" s="20">
        <v>249</v>
      </c>
      <c r="C257" s="56" t="s">
        <v>233</v>
      </c>
      <c r="D257" s="50">
        <f t="shared" si="6"/>
        <v>1600.2383669999999</v>
      </c>
      <c r="E257" s="48"/>
      <c r="F257" s="48"/>
      <c r="G257" s="57">
        <v>177.09</v>
      </c>
      <c r="H257" s="48"/>
      <c r="I257" s="54">
        <v>1423.148367</v>
      </c>
      <c r="J257" s="48"/>
      <c r="K257" s="48"/>
      <c r="L257" s="48"/>
      <c r="M257" s="30"/>
      <c r="N257" s="30"/>
      <c r="O257" s="30"/>
    </row>
    <row r="258" spans="2:15" ht="25.5" x14ac:dyDescent="0.2">
      <c r="B258" s="20">
        <v>250</v>
      </c>
      <c r="C258" s="56" t="s">
        <v>234</v>
      </c>
      <c r="D258" s="50">
        <f t="shared" si="6"/>
        <v>1561.3822769999999</v>
      </c>
      <c r="E258" s="48"/>
      <c r="F258" s="48"/>
      <c r="G258" s="57">
        <v>172.79</v>
      </c>
      <c r="H258" s="48"/>
      <c r="I258" s="54">
        <v>1388.592277</v>
      </c>
      <c r="J258" s="48"/>
      <c r="K258" s="48"/>
      <c r="L258" s="48"/>
      <c r="M258" s="30"/>
      <c r="N258" s="30"/>
      <c r="O258" s="30"/>
    </row>
    <row r="259" spans="2:15" ht="25.5" x14ac:dyDescent="0.2">
      <c r="B259" s="20">
        <v>251</v>
      </c>
      <c r="C259" s="56" t="s">
        <v>235</v>
      </c>
      <c r="D259" s="50">
        <f t="shared" si="6"/>
        <v>644.19782700000007</v>
      </c>
      <c r="E259" s="48"/>
      <c r="F259" s="48"/>
      <c r="G259" s="57">
        <v>71.290000000000006</v>
      </c>
      <c r="H259" s="48"/>
      <c r="I259" s="54">
        <v>572.90782700000011</v>
      </c>
      <c r="J259" s="48"/>
      <c r="K259" s="48"/>
      <c r="L259" s="48"/>
      <c r="M259" s="30"/>
      <c r="N259" s="30"/>
      <c r="O259" s="30"/>
    </row>
    <row r="260" spans="2:15" ht="25.5" x14ac:dyDescent="0.2">
      <c r="B260" s="20">
        <v>252</v>
      </c>
      <c r="C260" s="56" t="s">
        <v>236</v>
      </c>
      <c r="D260" s="50">
        <f t="shared" si="6"/>
        <v>644.19782700000007</v>
      </c>
      <c r="E260" s="48"/>
      <c r="F260" s="48"/>
      <c r="G260" s="57">
        <v>71.290000000000006</v>
      </c>
      <c r="H260" s="48"/>
      <c r="I260" s="54">
        <v>572.90782700000011</v>
      </c>
      <c r="J260" s="48"/>
      <c r="K260" s="48"/>
      <c r="L260" s="48"/>
      <c r="M260" s="30"/>
      <c r="N260" s="30"/>
      <c r="O260" s="30"/>
    </row>
    <row r="261" spans="2:15" ht="25.5" x14ac:dyDescent="0.2">
      <c r="B261" s="20">
        <v>253</v>
      </c>
      <c r="C261" s="56" t="s">
        <v>237</v>
      </c>
      <c r="D261" s="50">
        <f t="shared" si="6"/>
        <v>1024.806783</v>
      </c>
      <c r="E261" s="48"/>
      <c r="F261" s="48"/>
      <c r="G261" s="57">
        <v>113.41</v>
      </c>
      <c r="H261" s="48"/>
      <c r="I261" s="54">
        <v>911.39678299999991</v>
      </c>
      <c r="J261" s="48"/>
      <c r="K261" s="48"/>
      <c r="L261" s="48"/>
      <c r="M261" s="30"/>
      <c r="N261" s="30"/>
      <c r="O261" s="30"/>
    </row>
    <row r="262" spans="2:15" ht="25.5" x14ac:dyDescent="0.2">
      <c r="B262" s="20">
        <v>254</v>
      </c>
      <c r="C262" s="56" t="s">
        <v>238</v>
      </c>
      <c r="D262" s="50">
        <f t="shared" si="6"/>
        <v>968.51063399999998</v>
      </c>
      <c r="E262" s="48"/>
      <c r="F262" s="48"/>
      <c r="G262" s="57">
        <v>107.18</v>
      </c>
      <c r="H262" s="48"/>
      <c r="I262" s="54">
        <v>861.33063400000003</v>
      </c>
      <c r="J262" s="48"/>
      <c r="K262" s="48"/>
      <c r="L262" s="48"/>
      <c r="M262" s="30"/>
      <c r="N262" s="30"/>
      <c r="O262" s="30"/>
    </row>
    <row r="263" spans="2:15" ht="25.5" x14ac:dyDescent="0.2">
      <c r="B263" s="20">
        <v>255</v>
      </c>
      <c r="C263" s="56" t="s">
        <v>239</v>
      </c>
      <c r="D263" s="50">
        <f t="shared" si="6"/>
        <v>1020.8308109999999</v>
      </c>
      <c r="E263" s="48"/>
      <c r="F263" s="48"/>
      <c r="G263" s="57">
        <v>112.97</v>
      </c>
      <c r="H263" s="48"/>
      <c r="I263" s="54">
        <v>907.8608109999999</v>
      </c>
      <c r="J263" s="48"/>
      <c r="K263" s="48"/>
      <c r="L263" s="48"/>
      <c r="M263" s="30"/>
      <c r="N263" s="30"/>
      <c r="O263" s="30"/>
    </row>
    <row r="264" spans="2:15" ht="25.5" x14ac:dyDescent="0.2">
      <c r="B264" s="20">
        <v>256</v>
      </c>
      <c r="C264" s="56" t="s">
        <v>240</v>
      </c>
      <c r="D264" s="50">
        <f t="shared" si="6"/>
        <v>644.19782700000007</v>
      </c>
      <c r="E264" s="48"/>
      <c r="F264" s="48"/>
      <c r="G264" s="57">
        <v>71.290000000000006</v>
      </c>
      <c r="H264" s="48"/>
      <c r="I264" s="54">
        <v>572.90782700000011</v>
      </c>
      <c r="J264" s="48"/>
      <c r="K264" s="48"/>
      <c r="L264" s="48"/>
      <c r="M264" s="30"/>
      <c r="N264" s="30"/>
      <c r="O264" s="30"/>
    </row>
    <row r="265" spans="2:15" ht="25.5" x14ac:dyDescent="0.2">
      <c r="B265" s="20">
        <v>257</v>
      </c>
      <c r="C265" s="56" t="s">
        <v>240</v>
      </c>
      <c r="D265" s="50">
        <f t="shared" si="6"/>
        <v>1073.0606250000001</v>
      </c>
      <c r="E265" s="48"/>
      <c r="F265" s="48"/>
      <c r="G265" s="57">
        <v>118.75</v>
      </c>
      <c r="H265" s="48"/>
      <c r="I265" s="54">
        <v>954.31062499999996</v>
      </c>
      <c r="J265" s="48"/>
      <c r="K265" s="48"/>
      <c r="L265" s="48"/>
      <c r="M265" s="30"/>
      <c r="N265" s="30"/>
      <c r="O265" s="30"/>
    </row>
    <row r="266" spans="2:15" ht="25.5" x14ac:dyDescent="0.2">
      <c r="B266" s="20">
        <v>258</v>
      </c>
      <c r="C266" s="56" t="s">
        <v>241</v>
      </c>
      <c r="D266" s="50">
        <f t="shared" si="6"/>
        <v>920.34715500000004</v>
      </c>
      <c r="E266" s="48"/>
      <c r="F266" s="48"/>
      <c r="G266" s="57">
        <v>101.85</v>
      </c>
      <c r="H266" s="48"/>
      <c r="I266" s="54">
        <v>818.49715500000002</v>
      </c>
      <c r="J266" s="48"/>
      <c r="K266" s="48"/>
      <c r="L266" s="48"/>
      <c r="M266" s="30"/>
      <c r="N266" s="30"/>
      <c r="O266" s="30"/>
    </row>
    <row r="267" spans="2:15" ht="25.5" x14ac:dyDescent="0.2">
      <c r="B267" s="20">
        <v>259</v>
      </c>
      <c r="C267" s="56" t="s">
        <v>242</v>
      </c>
      <c r="D267" s="50">
        <f t="shared" si="6"/>
        <v>1069.0846530000001</v>
      </c>
      <c r="E267" s="48"/>
      <c r="F267" s="48"/>
      <c r="G267" s="57">
        <v>118.31</v>
      </c>
      <c r="H267" s="48"/>
      <c r="I267" s="54">
        <v>950.77465300000006</v>
      </c>
      <c r="J267" s="48"/>
      <c r="K267" s="48"/>
      <c r="L267" s="48"/>
      <c r="M267" s="30"/>
      <c r="N267" s="30"/>
      <c r="O267" s="30"/>
    </row>
    <row r="268" spans="2:15" ht="25.5" x14ac:dyDescent="0.2">
      <c r="B268" s="20">
        <v>260</v>
      </c>
      <c r="C268" s="56" t="s">
        <v>243</v>
      </c>
      <c r="D268" s="50">
        <f t="shared" si="6"/>
        <v>2363.1731759999998</v>
      </c>
      <c r="E268" s="48"/>
      <c r="F268" s="48"/>
      <c r="G268" s="57">
        <v>261.52</v>
      </c>
      <c r="H268" s="48"/>
      <c r="I268" s="54">
        <v>2101.6531759999998</v>
      </c>
      <c r="J268" s="48"/>
      <c r="K268" s="48"/>
      <c r="L268" s="48"/>
      <c r="M268" s="30"/>
      <c r="N268" s="30"/>
      <c r="O268" s="30"/>
    </row>
    <row r="269" spans="2:15" ht="25.5" x14ac:dyDescent="0.2">
      <c r="B269" s="20">
        <v>261</v>
      </c>
      <c r="C269" s="56" t="s">
        <v>244</v>
      </c>
      <c r="D269" s="50">
        <f t="shared" si="6"/>
        <v>4328.3877000000002</v>
      </c>
      <c r="E269" s="48"/>
      <c r="F269" s="48"/>
      <c r="G269" s="57">
        <v>479</v>
      </c>
      <c r="H269" s="48"/>
      <c r="I269" s="54">
        <v>3849.3877000000002</v>
      </c>
      <c r="J269" s="48"/>
      <c r="K269" s="48"/>
      <c r="L269" s="48"/>
      <c r="M269" s="30"/>
      <c r="N269" s="30"/>
      <c r="O269" s="30"/>
    </row>
    <row r="270" spans="2:15" ht="25.5" x14ac:dyDescent="0.2">
      <c r="B270" s="20">
        <v>262</v>
      </c>
      <c r="C270" s="56" t="s">
        <v>245</v>
      </c>
      <c r="D270" s="50">
        <f t="shared" si="6"/>
        <v>3444.0050190000002</v>
      </c>
      <c r="E270" s="48"/>
      <c r="F270" s="48"/>
      <c r="G270" s="57">
        <v>381.13</v>
      </c>
      <c r="H270" s="48"/>
      <c r="I270" s="54">
        <v>3062.8750190000001</v>
      </c>
      <c r="J270" s="48"/>
      <c r="K270" s="48"/>
      <c r="L270" s="48"/>
      <c r="M270" s="30"/>
      <c r="N270" s="30"/>
      <c r="O270" s="30"/>
    </row>
    <row r="271" spans="2:15" ht="25.5" x14ac:dyDescent="0.2">
      <c r="B271" s="20">
        <v>263</v>
      </c>
      <c r="C271" s="56" t="s">
        <v>246</v>
      </c>
      <c r="D271" s="50">
        <f t="shared" si="6"/>
        <v>3414.5466809999998</v>
      </c>
      <c r="E271" s="48"/>
      <c r="F271" s="48"/>
      <c r="G271" s="57">
        <v>377.87</v>
      </c>
      <c r="H271" s="48"/>
      <c r="I271" s="54">
        <v>3036.6766809999999</v>
      </c>
      <c r="J271" s="48"/>
      <c r="K271" s="48"/>
      <c r="L271" s="48"/>
      <c r="M271" s="30"/>
      <c r="N271" s="30"/>
      <c r="O271" s="30"/>
    </row>
    <row r="272" spans="2:15" ht="25.5" x14ac:dyDescent="0.2">
      <c r="B272" s="20">
        <v>264</v>
      </c>
      <c r="C272" s="56" t="s">
        <v>247</v>
      </c>
      <c r="D272" s="50">
        <f t="shared" si="6"/>
        <v>644.19782700000007</v>
      </c>
      <c r="E272" s="48"/>
      <c r="F272" s="48"/>
      <c r="G272" s="57">
        <v>71.290000000000006</v>
      </c>
      <c r="H272" s="48"/>
      <c r="I272" s="54">
        <v>572.90782700000011</v>
      </c>
      <c r="J272" s="48"/>
      <c r="K272" s="48"/>
      <c r="L272" s="48"/>
      <c r="M272" s="30"/>
      <c r="N272" s="30"/>
      <c r="O272" s="30"/>
    </row>
    <row r="273" spans="2:15" ht="25.5" x14ac:dyDescent="0.2">
      <c r="B273" s="20">
        <v>265</v>
      </c>
      <c r="C273" s="56" t="s">
        <v>248</v>
      </c>
      <c r="D273" s="50">
        <f t="shared" si="6"/>
        <v>644.19782700000007</v>
      </c>
      <c r="E273" s="48"/>
      <c r="F273" s="48"/>
      <c r="G273" s="57">
        <v>71.290000000000006</v>
      </c>
      <c r="H273" s="48"/>
      <c r="I273" s="54">
        <v>572.90782700000011</v>
      </c>
      <c r="J273" s="48"/>
      <c r="K273" s="48"/>
      <c r="L273" s="48"/>
      <c r="M273" s="30"/>
      <c r="N273" s="30"/>
      <c r="O273" s="30"/>
    </row>
    <row r="274" spans="2:15" ht="25.5" x14ac:dyDescent="0.2">
      <c r="B274" s="20">
        <v>266</v>
      </c>
      <c r="C274" s="56" t="s">
        <v>249</v>
      </c>
      <c r="D274" s="50">
        <f t="shared" si="6"/>
        <v>699.40962000000002</v>
      </c>
      <c r="E274" s="48"/>
      <c r="F274" s="48"/>
      <c r="G274" s="57">
        <v>77.400000000000006</v>
      </c>
      <c r="H274" s="48"/>
      <c r="I274" s="54">
        <v>622.00962000000004</v>
      </c>
      <c r="J274" s="48"/>
      <c r="K274" s="48"/>
      <c r="L274" s="48"/>
      <c r="M274" s="30"/>
      <c r="N274" s="30"/>
      <c r="O274" s="30"/>
    </row>
    <row r="275" spans="2:15" ht="25.5" x14ac:dyDescent="0.2">
      <c r="B275" s="20">
        <v>267</v>
      </c>
      <c r="C275" s="56" t="s">
        <v>250</v>
      </c>
      <c r="D275" s="50">
        <f t="shared" si="6"/>
        <v>699.40962000000002</v>
      </c>
      <c r="E275" s="48"/>
      <c r="F275" s="48"/>
      <c r="G275" s="57">
        <v>77.400000000000006</v>
      </c>
      <c r="H275" s="48"/>
      <c r="I275" s="54">
        <v>622.00962000000004</v>
      </c>
      <c r="J275" s="48"/>
      <c r="K275" s="48"/>
      <c r="L275" s="48"/>
      <c r="M275" s="30"/>
      <c r="N275" s="30"/>
      <c r="O275" s="30"/>
    </row>
    <row r="276" spans="2:15" ht="25.5" x14ac:dyDescent="0.2">
      <c r="B276" s="20">
        <v>268</v>
      </c>
      <c r="C276" s="56" t="s">
        <v>251</v>
      </c>
      <c r="D276" s="50">
        <f t="shared" si="6"/>
        <v>921.16042200000015</v>
      </c>
      <c r="E276" s="48"/>
      <c r="F276" s="48"/>
      <c r="G276" s="57">
        <v>101.94</v>
      </c>
      <c r="H276" s="48"/>
      <c r="I276" s="54">
        <v>819.2204220000001</v>
      </c>
      <c r="J276" s="48"/>
      <c r="K276" s="48"/>
      <c r="L276" s="48"/>
      <c r="M276" s="30"/>
      <c r="N276" s="30"/>
      <c r="O276" s="30"/>
    </row>
    <row r="277" spans="2:15" ht="25.5" x14ac:dyDescent="0.2">
      <c r="B277" s="20">
        <v>269</v>
      </c>
      <c r="C277" s="56" t="s">
        <v>252</v>
      </c>
      <c r="D277" s="50">
        <f t="shared" si="6"/>
        <v>1131.435123</v>
      </c>
      <c r="E277" s="48"/>
      <c r="F277" s="48"/>
      <c r="G277" s="57">
        <v>125.21</v>
      </c>
      <c r="H277" s="48"/>
      <c r="I277" s="54">
        <v>1006.2251229999999</v>
      </c>
      <c r="J277" s="48"/>
      <c r="K277" s="48"/>
      <c r="L277" s="48"/>
      <c r="M277" s="30"/>
      <c r="N277" s="30"/>
      <c r="O277" s="30"/>
    </row>
    <row r="278" spans="2:15" ht="25.5" x14ac:dyDescent="0.2">
      <c r="B278" s="20">
        <v>270</v>
      </c>
      <c r="C278" s="56" t="s">
        <v>253</v>
      </c>
      <c r="D278" s="50">
        <f t="shared" si="6"/>
        <v>1579.725966</v>
      </c>
      <c r="E278" s="48"/>
      <c r="F278" s="48"/>
      <c r="G278" s="57">
        <v>174.82</v>
      </c>
      <c r="H278" s="48"/>
      <c r="I278" s="54">
        <v>1404.905966</v>
      </c>
      <c r="J278" s="48"/>
      <c r="K278" s="48"/>
      <c r="L278" s="48"/>
      <c r="M278" s="30"/>
      <c r="N278" s="30"/>
      <c r="O278" s="30"/>
    </row>
    <row r="279" spans="2:15" ht="25.5" x14ac:dyDescent="0.2">
      <c r="B279" s="20">
        <v>271</v>
      </c>
      <c r="C279" s="56" t="s">
        <v>254</v>
      </c>
      <c r="D279" s="50">
        <f t="shared" si="6"/>
        <v>1538.610801</v>
      </c>
      <c r="E279" s="48"/>
      <c r="F279" s="48"/>
      <c r="G279" s="57">
        <v>170.27</v>
      </c>
      <c r="H279" s="48"/>
      <c r="I279" s="54">
        <v>1368.3408010000001</v>
      </c>
      <c r="J279" s="48"/>
      <c r="K279" s="48"/>
      <c r="L279" s="48"/>
      <c r="M279" s="30"/>
      <c r="N279" s="30"/>
      <c r="O279" s="30"/>
    </row>
    <row r="280" spans="2:15" ht="25.5" x14ac:dyDescent="0.2">
      <c r="B280" s="20">
        <v>272</v>
      </c>
      <c r="C280" s="56" t="s">
        <v>255</v>
      </c>
      <c r="D280" s="50">
        <f t="shared" si="6"/>
        <v>828.26725799999997</v>
      </c>
      <c r="E280" s="48"/>
      <c r="F280" s="48"/>
      <c r="G280" s="57">
        <v>91.66</v>
      </c>
      <c r="H280" s="48"/>
      <c r="I280" s="54">
        <v>736.607258</v>
      </c>
      <c r="J280" s="48"/>
      <c r="K280" s="48"/>
      <c r="L280" s="48"/>
      <c r="M280" s="30"/>
      <c r="N280" s="30"/>
      <c r="O280" s="30"/>
    </row>
    <row r="281" spans="2:15" ht="25.5" x14ac:dyDescent="0.2">
      <c r="B281" s="20">
        <v>273</v>
      </c>
      <c r="C281" s="56" t="s">
        <v>256</v>
      </c>
      <c r="D281" s="50">
        <f t="shared" si="6"/>
        <v>644.19782700000007</v>
      </c>
      <c r="E281" s="48"/>
      <c r="F281" s="48"/>
      <c r="G281" s="57">
        <v>71.290000000000006</v>
      </c>
      <c r="H281" s="48"/>
      <c r="I281" s="54">
        <v>572.90782700000011</v>
      </c>
      <c r="J281" s="48"/>
      <c r="K281" s="48"/>
      <c r="L281" s="48"/>
      <c r="M281" s="30"/>
      <c r="N281" s="30"/>
      <c r="O281" s="30"/>
    </row>
    <row r="282" spans="2:15" ht="25.5" x14ac:dyDescent="0.2">
      <c r="B282" s="20">
        <v>274</v>
      </c>
      <c r="C282" s="56" t="s">
        <v>257</v>
      </c>
      <c r="D282" s="50">
        <f t="shared" si="6"/>
        <v>644.19782700000007</v>
      </c>
      <c r="E282" s="48"/>
      <c r="F282" s="48"/>
      <c r="G282" s="57">
        <v>71.290000000000006</v>
      </c>
      <c r="H282" s="48"/>
      <c r="I282" s="54">
        <v>572.90782700000011</v>
      </c>
      <c r="J282" s="48"/>
      <c r="K282" s="48"/>
      <c r="L282" s="48"/>
      <c r="M282" s="30"/>
      <c r="N282" s="30"/>
      <c r="O282" s="30"/>
    </row>
    <row r="283" spans="2:15" ht="25.5" x14ac:dyDescent="0.2">
      <c r="B283" s="20">
        <v>275</v>
      </c>
      <c r="C283" s="56" t="s">
        <v>258</v>
      </c>
      <c r="D283" s="50">
        <f t="shared" si="6"/>
        <v>921.16042200000015</v>
      </c>
      <c r="E283" s="48"/>
      <c r="F283" s="48"/>
      <c r="G283" s="57">
        <v>101.94</v>
      </c>
      <c r="H283" s="48"/>
      <c r="I283" s="54">
        <v>819.2204220000001</v>
      </c>
      <c r="J283" s="48"/>
      <c r="K283" s="48"/>
      <c r="L283" s="48"/>
      <c r="M283" s="30"/>
      <c r="N283" s="30"/>
      <c r="O283" s="30"/>
    </row>
    <row r="284" spans="2:15" ht="25.5" x14ac:dyDescent="0.2">
      <c r="B284" s="20">
        <v>276</v>
      </c>
      <c r="C284" s="56" t="s">
        <v>259</v>
      </c>
      <c r="D284" s="50">
        <f t="shared" si="6"/>
        <v>921.16042200000015</v>
      </c>
      <c r="E284" s="48"/>
      <c r="F284" s="48"/>
      <c r="G284" s="57">
        <v>101.94</v>
      </c>
      <c r="H284" s="48"/>
      <c r="I284" s="54">
        <v>819.2204220000001</v>
      </c>
      <c r="J284" s="48"/>
      <c r="K284" s="48"/>
      <c r="L284" s="48"/>
      <c r="M284" s="30"/>
      <c r="N284" s="30"/>
      <c r="O284" s="30"/>
    </row>
    <row r="285" spans="2:15" ht="25.5" x14ac:dyDescent="0.2">
      <c r="B285" s="20">
        <v>277</v>
      </c>
      <c r="C285" s="56" t="s">
        <v>260</v>
      </c>
      <c r="D285" s="50">
        <f t="shared" si="6"/>
        <v>644.19782700000007</v>
      </c>
      <c r="E285" s="48"/>
      <c r="F285" s="48"/>
      <c r="G285" s="57">
        <v>71.290000000000006</v>
      </c>
      <c r="H285" s="48"/>
      <c r="I285" s="54">
        <v>572.90782700000011</v>
      </c>
      <c r="J285" s="48"/>
      <c r="K285" s="48"/>
      <c r="L285" s="48"/>
      <c r="M285" s="30"/>
      <c r="N285" s="30"/>
      <c r="O285" s="30"/>
    </row>
    <row r="286" spans="2:15" ht="25.5" x14ac:dyDescent="0.2">
      <c r="B286" s="20">
        <v>278</v>
      </c>
      <c r="C286" s="56" t="s">
        <v>261</v>
      </c>
      <c r="D286" s="50">
        <f t="shared" si="6"/>
        <v>976.55294099999992</v>
      </c>
      <c r="E286" s="48"/>
      <c r="F286" s="48"/>
      <c r="G286" s="57">
        <v>108.07</v>
      </c>
      <c r="H286" s="48"/>
      <c r="I286" s="54">
        <v>868.48294099999998</v>
      </c>
      <c r="J286" s="48"/>
      <c r="K286" s="48"/>
      <c r="L286" s="48"/>
      <c r="M286" s="30"/>
      <c r="N286" s="30"/>
      <c r="O286" s="30"/>
    </row>
    <row r="287" spans="2:15" ht="25.5" x14ac:dyDescent="0.2">
      <c r="B287" s="20">
        <v>279</v>
      </c>
      <c r="C287" s="56" t="s">
        <v>262</v>
      </c>
      <c r="D287" s="50">
        <f t="shared" si="6"/>
        <v>644.19782700000007</v>
      </c>
      <c r="E287" s="48"/>
      <c r="F287" s="48"/>
      <c r="G287" s="57">
        <v>71.290000000000006</v>
      </c>
      <c r="H287" s="48"/>
      <c r="I287" s="54">
        <v>572.90782700000011</v>
      </c>
      <c r="J287" s="48"/>
      <c r="K287" s="48"/>
      <c r="L287" s="48"/>
      <c r="M287" s="30"/>
      <c r="N287" s="30"/>
      <c r="O287" s="30"/>
    </row>
    <row r="288" spans="2:15" ht="25.5" x14ac:dyDescent="0.2">
      <c r="B288" s="20">
        <v>280</v>
      </c>
      <c r="C288" s="56" t="s">
        <v>263</v>
      </c>
      <c r="D288" s="50">
        <f t="shared" si="6"/>
        <v>644.19782700000007</v>
      </c>
      <c r="E288" s="48"/>
      <c r="F288" s="48"/>
      <c r="G288" s="57">
        <v>71.290000000000006</v>
      </c>
      <c r="H288" s="48"/>
      <c r="I288" s="54">
        <v>572.90782700000011</v>
      </c>
      <c r="J288" s="48"/>
      <c r="K288" s="48"/>
      <c r="L288" s="48"/>
      <c r="M288" s="30"/>
      <c r="N288" s="30"/>
      <c r="O288" s="30"/>
    </row>
    <row r="289" spans="2:15" ht="25.5" x14ac:dyDescent="0.2">
      <c r="B289" s="20">
        <v>281</v>
      </c>
      <c r="C289" s="56" t="s">
        <v>264</v>
      </c>
      <c r="D289" s="50">
        <f t="shared" si="6"/>
        <v>952.42601999999999</v>
      </c>
      <c r="E289" s="48"/>
      <c r="F289" s="48"/>
      <c r="G289" s="57">
        <v>105.4</v>
      </c>
      <c r="H289" s="48"/>
      <c r="I289" s="54">
        <v>847.02602000000002</v>
      </c>
      <c r="J289" s="48"/>
      <c r="K289" s="48"/>
      <c r="L289" s="48"/>
      <c r="M289" s="30"/>
      <c r="N289" s="30"/>
      <c r="O289" s="30"/>
    </row>
    <row r="290" spans="2:15" ht="25.5" x14ac:dyDescent="0.2">
      <c r="B290" s="20">
        <v>282</v>
      </c>
      <c r="C290" s="56" t="s">
        <v>265</v>
      </c>
      <c r="D290" s="50">
        <f t="shared" si="6"/>
        <v>1248.7262969999999</v>
      </c>
      <c r="E290" s="48"/>
      <c r="F290" s="48"/>
      <c r="G290" s="57">
        <v>138.19</v>
      </c>
      <c r="H290" s="48"/>
      <c r="I290" s="54">
        <v>1110.5362969999999</v>
      </c>
      <c r="J290" s="48"/>
      <c r="K290" s="48"/>
      <c r="L290" s="48"/>
      <c r="M290" s="30"/>
      <c r="N290" s="30"/>
      <c r="O290" s="30"/>
    </row>
    <row r="291" spans="2:15" ht="25.5" x14ac:dyDescent="0.2">
      <c r="B291" s="20">
        <v>283</v>
      </c>
      <c r="C291" s="56" t="s">
        <v>266</v>
      </c>
      <c r="D291" s="50">
        <f t="shared" ref="D291:D354" si="7">E291+F291+G291+H291+I291+J291+K291+L291+M291+N291+O291</f>
        <v>644.19782700000007</v>
      </c>
      <c r="E291" s="48"/>
      <c r="F291" s="48"/>
      <c r="G291" s="57">
        <v>71.290000000000006</v>
      </c>
      <c r="H291" s="48"/>
      <c r="I291" s="54">
        <v>572.90782700000011</v>
      </c>
      <c r="J291" s="48"/>
      <c r="K291" s="48"/>
      <c r="L291" s="48"/>
      <c r="M291" s="30"/>
      <c r="N291" s="30"/>
      <c r="O291" s="30"/>
    </row>
    <row r="292" spans="2:15" ht="25.5" x14ac:dyDescent="0.2">
      <c r="B292" s="20">
        <v>284</v>
      </c>
      <c r="C292" s="56" t="s">
        <v>267</v>
      </c>
      <c r="D292" s="50">
        <f t="shared" si="7"/>
        <v>644.19782700000007</v>
      </c>
      <c r="E292" s="48"/>
      <c r="F292" s="48"/>
      <c r="G292" s="57">
        <v>71.290000000000006</v>
      </c>
      <c r="H292" s="48"/>
      <c r="I292" s="54">
        <v>572.90782700000011</v>
      </c>
      <c r="J292" s="48"/>
      <c r="K292" s="48"/>
      <c r="L292" s="48"/>
      <c r="M292" s="30"/>
      <c r="N292" s="30"/>
      <c r="O292" s="30"/>
    </row>
    <row r="293" spans="2:15" ht="25.5" x14ac:dyDescent="0.2">
      <c r="B293" s="20">
        <v>285</v>
      </c>
      <c r="C293" s="56" t="s">
        <v>268</v>
      </c>
      <c r="D293" s="50">
        <f t="shared" si="7"/>
        <v>644.19782700000007</v>
      </c>
      <c r="E293" s="48"/>
      <c r="F293" s="48"/>
      <c r="G293" s="57">
        <v>71.290000000000006</v>
      </c>
      <c r="H293" s="48"/>
      <c r="I293" s="54">
        <v>572.90782700000011</v>
      </c>
      <c r="J293" s="48"/>
      <c r="K293" s="48"/>
      <c r="L293" s="48"/>
      <c r="M293" s="30"/>
      <c r="N293" s="30"/>
      <c r="O293" s="30"/>
    </row>
    <row r="294" spans="2:15" ht="25.5" x14ac:dyDescent="0.2">
      <c r="B294" s="20">
        <v>286</v>
      </c>
      <c r="C294" s="56" t="s">
        <v>269</v>
      </c>
      <c r="D294" s="50">
        <f t="shared" si="7"/>
        <v>644.19782700000007</v>
      </c>
      <c r="E294" s="48"/>
      <c r="F294" s="48"/>
      <c r="G294" s="57">
        <v>71.290000000000006</v>
      </c>
      <c r="H294" s="48"/>
      <c r="I294" s="54">
        <v>572.90782700000011</v>
      </c>
      <c r="J294" s="48"/>
      <c r="K294" s="48"/>
      <c r="L294" s="48"/>
      <c r="M294" s="30"/>
      <c r="N294" s="30"/>
      <c r="O294" s="30"/>
    </row>
    <row r="295" spans="2:15" ht="25.5" x14ac:dyDescent="0.2">
      <c r="B295" s="20">
        <v>287</v>
      </c>
      <c r="C295" s="56" t="s">
        <v>270</v>
      </c>
      <c r="D295" s="50">
        <f t="shared" si="7"/>
        <v>644.19782700000007</v>
      </c>
      <c r="E295" s="48"/>
      <c r="F295" s="48"/>
      <c r="G295" s="57">
        <v>71.290000000000006</v>
      </c>
      <c r="H295" s="48"/>
      <c r="I295" s="54">
        <v>572.90782700000011</v>
      </c>
      <c r="J295" s="48"/>
      <c r="K295" s="48"/>
      <c r="L295" s="48"/>
      <c r="M295" s="30"/>
      <c r="N295" s="30"/>
      <c r="O295" s="30"/>
    </row>
    <row r="296" spans="2:15" ht="25.5" x14ac:dyDescent="0.2">
      <c r="B296" s="20">
        <v>288</v>
      </c>
      <c r="C296" s="56" t="s">
        <v>271</v>
      </c>
      <c r="D296" s="50">
        <f t="shared" si="7"/>
        <v>644.19782700000007</v>
      </c>
      <c r="E296" s="48"/>
      <c r="F296" s="48"/>
      <c r="G296" s="57">
        <v>71.290000000000006</v>
      </c>
      <c r="H296" s="48"/>
      <c r="I296" s="54">
        <v>572.90782700000011</v>
      </c>
      <c r="J296" s="48"/>
      <c r="K296" s="48"/>
      <c r="L296" s="48"/>
      <c r="M296" s="30"/>
      <c r="N296" s="30"/>
      <c r="O296" s="30"/>
    </row>
    <row r="297" spans="2:15" ht="25.5" x14ac:dyDescent="0.2">
      <c r="B297" s="20">
        <v>289</v>
      </c>
      <c r="C297" s="56" t="s">
        <v>272</v>
      </c>
      <c r="D297" s="50">
        <f t="shared" si="7"/>
        <v>644.19782700000007</v>
      </c>
      <c r="E297" s="48"/>
      <c r="F297" s="48"/>
      <c r="G297" s="57">
        <v>71.290000000000006</v>
      </c>
      <c r="H297" s="48"/>
      <c r="I297" s="54">
        <v>572.90782700000011</v>
      </c>
      <c r="J297" s="48"/>
      <c r="K297" s="48"/>
      <c r="L297" s="48"/>
      <c r="M297" s="30"/>
      <c r="N297" s="30"/>
      <c r="O297" s="30"/>
    </row>
    <row r="298" spans="2:15" ht="25.5" x14ac:dyDescent="0.2">
      <c r="B298" s="20">
        <v>290</v>
      </c>
      <c r="C298" s="56" t="s">
        <v>273</v>
      </c>
      <c r="D298" s="50">
        <f t="shared" si="7"/>
        <v>928.29909900000007</v>
      </c>
      <c r="E298" s="48"/>
      <c r="F298" s="48"/>
      <c r="G298" s="57">
        <v>102.73</v>
      </c>
      <c r="H298" s="48"/>
      <c r="I298" s="54">
        <v>825.56909900000005</v>
      </c>
      <c r="J298" s="48"/>
      <c r="K298" s="48"/>
      <c r="L298" s="48"/>
      <c r="M298" s="30"/>
      <c r="N298" s="30"/>
      <c r="O298" s="30"/>
    </row>
    <row r="299" spans="2:15" ht="25.5" x14ac:dyDescent="0.2">
      <c r="B299" s="20">
        <v>291</v>
      </c>
      <c r="C299" s="56" t="s">
        <v>274</v>
      </c>
      <c r="D299" s="50">
        <f t="shared" si="7"/>
        <v>1386.9816870000002</v>
      </c>
      <c r="E299" s="48"/>
      <c r="F299" s="48"/>
      <c r="G299" s="57">
        <v>153.49</v>
      </c>
      <c r="H299" s="48"/>
      <c r="I299" s="54">
        <v>1233.4916870000002</v>
      </c>
      <c r="J299" s="48"/>
      <c r="K299" s="48"/>
      <c r="L299" s="48"/>
      <c r="M299" s="30"/>
      <c r="N299" s="30"/>
      <c r="O299" s="30"/>
    </row>
    <row r="300" spans="2:15" ht="25.5" x14ac:dyDescent="0.2">
      <c r="B300" s="20">
        <v>292</v>
      </c>
      <c r="C300" s="56" t="s">
        <v>275</v>
      </c>
      <c r="D300" s="50">
        <f t="shared" si="7"/>
        <v>644.19782700000007</v>
      </c>
      <c r="E300" s="48"/>
      <c r="F300" s="48"/>
      <c r="G300" s="57">
        <v>71.290000000000006</v>
      </c>
      <c r="H300" s="48"/>
      <c r="I300" s="54">
        <v>572.90782700000011</v>
      </c>
      <c r="J300" s="48"/>
      <c r="K300" s="48"/>
      <c r="L300" s="48"/>
      <c r="M300" s="30"/>
      <c r="N300" s="30"/>
      <c r="O300" s="30"/>
    </row>
    <row r="301" spans="2:15" ht="25.5" x14ac:dyDescent="0.2">
      <c r="B301" s="20">
        <v>293</v>
      </c>
      <c r="C301" s="56" t="s">
        <v>276</v>
      </c>
      <c r="D301" s="50">
        <f t="shared" si="7"/>
        <v>2873.6337629999998</v>
      </c>
      <c r="E301" s="48"/>
      <c r="F301" s="48"/>
      <c r="G301" s="57">
        <v>318.01</v>
      </c>
      <c r="H301" s="48"/>
      <c r="I301" s="54">
        <v>2555.6237630000001</v>
      </c>
      <c r="J301" s="48"/>
      <c r="K301" s="48"/>
      <c r="L301" s="48"/>
      <c r="M301" s="30"/>
      <c r="N301" s="30"/>
      <c r="O301" s="30"/>
    </row>
    <row r="302" spans="2:15" ht="25.5" x14ac:dyDescent="0.2">
      <c r="B302" s="20">
        <v>294</v>
      </c>
      <c r="C302" s="56" t="s">
        <v>277</v>
      </c>
      <c r="D302" s="50">
        <f t="shared" si="7"/>
        <v>644.19782700000007</v>
      </c>
      <c r="E302" s="48"/>
      <c r="F302" s="48"/>
      <c r="G302" s="48">
        <v>71.290000000000006</v>
      </c>
      <c r="H302" s="48"/>
      <c r="I302" s="54">
        <v>572.90782700000011</v>
      </c>
      <c r="J302" s="48"/>
      <c r="K302" s="48"/>
      <c r="L302" s="48"/>
      <c r="M302" s="30"/>
      <c r="N302" s="30"/>
      <c r="O302" s="30"/>
    </row>
    <row r="303" spans="2:15" ht="25.5" x14ac:dyDescent="0.2">
      <c r="B303" s="20">
        <v>295</v>
      </c>
      <c r="C303" s="56" t="s">
        <v>278</v>
      </c>
      <c r="D303" s="50">
        <f t="shared" si="7"/>
        <v>644.19782700000007</v>
      </c>
      <c r="E303" s="48"/>
      <c r="F303" s="48"/>
      <c r="G303" s="48">
        <v>71.290000000000006</v>
      </c>
      <c r="H303" s="48"/>
      <c r="I303" s="54">
        <v>572.90782700000011</v>
      </c>
      <c r="J303" s="48"/>
      <c r="K303" s="48"/>
      <c r="L303" s="48"/>
      <c r="M303" s="30"/>
      <c r="N303" s="30"/>
      <c r="O303" s="30"/>
    </row>
    <row r="304" spans="2:15" ht="25.5" x14ac:dyDescent="0.2">
      <c r="B304" s="20">
        <v>296</v>
      </c>
      <c r="C304" s="56" t="s">
        <v>279</v>
      </c>
      <c r="D304" s="50">
        <f t="shared" si="7"/>
        <v>773.05546499999991</v>
      </c>
      <c r="E304" s="48"/>
      <c r="F304" s="48"/>
      <c r="G304" s="57">
        <v>85.55</v>
      </c>
      <c r="H304" s="48"/>
      <c r="I304" s="54">
        <v>687.50546499999996</v>
      </c>
      <c r="J304" s="48"/>
      <c r="K304" s="48"/>
      <c r="L304" s="48"/>
      <c r="M304" s="30"/>
      <c r="N304" s="30"/>
      <c r="O304" s="30"/>
    </row>
    <row r="305" spans="2:15" ht="25.5" x14ac:dyDescent="0.2">
      <c r="B305" s="20">
        <v>297</v>
      </c>
      <c r="C305" s="56" t="s">
        <v>280</v>
      </c>
      <c r="D305" s="50">
        <f t="shared" si="7"/>
        <v>1248.7262969999999</v>
      </c>
      <c r="E305" s="48"/>
      <c r="F305" s="48"/>
      <c r="G305" s="57">
        <v>138.19</v>
      </c>
      <c r="H305" s="48"/>
      <c r="I305" s="54">
        <v>1110.5362969999999</v>
      </c>
      <c r="J305" s="48"/>
      <c r="K305" s="48"/>
      <c r="L305" s="48"/>
      <c r="M305" s="30"/>
      <c r="N305" s="30"/>
      <c r="O305" s="30"/>
    </row>
    <row r="306" spans="2:15" ht="25.5" x14ac:dyDescent="0.2">
      <c r="B306" s="20">
        <v>298</v>
      </c>
      <c r="C306" s="56" t="s">
        <v>281</v>
      </c>
      <c r="D306" s="50">
        <f t="shared" si="7"/>
        <v>921.16042200000015</v>
      </c>
      <c r="E306" s="48"/>
      <c r="F306" s="48"/>
      <c r="G306" s="57">
        <v>101.94</v>
      </c>
      <c r="H306" s="48"/>
      <c r="I306" s="54">
        <v>819.2204220000001</v>
      </c>
      <c r="J306" s="48"/>
      <c r="K306" s="48"/>
      <c r="L306" s="48"/>
      <c r="M306" s="30"/>
      <c r="N306" s="30"/>
      <c r="O306" s="30"/>
    </row>
    <row r="307" spans="2:15" ht="25.5" x14ac:dyDescent="0.2">
      <c r="B307" s="20">
        <v>299</v>
      </c>
      <c r="C307" s="56" t="s">
        <v>282</v>
      </c>
      <c r="D307" s="50">
        <f t="shared" si="7"/>
        <v>2155.519002</v>
      </c>
      <c r="E307" s="48"/>
      <c r="F307" s="48"/>
      <c r="G307" s="57">
        <v>238.54</v>
      </c>
      <c r="H307" s="48"/>
      <c r="I307" s="54">
        <v>1916.9790019999998</v>
      </c>
      <c r="J307" s="48"/>
      <c r="K307" s="48"/>
      <c r="L307" s="48"/>
      <c r="M307" s="30"/>
      <c r="N307" s="30"/>
      <c r="O307" s="30"/>
    </row>
    <row r="308" spans="2:15" ht="25.5" x14ac:dyDescent="0.2">
      <c r="B308" s="20">
        <v>300</v>
      </c>
      <c r="C308" s="56" t="s">
        <v>283</v>
      </c>
      <c r="D308" s="50">
        <f t="shared" si="7"/>
        <v>968.51063399999998</v>
      </c>
      <c r="E308" s="48"/>
      <c r="F308" s="48"/>
      <c r="G308" s="57">
        <v>107.18</v>
      </c>
      <c r="H308" s="48"/>
      <c r="I308" s="54">
        <v>861.33063400000003</v>
      </c>
      <c r="J308" s="48"/>
      <c r="K308" s="48"/>
      <c r="L308" s="48"/>
      <c r="M308" s="30"/>
      <c r="N308" s="30"/>
      <c r="O308" s="30"/>
    </row>
    <row r="309" spans="2:15" ht="25.5" x14ac:dyDescent="0.2">
      <c r="B309" s="20">
        <v>301</v>
      </c>
      <c r="C309" s="56" t="s">
        <v>284</v>
      </c>
      <c r="D309" s="50">
        <f t="shared" si="7"/>
        <v>1036.9154249999999</v>
      </c>
      <c r="E309" s="48"/>
      <c r="F309" s="48"/>
      <c r="G309" s="57">
        <v>114.75</v>
      </c>
      <c r="H309" s="48"/>
      <c r="I309" s="54">
        <v>922.16542499999991</v>
      </c>
      <c r="J309" s="48"/>
      <c r="K309" s="48"/>
      <c r="L309" s="48"/>
      <c r="M309" s="30"/>
      <c r="N309" s="30"/>
      <c r="O309" s="30"/>
    </row>
    <row r="310" spans="2:15" ht="25.5" x14ac:dyDescent="0.2">
      <c r="B310" s="20">
        <v>302</v>
      </c>
      <c r="C310" s="56" t="s">
        <v>285</v>
      </c>
      <c r="D310" s="50">
        <f t="shared" si="7"/>
        <v>865.04499900000008</v>
      </c>
      <c r="E310" s="48"/>
      <c r="F310" s="48"/>
      <c r="G310" s="57">
        <v>95.73</v>
      </c>
      <c r="H310" s="48"/>
      <c r="I310" s="54">
        <v>769.31499900000006</v>
      </c>
      <c r="J310" s="48"/>
      <c r="K310" s="48"/>
      <c r="L310" s="48"/>
      <c r="M310" s="30"/>
      <c r="N310" s="30"/>
      <c r="O310" s="30"/>
    </row>
    <row r="311" spans="2:15" ht="25.5" x14ac:dyDescent="0.2">
      <c r="B311" s="20">
        <v>303</v>
      </c>
      <c r="C311" s="56" t="s">
        <v>287</v>
      </c>
      <c r="D311" s="50">
        <f t="shared" si="7"/>
        <v>717.84367199999997</v>
      </c>
      <c r="E311" s="48"/>
      <c r="F311" s="48"/>
      <c r="G311" s="57">
        <v>79.44</v>
      </c>
      <c r="H311" s="48"/>
      <c r="I311" s="54">
        <v>638.40367200000003</v>
      </c>
      <c r="J311" s="48"/>
      <c r="K311" s="48"/>
      <c r="L311" s="48"/>
      <c r="M311" s="30"/>
      <c r="N311" s="30"/>
      <c r="O311" s="30"/>
    </row>
    <row r="312" spans="2:15" ht="25.5" x14ac:dyDescent="0.2">
      <c r="B312" s="20">
        <v>304</v>
      </c>
      <c r="C312" s="56" t="s">
        <v>288</v>
      </c>
      <c r="D312" s="50">
        <f t="shared" si="7"/>
        <v>644.19782700000007</v>
      </c>
      <c r="E312" s="48"/>
      <c r="F312" s="48"/>
      <c r="G312" s="57">
        <v>71.290000000000006</v>
      </c>
      <c r="H312" s="48"/>
      <c r="I312" s="54">
        <v>572.90782700000011</v>
      </c>
      <c r="J312" s="48"/>
      <c r="K312" s="48"/>
      <c r="L312" s="48"/>
      <c r="M312" s="30"/>
      <c r="N312" s="30"/>
      <c r="O312" s="30"/>
    </row>
    <row r="313" spans="2:15" ht="25.5" x14ac:dyDescent="0.2">
      <c r="B313" s="20">
        <v>305</v>
      </c>
      <c r="C313" s="56" t="s">
        <v>289</v>
      </c>
      <c r="D313" s="50">
        <f t="shared" si="7"/>
        <v>1367.6440049999999</v>
      </c>
      <c r="E313" s="48"/>
      <c r="F313" s="48"/>
      <c r="G313" s="57">
        <v>151.35</v>
      </c>
      <c r="H313" s="48"/>
      <c r="I313" s="54">
        <v>1216.294005</v>
      </c>
      <c r="J313" s="48"/>
      <c r="K313" s="48"/>
      <c r="L313" s="48"/>
      <c r="M313" s="30"/>
      <c r="N313" s="30"/>
      <c r="O313" s="30"/>
    </row>
    <row r="314" spans="2:15" ht="25.5" x14ac:dyDescent="0.2">
      <c r="B314" s="20">
        <v>306</v>
      </c>
      <c r="C314" s="56" t="s">
        <v>290</v>
      </c>
      <c r="D314" s="50">
        <f t="shared" si="7"/>
        <v>791.48951700000009</v>
      </c>
      <c r="E314" s="48"/>
      <c r="F314" s="48"/>
      <c r="G314" s="57">
        <v>87.59</v>
      </c>
      <c r="H314" s="48"/>
      <c r="I314" s="54">
        <v>703.89951700000006</v>
      </c>
      <c r="J314" s="48"/>
      <c r="K314" s="48"/>
      <c r="L314" s="48"/>
      <c r="M314" s="30"/>
      <c r="N314" s="30"/>
      <c r="O314" s="30"/>
    </row>
    <row r="315" spans="2:15" ht="25.5" x14ac:dyDescent="0.2">
      <c r="B315" s="20">
        <v>307</v>
      </c>
      <c r="C315" s="56" t="s">
        <v>291</v>
      </c>
      <c r="D315" s="50">
        <f t="shared" si="7"/>
        <v>947.45605499999999</v>
      </c>
      <c r="E315" s="48"/>
      <c r="F315" s="48"/>
      <c r="G315" s="57">
        <v>104.85</v>
      </c>
      <c r="H315" s="48"/>
      <c r="I315" s="54">
        <v>842.60605499999997</v>
      </c>
      <c r="J315" s="48"/>
      <c r="K315" s="48"/>
      <c r="L315" s="48"/>
      <c r="M315" s="30"/>
      <c r="N315" s="30"/>
      <c r="O315" s="30"/>
    </row>
    <row r="316" spans="2:15" ht="25.5" x14ac:dyDescent="0.2">
      <c r="B316" s="20">
        <v>308</v>
      </c>
      <c r="C316" s="56" t="s">
        <v>292</v>
      </c>
      <c r="D316" s="50">
        <f t="shared" si="7"/>
        <v>1097.2779090000001</v>
      </c>
      <c r="E316" s="48"/>
      <c r="F316" s="48"/>
      <c r="G316" s="57">
        <v>121.43</v>
      </c>
      <c r="H316" s="48"/>
      <c r="I316" s="54">
        <v>975.84790900000007</v>
      </c>
      <c r="J316" s="48"/>
      <c r="K316" s="48"/>
      <c r="L316" s="48"/>
      <c r="M316" s="30"/>
      <c r="N316" s="30"/>
      <c r="O316" s="30"/>
    </row>
    <row r="317" spans="2:15" ht="25.5" x14ac:dyDescent="0.2">
      <c r="B317" s="20">
        <v>309</v>
      </c>
      <c r="C317" s="56" t="s">
        <v>293</v>
      </c>
      <c r="D317" s="50">
        <f t="shared" si="7"/>
        <v>644.19782700000007</v>
      </c>
      <c r="E317" s="48"/>
      <c r="F317" s="48"/>
      <c r="G317" s="57">
        <v>71.290000000000006</v>
      </c>
      <c r="H317" s="48"/>
      <c r="I317" s="54">
        <v>572.90782700000011</v>
      </c>
      <c r="J317" s="48"/>
      <c r="K317" s="48"/>
      <c r="L317" s="48"/>
      <c r="M317" s="30"/>
      <c r="N317" s="30"/>
      <c r="O317" s="30"/>
    </row>
    <row r="318" spans="2:15" ht="25.5" x14ac:dyDescent="0.2">
      <c r="B318" s="20">
        <v>310</v>
      </c>
      <c r="C318" s="56" t="s">
        <v>294</v>
      </c>
      <c r="D318" s="50">
        <f t="shared" si="7"/>
        <v>113.70382914257181</v>
      </c>
      <c r="E318" s="48"/>
      <c r="F318" s="48"/>
      <c r="G318" s="48"/>
      <c r="H318" s="55">
        <v>12.583007330718523</v>
      </c>
      <c r="I318" s="54">
        <v>101.12082181185328</v>
      </c>
      <c r="J318" s="54"/>
      <c r="K318" s="48"/>
      <c r="L318" s="48"/>
      <c r="M318" s="30"/>
      <c r="N318" s="30"/>
      <c r="O318" s="30"/>
    </row>
    <row r="319" spans="2:15" ht="25.5" x14ac:dyDescent="0.2">
      <c r="B319" s="20">
        <v>311</v>
      </c>
      <c r="C319" s="56" t="s">
        <v>295</v>
      </c>
      <c r="D319" s="50">
        <f t="shared" si="7"/>
        <v>240.1668765753557</v>
      </c>
      <c r="E319" s="48"/>
      <c r="F319" s="48"/>
      <c r="G319" s="48"/>
      <c r="H319" s="55">
        <v>26.578010532558206</v>
      </c>
      <c r="I319" s="54">
        <v>213.58886604279749</v>
      </c>
      <c r="J319" s="55"/>
      <c r="K319" s="48"/>
      <c r="L319" s="48"/>
      <c r="M319" s="30"/>
      <c r="N319" s="30"/>
      <c r="O319" s="30"/>
    </row>
    <row r="320" spans="2:15" ht="25.5" x14ac:dyDescent="0.2">
      <c r="B320" s="20">
        <v>312</v>
      </c>
      <c r="C320" s="56" t="s">
        <v>296</v>
      </c>
      <c r="D320" s="50">
        <f t="shared" si="7"/>
        <v>110.13436593839492</v>
      </c>
      <c r="E320" s="48"/>
      <c r="F320" s="48"/>
      <c r="G320" s="48"/>
      <c r="H320" s="55">
        <v>12.187993530360316</v>
      </c>
      <c r="I320" s="54">
        <v>97.946372408034605</v>
      </c>
      <c r="J320" s="54"/>
      <c r="K320" s="48"/>
      <c r="L320" s="48"/>
      <c r="M320" s="30"/>
      <c r="N320" s="30"/>
      <c r="O320" s="30"/>
    </row>
    <row r="321" spans="2:15" ht="25.5" x14ac:dyDescent="0.2">
      <c r="B321" s="20">
        <v>313</v>
      </c>
      <c r="C321" s="56" t="s">
        <v>297</v>
      </c>
      <c r="D321" s="50">
        <f t="shared" si="7"/>
        <v>168.08771511389199</v>
      </c>
      <c r="E321" s="48"/>
      <c r="F321" s="48"/>
      <c r="G321" s="48"/>
      <c r="H321" s="55">
        <v>18.601387195410954</v>
      </c>
      <c r="I321" s="54">
        <v>149.48632791848104</v>
      </c>
      <c r="J321" s="54"/>
      <c r="K321" s="48"/>
      <c r="L321" s="48"/>
      <c r="M321" s="30"/>
      <c r="N321" s="30"/>
      <c r="O321" s="30"/>
    </row>
    <row r="322" spans="2:15" ht="25.5" x14ac:dyDescent="0.2">
      <c r="B322" s="20">
        <v>314</v>
      </c>
      <c r="C322" s="56" t="s">
        <v>298</v>
      </c>
      <c r="D322" s="50">
        <f t="shared" si="7"/>
        <v>765.03975095517876</v>
      </c>
      <c r="E322" s="48"/>
      <c r="F322" s="48"/>
      <c r="G322" s="48"/>
      <c r="H322" s="55">
        <v>84.662942903088521</v>
      </c>
      <c r="I322" s="54">
        <v>680.37680805209027</v>
      </c>
      <c r="J322" s="55"/>
      <c r="K322" s="48"/>
      <c r="L322" s="48"/>
      <c r="M322" s="30"/>
      <c r="N322" s="30"/>
      <c r="O322" s="30"/>
    </row>
    <row r="323" spans="2:15" ht="25.5" x14ac:dyDescent="0.2">
      <c r="B323" s="20">
        <v>315</v>
      </c>
      <c r="C323" s="56" t="s">
        <v>299</v>
      </c>
      <c r="D323" s="50">
        <f>E323+F323+G323+H323+I323+J323+K323+L323+M323+N323+O323</f>
        <v>107.31782942755528</v>
      </c>
      <c r="E323" s="48"/>
      <c r="F323" s="55"/>
      <c r="G323" s="54"/>
      <c r="H323" s="55">
        <v>11</v>
      </c>
      <c r="I323" s="54">
        <v>96.317829427555282</v>
      </c>
      <c r="J323" s="54"/>
      <c r="K323" s="48"/>
      <c r="L323" s="48"/>
      <c r="M323" s="30"/>
      <c r="N323" s="30"/>
      <c r="O323" s="30"/>
    </row>
    <row r="324" spans="2:15" ht="25.5" x14ac:dyDescent="0.2">
      <c r="B324" s="20">
        <v>316</v>
      </c>
      <c r="C324" s="56" t="s">
        <v>300</v>
      </c>
      <c r="D324" s="50">
        <f t="shared" si="7"/>
        <v>209.7461812004077</v>
      </c>
      <c r="E324" s="48"/>
      <c r="F324" s="48"/>
      <c r="G324" s="48"/>
      <c r="H324" s="55">
        <v>23.211511481514304</v>
      </c>
      <c r="I324" s="54">
        <v>186.53466971889341</v>
      </c>
      <c r="J324" s="54"/>
      <c r="K324" s="48"/>
      <c r="L324" s="48"/>
      <c r="M324" s="30"/>
      <c r="N324" s="30"/>
      <c r="O324" s="30"/>
    </row>
    <row r="325" spans="2:15" ht="25.5" x14ac:dyDescent="0.2">
      <c r="B325" s="20">
        <v>317</v>
      </c>
      <c r="C325" s="56" t="s">
        <v>301</v>
      </c>
      <c r="D325" s="50">
        <f t="shared" si="7"/>
        <v>104.14333386828947</v>
      </c>
      <c r="E325" s="48"/>
      <c r="F325" s="48"/>
      <c r="G325" s="48"/>
      <c r="H325" s="55">
        <v>11.524997384802351</v>
      </c>
      <c r="I325" s="54">
        <v>92.618336483487127</v>
      </c>
      <c r="J325" s="54"/>
      <c r="K325" s="48"/>
      <c r="L325" s="48"/>
      <c r="M325" s="30"/>
      <c r="N325" s="30"/>
      <c r="O325" s="30"/>
    </row>
    <row r="326" spans="2:15" ht="25.5" x14ac:dyDescent="0.2">
      <c r="B326" s="20">
        <v>318</v>
      </c>
      <c r="C326" s="56" t="s">
        <v>302</v>
      </c>
      <c r="D326" s="50">
        <f t="shared" si="7"/>
        <v>1167.4270921095294</v>
      </c>
      <c r="E326" s="48"/>
      <c r="F326" s="48"/>
      <c r="G326" s="48"/>
      <c r="H326" s="55">
        <v>129.19304273978614</v>
      </c>
      <c r="I326" s="54">
        <v>1038.2340493697434</v>
      </c>
      <c r="J326" s="55"/>
      <c r="K326" s="48"/>
      <c r="L326" s="48"/>
      <c r="M326" s="30"/>
      <c r="N326" s="30"/>
      <c r="O326" s="30"/>
    </row>
    <row r="327" spans="2:15" ht="25.5" x14ac:dyDescent="0.2">
      <c r="B327" s="20">
        <v>319</v>
      </c>
      <c r="C327" s="56" t="s">
        <v>303</v>
      </c>
      <c r="D327" s="50">
        <f t="shared" si="7"/>
        <v>524.31899326698226</v>
      </c>
      <c r="E327" s="48"/>
      <c r="F327" s="48"/>
      <c r="G327" s="48"/>
      <c r="H327" s="55">
        <v>58.023637248318693</v>
      </c>
      <c r="I327" s="54">
        <v>466.29535601866354</v>
      </c>
      <c r="J327" s="54"/>
      <c r="K327" s="48"/>
      <c r="L327" s="48"/>
      <c r="M327" s="30"/>
      <c r="N327" s="30"/>
      <c r="O327" s="30"/>
    </row>
    <row r="328" spans="2:15" ht="25.5" x14ac:dyDescent="0.2">
      <c r="B328" s="20">
        <v>320</v>
      </c>
      <c r="C328" s="56" t="s">
        <v>304</v>
      </c>
      <c r="D328" s="50">
        <f t="shared" si="7"/>
        <v>150.33331856108188</v>
      </c>
      <c r="E328" s="48"/>
      <c r="F328" s="48"/>
      <c r="G328" s="48"/>
      <c r="H328" s="55">
        <v>16.636601104554064</v>
      </c>
      <c r="I328" s="54">
        <v>133.69671745652781</v>
      </c>
      <c r="J328" s="54"/>
      <c r="K328" s="48"/>
      <c r="L328" s="48"/>
      <c r="M328" s="30"/>
      <c r="N328" s="30"/>
      <c r="O328" s="30"/>
    </row>
    <row r="329" spans="2:15" ht="25.5" x14ac:dyDescent="0.2">
      <c r="B329" s="20">
        <v>321</v>
      </c>
      <c r="C329" s="56" t="s">
        <v>305</v>
      </c>
      <c r="D329" s="50">
        <f t="shared" si="7"/>
        <v>1123.4493983028874</v>
      </c>
      <c r="E329" s="48"/>
      <c r="F329" s="48"/>
      <c r="G329" s="48"/>
      <c r="H329" s="55">
        <v>124.3262616671522</v>
      </c>
      <c r="I329" s="54">
        <v>999.12313663573514</v>
      </c>
      <c r="J329" s="54"/>
      <c r="K329" s="48"/>
      <c r="L329" s="48"/>
      <c r="M329" s="30"/>
      <c r="N329" s="30"/>
      <c r="O329" s="30"/>
    </row>
    <row r="330" spans="2:15" ht="25.5" x14ac:dyDescent="0.2">
      <c r="B330" s="20">
        <v>322</v>
      </c>
      <c r="C330" s="56" t="s">
        <v>306</v>
      </c>
      <c r="D330" s="50">
        <f t="shared" si="7"/>
        <v>216.48056901510671</v>
      </c>
      <c r="E330" s="48"/>
      <c r="F330" s="48"/>
      <c r="G330" s="48"/>
      <c r="H330" s="55">
        <v>23.956770914545412</v>
      </c>
      <c r="I330" s="54">
        <v>192.52379810056129</v>
      </c>
      <c r="J330" s="54"/>
      <c r="K330" s="48"/>
      <c r="L330" s="48"/>
      <c r="M330" s="30"/>
      <c r="N330" s="30"/>
      <c r="O330" s="30"/>
    </row>
    <row r="331" spans="2:15" ht="25.5" x14ac:dyDescent="0.2">
      <c r="B331" s="20">
        <v>323</v>
      </c>
      <c r="C331" s="56" t="s">
        <v>307</v>
      </c>
      <c r="D331" s="50">
        <f t="shared" si="7"/>
        <v>133.41519722093955</v>
      </c>
      <c r="E331" s="48"/>
      <c r="F331" s="48"/>
      <c r="G331" s="48"/>
      <c r="H331" s="55">
        <v>14.764361212104461</v>
      </c>
      <c r="I331" s="54">
        <v>118.65083600883507</v>
      </c>
      <c r="J331" s="54"/>
      <c r="K331" s="48"/>
      <c r="L331" s="48"/>
      <c r="M331" s="30"/>
      <c r="N331" s="30"/>
      <c r="O331" s="30"/>
    </row>
    <row r="332" spans="2:15" ht="25.5" x14ac:dyDescent="0.2">
      <c r="B332" s="20">
        <v>324</v>
      </c>
      <c r="C332" s="56" t="s">
        <v>308</v>
      </c>
      <c r="D332" s="50">
        <f t="shared" si="7"/>
        <v>212.44650847055888</v>
      </c>
      <c r="E332" s="48"/>
      <c r="F332" s="48"/>
      <c r="G332" s="48"/>
      <c r="H332" s="55">
        <v>23.510342559516491</v>
      </c>
      <c r="I332" s="54">
        <v>188.93616591104239</v>
      </c>
      <c r="J332" s="54"/>
      <c r="K332" s="48"/>
      <c r="L332" s="48"/>
      <c r="M332" s="30"/>
      <c r="N332" s="30"/>
      <c r="O332" s="30"/>
    </row>
    <row r="333" spans="2:15" ht="25.5" x14ac:dyDescent="0.2">
      <c r="B333" s="20">
        <v>325</v>
      </c>
      <c r="C333" s="56" t="s">
        <v>309</v>
      </c>
      <c r="D333" s="50">
        <f t="shared" si="7"/>
        <v>208.78412579830783</v>
      </c>
      <c r="E333" s="48"/>
      <c r="F333" s="48"/>
      <c r="G333" s="48"/>
      <c r="H333" s="55">
        <v>23.105045848224144</v>
      </c>
      <c r="I333" s="54">
        <v>185.67907995008369</v>
      </c>
      <c r="J333" s="54"/>
      <c r="K333" s="48"/>
      <c r="L333" s="48"/>
      <c r="M333" s="30"/>
      <c r="N333" s="30"/>
      <c r="O333" s="30"/>
    </row>
    <row r="334" spans="2:15" ht="25.5" x14ac:dyDescent="0.2">
      <c r="B334" s="20">
        <v>326</v>
      </c>
      <c r="C334" s="56" t="s">
        <v>310</v>
      </c>
      <c r="D334" s="50">
        <f t="shared" si="7"/>
        <v>605.92485159732053</v>
      </c>
      <c r="E334" s="48"/>
      <c r="F334" s="48"/>
      <c r="G334" s="48"/>
      <c r="H334" s="55">
        <v>67.054530238850035</v>
      </c>
      <c r="I334" s="54">
        <v>538.87032135847051</v>
      </c>
      <c r="J334" s="55"/>
      <c r="K334" s="48"/>
      <c r="L334" s="48"/>
      <c r="M334" s="30"/>
      <c r="N334" s="30"/>
      <c r="O334" s="30"/>
    </row>
    <row r="335" spans="2:15" ht="25.5" x14ac:dyDescent="0.2">
      <c r="B335" s="20">
        <v>327</v>
      </c>
      <c r="C335" s="56" t="s">
        <v>311</v>
      </c>
      <c r="D335" s="50">
        <f t="shared" si="7"/>
        <v>410.80100306055874</v>
      </c>
      <c r="E335" s="48"/>
      <c r="F335" s="48"/>
      <c r="G335" s="48"/>
      <c r="H335" s="55">
        <v>45.461195739468451</v>
      </c>
      <c r="I335" s="54">
        <v>365.33980732109029</v>
      </c>
      <c r="J335" s="54"/>
      <c r="K335" s="48"/>
      <c r="L335" s="48"/>
      <c r="M335" s="30"/>
      <c r="N335" s="30"/>
      <c r="O335" s="30"/>
    </row>
    <row r="336" spans="2:15" ht="25.5" x14ac:dyDescent="0.2">
      <c r="B336" s="20">
        <v>328</v>
      </c>
      <c r="C336" s="56" t="s">
        <v>312</v>
      </c>
      <c r="D336" s="50">
        <f t="shared" si="7"/>
        <v>709.64088768352838</v>
      </c>
      <c r="E336" s="48"/>
      <c r="F336" s="48"/>
      <c r="G336" s="48"/>
      <c r="H336" s="55">
        <v>78.532240815768446</v>
      </c>
      <c r="I336" s="54">
        <v>631.10864686775994</v>
      </c>
      <c r="J336" s="54"/>
      <c r="K336" s="48"/>
      <c r="L336" s="48"/>
      <c r="M336" s="30"/>
      <c r="N336" s="30"/>
      <c r="O336" s="30"/>
    </row>
    <row r="337" spans="2:15" ht="25.5" x14ac:dyDescent="0.2">
      <c r="B337" s="20">
        <v>329</v>
      </c>
      <c r="C337" s="56" t="s">
        <v>313</v>
      </c>
      <c r="D337" s="50">
        <f t="shared" si="7"/>
        <v>707.76071095026964</v>
      </c>
      <c r="E337" s="48"/>
      <c r="F337" s="48"/>
      <c r="G337" s="48"/>
      <c r="H337" s="55">
        <v>78.324171502746651</v>
      </c>
      <c r="I337" s="54">
        <v>629.43653944752293</v>
      </c>
      <c r="J337" s="54"/>
      <c r="K337" s="48"/>
      <c r="L337" s="48"/>
      <c r="M337" s="30"/>
      <c r="N337" s="30"/>
      <c r="O337" s="30"/>
    </row>
    <row r="338" spans="2:15" ht="25.5" x14ac:dyDescent="0.2">
      <c r="B338" s="20">
        <v>330</v>
      </c>
      <c r="C338" s="56" t="s">
        <v>314</v>
      </c>
      <c r="D338" s="50">
        <f t="shared" si="7"/>
        <v>1368.4461765979461</v>
      </c>
      <c r="E338" s="48"/>
      <c r="F338" s="48"/>
      <c r="G338" s="48"/>
      <c r="H338" s="55">
        <v>151.43877212995872</v>
      </c>
      <c r="I338" s="54">
        <v>1217.0074044679873</v>
      </c>
      <c r="J338" s="54"/>
      <c r="K338" s="48"/>
      <c r="L338" s="48"/>
      <c r="M338" s="30"/>
      <c r="N338" s="30"/>
      <c r="O338" s="30"/>
    </row>
    <row r="339" spans="2:15" ht="25.5" x14ac:dyDescent="0.2">
      <c r="B339" s="20">
        <v>331</v>
      </c>
      <c r="C339" s="56" t="s">
        <v>315</v>
      </c>
      <c r="D339" s="50">
        <f t="shared" si="7"/>
        <v>1022.0332823660233</v>
      </c>
      <c r="E339" s="48"/>
      <c r="F339" s="48"/>
      <c r="G339" s="48"/>
      <c r="H339" s="55">
        <v>113.10307120901513</v>
      </c>
      <c r="I339" s="54">
        <v>908.93021115700822</v>
      </c>
      <c r="J339" s="54"/>
      <c r="K339" s="48"/>
      <c r="L339" s="48"/>
      <c r="M339" s="30"/>
      <c r="N339" s="30"/>
      <c r="O339" s="30"/>
    </row>
    <row r="340" spans="2:15" ht="25.5" x14ac:dyDescent="0.2">
      <c r="B340" s="20">
        <v>332</v>
      </c>
      <c r="C340" s="56" t="s">
        <v>316</v>
      </c>
      <c r="D340" s="50">
        <f t="shared" si="7"/>
        <v>179.38648225622569</v>
      </c>
      <c r="E340" s="48"/>
      <c r="F340" s="48"/>
      <c r="G340" s="48"/>
      <c r="H340" s="55">
        <v>19.851762586039161</v>
      </c>
      <c r="I340" s="54">
        <v>159.53471967018652</v>
      </c>
      <c r="J340" s="54"/>
      <c r="K340" s="48"/>
      <c r="L340" s="48"/>
      <c r="M340" s="30"/>
      <c r="N340" s="30"/>
      <c r="O340" s="30"/>
    </row>
    <row r="341" spans="2:15" ht="25.5" x14ac:dyDescent="0.2">
      <c r="B341" s="20">
        <v>333</v>
      </c>
      <c r="C341" s="56" t="s">
        <v>317</v>
      </c>
      <c r="D341" s="50">
        <f t="shared" si="7"/>
        <v>135.43222749321347</v>
      </c>
      <c r="E341" s="48"/>
      <c r="F341" s="48"/>
      <c r="G341" s="48"/>
      <c r="H341" s="55">
        <v>14.987575389618923</v>
      </c>
      <c r="I341" s="54">
        <v>120.44465210359455</v>
      </c>
      <c r="J341" s="54"/>
      <c r="K341" s="48"/>
      <c r="L341" s="48"/>
      <c r="M341" s="30"/>
      <c r="N341" s="30"/>
      <c r="O341" s="30"/>
    </row>
    <row r="342" spans="2:15" ht="25.5" x14ac:dyDescent="0.2">
      <c r="B342" s="20">
        <v>334</v>
      </c>
      <c r="C342" s="56" t="s">
        <v>318</v>
      </c>
      <c r="D342" s="50">
        <f t="shared" si="7"/>
        <v>128.01454268063716</v>
      </c>
      <c r="E342" s="48"/>
      <c r="F342" s="48"/>
      <c r="G342" s="48"/>
      <c r="H342" s="55">
        <v>14.166699056100082</v>
      </c>
      <c r="I342" s="54">
        <v>113.84784362453709</v>
      </c>
      <c r="J342" s="54"/>
      <c r="K342" s="48"/>
      <c r="L342" s="48"/>
      <c r="M342" s="30"/>
      <c r="N342" s="30"/>
      <c r="O342" s="30"/>
    </row>
    <row r="343" spans="2:15" ht="25.5" x14ac:dyDescent="0.2">
      <c r="B343" s="20">
        <v>335</v>
      </c>
      <c r="C343" s="56" t="s">
        <v>319</v>
      </c>
      <c r="D343" s="50">
        <f t="shared" si="7"/>
        <v>192.54930145604277</v>
      </c>
      <c r="E343" s="48"/>
      <c r="F343" s="48"/>
      <c r="G343" s="48"/>
      <c r="H343" s="55">
        <v>21.308422856262272</v>
      </c>
      <c r="I343" s="54">
        <v>171.2408785997805</v>
      </c>
      <c r="J343" s="54"/>
      <c r="K343" s="48"/>
      <c r="L343" s="48"/>
      <c r="M343" s="30"/>
      <c r="N343" s="30"/>
      <c r="O343" s="30"/>
    </row>
    <row r="344" spans="2:15" ht="25.5" x14ac:dyDescent="0.2">
      <c r="B344" s="20">
        <v>336</v>
      </c>
      <c r="C344" s="56" t="s">
        <v>320</v>
      </c>
      <c r="D344" s="50">
        <f t="shared" si="7"/>
        <v>1832.8136545833563</v>
      </c>
      <c r="E344" s="48"/>
      <c r="F344" s="48"/>
      <c r="G344" s="48"/>
      <c r="H344" s="55">
        <v>202.82788913419833</v>
      </c>
      <c r="I344" s="54">
        <v>1629.985765449158</v>
      </c>
      <c r="J344" s="54"/>
      <c r="K344" s="48"/>
      <c r="L344" s="48"/>
      <c r="M344" s="30"/>
      <c r="N344" s="30"/>
      <c r="O344" s="30"/>
    </row>
    <row r="345" spans="2:15" ht="25.5" x14ac:dyDescent="0.2">
      <c r="B345" s="20">
        <v>337</v>
      </c>
      <c r="C345" s="56" t="s">
        <v>321</v>
      </c>
      <c r="D345" s="50">
        <f t="shared" si="7"/>
        <v>1656.7015897515769</v>
      </c>
      <c r="E345" s="48"/>
      <c r="F345" s="48"/>
      <c r="G345" s="48"/>
      <c r="H345" s="55">
        <v>183.33848917716065</v>
      </c>
      <c r="I345" s="54">
        <v>1473.3631005744162</v>
      </c>
      <c r="J345" s="54"/>
      <c r="K345" s="48"/>
      <c r="L345" s="48"/>
      <c r="M345" s="30"/>
      <c r="N345" s="30"/>
      <c r="O345" s="30"/>
    </row>
    <row r="346" spans="2:15" ht="25.5" x14ac:dyDescent="0.2">
      <c r="B346" s="20">
        <v>338</v>
      </c>
      <c r="C346" s="56" t="s">
        <v>322</v>
      </c>
      <c r="D346" s="50">
        <f t="shared" si="7"/>
        <v>327.59342015655358</v>
      </c>
      <c r="E346" s="48"/>
      <c r="F346" s="48"/>
      <c r="G346" s="48"/>
      <c r="H346" s="55">
        <v>36.253048278228206</v>
      </c>
      <c r="I346" s="54">
        <v>291.34037187832536</v>
      </c>
      <c r="J346" s="54"/>
      <c r="K346" s="48"/>
      <c r="L346" s="48"/>
      <c r="M346" s="30"/>
      <c r="N346" s="30"/>
      <c r="O346" s="30"/>
    </row>
    <row r="347" spans="2:15" ht="25.5" x14ac:dyDescent="0.2">
      <c r="B347" s="20">
        <v>339</v>
      </c>
      <c r="C347" s="56" t="s">
        <v>323</v>
      </c>
      <c r="D347" s="50">
        <f t="shared" si="7"/>
        <v>227.22181934899521</v>
      </c>
      <c r="E347" s="48"/>
      <c r="F347" s="48"/>
      <c r="G347" s="48"/>
      <c r="H347" s="55">
        <v>25.145448839568761</v>
      </c>
      <c r="I347" s="54">
        <v>202.07637050942645</v>
      </c>
      <c r="J347" s="54"/>
      <c r="K347" s="48"/>
      <c r="L347" s="48"/>
      <c r="M347" s="30"/>
      <c r="N347" s="30"/>
      <c r="O347" s="30"/>
    </row>
    <row r="348" spans="2:15" ht="25.5" x14ac:dyDescent="0.2">
      <c r="B348" s="20">
        <v>340</v>
      </c>
      <c r="C348" s="56" t="s">
        <v>324</v>
      </c>
      <c r="D348" s="50">
        <f t="shared" si="7"/>
        <v>281.91732444589587</v>
      </c>
      <c r="E348" s="48"/>
      <c r="F348" s="48"/>
      <c r="G348" s="48"/>
      <c r="H348" s="55">
        <v>31.198313961012349</v>
      </c>
      <c r="I348" s="54">
        <v>250.71901048488351</v>
      </c>
      <c r="J348" s="54"/>
      <c r="K348" s="48"/>
      <c r="L348" s="48"/>
      <c r="M348" s="30"/>
      <c r="N348" s="30"/>
      <c r="O348" s="30"/>
    </row>
    <row r="349" spans="2:15" ht="25.5" x14ac:dyDescent="0.2">
      <c r="B349" s="20">
        <v>341</v>
      </c>
      <c r="C349" s="56" t="s">
        <v>325</v>
      </c>
      <c r="D349" s="50">
        <f t="shared" si="7"/>
        <v>296.50679638818389</v>
      </c>
      <c r="E349" s="48"/>
      <c r="F349" s="48"/>
      <c r="G349" s="48"/>
      <c r="H349" s="55">
        <v>32.812854419196334</v>
      </c>
      <c r="I349" s="54">
        <v>263.69394196898753</v>
      </c>
      <c r="J349" s="54"/>
      <c r="K349" s="48"/>
      <c r="L349" s="48"/>
      <c r="M349" s="30"/>
      <c r="N349" s="30"/>
      <c r="O349" s="30"/>
    </row>
    <row r="350" spans="2:15" ht="25.5" x14ac:dyDescent="0.2">
      <c r="B350" s="20">
        <v>342</v>
      </c>
      <c r="C350" s="56" t="s">
        <v>326</v>
      </c>
      <c r="D350" s="50">
        <f t="shared" si="7"/>
        <v>245.9382713039052</v>
      </c>
      <c r="E350" s="48"/>
      <c r="F350" s="48"/>
      <c r="G350" s="48"/>
      <c r="H350" s="55">
        <v>27.216700563715811</v>
      </c>
      <c r="I350" s="54">
        <v>218.72157074018938</v>
      </c>
      <c r="J350" s="54"/>
      <c r="K350" s="48"/>
      <c r="L350" s="48"/>
      <c r="M350" s="30"/>
      <c r="N350" s="30"/>
      <c r="O350" s="30"/>
    </row>
    <row r="351" spans="2:15" ht="25.5" x14ac:dyDescent="0.2">
      <c r="B351" s="20">
        <v>343</v>
      </c>
      <c r="C351" s="56" t="s">
        <v>327</v>
      </c>
      <c r="D351" s="50">
        <f t="shared" si="7"/>
        <v>247.02610689543718</v>
      </c>
      <c r="E351" s="48"/>
      <c r="F351" s="48"/>
      <c r="G351" s="48"/>
      <c r="H351" s="55">
        <v>27.337085631888847</v>
      </c>
      <c r="I351" s="54">
        <v>219.68902126354834</v>
      </c>
      <c r="J351" s="54"/>
      <c r="K351" s="48"/>
      <c r="L351" s="48"/>
      <c r="M351" s="30"/>
      <c r="N351" s="30"/>
      <c r="O351" s="30"/>
    </row>
    <row r="352" spans="2:15" ht="25.5" x14ac:dyDescent="0.2">
      <c r="B352" s="20">
        <v>344</v>
      </c>
      <c r="C352" s="56" t="s">
        <v>328</v>
      </c>
      <c r="D352" s="50">
        <f t="shared" si="7"/>
        <v>1244.5043681718644</v>
      </c>
      <c r="E352" s="48"/>
      <c r="F352" s="48"/>
      <c r="G352" s="48"/>
      <c r="H352" s="55">
        <v>137.72278124584892</v>
      </c>
      <c r="I352" s="54">
        <v>1106.7815869260155</v>
      </c>
      <c r="J352" s="55"/>
      <c r="K352" s="48"/>
      <c r="L352" s="48"/>
      <c r="M352" s="30"/>
      <c r="N352" s="30"/>
      <c r="O352" s="30"/>
    </row>
    <row r="353" spans="2:15" ht="25.5" x14ac:dyDescent="0.2">
      <c r="B353" s="20">
        <v>345</v>
      </c>
      <c r="C353" s="56" t="s">
        <v>329</v>
      </c>
      <c r="D353" s="50">
        <f t="shared" si="7"/>
        <v>242.4090122762432</v>
      </c>
      <c r="E353" s="48"/>
      <c r="F353" s="48"/>
      <c r="G353" s="48"/>
      <c r="H353" s="55">
        <v>26.82613594903259</v>
      </c>
      <c r="I353" s="54">
        <v>215.58287632721061</v>
      </c>
      <c r="J353" s="54"/>
      <c r="K353" s="48"/>
      <c r="L353" s="48"/>
      <c r="M353" s="30"/>
      <c r="N353" s="30"/>
      <c r="O353" s="30"/>
    </row>
    <row r="354" spans="2:15" ht="25.5" x14ac:dyDescent="0.2">
      <c r="B354" s="20">
        <v>346</v>
      </c>
      <c r="C354" s="56" t="s">
        <v>330</v>
      </c>
      <c r="D354" s="50">
        <f t="shared" si="7"/>
        <v>559.52375822023487</v>
      </c>
      <c r="E354" s="48"/>
      <c r="F354" s="48"/>
      <c r="G354" s="48"/>
      <c r="H354" s="55">
        <v>61.919564226534625</v>
      </c>
      <c r="I354" s="54">
        <v>497.60419399370022</v>
      </c>
      <c r="J354" s="54"/>
      <c r="K354" s="48"/>
      <c r="L354" s="48"/>
      <c r="M354" s="30"/>
      <c r="N354" s="30"/>
      <c r="O354" s="30"/>
    </row>
    <row r="355" spans="2:15" ht="25.5" x14ac:dyDescent="0.2">
      <c r="B355" s="20">
        <v>347</v>
      </c>
      <c r="C355" s="56" t="s">
        <v>331</v>
      </c>
      <c r="D355" s="50">
        <f t="shared" ref="D355:D418" si="8">E355+F355+G355+H355+I355+J355+K355+L355+M355+N355+O355</f>
        <v>345.17840869362112</v>
      </c>
      <c r="E355" s="48"/>
      <c r="F355" s="48"/>
      <c r="G355" s="48"/>
      <c r="H355" s="55">
        <v>38.199086871133225</v>
      </c>
      <c r="I355" s="54">
        <v>306.97932182248792</v>
      </c>
      <c r="J355" s="54"/>
      <c r="K355" s="48"/>
      <c r="L355" s="48"/>
      <c r="M355" s="30"/>
      <c r="N355" s="30"/>
      <c r="O355" s="30"/>
    </row>
    <row r="356" spans="2:15" ht="25.5" x14ac:dyDescent="0.2">
      <c r="B356" s="20">
        <v>348</v>
      </c>
      <c r="C356" s="56" t="s">
        <v>332</v>
      </c>
      <c r="D356" s="50">
        <f t="shared" si="8"/>
        <v>308.82275433727222</v>
      </c>
      <c r="E356" s="48"/>
      <c r="F356" s="48"/>
      <c r="G356" s="48"/>
      <c r="H356" s="55">
        <v>34.175796989616572</v>
      </c>
      <c r="I356" s="54">
        <v>274.64695734765564</v>
      </c>
      <c r="J356" s="54"/>
      <c r="K356" s="48"/>
      <c r="L356" s="48"/>
      <c r="M356" s="30"/>
      <c r="N356" s="30"/>
      <c r="O356" s="30"/>
    </row>
    <row r="357" spans="2:15" ht="25.5" x14ac:dyDescent="0.2">
      <c r="B357" s="20">
        <v>349</v>
      </c>
      <c r="C357" s="56" t="s">
        <v>333</v>
      </c>
      <c r="D357" s="50">
        <f t="shared" si="8"/>
        <v>582.12886301466506</v>
      </c>
      <c r="E357" s="48"/>
      <c r="F357" s="48"/>
      <c r="G357" s="48"/>
      <c r="H357" s="55">
        <v>64.421152796461513</v>
      </c>
      <c r="I357" s="54">
        <v>517.7077102182036</v>
      </c>
      <c r="J357" s="54"/>
      <c r="K357" s="48"/>
      <c r="L357" s="48"/>
      <c r="M357" s="30"/>
      <c r="N357" s="30"/>
      <c r="O357" s="30"/>
    </row>
    <row r="358" spans="2:15" ht="25.5" x14ac:dyDescent="0.2">
      <c r="B358" s="20">
        <v>350</v>
      </c>
      <c r="C358" s="56" t="s">
        <v>334</v>
      </c>
      <c r="D358" s="50">
        <f t="shared" si="8"/>
        <v>220.45457081293824</v>
      </c>
      <c r="E358" s="48"/>
      <c r="F358" s="48"/>
      <c r="G358" s="48"/>
      <c r="H358" s="55">
        <v>24.396552882588921</v>
      </c>
      <c r="I358" s="54">
        <v>196.05801793034934</v>
      </c>
      <c r="J358" s="54"/>
      <c r="K358" s="48"/>
      <c r="L358" s="48"/>
      <c r="M358" s="30"/>
      <c r="N358" s="30"/>
      <c r="O358" s="30"/>
    </row>
    <row r="359" spans="2:15" ht="25.5" x14ac:dyDescent="0.2">
      <c r="B359" s="20">
        <v>351</v>
      </c>
      <c r="C359" s="56" t="s">
        <v>335</v>
      </c>
      <c r="D359" s="50">
        <f t="shared" si="8"/>
        <v>219.45965468948049</v>
      </c>
      <c r="E359" s="48"/>
      <c r="F359" s="48"/>
      <c r="G359" s="48"/>
      <c r="H359" s="55">
        <v>24.286450725350033</v>
      </c>
      <c r="I359" s="54">
        <v>195.17320396413047</v>
      </c>
      <c r="J359" s="54"/>
      <c r="K359" s="48"/>
      <c r="L359" s="48"/>
      <c r="M359" s="30"/>
      <c r="N359" s="30"/>
      <c r="O359" s="30"/>
    </row>
    <row r="360" spans="2:15" ht="25.5" x14ac:dyDescent="0.2">
      <c r="B360" s="20">
        <v>352</v>
      </c>
      <c r="C360" s="56" t="s">
        <v>336</v>
      </c>
      <c r="D360" s="50">
        <f t="shared" si="8"/>
        <v>166.0868812030192</v>
      </c>
      <c r="E360" s="48"/>
      <c r="F360" s="48"/>
      <c r="G360" s="48"/>
      <c r="H360" s="55">
        <v>18.379965384396179</v>
      </c>
      <c r="I360" s="54">
        <v>147.70691581862303</v>
      </c>
      <c r="J360" s="55"/>
      <c r="K360" s="48"/>
      <c r="L360" s="48"/>
      <c r="M360" s="30"/>
      <c r="N360" s="30"/>
      <c r="O360" s="30"/>
    </row>
    <row r="361" spans="2:15" ht="25.5" x14ac:dyDescent="0.2">
      <c r="B361" s="20">
        <v>353</v>
      </c>
      <c r="C361" s="56" t="s">
        <v>337</v>
      </c>
      <c r="D361" s="50">
        <f t="shared" si="8"/>
        <v>269.41575798914164</v>
      </c>
      <c r="E361" s="48"/>
      <c r="F361" s="48"/>
      <c r="G361" s="48"/>
      <c r="H361" s="55">
        <v>29.81483106903729</v>
      </c>
      <c r="I361" s="54">
        <v>239.60092692010437</v>
      </c>
      <c r="J361" s="55"/>
      <c r="K361" s="48"/>
      <c r="L361" s="48"/>
      <c r="M361" s="30"/>
      <c r="N361" s="30"/>
      <c r="O361" s="30"/>
    </row>
    <row r="362" spans="2:15" ht="25.5" x14ac:dyDescent="0.2">
      <c r="B362" s="20">
        <v>354</v>
      </c>
      <c r="C362" s="56" t="s">
        <v>338</v>
      </c>
      <c r="D362" s="50">
        <f t="shared" si="8"/>
        <v>1212.426497571789</v>
      </c>
      <c r="E362" s="48"/>
      <c r="F362" s="48"/>
      <c r="G362" s="48"/>
      <c r="H362" s="55">
        <v>134.17289129088113</v>
      </c>
      <c r="I362" s="54">
        <v>1078.2536062809079</v>
      </c>
      <c r="J362" s="55"/>
      <c r="K362" s="48"/>
      <c r="L362" s="48"/>
      <c r="M362" s="30"/>
      <c r="N362" s="30"/>
      <c r="O362" s="30"/>
    </row>
    <row r="363" spans="2:15" ht="25.5" x14ac:dyDescent="0.2">
      <c r="B363" s="20">
        <v>355</v>
      </c>
      <c r="C363" s="56" t="s">
        <v>339</v>
      </c>
      <c r="D363" s="50">
        <f t="shared" si="8"/>
        <v>347.65893931187514</v>
      </c>
      <c r="E363" s="48"/>
      <c r="F363" s="48"/>
      <c r="G363" s="48"/>
      <c r="H363" s="55">
        <v>38.47359420469386</v>
      </c>
      <c r="I363" s="54">
        <v>309.18534510718126</v>
      </c>
      <c r="J363" s="55"/>
      <c r="K363" s="48"/>
      <c r="L363" s="48"/>
      <c r="M363" s="30"/>
      <c r="N363" s="30"/>
      <c r="O363" s="30"/>
    </row>
    <row r="364" spans="2:15" ht="25.5" x14ac:dyDescent="0.2">
      <c r="B364" s="20">
        <v>356</v>
      </c>
      <c r="C364" s="56" t="s">
        <v>340</v>
      </c>
      <c r="D364" s="50">
        <f t="shared" si="8"/>
        <v>353.75802868486591</v>
      </c>
      <c r="E364" s="48"/>
      <c r="F364" s="48"/>
      <c r="G364" s="48"/>
      <c r="H364" s="55">
        <v>39.148548486091194</v>
      </c>
      <c r="I364" s="54">
        <v>314.60948019877469</v>
      </c>
      <c r="J364" s="55"/>
      <c r="K364" s="48"/>
      <c r="L364" s="48"/>
      <c r="M364" s="30"/>
      <c r="N364" s="30"/>
      <c r="O364" s="30"/>
    </row>
    <row r="365" spans="2:15" ht="25.5" x14ac:dyDescent="0.2">
      <c r="B365" s="20">
        <v>357</v>
      </c>
      <c r="C365" s="56" t="s">
        <v>341</v>
      </c>
      <c r="D365" s="50">
        <f t="shared" si="8"/>
        <v>730.36286534343617</v>
      </c>
      <c r="E365" s="48"/>
      <c r="F365" s="48"/>
      <c r="G365" s="48"/>
      <c r="H365" s="55">
        <v>80.825433567216251</v>
      </c>
      <c r="I365" s="54">
        <v>649.53743177621993</v>
      </c>
      <c r="J365" s="54"/>
      <c r="K365" s="48"/>
      <c r="L365" s="48"/>
      <c r="M365" s="30"/>
      <c r="N365" s="30"/>
      <c r="O365" s="30"/>
    </row>
    <row r="366" spans="2:15" ht="25.5" x14ac:dyDescent="0.2">
      <c r="B366" s="20">
        <v>358</v>
      </c>
      <c r="C366" s="56" t="s">
        <v>342</v>
      </c>
      <c r="D366" s="50">
        <f t="shared" si="8"/>
        <v>476.01804233809037</v>
      </c>
      <c r="E366" s="48"/>
      <c r="F366" s="48"/>
      <c r="G366" s="48"/>
      <c r="H366" s="55">
        <v>52.678423949856736</v>
      </c>
      <c r="I366" s="54">
        <v>423.33961838823365</v>
      </c>
      <c r="J366" s="55"/>
      <c r="K366" s="48"/>
      <c r="L366" s="48"/>
      <c r="M366" s="30"/>
      <c r="N366" s="30"/>
      <c r="O366" s="30"/>
    </row>
    <row r="367" spans="2:15" ht="25.5" x14ac:dyDescent="0.2">
      <c r="B367" s="20">
        <v>359</v>
      </c>
      <c r="C367" s="56" t="s">
        <v>343</v>
      </c>
      <c r="D367" s="50">
        <f t="shared" si="8"/>
        <v>564.59255550620003</v>
      </c>
      <c r="E367" s="48"/>
      <c r="F367" s="48"/>
      <c r="G367" s="48"/>
      <c r="H367" s="55">
        <v>62.480501478060717</v>
      </c>
      <c r="I367" s="54">
        <v>502.11205402813931</v>
      </c>
      <c r="J367" s="55"/>
      <c r="K367" s="48"/>
      <c r="L367" s="48"/>
      <c r="M367" s="30"/>
      <c r="N367" s="30"/>
      <c r="O367" s="30"/>
    </row>
    <row r="368" spans="2:15" ht="25.5" x14ac:dyDescent="0.2">
      <c r="B368" s="20">
        <v>360</v>
      </c>
      <c r="C368" s="56" t="s">
        <v>344</v>
      </c>
      <c r="D368" s="50">
        <f t="shared" si="8"/>
        <v>471.43574065882859</v>
      </c>
      <c r="E368" s="48"/>
      <c r="F368" s="48"/>
      <c r="G368" s="48"/>
      <c r="H368" s="55">
        <v>52.171324619460243</v>
      </c>
      <c r="I368" s="54">
        <v>419.26441603936837</v>
      </c>
      <c r="J368" s="55"/>
      <c r="K368" s="48"/>
      <c r="L368" s="48"/>
      <c r="M368" s="30"/>
      <c r="N368" s="30"/>
      <c r="O368" s="30"/>
    </row>
    <row r="369" spans="2:15" ht="25.5" x14ac:dyDescent="0.2">
      <c r="B369" s="20">
        <v>361</v>
      </c>
      <c r="C369" s="56" t="s">
        <v>345</v>
      </c>
      <c r="D369" s="50">
        <f t="shared" si="8"/>
        <v>526.19130450244563</v>
      </c>
      <c r="E369" s="48"/>
      <c r="F369" s="48"/>
      <c r="G369" s="48"/>
      <c r="H369" s="55">
        <v>58.230836127889248</v>
      </c>
      <c r="I369" s="54">
        <v>467.9604683745564</v>
      </c>
      <c r="J369" s="55"/>
      <c r="K369" s="48"/>
      <c r="L369" s="48"/>
      <c r="M369" s="30"/>
      <c r="N369" s="30"/>
      <c r="O369" s="30"/>
    </row>
    <row r="370" spans="2:15" ht="25.5" x14ac:dyDescent="0.2">
      <c r="B370" s="20">
        <v>362</v>
      </c>
      <c r="C370" s="56" t="s">
        <v>346</v>
      </c>
      <c r="D370" s="50">
        <f t="shared" si="8"/>
        <v>945.47888911973428</v>
      </c>
      <c r="E370" s="48"/>
      <c r="F370" s="48"/>
      <c r="G370" s="48"/>
      <c r="H370" s="55">
        <v>104.63119740598853</v>
      </c>
      <c r="I370" s="54">
        <v>840.84769171374569</v>
      </c>
      <c r="J370" s="54"/>
      <c r="K370" s="48"/>
      <c r="L370" s="48"/>
      <c r="M370" s="30"/>
      <c r="N370" s="30"/>
      <c r="O370" s="30"/>
    </row>
    <row r="371" spans="2:15" ht="25.5" x14ac:dyDescent="0.2">
      <c r="B371" s="20">
        <v>363</v>
      </c>
      <c r="C371" s="56" t="s">
        <v>347</v>
      </c>
      <c r="D371" s="50">
        <f t="shared" si="8"/>
        <v>432.56397104872576</v>
      </c>
      <c r="E371" s="48"/>
      <c r="F371" s="48"/>
      <c r="G371" s="48"/>
      <c r="H371" s="55">
        <v>47.869589439120631</v>
      </c>
      <c r="I371" s="54">
        <v>384.6943816096051</v>
      </c>
      <c r="J371" s="54"/>
      <c r="K371" s="48"/>
      <c r="L371" s="48"/>
      <c r="M371" s="30"/>
      <c r="N371" s="30"/>
      <c r="O371" s="30"/>
    </row>
    <row r="372" spans="2:15" ht="25.5" x14ac:dyDescent="0.2">
      <c r="B372" s="20">
        <v>364</v>
      </c>
      <c r="C372" s="56" t="s">
        <v>348</v>
      </c>
      <c r="D372" s="50">
        <f t="shared" si="8"/>
        <v>1365.9330711955636</v>
      </c>
      <c r="E372" s="48"/>
      <c r="F372" s="48"/>
      <c r="G372" s="48"/>
      <c r="H372" s="55">
        <v>151.16065991562516</v>
      </c>
      <c r="I372" s="54">
        <v>1214.7724112799383</v>
      </c>
      <c r="J372" s="54"/>
      <c r="K372" s="48"/>
      <c r="L372" s="48"/>
      <c r="M372" s="30"/>
      <c r="N372" s="30"/>
      <c r="O372" s="30"/>
    </row>
    <row r="373" spans="2:15" ht="25.5" x14ac:dyDescent="0.2">
      <c r="B373" s="20">
        <v>365</v>
      </c>
      <c r="C373" s="56" t="s">
        <v>349</v>
      </c>
      <c r="D373" s="50">
        <f t="shared" si="8"/>
        <v>848.09470560680109</v>
      </c>
      <c r="E373" s="48"/>
      <c r="F373" s="48"/>
      <c r="G373" s="48"/>
      <c r="H373" s="55">
        <v>93.85419979491617</v>
      </c>
      <c r="I373" s="54">
        <v>754.24050581188487</v>
      </c>
      <c r="J373" s="55"/>
      <c r="K373" s="48"/>
      <c r="L373" s="48"/>
      <c r="M373" s="30"/>
      <c r="N373" s="30"/>
      <c r="O373" s="30"/>
    </row>
    <row r="374" spans="2:15" ht="25.5" x14ac:dyDescent="0.2">
      <c r="B374" s="20">
        <v>366</v>
      </c>
      <c r="C374" s="56" t="s">
        <v>350</v>
      </c>
      <c r="D374" s="50">
        <f t="shared" si="8"/>
        <v>106.07066904636585</v>
      </c>
      <c r="E374" s="48"/>
      <c r="F374" s="48"/>
      <c r="G374" s="48"/>
      <c r="H374" s="55">
        <v>11.738285475954301</v>
      </c>
      <c r="I374" s="54">
        <v>94.332383570411551</v>
      </c>
      <c r="J374" s="55"/>
      <c r="K374" s="48"/>
      <c r="L374" s="48"/>
      <c r="M374" s="30"/>
      <c r="N374" s="30"/>
      <c r="O374" s="30"/>
    </row>
    <row r="375" spans="2:15" ht="25.5" x14ac:dyDescent="0.2">
      <c r="B375" s="20">
        <v>367</v>
      </c>
      <c r="C375" s="56" t="s">
        <v>351</v>
      </c>
      <c r="D375" s="50">
        <f t="shared" si="8"/>
        <v>874.2852233945606</v>
      </c>
      <c r="E375" s="48"/>
      <c r="F375" s="48"/>
      <c r="G375" s="48"/>
      <c r="H375" s="55">
        <v>96.75256724484143</v>
      </c>
      <c r="I375" s="54">
        <v>777.53265614971917</v>
      </c>
      <c r="J375" s="54"/>
      <c r="K375" s="48"/>
      <c r="L375" s="48"/>
      <c r="M375" s="30"/>
      <c r="N375" s="30"/>
      <c r="O375" s="30"/>
    </row>
    <row r="376" spans="2:15" ht="25.5" x14ac:dyDescent="0.2">
      <c r="B376" s="20">
        <v>368</v>
      </c>
      <c r="C376" s="56" t="s">
        <v>352</v>
      </c>
      <c r="D376" s="50">
        <f t="shared" si="8"/>
        <v>896.89541460910777</v>
      </c>
      <c r="E376" s="48"/>
      <c r="F376" s="48"/>
      <c r="G376" s="48"/>
      <c r="H376" s="55">
        <v>99.254718702246251</v>
      </c>
      <c r="I376" s="54">
        <v>797.64069590686154</v>
      </c>
      <c r="J376" s="54"/>
      <c r="K376" s="48"/>
      <c r="L376" s="48"/>
      <c r="M376" s="30"/>
      <c r="N376" s="30"/>
      <c r="O376" s="30"/>
    </row>
    <row r="377" spans="2:15" ht="25.5" x14ac:dyDescent="0.2">
      <c r="B377" s="20">
        <v>369</v>
      </c>
      <c r="C377" s="56" t="s">
        <v>353</v>
      </c>
      <c r="D377" s="50">
        <f t="shared" si="8"/>
        <v>198.92874875264283</v>
      </c>
      <c r="E377" s="48"/>
      <c r="F377" s="48"/>
      <c r="G377" s="48"/>
      <c r="H377" s="55">
        <v>22.014402880896256</v>
      </c>
      <c r="I377" s="54">
        <v>176.91434587174658</v>
      </c>
      <c r="J377" s="54"/>
      <c r="K377" s="48"/>
      <c r="L377" s="48"/>
      <c r="M377" s="30"/>
      <c r="N377" s="30"/>
      <c r="O377" s="30"/>
    </row>
    <row r="378" spans="2:15" ht="25.5" x14ac:dyDescent="0.2">
      <c r="B378" s="20">
        <v>370</v>
      </c>
      <c r="C378" s="56" t="s">
        <v>354</v>
      </c>
      <c r="D378" s="50">
        <f t="shared" si="8"/>
        <v>315.44322382297491</v>
      </c>
      <c r="E378" s="48"/>
      <c r="F378" s="48"/>
      <c r="G378" s="48"/>
      <c r="H378" s="55">
        <v>34.90844967774143</v>
      </c>
      <c r="I378" s="54">
        <v>280.53477414523348</v>
      </c>
      <c r="J378" s="54"/>
      <c r="K378" s="48"/>
      <c r="L378" s="48"/>
      <c r="M378" s="30"/>
      <c r="N378" s="30"/>
      <c r="O378" s="30"/>
    </row>
    <row r="379" spans="2:15" ht="25.5" x14ac:dyDescent="0.2">
      <c r="B379" s="20">
        <v>371</v>
      </c>
      <c r="C379" s="56" t="s">
        <v>355</v>
      </c>
      <c r="D379" s="50">
        <f t="shared" si="8"/>
        <v>837.50580449186793</v>
      </c>
      <c r="E379" s="48"/>
      <c r="F379" s="48"/>
      <c r="G379" s="48"/>
      <c r="H379" s="55">
        <v>92.682381560137216</v>
      </c>
      <c r="I379" s="54">
        <v>744.82342293173076</v>
      </c>
      <c r="J379" s="55"/>
      <c r="K379" s="48"/>
      <c r="L379" s="48"/>
      <c r="M379" s="30"/>
      <c r="N379" s="30"/>
      <c r="O379" s="30"/>
    </row>
    <row r="380" spans="2:15" ht="25.5" x14ac:dyDescent="0.2">
      <c r="B380" s="20">
        <v>372</v>
      </c>
      <c r="C380" s="56" t="s">
        <v>356</v>
      </c>
      <c r="D380" s="50">
        <f t="shared" si="8"/>
        <v>812.06424039599005</v>
      </c>
      <c r="E380" s="48"/>
      <c r="F380" s="48"/>
      <c r="G380" s="48"/>
      <c r="H380" s="55">
        <v>89.866896893196341</v>
      </c>
      <c r="I380" s="54">
        <v>722.19734350279373</v>
      </c>
      <c r="J380" s="55"/>
      <c r="K380" s="48"/>
      <c r="L380" s="48"/>
      <c r="M380" s="30"/>
      <c r="N380" s="30"/>
      <c r="O380" s="30"/>
    </row>
    <row r="381" spans="2:15" ht="25.5" x14ac:dyDescent="0.2">
      <c r="B381" s="20">
        <v>373</v>
      </c>
      <c r="C381" s="56" t="s">
        <v>357</v>
      </c>
      <c r="D381" s="50">
        <f t="shared" si="8"/>
        <v>1025.835286965854</v>
      </c>
      <c r="E381" s="48"/>
      <c r="F381" s="48"/>
      <c r="G381" s="48"/>
      <c r="H381" s="55">
        <v>113.52381914786517</v>
      </c>
      <c r="I381" s="54">
        <v>912.31146781798896</v>
      </c>
      <c r="J381" s="55"/>
      <c r="K381" s="48"/>
      <c r="L381" s="48"/>
      <c r="M381" s="30"/>
      <c r="N381" s="30"/>
      <c r="O381" s="30"/>
    </row>
    <row r="382" spans="2:15" ht="25.5" x14ac:dyDescent="0.2">
      <c r="B382" s="20">
        <v>374</v>
      </c>
      <c r="C382" s="56" t="s">
        <v>358</v>
      </c>
      <c r="D382" s="50">
        <f t="shared" si="8"/>
        <v>1348.2693697592404</v>
      </c>
      <c r="E382" s="48"/>
      <c r="F382" s="48"/>
      <c r="G382" s="48"/>
      <c r="H382" s="55">
        <v>149.20591057836066</v>
      </c>
      <c r="I382" s="54">
        <v>1199.0634591808798</v>
      </c>
      <c r="J382" s="55"/>
      <c r="K382" s="48"/>
      <c r="L382" s="48"/>
      <c r="M382" s="30"/>
      <c r="N382" s="30"/>
      <c r="O382" s="30"/>
    </row>
    <row r="383" spans="2:15" ht="25.5" x14ac:dyDescent="0.2">
      <c r="B383" s="20">
        <v>375</v>
      </c>
      <c r="C383" s="56" t="s">
        <v>359</v>
      </c>
      <c r="D383" s="50">
        <f t="shared" si="8"/>
        <v>861.42045292204386</v>
      </c>
      <c r="E383" s="48"/>
      <c r="F383" s="48"/>
      <c r="G383" s="48"/>
      <c r="H383" s="55">
        <v>95.328890466456826</v>
      </c>
      <c r="I383" s="54">
        <v>766.091562455587</v>
      </c>
      <c r="J383" s="54"/>
      <c r="K383" s="48"/>
      <c r="L383" s="48"/>
      <c r="M383" s="30"/>
      <c r="N383" s="30"/>
      <c r="O383" s="30"/>
    </row>
    <row r="384" spans="2:15" ht="25.5" x14ac:dyDescent="0.2">
      <c r="B384" s="20">
        <v>376</v>
      </c>
      <c r="C384" s="56" t="s">
        <v>360</v>
      </c>
      <c r="D384" s="50">
        <f t="shared" si="8"/>
        <v>228.58841334474974</v>
      </c>
      <c r="E384" s="48"/>
      <c r="F384" s="48"/>
      <c r="G384" s="48"/>
      <c r="H384" s="55">
        <v>25.296682640544223</v>
      </c>
      <c r="I384" s="54">
        <v>203.29173070420552</v>
      </c>
      <c r="J384" s="54"/>
      <c r="K384" s="48"/>
      <c r="L384" s="48"/>
      <c r="M384" s="30"/>
      <c r="N384" s="30"/>
      <c r="O384" s="30"/>
    </row>
    <row r="385" spans="2:15" ht="25.5" x14ac:dyDescent="0.2">
      <c r="B385" s="20">
        <v>377</v>
      </c>
      <c r="C385" s="56" t="s">
        <v>361</v>
      </c>
      <c r="D385" s="50">
        <f t="shared" si="8"/>
        <v>68.188494769760666</v>
      </c>
      <c r="E385" s="48"/>
      <c r="F385" s="48"/>
      <c r="G385" s="48"/>
      <c r="H385" s="55">
        <v>7.5460636288924299</v>
      </c>
      <c r="I385" s="54">
        <v>60.642431140868233</v>
      </c>
      <c r="J385" s="55"/>
      <c r="K385" s="48"/>
      <c r="L385" s="48"/>
      <c r="M385" s="30"/>
      <c r="N385" s="30"/>
      <c r="O385" s="30"/>
    </row>
    <row r="386" spans="2:15" ht="25.5" x14ac:dyDescent="0.2">
      <c r="B386" s="20">
        <v>378</v>
      </c>
      <c r="C386" s="56" t="s">
        <v>362</v>
      </c>
      <c r="D386" s="50">
        <f t="shared" si="8"/>
        <v>1145.5166138044679</v>
      </c>
      <c r="E386" s="48"/>
      <c r="F386" s="48"/>
      <c r="G386" s="48"/>
      <c r="H386" s="55">
        <v>126.76832484584043</v>
      </c>
      <c r="I386" s="54">
        <v>1018.7482889586273</v>
      </c>
      <c r="J386" s="54"/>
      <c r="K386" s="48"/>
      <c r="L386" s="48"/>
      <c r="M386" s="30"/>
      <c r="N386" s="30"/>
      <c r="O386" s="30"/>
    </row>
    <row r="387" spans="2:15" ht="25.5" x14ac:dyDescent="0.2">
      <c r="B387" s="20">
        <v>379</v>
      </c>
      <c r="C387" s="56" t="s">
        <v>363</v>
      </c>
      <c r="D387" s="50">
        <f t="shared" si="8"/>
        <v>107.03619501626818</v>
      </c>
      <c r="E387" s="48"/>
      <c r="F387" s="48"/>
      <c r="G387" s="48"/>
      <c r="H387" s="55">
        <v>11.845135178808604</v>
      </c>
      <c r="I387" s="54">
        <v>95.191059837459576</v>
      </c>
      <c r="J387" s="54"/>
      <c r="K387" s="48"/>
      <c r="L387" s="48"/>
      <c r="M387" s="30"/>
      <c r="N387" s="30"/>
      <c r="O387" s="30"/>
    </row>
    <row r="388" spans="2:15" ht="25.5" x14ac:dyDescent="0.2">
      <c r="B388" s="20">
        <v>380</v>
      </c>
      <c r="C388" s="56" t="s">
        <v>364</v>
      </c>
      <c r="D388" s="50">
        <f t="shared" si="8"/>
        <v>366.3182011140774</v>
      </c>
      <c r="E388" s="48"/>
      <c r="F388" s="48"/>
      <c r="G388" s="48"/>
      <c r="H388" s="55">
        <v>40.538516994132266</v>
      </c>
      <c r="I388" s="54">
        <v>325.77968411994516</v>
      </c>
      <c r="J388" s="54"/>
      <c r="K388" s="48"/>
      <c r="L388" s="48"/>
      <c r="M388" s="30"/>
      <c r="N388" s="30"/>
      <c r="O388" s="30"/>
    </row>
    <row r="389" spans="2:15" ht="25.5" x14ac:dyDescent="0.2">
      <c r="B389" s="20">
        <v>381</v>
      </c>
      <c r="C389" s="56" t="s">
        <v>365</v>
      </c>
      <c r="D389" s="50">
        <f t="shared" si="8"/>
        <v>2731.9084064737635</v>
      </c>
      <c r="E389" s="48"/>
      <c r="F389" s="48"/>
      <c r="G389" s="48"/>
      <c r="H389" s="55">
        <v>302.32599697594856</v>
      </c>
      <c r="I389" s="54">
        <v>2429.5824094978152</v>
      </c>
      <c r="J389" s="54"/>
      <c r="K389" s="48"/>
      <c r="L389" s="48"/>
      <c r="M389" s="30"/>
      <c r="N389" s="30"/>
      <c r="O389" s="30"/>
    </row>
    <row r="390" spans="2:15" ht="25.5" x14ac:dyDescent="0.2">
      <c r="B390" s="20">
        <v>382</v>
      </c>
      <c r="C390" s="56" t="s">
        <v>366</v>
      </c>
      <c r="D390" s="50">
        <f t="shared" si="8"/>
        <v>2901.3499569503097</v>
      </c>
      <c r="E390" s="48"/>
      <c r="F390" s="48"/>
      <c r="G390" s="48"/>
      <c r="H390" s="55">
        <v>321.07720604122369</v>
      </c>
      <c r="I390" s="54">
        <v>2580.272750909086</v>
      </c>
      <c r="J390" s="54"/>
      <c r="K390" s="48"/>
      <c r="L390" s="48"/>
      <c r="M390" s="30"/>
      <c r="N390" s="30"/>
      <c r="O390" s="30"/>
    </row>
    <row r="391" spans="2:15" ht="25.5" x14ac:dyDescent="0.2">
      <c r="B391" s="20">
        <v>383</v>
      </c>
      <c r="C391" s="56" t="s">
        <v>367</v>
      </c>
      <c r="D391" s="50">
        <f t="shared" si="8"/>
        <v>1252.5719205049913</v>
      </c>
      <c r="E391" s="48"/>
      <c r="F391" s="48"/>
      <c r="G391" s="48"/>
      <c r="H391" s="55">
        <v>138.61557501466211</v>
      </c>
      <c r="I391" s="54">
        <v>1113.9563454903291</v>
      </c>
      <c r="J391" s="54"/>
      <c r="K391" s="48"/>
      <c r="L391" s="48"/>
      <c r="M391" s="30"/>
      <c r="N391" s="30"/>
      <c r="O391" s="30"/>
    </row>
    <row r="392" spans="2:15" ht="25.5" x14ac:dyDescent="0.2">
      <c r="B392" s="20">
        <v>384</v>
      </c>
      <c r="C392" s="56" t="s">
        <v>368</v>
      </c>
      <c r="D392" s="50">
        <f t="shared" si="8"/>
        <v>392.86914571602085</v>
      </c>
      <c r="E392" s="48"/>
      <c r="F392" s="48"/>
      <c r="G392" s="48"/>
      <c r="H392" s="55">
        <v>43.476770992111909</v>
      </c>
      <c r="I392" s="54">
        <v>349.39237472390892</v>
      </c>
      <c r="J392" s="55"/>
      <c r="K392" s="48"/>
      <c r="L392" s="48"/>
      <c r="M392" s="30"/>
      <c r="N392" s="30"/>
      <c r="O392" s="30"/>
    </row>
    <row r="393" spans="2:15" ht="25.5" x14ac:dyDescent="0.2">
      <c r="B393" s="20">
        <v>385</v>
      </c>
      <c r="C393" s="24" t="s">
        <v>369</v>
      </c>
      <c r="D393" s="31">
        <f t="shared" si="8"/>
        <v>1039.9961031025928</v>
      </c>
      <c r="E393" s="30"/>
      <c r="F393" s="30"/>
      <c r="G393" s="30"/>
      <c r="H393" s="34">
        <v>115.09092251281972</v>
      </c>
      <c r="I393" s="33">
        <v>924.90518058977307</v>
      </c>
      <c r="J393" s="33"/>
      <c r="K393" s="30"/>
      <c r="L393" s="30"/>
      <c r="M393" s="30"/>
      <c r="N393" s="30"/>
      <c r="O393" s="30"/>
    </row>
    <row r="394" spans="2:15" ht="25.5" x14ac:dyDescent="0.2">
      <c r="B394" s="20">
        <v>386</v>
      </c>
      <c r="C394" s="24" t="s">
        <v>370</v>
      </c>
      <c r="D394" s="31">
        <f t="shared" si="8"/>
        <v>647.40781745685433</v>
      </c>
      <c r="E394" s="30"/>
      <c r="F394" s="30"/>
      <c r="G394" s="30"/>
      <c r="H394" s="34">
        <v>71.645232833887135</v>
      </c>
      <c r="I394" s="33">
        <v>575.76258462296721</v>
      </c>
      <c r="J394" s="33"/>
      <c r="K394" s="30"/>
      <c r="L394" s="30"/>
      <c r="M394" s="30"/>
      <c r="N394" s="30"/>
      <c r="O394" s="30"/>
    </row>
    <row r="395" spans="2:15" ht="25.5" x14ac:dyDescent="0.2">
      <c r="B395" s="20">
        <v>387</v>
      </c>
      <c r="C395" s="24" t="s">
        <v>371</v>
      </c>
      <c r="D395" s="31">
        <f t="shared" si="8"/>
        <v>874.65761583766198</v>
      </c>
      <c r="E395" s="30"/>
      <c r="F395" s="30"/>
      <c r="G395" s="30"/>
      <c r="H395" s="34">
        <v>96.793777966386912</v>
      </c>
      <c r="I395" s="33">
        <v>777.86383787127511</v>
      </c>
      <c r="J395" s="33"/>
      <c r="K395" s="30"/>
      <c r="L395" s="30"/>
      <c r="M395" s="30"/>
      <c r="N395" s="30"/>
      <c r="O395" s="30"/>
    </row>
    <row r="396" spans="2:15" ht="25.5" x14ac:dyDescent="0.2">
      <c r="B396" s="20">
        <v>388</v>
      </c>
      <c r="C396" s="24" t="s">
        <v>372</v>
      </c>
      <c r="D396" s="31">
        <f t="shared" si="8"/>
        <v>757.14909983363304</v>
      </c>
      <c r="E396" s="30"/>
      <c r="F396" s="30"/>
      <c r="G396" s="30"/>
      <c r="H396" s="34">
        <v>83.789725864970521</v>
      </c>
      <c r="I396" s="33">
        <v>673.35937396866257</v>
      </c>
      <c r="J396" s="33"/>
      <c r="K396" s="30"/>
      <c r="L396" s="30"/>
      <c r="M396" s="30"/>
      <c r="N396" s="30"/>
      <c r="O396" s="30"/>
    </row>
    <row r="397" spans="2:15" ht="25.5" x14ac:dyDescent="0.2">
      <c r="B397" s="20">
        <v>389</v>
      </c>
      <c r="C397" s="24" t="s">
        <v>373</v>
      </c>
      <c r="D397" s="31">
        <f t="shared" si="8"/>
        <v>476.4736502629944</v>
      </c>
      <c r="E397" s="30"/>
      <c r="F397" s="30"/>
      <c r="G397" s="30"/>
      <c r="H397" s="30"/>
      <c r="I397" s="34">
        <v>48.059919999999998</v>
      </c>
      <c r="J397" s="30"/>
      <c r="K397" s="33">
        <v>428.41373026299442</v>
      </c>
      <c r="L397" s="30"/>
      <c r="M397" s="30"/>
      <c r="N397" s="30"/>
      <c r="O397" s="30"/>
    </row>
    <row r="398" spans="2:15" ht="25.5" x14ac:dyDescent="0.2">
      <c r="B398" s="20">
        <v>390</v>
      </c>
      <c r="C398" s="24" t="s">
        <v>374</v>
      </c>
      <c r="D398" s="31">
        <f t="shared" si="8"/>
        <v>193.68041942535856</v>
      </c>
      <c r="E398" s="30"/>
      <c r="F398" s="30"/>
      <c r="G398" s="30"/>
      <c r="H398" s="30"/>
      <c r="I398" s="34">
        <v>19.429349999999999</v>
      </c>
      <c r="J398" s="30"/>
      <c r="K398" s="33">
        <v>174.25106942535857</v>
      </c>
      <c r="L398" s="30"/>
      <c r="M398" s="30"/>
      <c r="N398" s="30"/>
      <c r="O398" s="30"/>
    </row>
    <row r="399" spans="2:15" ht="25.5" x14ac:dyDescent="0.2">
      <c r="B399" s="20">
        <v>391</v>
      </c>
      <c r="C399" s="24" t="s">
        <v>375</v>
      </c>
      <c r="D399" s="31">
        <f t="shared" si="8"/>
        <v>193.68041942535856</v>
      </c>
      <c r="E399" s="30"/>
      <c r="F399" s="30"/>
      <c r="G399" s="30"/>
      <c r="H399" s="30"/>
      <c r="I399" s="34">
        <v>19.429349999999999</v>
      </c>
      <c r="J399" s="30"/>
      <c r="K399" s="33">
        <v>174.25106942535857</v>
      </c>
      <c r="L399" s="30"/>
      <c r="M399" s="30"/>
      <c r="N399" s="30"/>
      <c r="O399" s="30"/>
    </row>
    <row r="400" spans="2:15" ht="38.25" x14ac:dyDescent="0.2">
      <c r="B400" s="20">
        <v>392</v>
      </c>
      <c r="C400" s="24" t="s">
        <v>376</v>
      </c>
      <c r="D400" s="31">
        <f t="shared" si="8"/>
        <v>1032.962236935246</v>
      </c>
      <c r="E400" s="30"/>
      <c r="F400" s="30"/>
      <c r="G400" s="30"/>
      <c r="H400" s="30"/>
      <c r="I400" s="34">
        <v>103.6232</v>
      </c>
      <c r="J400" s="30"/>
      <c r="K400" s="33">
        <v>929.33903693524599</v>
      </c>
      <c r="L400" s="30"/>
      <c r="M400" s="30"/>
      <c r="N400" s="30"/>
      <c r="O400" s="30"/>
    </row>
    <row r="401" spans="2:15" ht="25.5" x14ac:dyDescent="0.2">
      <c r="B401" s="20">
        <v>393</v>
      </c>
      <c r="C401" s="24" t="s">
        <v>377</v>
      </c>
      <c r="D401" s="31">
        <f t="shared" si="8"/>
        <v>48.06</v>
      </c>
      <c r="E401" s="30"/>
      <c r="F401" s="30"/>
      <c r="G401" s="30"/>
      <c r="H401" s="30"/>
      <c r="I401" s="30">
        <v>48.06</v>
      </c>
      <c r="J401" s="30"/>
      <c r="K401" s="33"/>
      <c r="L401" s="30"/>
      <c r="M401" s="30"/>
      <c r="N401" s="30"/>
      <c r="O401" s="30"/>
    </row>
    <row r="402" spans="2:15" ht="25.5" x14ac:dyDescent="0.2">
      <c r="B402" s="20">
        <v>394</v>
      </c>
      <c r="C402" s="24" t="s">
        <v>378</v>
      </c>
      <c r="D402" s="31">
        <f t="shared" si="8"/>
        <v>940.94106403574631</v>
      </c>
      <c r="E402" s="30"/>
      <c r="F402" s="30"/>
      <c r="G402" s="30"/>
      <c r="H402" s="30"/>
      <c r="I402" s="34">
        <v>95.051489999999987</v>
      </c>
      <c r="J402" s="30"/>
      <c r="K402" s="34">
        <v>845.88957403574636</v>
      </c>
      <c r="L402" s="30"/>
      <c r="M402" s="30"/>
      <c r="N402" s="30"/>
      <c r="O402" s="30"/>
    </row>
    <row r="403" spans="2:15" ht="25.5" x14ac:dyDescent="0.2">
      <c r="B403" s="20">
        <v>395</v>
      </c>
      <c r="C403" s="24" t="s">
        <v>379</v>
      </c>
      <c r="D403" s="31">
        <f t="shared" si="8"/>
        <v>2685.2331491424575</v>
      </c>
      <c r="E403" s="30"/>
      <c r="F403" s="30"/>
      <c r="G403" s="30"/>
      <c r="H403" s="30"/>
      <c r="I403" s="30"/>
      <c r="J403" s="30"/>
      <c r="K403" s="30">
        <v>2685.2331491424575</v>
      </c>
      <c r="L403" s="30"/>
      <c r="M403" s="30"/>
      <c r="N403" s="30"/>
      <c r="O403" s="30"/>
    </row>
    <row r="404" spans="2:15" ht="25.5" x14ac:dyDescent="0.2">
      <c r="B404" s="20">
        <v>396</v>
      </c>
      <c r="C404" s="24" t="s">
        <v>380</v>
      </c>
      <c r="D404" s="31">
        <f t="shared" si="8"/>
        <v>1383.3105975377255</v>
      </c>
      <c r="E404" s="30"/>
      <c r="F404" s="30"/>
      <c r="G404" s="30"/>
      <c r="H404" s="30"/>
      <c r="I404" s="34">
        <v>139.52879999999999</v>
      </c>
      <c r="J404" s="30"/>
      <c r="K404" s="33">
        <v>1243.7817975377254</v>
      </c>
      <c r="L404" s="30"/>
      <c r="M404" s="30"/>
      <c r="N404" s="30"/>
      <c r="O404" s="30"/>
    </row>
    <row r="405" spans="2:15" ht="25.5" x14ac:dyDescent="0.2">
      <c r="B405" s="20">
        <v>397</v>
      </c>
      <c r="C405" s="24" t="s">
        <v>381</v>
      </c>
      <c r="D405" s="31">
        <f t="shared" si="8"/>
        <v>2431.8190302356725</v>
      </c>
      <c r="E405" s="30"/>
      <c r="F405" s="30"/>
      <c r="G405" s="30"/>
      <c r="H405" s="30"/>
      <c r="I405" s="34">
        <v>234.1063</v>
      </c>
      <c r="J405" s="30"/>
      <c r="K405" s="33">
        <v>2197.7127302356726</v>
      </c>
      <c r="L405" s="30"/>
      <c r="M405" s="30"/>
      <c r="N405" s="30"/>
      <c r="O405" s="30"/>
    </row>
    <row r="406" spans="2:15" ht="25.5" x14ac:dyDescent="0.2">
      <c r="B406" s="20">
        <v>398</v>
      </c>
      <c r="C406" s="24" t="s">
        <v>382</v>
      </c>
      <c r="D406" s="31">
        <f t="shared" si="8"/>
        <v>742.84820844927356</v>
      </c>
      <c r="E406" s="30"/>
      <c r="F406" s="30"/>
      <c r="G406" s="30"/>
      <c r="H406" s="30"/>
      <c r="I406" s="34">
        <v>75.040649999999999</v>
      </c>
      <c r="J406" s="30"/>
      <c r="K406" s="34">
        <v>667.80755844927353</v>
      </c>
      <c r="L406" s="30"/>
      <c r="M406" s="30"/>
      <c r="N406" s="30"/>
      <c r="O406" s="30"/>
    </row>
    <row r="407" spans="2:15" ht="25.5" x14ac:dyDescent="0.2">
      <c r="B407" s="20">
        <v>399</v>
      </c>
      <c r="C407" s="24" t="s">
        <v>383</v>
      </c>
      <c r="D407" s="31">
        <f t="shared" si="8"/>
        <v>284.06461515719258</v>
      </c>
      <c r="E407" s="30"/>
      <c r="F407" s="30"/>
      <c r="G407" s="30"/>
      <c r="H407" s="30"/>
      <c r="I407" s="34">
        <v>28.496379999999998</v>
      </c>
      <c r="J407" s="30"/>
      <c r="K407" s="33">
        <v>255.56823515719259</v>
      </c>
      <c r="L407" s="30"/>
      <c r="M407" s="30"/>
      <c r="N407" s="30"/>
      <c r="O407" s="30"/>
    </row>
    <row r="408" spans="2:15" ht="25.5" x14ac:dyDescent="0.2">
      <c r="B408" s="20">
        <v>400</v>
      </c>
      <c r="C408" s="24" t="s">
        <v>384</v>
      </c>
      <c r="D408" s="31">
        <f t="shared" si="8"/>
        <v>735.98559381636267</v>
      </c>
      <c r="E408" s="30"/>
      <c r="F408" s="30"/>
      <c r="G408" s="30"/>
      <c r="H408" s="30"/>
      <c r="I408" s="34">
        <v>73.831530000000001</v>
      </c>
      <c r="J408" s="30"/>
      <c r="K408" s="33">
        <v>662.15406381636262</v>
      </c>
      <c r="L408" s="30"/>
      <c r="M408" s="30"/>
      <c r="N408" s="30"/>
      <c r="O408" s="30"/>
    </row>
    <row r="409" spans="2:15" ht="25.5" x14ac:dyDescent="0.2">
      <c r="B409" s="20">
        <v>401</v>
      </c>
      <c r="C409" s="24" t="s">
        <v>385</v>
      </c>
      <c r="D409" s="31">
        <f t="shared" si="8"/>
        <v>322.80069904226423</v>
      </c>
      <c r="E409" s="30"/>
      <c r="F409" s="30"/>
      <c r="G409" s="30"/>
      <c r="H409" s="30"/>
      <c r="I409" s="34">
        <v>32.382249999999999</v>
      </c>
      <c r="J409" s="30"/>
      <c r="K409" s="33">
        <v>290.41844904226423</v>
      </c>
      <c r="L409" s="30"/>
      <c r="M409" s="30"/>
      <c r="N409" s="30"/>
      <c r="O409" s="30"/>
    </row>
    <row r="410" spans="2:15" ht="25.5" x14ac:dyDescent="0.2">
      <c r="B410" s="20">
        <v>402</v>
      </c>
      <c r="C410" s="24" t="s">
        <v>386</v>
      </c>
      <c r="D410" s="31">
        <f t="shared" si="8"/>
        <v>1307.6762709757859</v>
      </c>
      <c r="E410" s="30"/>
      <c r="F410" s="30"/>
      <c r="G410" s="30"/>
      <c r="H410" s="30"/>
      <c r="I410" s="34">
        <v>125.88735000000001</v>
      </c>
      <c r="J410" s="30"/>
      <c r="K410" s="33">
        <v>1181.7889209757859</v>
      </c>
      <c r="L410" s="30"/>
      <c r="M410" s="30"/>
      <c r="N410" s="30"/>
      <c r="O410" s="30"/>
    </row>
    <row r="411" spans="2:15" ht="25.5" x14ac:dyDescent="0.2">
      <c r="B411" s="20">
        <v>403</v>
      </c>
      <c r="C411" s="24" t="s">
        <v>387</v>
      </c>
      <c r="D411" s="31">
        <f t="shared" si="8"/>
        <v>827.40925810207318</v>
      </c>
      <c r="E411" s="30"/>
      <c r="F411" s="30"/>
      <c r="G411" s="30"/>
      <c r="H411" s="30"/>
      <c r="I411" s="34">
        <v>82.440160000000006</v>
      </c>
      <c r="J411" s="30"/>
      <c r="K411" s="34">
        <v>744.96909810207319</v>
      </c>
      <c r="L411" s="30"/>
      <c r="M411" s="30"/>
      <c r="N411" s="30"/>
      <c r="O411" s="30"/>
    </row>
    <row r="412" spans="2:15" ht="25.5" x14ac:dyDescent="0.2">
      <c r="B412" s="20">
        <v>404</v>
      </c>
      <c r="C412" s="24" t="s">
        <v>388</v>
      </c>
      <c r="D412" s="31">
        <f t="shared" si="8"/>
        <v>1490.9014217906595</v>
      </c>
      <c r="E412" s="30"/>
      <c r="F412" s="30"/>
      <c r="G412" s="30"/>
      <c r="H412" s="30"/>
      <c r="I412" s="34">
        <v>150.38104000000001</v>
      </c>
      <c r="J412" s="30"/>
      <c r="K412" s="33">
        <v>1340.5203817906595</v>
      </c>
      <c r="L412" s="30"/>
      <c r="M412" s="30"/>
      <c r="N412" s="30"/>
      <c r="O412" s="30"/>
    </row>
    <row r="413" spans="2:15" ht="25.5" x14ac:dyDescent="0.2">
      <c r="B413" s="20">
        <v>405</v>
      </c>
      <c r="C413" s="24" t="s">
        <v>389</v>
      </c>
      <c r="D413" s="31">
        <f t="shared" si="8"/>
        <v>219.50223401739422</v>
      </c>
      <c r="E413" s="30"/>
      <c r="F413" s="30"/>
      <c r="G413" s="30"/>
      <c r="H413" s="30"/>
      <c r="I413" s="34">
        <v>22.019929999999999</v>
      </c>
      <c r="J413" s="30"/>
      <c r="K413" s="33">
        <v>197.48230401739423</v>
      </c>
      <c r="L413" s="30"/>
      <c r="M413" s="30"/>
      <c r="N413" s="30"/>
      <c r="O413" s="30"/>
    </row>
    <row r="414" spans="2:15" ht="25.5" x14ac:dyDescent="0.2">
      <c r="B414" s="20">
        <v>406</v>
      </c>
      <c r="C414" s="24" t="s">
        <v>390</v>
      </c>
      <c r="D414" s="31">
        <f t="shared" si="8"/>
        <v>2068.5231452551834</v>
      </c>
      <c r="E414" s="30"/>
      <c r="F414" s="30"/>
      <c r="G414" s="30"/>
      <c r="H414" s="30"/>
      <c r="I414" s="34">
        <v>206.10040000000004</v>
      </c>
      <c r="J414" s="30"/>
      <c r="K414" s="34">
        <v>1862.4227452551831</v>
      </c>
      <c r="L414" s="30"/>
      <c r="M414" s="30"/>
      <c r="N414" s="30"/>
      <c r="O414" s="30"/>
    </row>
    <row r="415" spans="2:15" ht="25.5" x14ac:dyDescent="0.2">
      <c r="B415" s="20">
        <v>407</v>
      </c>
      <c r="C415" s="24" t="s">
        <v>391</v>
      </c>
      <c r="D415" s="31">
        <f t="shared" si="8"/>
        <v>1066.3030873720566</v>
      </c>
      <c r="E415" s="30"/>
      <c r="F415" s="30"/>
      <c r="G415" s="30"/>
      <c r="H415" s="30"/>
      <c r="I415" s="30"/>
      <c r="J415" s="30"/>
      <c r="K415" s="33">
        <v>1066.3030873720566</v>
      </c>
      <c r="L415" s="30"/>
      <c r="M415" s="30"/>
      <c r="N415" s="30"/>
      <c r="O415" s="30"/>
    </row>
    <row r="416" spans="2:15" ht="25.5" x14ac:dyDescent="0.2">
      <c r="B416" s="20">
        <v>408</v>
      </c>
      <c r="C416" s="24" t="s">
        <v>392</v>
      </c>
      <c r="D416" s="31">
        <f t="shared" si="8"/>
        <v>762.89279159489593</v>
      </c>
      <c r="E416" s="30"/>
      <c r="F416" s="30"/>
      <c r="G416" s="30"/>
      <c r="H416" s="30"/>
      <c r="I416" s="34">
        <v>19.43</v>
      </c>
      <c r="J416" s="30"/>
      <c r="K416" s="33">
        <v>743.46279159489598</v>
      </c>
      <c r="L416" s="30"/>
      <c r="M416" s="30"/>
      <c r="N416" s="30"/>
      <c r="O416" s="30"/>
    </row>
    <row r="417" spans="2:15" ht="25.5" x14ac:dyDescent="0.2">
      <c r="B417" s="20">
        <v>409</v>
      </c>
      <c r="C417" s="24" t="s">
        <v>393</v>
      </c>
      <c r="D417" s="31">
        <f t="shared" si="8"/>
        <v>256.87268744863059</v>
      </c>
      <c r="E417" s="30"/>
      <c r="F417" s="30"/>
      <c r="G417" s="30"/>
      <c r="H417" s="30"/>
      <c r="I417" s="34">
        <v>19.43</v>
      </c>
      <c r="J417" s="30"/>
      <c r="K417" s="34">
        <v>237.44268744863058</v>
      </c>
      <c r="L417" s="30"/>
      <c r="M417" s="30"/>
      <c r="N417" s="30"/>
      <c r="O417" s="30"/>
    </row>
    <row r="418" spans="2:15" ht="25.5" x14ac:dyDescent="0.2">
      <c r="B418" s="20">
        <v>410</v>
      </c>
      <c r="C418" s="24" t="s">
        <v>394</v>
      </c>
      <c r="D418" s="31">
        <f t="shared" si="8"/>
        <v>355.90285541417001</v>
      </c>
      <c r="E418" s="30"/>
      <c r="F418" s="30"/>
      <c r="G418" s="30"/>
      <c r="H418" s="30"/>
      <c r="I418" s="34">
        <v>103.62</v>
      </c>
      <c r="J418" s="30"/>
      <c r="K418" s="34">
        <v>252.28285541417</v>
      </c>
      <c r="L418" s="30"/>
      <c r="M418" s="30"/>
      <c r="N418" s="30"/>
      <c r="O418" s="30"/>
    </row>
    <row r="419" spans="2:15" ht="25.5" x14ac:dyDescent="0.2">
      <c r="B419" s="20">
        <v>411</v>
      </c>
      <c r="C419" s="24" t="s">
        <v>395</v>
      </c>
      <c r="D419" s="31">
        <f t="shared" ref="D419:D482" si="9">E419+F419+G419+H419+I419+J419+K419+L419+M419+N419+O419</f>
        <v>3480.5321336652123</v>
      </c>
      <c r="E419" s="30"/>
      <c r="F419" s="30"/>
      <c r="G419" s="30"/>
      <c r="H419" s="30"/>
      <c r="I419" s="30"/>
      <c r="J419" s="30"/>
      <c r="K419" s="33">
        <v>3480.5321336652123</v>
      </c>
      <c r="L419" s="30"/>
      <c r="M419" s="30"/>
      <c r="N419" s="30"/>
      <c r="O419" s="30"/>
    </row>
    <row r="420" spans="2:15" ht="25.5" x14ac:dyDescent="0.2">
      <c r="B420" s="20">
        <v>412</v>
      </c>
      <c r="C420" s="24" t="s">
        <v>396</v>
      </c>
      <c r="D420" s="31">
        <f t="shared" si="9"/>
        <v>2622.0008740277935</v>
      </c>
      <c r="E420" s="30"/>
      <c r="F420" s="30"/>
      <c r="G420" s="30"/>
      <c r="H420" s="30"/>
      <c r="I420" s="30"/>
      <c r="J420" s="30"/>
      <c r="K420" s="33">
        <v>2622.0008740277935</v>
      </c>
      <c r="L420" s="30"/>
      <c r="M420" s="30"/>
      <c r="N420" s="30"/>
      <c r="O420" s="30"/>
    </row>
    <row r="421" spans="2:15" ht="25.5" x14ac:dyDescent="0.2">
      <c r="B421" s="20">
        <v>413</v>
      </c>
      <c r="C421" s="24" t="s">
        <v>397</v>
      </c>
      <c r="D421" s="31">
        <f t="shared" si="9"/>
        <v>1809.8767095059106</v>
      </c>
      <c r="E421" s="30"/>
      <c r="F421" s="30"/>
      <c r="G421" s="30"/>
      <c r="H421" s="30"/>
      <c r="I421" s="30"/>
      <c r="J421" s="30"/>
      <c r="K421" s="33">
        <v>1809.8767095059106</v>
      </c>
      <c r="L421" s="30"/>
      <c r="M421" s="30"/>
      <c r="N421" s="30"/>
      <c r="O421" s="30"/>
    </row>
    <row r="422" spans="2:15" ht="25.5" x14ac:dyDescent="0.2">
      <c r="B422" s="20">
        <v>414</v>
      </c>
      <c r="C422" s="24" t="s">
        <v>398</v>
      </c>
      <c r="D422" s="31">
        <f t="shared" si="9"/>
        <v>252.35852860936222</v>
      </c>
      <c r="E422" s="30"/>
      <c r="F422" s="30"/>
      <c r="G422" s="30"/>
      <c r="H422" s="30"/>
      <c r="I422" s="34">
        <v>24.294</v>
      </c>
      <c r="J422" s="30"/>
      <c r="K422" s="33">
        <v>228.06452860936221</v>
      </c>
      <c r="L422" s="30"/>
      <c r="M422" s="30"/>
      <c r="N422" s="30"/>
      <c r="O422" s="30"/>
    </row>
    <row r="423" spans="2:15" ht="25.5" x14ac:dyDescent="0.2">
      <c r="B423" s="20">
        <v>415</v>
      </c>
      <c r="C423" s="24" t="s">
        <v>399</v>
      </c>
      <c r="D423" s="31">
        <f t="shared" si="9"/>
        <v>252.35452860936221</v>
      </c>
      <c r="E423" s="30"/>
      <c r="F423" s="30"/>
      <c r="G423" s="30"/>
      <c r="H423" s="30"/>
      <c r="I423" s="34">
        <v>24.29</v>
      </c>
      <c r="J423" s="30"/>
      <c r="K423" s="33">
        <v>228.06452860936221</v>
      </c>
      <c r="L423" s="30"/>
      <c r="M423" s="30"/>
      <c r="N423" s="30"/>
      <c r="O423" s="30"/>
    </row>
    <row r="424" spans="2:15" ht="25.5" x14ac:dyDescent="0.2">
      <c r="B424" s="20">
        <v>416</v>
      </c>
      <c r="C424" s="24" t="s">
        <v>400</v>
      </c>
      <c r="D424" s="31">
        <f t="shared" si="9"/>
        <v>940.23579329781046</v>
      </c>
      <c r="E424" s="30"/>
      <c r="F424" s="30"/>
      <c r="G424" s="30"/>
      <c r="H424" s="30"/>
      <c r="I424" s="34">
        <v>93.68</v>
      </c>
      <c r="J424" s="30"/>
      <c r="K424" s="34">
        <v>846.55579329781051</v>
      </c>
      <c r="L424" s="30"/>
      <c r="M424" s="30"/>
      <c r="N424" s="30"/>
      <c r="O424" s="30"/>
    </row>
    <row r="425" spans="2:15" ht="25.5" x14ac:dyDescent="0.2">
      <c r="B425" s="20">
        <v>417</v>
      </c>
      <c r="C425" s="24" t="s">
        <v>401</v>
      </c>
      <c r="D425" s="31">
        <f t="shared" si="9"/>
        <v>665.9563032680245</v>
      </c>
      <c r="E425" s="30"/>
      <c r="F425" s="30"/>
      <c r="G425" s="30"/>
      <c r="H425" s="30"/>
      <c r="I425" s="34">
        <v>71.704999999999998</v>
      </c>
      <c r="J425" s="30"/>
      <c r="K425" s="33">
        <v>594.25130326802446</v>
      </c>
      <c r="L425" s="30"/>
      <c r="M425" s="30"/>
      <c r="N425" s="30"/>
      <c r="O425" s="30"/>
    </row>
    <row r="426" spans="2:15" ht="25.5" x14ac:dyDescent="0.2">
      <c r="B426" s="20">
        <v>418</v>
      </c>
      <c r="C426" s="24" t="s">
        <v>402</v>
      </c>
      <c r="D426" s="31">
        <f t="shared" si="9"/>
        <v>307.40595500838344</v>
      </c>
      <c r="E426" s="30"/>
      <c r="F426" s="30"/>
      <c r="G426" s="30"/>
      <c r="H426" s="30"/>
      <c r="I426" s="34">
        <v>31.01</v>
      </c>
      <c r="J426" s="30"/>
      <c r="K426" s="33">
        <v>276.39595500838345</v>
      </c>
      <c r="L426" s="30"/>
      <c r="M426" s="30"/>
      <c r="N426" s="30"/>
      <c r="O426" s="30"/>
    </row>
    <row r="427" spans="2:15" ht="25.5" x14ac:dyDescent="0.2">
      <c r="B427" s="20">
        <v>419</v>
      </c>
      <c r="C427" s="24" t="s">
        <v>403</v>
      </c>
      <c r="D427" s="31">
        <f t="shared" si="9"/>
        <v>307.40595500838344</v>
      </c>
      <c r="E427" s="30"/>
      <c r="F427" s="30"/>
      <c r="G427" s="30"/>
      <c r="H427" s="30"/>
      <c r="I427" s="34">
        <v>31.01</v>
      </c>
      <c r="J427" s="30"/>
      <c r="K427" s="33">
        <v>276.39595500838345</v>
      </c>
      <c r="L427" s="30"/>
      <c r="M427" s="30"/>
      <c r="N427" s="30"/>
      <c r="O427" s="30"/>
    </row>
    <row r="428" spans="2:15" ht="25.5" x14ac:dyDescent="0.2">
      <c r="B428" s="20">
        <v>420</v>
      </c>
      <c r="C428" s="24" t="s">
        <v>404</v>
      </c>
      <c r="D428" s="31">
        <f t="shared" si="9"/>
        <v>353.51534825964097</v>
      </c>
      <c r="E428" s="30"/>
      <c r="F428" s="30"/>
      <c r="G428" s="30"/>
      <c r="H428" s="30"/>
      <c r="I428" s="34">
        <v>35.659999999999997</v>
      </c>
      <c r="J428" s="30"/>
      <c r="K428" s="33">
        <v>317.855348259641</v>
      </c>
      <c r="L428" s="30"/>
      <c r="M428" s="30"/>
      <c r="N428" s="30"/>
      <c r="O428" s="30"/>
    </row>
    <row r="429" spans="2:15" ht="25.5" x14ac:dyDescent="0.2">
      <c r="B429" s="20">
        <v>421</v>
      </c>
      <c r="C429" s="24" t="s">
        <v>405</v>
      </c>
      <c r="D429" s="31">
        <f t="shared" si="9"/>
        <v>353.51534825964097</v>
      </c>
      <c r="E429" s="30"/>
      <c r="F429" s="30"/>
      <c r="G429" s="30"/>
      <c r="H429" s="30"/>
      <c r="I429" s="34">
        <v>35.659999999999997</v>
      </c>
      <c r="J429" s="30"/>
      <c r="K429" s="33">
        <v>317.855348259641</v>
      </c>
      <c r="L429" s="30"/>
      <c r="M429" s="30"/>
      <c r="N429" s="30"/>
      <c r="O429" s="30"/>
    </row>
    <row r="430" spans="2:15" ht="25.5" x14ac:dyDescent="0.2">
      <c r="B430" s="20">
        <v>422</v>
      </c>
      <c r="C430" s="24" t="s">
        <v>406</v>
      </c>
      <c r="D430" s="31">
        <f t="shared" si="9"/>
        <v>1080.6336043595038</v>
      </c>
      <c r="E430" s="30"/>
      <c r="F430" s="30"/>
      <c r="G430" s="30"/>
      <c r="H430" s="30"/>
      <c r="I430" s="34">
        <v>115.56</v>
      </c>
      <c r="J430" s="30"/>
      <c r="K430" s="34">
        <v>965.07360435950386</v>
      </c>
      <c r="L430" s="30"/>
      <c r="M430" s="30"/>
      <c r="N430" s="30"/>
      <c r="O430" s="30"/>
    </row>
    <row r="431" spans="2:15" ht="25.5" x14ac:dyDescent="0.2">
      <c r="B431" s="20">
        <v>423</v>
      </c>
      <c r="C431" s="24" t="s">
        <v>407</v>
      </c>
      <c r="D431" s="31">
        <f t="shared" si="9"/>
        <v>1962.8568119814354</v>
      </c>
      <c r="E431" s="30"/>
      <c r="F431" s="30"/>
      <c r="G431" s="30"/>
      <c r="H431" s="30"/>
      <c r="I431" s="34">
        <v>200.54</v>
      </c>
      <c r="J431" s="30"/>
      <c r="K431" s="33">
        <v>1762.3168119814354</v>
      </c>
      <c r="L431" s="30"/>
      <c r="M431" s="30"/>
      <c r="N431" s="30"/>
      <c r="O431" s="30"/>
    </row>
    <row r="432" spans="2:15" ht="25.5" x14ac:dyDescent="0.2">
      <c r="B432" s="20">
        <v>424</v>
      </c>
      <c r="C432" s="24" t="s">
        <v>408</v>
      </c>
      <c r="D432" s="31">
        <f t="shared" si="9"/>
        <v>1611.4648486062777</v>
      </c>
      <c r="E432" s="30"/>
      <c r="F432" s="30"/>
      <c r="G432" s="30"/>
      <c r="H432" s="30"/>
      <c r="I432" s="34">
        <v>172.32</v>
      </c>
      <c r="J432" s="30"/>
      <c r="K432" s="34">
        <v>1439.1448486062777</v>
      </c>
      <c r="L432" s="30"/>
      <c r="M432" s="30"/>
      <c r="N432" s="30"/>
      <c r="O432" s="30"/>
    </row>
    <row r="433" spans="2:15" ht="25.5" x14ac:dyDescent="0.2">
      <c r="B433" s="20">
        <v>425</v>
      </c>
      <c r="C433" s="24" t="s">
        <v>409</v>
      </c>
      <c r="D433" s="31">
        <f t="shared" si="9"/>
        <v>3971.9099018918459</v>
      </c>
      <c r="E433" s="30"/>
      <c r="F433" s="30"/>
      <c r="G433" s="30"/>
      <c r="H433" s="30"/>
      <c r="I433" s="34">
        <v>405.81</v>
      </c>
      <c r="J433" s="30"/>
      <c r="K433" s="33">
        <v>3566.099901891846</v>
      </c>
      <c r="L433" s="30"/>
      <c r="M433" s="30"/>
      <c r="N433" s="30"/>
      <c r="O433" s="30"/>
    </row>
    <row r="434" spans="2:15" ht="25.5" x14ac:dyDescent="0.2">
      <c r="B434" s="20">
        <v>426</v>
      </c>
      <c r="C434" s="24" t="s">
        <v>410</v>
      </c>
      <c r="D434" s="31">
        <f t="shared" si="9"/>
        <v>3260.8519289444671</v>
      </c>
      <c r="E434" s="30"/>
      <c r="F434" s="30"/>
      <c r="G434" s="30"/>
      <c r="H434" s="30"/>
      <c r="I434" s="34">
        <v>348.7</v>
      </c>
      <c r="J434" s="30"/>
      <c r="K434" s="34">
        <v>2912.1519289444673</v>
      </c>
      <c r="L434" s="30"/>
      <c r="M434" s="30"/>
      <c r="N434" s="30"/>
      <c r="O434" s="30"/>
    </row>
    <row r="435" spans="2:15" ht="25.5" x14ac:dyDescent="0.2">
      <c r="B435" s="20">
        <v>427</v>
      </c>
      <c r="C435" s="24" t="s">
        <v>411</v>
      </c>
      <c r="D435" s="31">
        <f t="shared" si="9"/>
        <v>3948.8167629273576</v>
      </c>
      <c r="E435" s="30"/>
      <c r="F435" s="30"/>
      <c r="G435" s="30"/>
      <c r="H435" s="30"/>
      <c r="I435" s="34">
        <v>403.45</v>
      </c>
      <c r="J435" s="30"/>
      <c r="K435" s="33">
        <v>3545.3667629273577</v>
      </c>
      <c r="L435" s="30"/>
      <c r="M435" s="30"/>
      <c r="N435" s="30"/>
      <c r="O435" s="30"/>
    </row>
    <row r="436" spans="2:15" ht="25.5" x14ac:dyDescent="0.2">
      <c r="B436" s="20">
        <v>428</v>
      </c>
      <c r="C436" s="24" t="s">
        <v>412</v>
      </c>
      <c r="D436" s="31">
        <f t="shared" si="9"/>
        <v>3241.8908130785112</v>
      </c>
      <c r="E436" s="30"/>
      <c r="F436" s="30"/>
      <c r="G436" s="30"/>
      <c r="H436" s="30"/>
      <c r="I436" s="34">
        <v>346.67</v>
      </c>
      <c r="J436" s="30"/>
      <c r="K436" s="34">
        <v>2895.2208130785111</v>
      </c>
      <c r="L436" s="30"/>
      <c r="M436" s="30"/>
      <c r="N436" s="30"/>
      <c r="O436" s="30"/>
    </row>
    <row r="437" spans="2:15" ht="25.5" x14ac:dyDescent="0.2">
      <c r="B437" s="20">
        <v>429</v>
      </c>
      <c r="C437" s="24" t="s">
        <v>413</v>
      </c>
      <c r="D437" s="31">
        <f t="shared" si="9"/>
        <v>1778.1217002655358</v>
      </c>
      <c r="E437" s="30"/>
      <c r="F437" s="30"/>
      <c r="G437" s="30"/>
      <c r="H437" s="30"/>
      <c r="I437" s="34">
        <v>181.67</v>
      </c>
      <c r="J437" s="30"/>
      <c r="K437" s="33">
        <v>1596.4517002655357</v>
      </c>
      <c r="L437" s="30"/>
      <c r="M437" s="30"/>
      <c r="N437" s="30"/>
      <c r="O437" s="30"/>
    </row>
    <row r="438" spans="2:15" ht="25.5" x14ac:dyDescent="0.2">
      <c r="B438" s="20">
        <v>430</v>
      </c>
      <c r="C438" s="24" t="s">
        <v>414</v>
      </c>
      <c r="D438" s="31">
        <f t="shared" si="9"/>
        <v>1459.795921678628</v>
      </c>
      <c r="E438" s="30"/>
      <c r="F438" s="30"/>
      <c r="G438" s="30"/>
      <c r="H438" s="30"/>
      <c r="I438" s="34">
        <v>156.1</v>
      </c>
      <c r="J438" s="30"/>
      <c r="K438" s="34">
        <v>1303.6959216786281</v>
      </c>
      <c r="L438" s="30"/>
      <c r="M438" s="30"/>
      <c r="N438" s="30"/>
      <c r="O438" s="30"/>
    </row>
    <row r="439" spans="2:15" ht="25.5" x14ac:dyDescent="0.2">
      <c r="B439" s="20">
        <v>431</v>
      </c>
      <c r="C439" s="24" t="s">
        <v>415</v>
      </c>
      <c r="D439" s="31">
        <f t="shared" si="9"/>
        <v>1477.9208937271983</v>
      </c>
      <c r="E439" s="30"/>
      <c r="F439" s="30"/>
      <c r="G439" s="30"/>
      <c r="H439" s="30"/>
      <c r="I439" s="34">
        <v>151</v>
      </c>
      <c r="J439" s="30"/>
      <c r="K439" s="33">
        <v>1326.9208937271983</v>
      </c>
      <c r="L439" s="30"/>
      <c r="M439" s="30"/>
      <c r="N439" s="30"/>
      <c r="O439" s="30"/>
    </row>
    <row r="440" spans="2:15" ht="25.5" x14ac:dyDescent="0.2">
      <c r="B440" s="20">
        <v>432</v>
      </c>
      <c r="C440" s="24" t="s">
        <v>416</v>
      </c>
      <c r="D440" s="31">
        <f t="shared" si="9"/>
        <v>1213.3414154211971</v>
      </c>
      <c r="E440" s="30"/>
      <c r="F440" s="30"/>
      <c r="G440" s="30"/>
      <c r="H440" s="30"/>
      <c r="I440" s="34">
        <v>129.75</v>
      </c>
      <c r="J440" s="30"/>
      <c r="K440" s="34">
        <v>1083.5914154211971</v>
      </c>
      <c r="L440" s="30"/>
      <c r="M440" s="30"/>
      <c r="N440" s="30"/>
      <c r="O440" s="30"/>
    </row>
    <row r="441" spans="2:15" ht="25.5" x14ac:dyDescent="0.2">
      <c r="B441" s="20">
        <v>433</v>
      </c>
      <c r="C441" s="24" t="s">
        <v>417</v>
      </c>
      <c r="D441" s="31">
        <f t="shared" si="9"/>
        <v>2055.2293678393853</v>
      </c>
      <c r="E441" s="30"/>
      <c r="F441" s="30"/>
      <c r="G441" s="30"/>
      <c r="H441" s="30"/>
      <c r="I441" s="34">
        <v>209.98</v>
      </c>
      <c r="J441" s="30"/>
      <c r="K441" s="33">
        <v>1845.2493678393853</v>
      </c>
      <c r="L441" s="30"/>
      <c r="M441" s="30"/>
      <c r="N441" s="30"/>
      <c r="O441" s="30"/>
    </row>
    <row r="442" spans="2:15" ht="25.5" x14ac:dyDescent="0.2">
      <c r="B442" s="20">
        <v>434</v>
      </c>
      <c r="C442" s="24" t="s">
        <v>418</v>
      </c>
      <c r="D442" s="31">
        <f t="shared" si="9"/>
        <v>1687.2993120701026</v>
      </c>
      <c r="E442" s="30"/>
      <c r="F442" s="30"/>
      <c r="G442" s="30"/>
      <c r="H442" s="30"/>
      <c r="I442" s="34">
        <v>180.43</v>
      </c>
      <c r="J442" s="30"/>
      <c r="K442" s="34">
        <v>1506.8693120701025</v>
      </c>
      <c r="L442" s="30"/>
      <c r="M442" s="30"/>
      <c r="N442" s="30"/>
      <c r="O442" s="30"/>
    </row>
    <row r="443" spans="2:15" ht="25.5" x14ac:dyDescent="0.2">
      <c r="B443" s="20">
        <v>435</v>
      </c>
      <c r="C443" s="24" t="s">
        <v>419</v>
      </c>
      <c r="D443" s="31">
        <f t="shared" si="9"/>
        <v>3828.9435645179487</v>
      </c>
      <c r="E443" s="30"/>
      <c r="F443" s="30"/>
      <c r="G443" s="30"/>
      <c r="H443" s="30"/>
      <c r="I443" s="30"/>
      <c r="J443" s="30"/>
      <c r="K443" s="30">
        <v>3828.9435645179487</v>
      </c>
      <c r="L443" s="30"/>
      <c r="M443" s="30"/>
      <c r="N443" s="30"/>
      <c r="O443" s="30"/>
    </row>
    <row r="444" spans="2:15" ht="25.5" x14ac:dyDescent="0.2">
      <c r="B444" s="20">
        <v>436</v>
      </c>
      <c r="C444" s="24" t="s">
        <v>420</v>
      </c>
      <c r="D444" s="31">
        <f t="shared" si="9"/>
        <v>3779.2170247190147</v>
      </c>
      <c r="E444" s="30"/>
      <c r="F444" s="30"/>
      <c r="G444" s="30"/>
      <c r="H444" s="30"/>
      <c r="I444" s="30"/>
      <c r="J444" s="30"/>
      <c r="K444" s="30">
        <v>3779.2170247190147</v>
      </c>
      <c r="L444" s="30"/>
      <c r="M444" s="30"/>
      <c r="N444" s="30"/>
      <c r="O444" s="30"/>
    </row>
    <row r="445" spans="2:15" ht="25.5" x14ac:dyDescent="0.2">
      <c r="B445" s="20">
        <v>437</v>
      </c>
      <c r="C445" s="24" t="s">
        <v>421</v>
      </c>
      <c r="D445" s="31">
        <f t="shared" si="9"/>
        <v>808.23986375706158</v>
      </c>
      <c r="E445" s="30"/>
      <c r="F445" s="30"/>
      <c r="G445" s="30"/>
      <c r="H445" s="30"/>
      <c r="I445" s="34">
        <v>82.58</v>
      </c>
      <c r="J445" s="30"/>
      <c r="K445" s="33">
        <v>725.65986375706154</v>
      </c>
      <c r="L445" s="30"/>
      <c r="M445" s="30"/>
      <c r="N445" s="30"/>
      <c r="O445" s="30"/>
    </row>
    <row r="446" spans="2:15" ht="25.5" x14ac:dyDescent="0.2">
      <c r="B446" s="20">
        <v>438</v>
      </c>
      <c r="C446" s="24" t="s">
        <v>422</v>
      </c>
      <c r="D446" s="31">
        <f t="shared" si="9"/>
        <v>4024.443372057905</v>
      </c>
      <c r="E446" s="30"/>
      <c r="F446" s="30"/>
      <c r="G446" s="30"/>
      <c r="H446" s="30"/>
      <c r="I446" s="30"/>
      <c r="J446" s="30"/>
      <c r="K446" s="33">
        <v>4024.443372057905</v>
      </c>
      <c r="L446" s="30"/>
      <c r="M446" s="30"/>
      <c r="N446" s="30"/>
      <c r="O446" s="30"/>
    </row>
    <row r="447" spans="2:15" ht="25.5" x14ac:dyDescent="0.2">
      <c r="B447" s="20">
        <v>439</v>
      </c>
      <c r="C447" s="24" t="s">
        <v>423</v>
      </c>
      <c r="D447" s="31">
        <f t="shared" si="9"/>
        <v>537.95292126467109</v>
      </c>
      <c r="E447" s="30"/>
      <c r="F447" s="30"/>
      <c r="G447" s="30"/>
      <c r="H447" s="30"/>
      <c r="I447" s="34">
        <v>54.26</v>
      </c>
      <c r="J447" s="30"/>
      <c r="K447" s="33">
        <v>483.69292126467104</v>
      </c>
      <c r="L447" s="30"/>
      <c r="M447" s="30"/>
      <c r="N447" s="30"/>
      <c r="O447" s="30"/>
    </row>
    <row r="448" spans="2:15" ht="25.5" x14ac:dyDescent="0.2">
      <c r="B448" s="20">
        <v>440</v>
      </c>
      <c r="C448" s="24" t="s">
        <v>424</v>
      </c>
      <c r="D448" s="31">
        <f t="shared" si="9"/>
        <v>348.6249249656455</v>
      </c>
      <c r="E448" s="30"/>
      <c r="F448" s="30"/>
      <c r="G448" s="30"/>
      <c r="H448" s="30"/>
      <c r="I448" s="34">
        <v>34.972999999999999</v>
      </c>
      <c r="J448" s="30"/>
      <c r="K448" s="33">
        <v>313.65192496564549</v>
      </c>
      <c r="L448" s="30"/>
      <c r="M448" s="30"/>
      <c r="N448" s="30"/>
      <c r="O448" s="30"/>
    </row>
    <row r="449" spans="2:15" ht="25.5" x14ac:dyDescent="0.2">
      <c r="B449" s="20">
        <v>441</v>
      </c>
      <c r="C449" s="24" t="s">
        <v>425</v>
      </c>
      <c r="D449" s="31">
        <f t="shared" si="9"/>
        <v>322.79715296675624</v>
      </c>
      <c r="E449" s="30"/>
      <c r="F449" s="30"/>
      <c r="G449" s="30"/>
      <c r="H449" s="30"/>
      <c r="I449" s="34">
        <v>32.381999999999998</v>
      </c>
      <c r="J449" s="30"/>
      <c r="K449" s="33">
        <v>290.41515296675624</v>
      </c>
      <c r="L449" s="30"/>
      <c r="M449" s="30"/>
      <c r="N449" s="30"/>
      <c r="O449" s="30"/>
    </row>
    <row r="450" spans="2:15" ht="25.5" x14ac:dyDescent="0.2">
      <c r="B450" s="20">
        <v>442</v>
      </c>
      <c r="C450" s="24" t="s">
        <v>426</v>
      </c>
      <c r="D450" s="31">
        <f t="shared" si="9"/>
        <v>6256.2782357655487</v>
      </c>
      <c r="E450" s="30"/>
      <c r="F450" s="30"/>
      <c r="G450" s="30"/>
      <c r="H450" s="30"/>
      <c r="I450" s="34">
        <v>669.01</v>
      </c>
      <c r="J450" s="30"/>
      <c r="K450" s="34">
        <v>5587.2682357655485</v>
      </c>
      <c r="L450" s="30"/>
      <c r="M450" s="30"/>
      <c r="N450" s="30"/>
      <c r="O450" s="30"/>
    </row>
    <row r="451" spans="2:15" ht="25.5" x14ac:dyDescent="0.2">
      <c r="B451" s="20">
        <v>443</v>
      </c>
      <c r="C451" s="24" t="s">
        <v>427</v>
      </c>
      <c r="D451" s="31">
        <f t="shared" si="9"/>
        <v>322.28896972125551</v>
      </c>
      <c r="E451" s="30"/>
      <c r="F451" s="30"/>
      <c r="G451" s="30"/>
      <c r="H451" s="30"/>
      <c r="I451" s="34">
        <v>34.46</v>
      </c>
      <c r="J451" s="30"/>
      <c r="K451" s="34">
        <v>287.82896972125553</v>
      </c>
      <c r="L451" s="30"/>
      <c r="M451" s="30"/>
      <c r="N451" s="30"/>
      <c r="O451" s="30"/>
    </row>
    <row r="452" spans="2:15" ht="25.5" x14ac:dyDescent="0.2">
      <c r="B452" s="20">
        <v>444</v>
      </c>
      <c r="C452" s="24" t="s">
        <v>428</v>
      </c>
      <c r="D452" s="31">
        <f t="shared" si="9"/>
        <v>492.91901251486144</v>
      </c>
      <c r="E452" s="30"/>
      <c r="F452" s="30"/>
      <c r="G452" s="30"/>
      <c r="H452" s="30"/>
      <c r="I452" s="34">
        <v>52.71</v>
      </c>
      <c r="J452" s="30"/>
      <c r="K452" s="34">
        <v>440.20901251486146</v>
      </c>
      <c r="L452" s="30"/>
      <c r="M452" s="30"/>
      <c r="N452" s="30"/>
      <c r="O452" s="30"/>
    </row>
    <row r="453" spans="2:15" ht="25.5" x14ac:dyDescent="0.2">
      <c r="B453" s="20">
        <v>445</v>
      </c>
      <c r="C453" s="24" t="s">
        <v>429</v>
      </c>
      <c r="D453" s="31">
        <f t="shared" si="9"/>
        <v>258.2407592338115</v>
      </c>
      <c r="E453" s="30"/>
      <c r="F453" s="30"/>
      <c r="G453" s="30"/>
      <c r="H453" s="30"/>
      <c r="I453" s="34">
        <v>25.905999999999999</v>
      </c>
      <c r="J453" s="30"/>
      <c r="K453" s="33">
        <v>232.3347592338115</v>
      </c>
      <c r="L453" s="30"/>
      <c r="M453" s="30"/>
      <c r="N453" s="30"/>
      <c r="O453" s="30"/>
    </row>
    <row r="454" spans="2:15" ht="38.25" x14ac:dyDescent="0.2">
      <c r="B454" s="20">
        <v>446</v>
      </c>
      <c r="C454" s="24" t="s">
        <v>430</v>
      </c>
      <c r="D454" s="31">
        <f t="shared" si="9"/>
        <v>1139.2314216566799</v>
      </c>
      <c r="E454" s="30"/>
      <c r="F454" s="30"/>
      <c r="G454" s="30"/>
      <c r="H454" s="30"/>
      <c r="I454" s="34">
        <v>130.1</v>
      </c>
      <c r="J454" s="30"/>
      <c r="K454" s="34">
        <v>1009.13142165668</v>
      </c>
      <c r="L454" s="30"/>
      <c r="M454" s="30"/>
      <c r="N454" s="30"/>
      <c r="O454" s="30"/>
    </row>
    <row r="455" spans="2:15" ht="25.5" x14ac:dyDescent="0.2">
      <c r="B455" s="20">
        <v>447</v>
      </c>
      <c r="C455" s="24" t="s">
        <v>431</v>
      </c>
      <c r="D455" s="31">
        <f t="shared" si="9"/>
        <v>1531.3179755844903</v>
      </c>
      <c r="E455" s="30"/>
      <c r="F455" s="30"/>
      <c r="G455" s="30"/>
      <c r="H455" s="30"/>
      <c r="I455" s="30"/>
      <c r="J455" s="33">
        <v>1152.7644141306707</v>
      </c>
      <c r="K455" s="30"/>
      <c r="L455" s="33">
        <v>378.55356145381973</v>
      </c>
      <c r="M455" s="30"/>
      <c r="N455" s="30"/>
      <c r="O455" s="30"/>
    </row>
    <row r="456" spans="2:15" ht="25.5" x14ac:dyDescent="0.2">
      <c r="B456" s="20">
        <v>448</v>
      </c>
      <c r="C456" s="24" t="s">
        <v>432</v>
      </c>
      <c r="D456" s="31">
        <f t="shared" si="9"/>
        <v>2143.8442567984512</v>
      </c>
      <c r="E456" s="30"/>
      <c r="F456" s="30"/>
      <c r="G456" s="30"/>
      <c r="H456" s="30"/>
      <c r="I456" s="30"/>
      <c r="J456" s="33">
        <v>1613.8692707631033</v>
      </c>
      <c r="K456" s="30"/>
      <c r="L456" s="33">
        <v>529.9749860353478</v>
      </c>
      <c r="M456" s="30"/>
      <c r="N456" s="30"/>
      <c r="O456" s="30"/>
    </row>
    <row r="457" spans="2:15" ht="25.5" x14ac:dyDescent="0.2">
      <c r="B457" s="20">
        <v>449</v>
      </c>
      <c r="C457" s="24" t="s">
        <v>433</v>
      </c>
      <c r="D457" s="31">
        <f t="shared" si="9"/>
        <v>5394.7129443561153</v>
      </c>
      <c r="E457" s="30"/>
      <c r="F457" s="30"/>
      <c r="G457" s="30"/>
      <c r="H457" s="30"/>
      <c r="I457" s="30"/>
      <c r="J457" s="33">
        <v>4070.5544623626552</v>
      </c>
      <c r="K457" s="30"/>
      <c r="L457" s="34">
        <v>1324.1584819934603</v>
      </c>
      <c r="M457" s="30"/>
      <c r="N457" s="30"/>
      <c r="O457" s="30"/>
    </row>
    <row r="458" spans="2:15" ht="25.5" x14ac:dyDescent="0.2">
      <c r="B458" s="20">
        <v>450</v>
      </c>
      <c r="C458" s="24" t="s">
        <v>434</v>
      </c>
      <c r="D458" s="31">
        <f t="shared" si="9"/>
        <v>2587.5812551547938</v>
      </c>
      <c r="E458" s="30"/>
      <c r="F458" s="30"/>
      <c r="G458" s="30"/>
      <c r="H458" s="30"/>
      <c r="I458" s="30"/>
      <c r="J458" s="30"/>
      <c r="K458" s="30"/>
      <c r="L458" s="33">
        <v>2587.5812551547938</v>
      </c>
      <c r="M458" s="30"/>
      <c r="N458" s="30"/>
      <c r="O458" s="30"/>
    </row>
    <row r="459" spans="2:15" ht="25.5" x14ac:dyDescent="0.2">
      <c r="B459" s="20">
        <v>451</v>
      </c>
      <c r="C459" s="24" t="s">
        <v>435</v>
      </c>
      <c r="D459" s="31">
        <f t="shared" si="9"/>
        <v>1276.0998280201345</v>
      </c>
      <c r="E459" s="30"/>
      <c r="F459" s="30"/>
      <c r="G459" s="30"/>
      <c r="H459" s="30"/>
      <c r="I459" s="30"/>
      <c r="J459" s="33">
        <v>960.63852680861794</v>
      </c>
      <c r="K459" s="30"/>
      <c r="L459" s="33">
        <v>315.46130121151651</v>
      </c>
      <c r="M459" s="30"/>
      <c r="N459" s="30"/>
      <c r="O459" s="30"/>
    </row>
    <row r="460" spans="2:15" ht="25.5" x14ac:dyDescent="0.2">
      <c r="B460" s="20">
        <v>452</v>
      </c>
      <c r="C460" s="24" t="s">
        <v>436</v>
      </c>
      <c r="D460" s="31">
        <f t="shared" si="9"/>
        <v>1709.5285616751876</v>
      </c>
      <c r="E460" s="30"/>
      <c r="F460" s="30"/>
      <c r="G460" s="30"/>
      <c r="H460" s="30"/>
      <c r="I460" s="30"/>
      <c r="J460" s="33">
        <v>1290.4127427140579</v>
      </c>
      <c r="K460" s="30"/>
      <c r="L460" s="34">
        <v>419.11581896112961</v>
      </c>
      <c r="M460" s="30"/>
      <c r="N460" s="30"/>
      <c r="O460" s="30"/>
    </row>
    <row r="461" spans="2:15" ht="25.5" x14ac:dyDescent="0.2">
      <c r="B461" s="20">
        <v>453</v>
      </c>
      <c r="C461" s="24" t="s">
        <v>437</v>
      </c>
      <c r="D461" s="31">
        <f t="shared" si="9"/>
        <v>1862.4980726267404</v>
      </c>
      <c r="E461" s="30"/>
      <c r="F461" s="30"/>
      <c r="G461" s="30"/>
      <c r="H461" s="30"/>
      <c r="I461" s="30"/>
      <c r="J461" s="33">
        <v>1332.5230865913927</v>
      </c>
      <c r="K461" s="30"/>
      <c r="L461" s="33">
        <v>529.9749860353478</v>
      </c>
      <c r="M461" s="30"/>
      <c r="N461" s="30"/>
      <c r="O461" s="30"/>
    </row>
    <row r="462" spans="2:15" ht="25.5" x14ac:dyDescent="0.2">
      <c r="B462" s="20">
        <v>454</v>
      </c>
      <c r="C462" s="24" t="s">
        <v>438</v>
      </c>
      <c r="D462" s="31">
        <f t="shared" si="9"/>
        <v>2981.8793511783811</v>
      </c>
      <c r="E462" s="30"/>
      <c r="F462" s="30"/>
      <c r="G462" s="30"/>
      <c r="H462" s="30"/>
      <c r="I462" s="30"/>
      <c r="J462" s="30"/>
      <c r="K462" s="30"/>
      <c r="L462" s="33">
        <v>2981.8793511783811</v>
      </c>
      <c r="M462" s="30"/>
      <c r="N462" s="30"/>
      <c r="O462" s="30"/>
    </row>
    <row r="463" spans="2:15" ht="25.5" x14ac:dyDescent="0.2">
      <c r="B463" s="20">
        <v>455</v>
      </c>
      <c r="C463" s="24" t="s">
        <v>439</v>
      </c>
      <c r="D463" s="31">
        <f t="shared" si="9"/>
        <v>1667.3113473873382</v>
      </c>
      <c r="E463" s="30"/>
      <c r="F463" s="30"/>
      <c r="G463" s="30"/>
      <c r="H463" s="30"/>
      <c r="I463" s="30"/>
      <c r="J463" s="33">
        <v>1262.0013277569915</v>
      </c>
      <c r="K463" s="30"/>
      <c r="L463" s="33">
        <v>405.31001963034669</v>
      </c>
      <c r="M463" s="30"/>
      <c r="N463" s="30"/>
      <c r="O463" s="30"/>
    </row>
    <row r="464" spans="2:15" ht="25.5" x14ac:dyDescent="0.2">
      <c r="B464" s="20">
        <v>456</v>
      </c>
      <c r="C464" s="24" t="s">
        <v>440</v>
      </c>
      <c r="D464" s="31">
        <f t="shared" si="9"/>
        <v>1573.4564270708079</v>
      </c>
      <c r="E464" s="30"/>
      <c r="F464" s="30"/>
      <c r="G464" s="30"/>
      <c r="H464" s="30"/>
      <c r="I464" s="30"/>
      <c r="J464" s="33">
        <v>1187.243536489382</v>
      </c>
      <c r="K464" s="30"/>
      <c r="L464" s="34">
        <v>386.21289058142588</v>
      </c>
      <c r="M464" s="30"/>
      <c r="N464" s="30"/>
      <c r="O464" s="30"/>
    </row>
    <row r="465" spans="2:15" ht="25.5" x14ac:dyDescent="0.2">
      <c r="B465" s="20">
        <v>457</v>
      </c>
      <c r="C465" s="24" t="s">
        <v>441</v>
      </c>
      <c r="D465" s="31">
        <f t="shared" si="9"/>
        <v>460.25716524726079</v>
      </c>
      <c r="E465" s="30"/>
      <c r="F465" s="30"/>
      <c r="G465" s="30"/>
      <c r="H465" s="30"/>
      <c r="I465" s="30"/>
      <c r="J465" s="33">
        <v>347.418290911572</v>
      </c>
      <c r="K465" s="30"/>
      <c r="L465" s="34">
        <v>112.83887433568876</v>
      </c>
      <c r="M465" s="30"/>
      <c r="N465" s="30"/>
      <c r="O465" s="30"/>
    </row>
    <row r="466" spans="2:15" ht="25.5" x14ac:dyDescent="0.2">
      <c r="B466" s="20">
        <v>458</v>
      </c>
      <c r="C466" s="24" t="s">
        <v>442</v>
      </c>
      <c r="D466" s="31">
        <f t="shared" si="9"/>
        <v>1735.4934026558105</v>
      </c>
      <c r="E466" s="30"/>
      <c r="F466" s="30"/>
      <c r="G466" s="30"/>
      <c r="H466" s="30"/>
      <c r="I466" s="30"/>
      <c r="J466" s="33">
        <v>1306.4660330081481</v>
      </c>
      <c r="K466" s="30"/>
      <c r="L466" s="33">
        <v>429.02736964766245</v>
      </c>
      <c r="M466" s="30"/>
      <c r="N466" s="30"/>
      <c r="O466" s="30"/>
    </row>
    <row r="467" spans="2:15" ht="25.5" x14ac:dyDescent="0.2">
      <c r="B467" s="20">
        <v>459</v>
      </c>
      <c r="C467" s="24" t="s">
        <v>443</v>
      </c>
      <c r="D467" s="31">
        <f t="shared" si="9"/>
        <v>1358.5494817490335</v>
      </c>
      <c r="E467" s="30"/>
      <c r="F467" s="30"/>
      <c r="G467" s="30"/>
      <c r="H467" s="30"/>
      <c r="I467" s="30"/>
      <c r="J467" s="33">
        <v>1028.2968731613437</v>
      </c>
      <c r="K467" s="30"/>
      <c r="L467" s="33">
        <v>330.25260858768974</v>
      </c>
      <c r="M467" s="30"/>
      <c r="N467" s="30"/>
      <c r="O467" s="30"/>
    </row>
    <row r="468" spans="2:15" ht="25.5" x14ac:dyDescent="0.2">
      <c r="B468" s="20">
        <v>460</v>
      </c>
      <c r="C468" s="24" t="s">
        <v>444</v>
      </c>
      <c r="D468" s="31">
        <f t="shared" si="9"/>
        <v>1315.019173535266</v>
      </c>
      <c r="E468" s="30"/>
      <c r="F468" s="30"/>
      <c r="G468" s="30"/>
      <c r="H468" s="30"/>
      <c r="I468" s="30"/>
      <c r="J468" s="33">
        <v>992.62238971901229</v>
      </c>
      <c r="K468" s="30"/>
      <c r="L468" s="34">
        <v>322.39678381625356</v>
      </c>
      <c r="M468" s="30"/>
      <c r="N468" s="30"/>
      <c r="O468" s="30"/>
    </row>
    <row r="469" spans="2:15" ht="25.5" x14ac:dyDescent="0.2">
      <c r="B469" s="20">
        <v>461</v>
      </c>
      <c r="C469" s="24" t="s">
        <v>445</v>
      </c>
      <c r="D469" s="31">
        <f t="shared" si="9"/>
        <v>5062.8333628190467</v>
      </c>
      <c r="E469" s="30"/>
      <c r="F469" s="30"/>
      <c r="G469" s="30"/>
      <c r="H469" s="30"/>
      <c r="I469" s="30"/>
      <c r="J469" s="33">
        <v>3821.6057451264701</v>
      </c>
      <c r="K469" s="30"/>
      <c r="L469" s="34">
        <v>1241.2276176925761</v>
      </c>
      <c r="M469" s="30"/>
      <c r="N469" s="30"/>
      <c r="O469" s="30"/>
    </row>
    <row r="470" spans="2:15" ht="25.5" x14ac:dyDescent="0.2">
      <c r="B470" s="20">
        <v>462</v>
      </c>
      <c r="C470" s="24" t="s">
        <v>446</v>
      </c>
      <c r="D470" s="31">
        <f t="shared" si="9"/>
        <v>1667.3113473873382</v>
      </c>
      <c r="E470" s="30"/>
      <c r="F470" s="30"/>
      <c r="G470" s="30"/>
      <c r="H470" s="30"/>
      <c r="I470" s="30"/>
      <c r="J470" s="33">
        <v>1262.0013277569915</v>
      </c>
      <c r="K470" s="30"/>
      <c r="L470" s="33">
        <v>405.31001963034669</v>
      </c>
      <c r="M470" s="30"/>
      <c r="N470" s="30"/>
      <c r="O470" s="30"/>
    </row>
    <row r="471" spans="2:15" ht="25.5" x14ac:dyDescent="0.2">
      <c r="B471" s="20">
        <v>463</v>
      </c>
      <c r="C471" s="24" t="s">
        <v>447</v>
      </c>
      <c r="D471" s="31">
        <f t="shared" si="9"/>
        <v>6236.9769596160568</v>
      </c>
      <c r="E471" s="30"/>
      <c r="F471" s="30"/>
      <c r="G471" s="30"/>
      <c r="H471" s="30"/>
      <c r="I471" s="30"/>
      <c r="J471" s="33">
        <v>4720.8172565543891</v>
      </c>
      <c r="K471" s="30"/>
      <c r="L471" s="33">
        <v>1516.1597030616672</v>
      </c>
      <c r="M471" s="30"/>
      <c r="N471" s="30"/>
      <c r="O471" s="30"/>
    </row>
    <row r="472" spans="2:15" ht="25.5" x14ac:dyDescent="0.2">
      <c r="B472" s="20">
        <v>464</v>
      </c>
      <c r="C472" s="24" t="s">
        <v>448</v>
      </c>
      <c r="D472" s="31">
        <f t="shared" si="9"/>
        <v>1256.8251810751856</v>
      </c>
      <c r="E472" s="30"/>
      <c r="F472" s="30"/>
      <c r="G472" s="30"/>
      <c r="H472" s="30"/>
      <c r="I472" s="30"/>
      <c r="J472" s="30"/>
      <c r="K472" s="30"/>
      <c r="L472" s="33">
        <v>1256.8251810751856</v>
      </c>
      <c r="M472" s="30"/>
      <c r="N472" s="30"/>
      <c r="O472" s="30"/>
    </row>
    <row r="473" spans="2:15" ht="25.5" x14ac:dyDescent="0.2">
      <c r="B473" s="20">
        <v>465</v>
      </c>
      <c r="C473" s="24" t="s">
        <v>449</v>
      </c>
      <c r="D473" s="31">
        <f t="shared" si="9"/>
        <v>1478.6178600884534</v>
      </c>
      <c r="E473" s="30"/>
      <c r="F473" s="30"/>
      <c r="G473" s="30"/>
      <c r="H473" s="30"/>
      <c r="I473" s="30"/>
      <c r="J473" s="30"/>
      <c r="K473" s="30"/>
      <c r="L473" s="33">
        <v>1478.6178600884534</v>
      </c>
      <c r="M473" s="30"/>
      <c r="N473" s="30"/>
      <c r="O473" s="30"/>
    </row>
    <row r="474" spans="2:15" ht="25.5" x14ac:dyDescent="0.2">
      <c r="B474" s="20">
        <v>466</v>
      </c>
      <c r="C474" s="24" t="s">
        <v>450</v>
      </c>
      <c r="D474" s="31">
        <f t="shared" si="9"/>
        <v>1725.0541701031955</v>
      </c>
      <c r="E474" s="30"/>
      <c r="F474" s="30"/>
      <c r="G474" s="30"/>
      <c r="H474" s="30"/>
      <c r="I474" s="30"/>
      <c r="J474" s="30"/>
      <c r="K474" s="30"/>
      <c r="L474" s="33">
        <v>1725.0541701031955</v>
      </c>
      <c r="M474" s="30"/>
      <c r="N474" s="30"/>
      <c r="O474" s="30"/>
    </row>
    <row r="475" spans="2:15" ht="25.5" x14ac:dyDescent="0.2">
      <c r="B475" s="20">
        <v>467</v>
      </c>
      <c r="C475" s="24" t="s">
        <v>451</v>
      </c>
      <c r="D475" s="31">
        <f t="shared" si="9"/>
        <v>4633.0026282771541</v>
      </c>
      <c r="E475" s="30"/>
      <c r="F475" s="30"/>
      <c r="G475" s="30"/>
      <c r="H475" s="30"/>
      <c r="I475" s="30"/>
      <c r="J475" s="30"/>
      <c r="K475" s="30"/>
      <c r="L475" s="33">
        <v>4633.0026282771541</v>
      </c>
      <c r="M475" s="30"/>
      <c r="N475" s="30"/>
      <c r="O475" s="30"/>
    </row>
    <row r="476" spans="2:15" ht="25.5" x14ac:dyDescent="0.2">
      <c r="B476" s="20">
        <v>468</v>
      </c>
      <c r="C476" s="24" t="s">
        <v>452</v>
      </c>
      <c r="D476" s="31">
        <f t="shared" si="9"/>
        <v>2655.3456813505709</v>
      </c>
      <c r="E476" s="30"/>
      <c r="F476" s="30"/>
      <c r="G476" s="30"/>
      <c r="H476" s="30"/>
      <c r="I476" s="30"/>
      <c r="J476" s="33">
        <v>2009.8519463837226</v>
      </c>
      <c r="K476" s="30"/>
      <c r="L476" s="33">
        <v>645.49373496684825</v>
      </c>
      <c r="M476" s="30"/>
      <c r="N476" s="30"/>
      <c r="O476" s="30"/>
    </row>
    <row r="477" spans="2:15" ht="25.5" x14ac:dyDescent="0.2">
      <c r="B477" s="20">
        <v>469</v>
      </c>
      <c r="C477" s="24" t="s">
        <v>453</v>
      </c>
      <c r="D477" s="31">
        <f t="shared" si="9"/>
        <v>679.27246832492813</v>
      </c>
      <c r="E477" s="30"/>
      <c r="F477" s="30"/>
      <c r="G477" s="30"/>
      <c r="H477" s="30"/>
      <c r="I477" s="30"/>
      <c r="J477" s="33">
        <v>514.14616403108323</v>
      </c>
      <c r="K477" s="30"/>
      <c r="L477" s="33">
        <v>165.12630429384487</v>
      </c>
      <c r="M477" s="30"/>
      <c r="N477" s="30"/>
      <c r="O477" s="30"/>
    </row>
    <row r="478" spans="2:15" ht="25.5" x14ac:dyDescent="0.2">
      <c r="B478" s="20">
        <v>470</v>
      </c>
      <c r="C478" s="24" t="s">
        <v>454</v>
      </c>
      <c r="D478" s="31">
        <f t="shared" si="9"/>
        <v>612.5262812139606</v>
      </c>
      <c r="E478" s="30"/>
      <c r="F478" s="30"/>
      <c r="G478" s="30"/>
      <c r="H478" s="30"/>
      <c r="I478" s="30"/>
      <c r="J478" s="33">
        <v>461.10485663243276</v>
      </c>
      <c r="K478" s="30"/>
      <c r="L478" s="33">
        <v>151.4214245815279</v>
      </c>
      <c r="M478" s="30"/>
      <c r="N478" s="30"/>
      <c r="O478" s="30"/>
    </row>
    <row r="479" spans="2:15" ht="25.5" x14ac:dyDescent="0.2">
      <c r="B479" s="20">
        <v>471</v>
      </c>
      <c r="C479" s="24" t="s">
        <v>455</v>
      </c>
      <c r="D479" s="31">
        <f t="shared" si="9"/>
        <v>612.5262812139606</v>
      </c>
      <c r="E479" s="30"/>
      <c r="F479" s="30"/>
      <c r="G479" s="30"/>
      <c r="H479" s="30"/>
      <c r="I479" s="30"/>
      <c r="J479" s="33">
        <v>461.10485663243276</v>
      </c>
      <c r="K479" s="30"/>
      <c r="L479" s="33">
        <v>151.4214245815279</v>
      </c>
      <c r="M479" s="30"/>
      <c r="N479" s="30"/>
      <c r="O479" s="30"/>
    </row>
    <row r="480" spans="2:15" ht="25.5" x14ac:dyDescent="0.2">
      <c r="B480" s="20">
        <v>472</v>
      </c>
      <c r="C480" s="24" t="s">
        <v>456</v>
      </c>
      <c r="D480" s="31">
        <f t="shared" si="9"/>
        <v>1235.0429174540409</v>
      </c>
      <c r="E480" s="30"/>
      <c r="F480" s="30"/>
      <c r="G480" s="30"/>
      <c r="H480" s="30"/>
      <c r="I480" s="30"/>
      <c r="J480" s="33">
        <v>934.81327328341376</v>
      </c>
      <c r="K480" s="30"/>
      <c r="L480" s="33">
        <v>300.22964417062713</v>
      </c>
      <c r="M480" s="30"/>
      <c r="N480" s="30"/>
      <c r="O480" s="30"/>
    </row>
    <row r="481" spans="2:15" ht="25.5" x14ac:dyDescent="0.2">
      <c r="B481" s="20">
        <v>473</v>
      </c>
      <c r="C481" s="24" t="s">
        <v>457</v>
      </c>
      <c r="D481" s="31">
        <f t="shared" si="9"/>
        <v>926.28559691491364</v>
      </c>
      <c r="E481" s="30"/>
      <c r="F481" s="30"/>
      <c r="G481" s="30"/>
      <c r="H481" s="30"/>
      <c r="I481" s="30"/>
      <c r="J481" s="33">
        <v>701.1133637869433</v>
      </c>
      <c r="K481" s="30"/>
      <c r="L481" s="33">
        <v>225.17223312797029</v>
      </c>
      <c r="M481" s="30"/>
      <c r="N481" s="30"/>
      <c r="O481" s="30"/>
    </row>
    <row r="482" spans="2:15" ht="25.5" x14ac:dyDescent="0.2">
      <c r="B482" s="20">
        <v>474</v>
      </c>
      <c r="C482" s="24" t="s">
        <v>458</v>
      </c>
      <c r="D482" s="31">
        <f t="shared" si="9"/>
        <v>6044.7511320899093</v>
      </c>
      <c r="E482" s="30"/>
      <c r="F482" s="30"/>
      <c r="G482" s="30"/>
      <c r="H482" s="30"/>
      <c r="I482" s="30"/>
      <c r="J482" s="33">
        <v>4582.8962220203648</v>
      </c>
      <c r="K482" s="30"/>
      <c r="L482" s="33">
        <v>1461.8549100695443</v>
      </c>
      <c r="M482" s="30"/>
      <c r="N482" s="30"/>
      <c r="O482" s="30"/>
    </row>
    <row r="483" spans="2:15" ht="25.5" x14ac:dyDescent="0.2">
      <c r="B483" s="20">
        <v>475</v>
      </c>
      <c r="C483" s="24" t="s">
        <v>459</v>
      </c>
      <c r="D483" s="31">
        <f t="shared" ref="D483:D546" si="10">E483+F483+G483+H483+I483+J483+K483+L483+M483+N483+O483</f>
        <v>3696.5446502211339</v>
      </c>
      <c r="E483" s="30"/>
      <c r="F483" s="30"/>
      <c r="G483" s="30"/>
      <c r="H483" s="30"/>
      <c r="I483" s="30"/>
      <c r="J483" s="30"/>
      <c r="K483" s="30"/>
      <c r="L483" s="33">
        <v>3696.5446502211339</v>
      </c>
      <c r="M483" s="30"/>
      <c r="N483" s="30"/>
      <c r="O483" s="30"/>
    </row>
    <row r="484" spans="2:15" ht="25.5" x14ac:dyDescent="0.2">
      <c r="B484" s="20">
        <v>476</v>
      </c>
      <c r="C484" s="24" t="s">
        <v>460</v>
      </c>
      <c r="D484" s="31">
        <f t="shared" si="10"/>
        <v>5454.7869099530935</v>
      </c>
      <c r="E484" s="30"/>
      <c r="F484" s="30"/>
      <c r="G484" s="30"/>
      <c r="H484" s="30"/>
      <c r="I484" s="30"/>
      <c r="J484" s="33">
        <v>4126.0501233170271</v>
      </c>
      <c r="K484" s="30"/>
      <c r="L484" s="33">
        <v>1328.7367866360662</v>
      </c>
      <c r="M484" s="30"/>
      <c r="N484" s="30"/>
      <c r="O484" s="30"/>
    </row>
    <row r="485" spans="2:15" ht="25.5" x14ac:dyDescent="0.2">
      <c r="B485" s="20">
        <v>477</v>
      </c>
      <c r="C485" s="24" t="s">
        <v>461</v>
      </c>
      <c r="D485" s="31">
        <f t="shared" si="10"/>
        <v>2092.8015363054151</v>
      </c>
      <c r="E485" s="30"/>
      <c r="F485" s="30"/>
      <c r="G485" s="30"/>
      <c r="H485" s="30"/>
      <c r="I485" s="30"/>
      <c r="J485" s="33">
        <v>1575.4450023185282</v>
      </c>
      <c r="K485" s="30"/>
      <c r="L485" s="33">
        <v>517.35653398688703</v>
      </c>
      <c r="M485" s="30"/>
      <c r="N485" s="30"/>
      <c r="O485" s="30"/>
    </row>
    <row r="486" spans="2:15" ht="25.5" x14ac:dyDescent="0.2">
      <c r="B486" s="20">
        <v>478</v>
      </c>
      <c r="C486" s="24" t="s">
        <v>462</v>
      </c>
      <c r="D486" s="31">
        <f t="shared" si="10"/>
        <v>765.65898779224517</v>
      </c>
      <c r="E486" s="30"/>
      <c r="F486" s="30"/>
      <c r="G486" s="30"/>
      <c r="H486" s="30"/>
      <c r="I486" s="30"/>
      <c r="J486" s="33">
        <v>576.38220706533536</v>
      </c>
      <c r="K486" s="30"/>
      <c r="L486" s="33">
        <v>189.27678072690986</v>
      </c>
      <c r="M486" s="30"/>
      <c r="N486" s="30"/>
      <c r="O486" s="30"/>
    </row>
    <row r="487" spans="2:15" ht="25.5" x14ac:dyDescent="0.2">
      <c r="B487" s="20">
        <v>479</v>
      </c>
      <c r="C487" s="24" t="s">
        <v>463</v>
      </c>
      <c r="D487" s="31">
        <f t="shared" si="10"/>
        <v>1664.1698124742711</v>
      </c>
      <c r="E487" s="30"/>
      <c r="F487" s="30"/>
      <c r="G487" s="30"/>
      <c r="H487" s="30"/>
      <c r="I487" s="30"/>
      <c r="J487" s="33">
        <v>1258.7924877378443</v>
      </c>
      <c r="K487" s="30"/>
      <c r="L487" s="33">
        <v>405.37732473642689</v>
      </c>
      <c r="M487" s="30"/>
      <c r="N487" s="30"/>
      <c r="O487" s="30"/>
    </row>
    <row r="488" spans="2:15" ht="25.5" x14ac:dyDescent="0.2">
      <c r="B488" s="20">
        <v>480</v>
      </c>
      <c r="C488" s="24" t="s">
        <v>464</v>
      </c>
      <c r="D488" s="31">
        <f t="shared" si="10"/>
        <v>2094.4399383194072</v>
      </c>
      <c r="E488" s="30"/>
      <c r="F488" s="30"/>
      <c r="G488" s="30"/>
      <c r="H488" s="30"/>
      <c r="I488" s="30"/>
      <c r="J488" s="30"/>
      <c r="K488" s="30"/>
      <c r="L488" s="30">
        <v>2094.4399383194072</v>
      </c>
      <c r="M488" s="30"/>
      <c r="N488" s="30"/>
      <c r="O488" s="30"/>
    </row>
    <row r="489" spans="2:15" ht="25.5" x14ac:dyDescent="0.2">
      <c r="B489" s="20">
        <v>481</v>
      </c>
      <c r="C489" s="24" t="s">
        <v>465</v>
      </c>
      <c r="D489" s="31">
        <f t="shared" si="10"/>
        <v>802.77903261992094</v>
      </c>
      <c r="E489" s="30"/>
      <c r="F489" s="30"/>
      <c r="G489" s="30"/>
      <c r="H489" s="30"/>
      <c r="I489" s="30"/>
      <c r="J489" s="33">
        <v>607.62976390901326</v>
      </c>
      <c r="K489" s="30"/>
      <c r="L489" s="33">
        <v>195.14926871090765</v>
      </c>
      <c r="M489" s="30"/>
      <c r="N489" s="30"/>
      <c r="O489" s="30"/>
    </row>
    <row r="490" spans="2:15" ht="25.5" x14ac:dyDescent="0.2">
      <c r="B490" s="20">
        <v>482</v>
      </c>
      <c r="C490" s="24" t="s">
        <v>466</v>
      </c>
      <c r="D490" s="31">
        <f t="shared" si="10"/>
        <v>3458.1247139704919</v>
      </c>
      <c r="E490" s="30"/>
      <c r="F490" s="30"/>
      <c r="G490" s="30"/>
      <c r="H490" s="30"/>
      <c r="I490" s="30"/>
      <c r="J490" s="33">
        <v>2617.4817102927359</v>
      </c>
      <c r="K490" s="30"/>
      <c r="L490" s="33">
        <v>840.64300367775593</v>
      </c>
      <c r="M490" s="30"/>
      <c r="N490" s="30"/>
      <c r="O490" s="30"/>
    </row>
    <row r="491" spans="2:15" ht="25.5" x14ac:dyDescent="0.2">
      <c r="B491" s="20">
        <v>483</v>
      </c>
      <c r="C491" s="24" t="s">
        <v>467</v>
      </c>
      <c r="D491" s="31">
        <f t="shared" si="10"/>
        <v>6286.8718161902279</v>
      </c>
      <c r="E491" s="30"/>
      <c r="F491" s="30"/>
      <c r="G491" s="30"/>
      <c r="H491" s="30"/>
      <c r="I491" s="30"/>
      <c r="J491" s="33">
        <v>4755.4463671859485</v>
      </c>
      <c r="K491" s="30"/>
      <c r="L491" s="33">
        <v>1531.4254490042797</v>
      </c>
      <c r="M491" s="30"/>
      <c r="N491" s="30"/>
      <c r="O491" s="30"/>
    </row>
    <row r="492" spans="2:15" ht="25.5" x14ac:dyDescent="0.2">
      <c r="B492" s="20">
        <v>484</v>
      </c>
      <c r="C492" s="24" t="s">
        <v>468</v>
      </c>
      <c r="D492" s="31">
        <f t="shared" si="10"/>
        <v>5749.9981451558497</v>
      </c>
      <c r="E492" s="30"/>
      <c r="F492" s="30"/>
      <c r="G492" s="30"/>
      <c r="H492" s="30"/>
      <c r="I492" s="30"/>
      <c r="J492" s="30"/>
      <c r="K492" s="30"/>
      <c r="L492" s="33">
        <v>5749.9981451558497</v>
      </c>
      <c r="M492" s="30"/>
      <c r="N492" s="30"/>
      <c r="O492" s="30"/>
    </row>
    <row r="493" spans="2:15" ht="25.5" x14ac:dyDescent="0.2">
      <c r="B493" s="20">
        <v>485</v>
      </c>
      <c r="C493" s="24" t="s">
        <v>469</v>
      </c>
      <c r="D493" s="31">
        <f t="shared" si="10"/>
        <v>3828.6398617562927</v>
      </c>
      <c r="E493" s="30"/>
      <c r="F493" s="30"/>
      <c r="G493" s="30"/>
      <c r="H493" s="30"/>
      <c r="I493" s="30"/>
      <c r="J493" s="33">
        <v>2897.9279648273482</v>
      </c>
      <c r="K493" s="30"/>
      <c r="L493" s="33">
        <v>930.71189692894427</v>
      </c>
      <c r="M493" s="30"/>
      <c r="N493" s="30"/>
      <c r="O493" s="30"/>
    </row>
    <row r="494" spans="2:15" ht="25.5" x14ac:dyDescent="0.2">
      <c r="B494" s="20">
        <v>486</v>
      </c>
      <c r="C494" s="24" t="s">
        <v>470</v>
      </c>
      <c r="D494" s="31">
        <f t="shared" si="10"/>
        <v>1348.6782360890288</v>
      </c>
      <c r="E494" s="30"/>
      <c r="F494" s="30"/>
      <c r="G494" s="30"/>
      <c r="H494" s="30"/>
      <c r="I494" s="30"/>
      <c r="J494" s="33">
        <v>1017.6386155906638</v>
      </c>
      <c r="K494" s="30"/>
      <c r="L494" s="34">
        <v>331.03962049836508</v>
      </c>
      <c r="M494" s="30"/>
      <c r="N494" s="30"/>
      <c r="O494" s="30"/>
    </row>
    <row r="495" spans="2:15" ht="25.5" x14ac:dyDescent="0.2">
      <c r="B495" s="20">
        <v>487</v>
      </c>
      <c r="C495" s="24" t="s">
        <v>471</v>
      </c>
      <c r="D495" s="31">
        <f t="shared" si="10"/>
        <v>1286.0086260569112</v>
      </c>
      <c r="E495" s="30"/>
      <c r="F495" s="30"/>
      <c r="G495" s="30"/>
      <c r="H495" s="30"/>
      <c r="I495" s="30"/>
      <c r="J495" s="33">
        <v>920.07351665155215</v>
      </c>
      <c r="K495" s="30"/>
      <c r="L495" s="33">
        <v>365.93510940535913</v>
      </c>
      <c r="M495" s="30"/>
      <c r="N495" s="30"/>
      <c r="O495" s="30"/>
    </row>
    <row r="496" spans="2:15" ht="25.5" x14ac:dyDescent="0.2">
      <c r="B496" s="20">
        <v>488</v>
      </c>
      <c r="C496" s="24" t="s">
        <v>472</v>
      </c>
      <c r="D496" s="31">
        <f t="shared" si="10"/>
        <v>2592.6946172654848</v>
      </c>
      <c r="E496" s="30"/>
      <c r="F496" s="30"/>
      <c r="G496" s="30"/>
      <c r="H496" s="30"/>
      <c r="I496" s="30"/>
      <c r="J496" s="30"/>
      <c r="K496" s="30"/>
      <c r="L496" s="30">
        <v>2592.6946172654848</v>
      </c>
      <c r="M496" s="30"/>
      <c r="N496" s="30"/>
      <c r="O496" s="30"/>
    </row>
    <row r="497" spans="2:15" ht="25.5" x14ac:dyDescent="0.2">
      <c r="B497" s="20">
        <v>489</v>
      </c>
      <c r="C497" s="24" t="s">
        <v>473</v>
      </c>
      <c r="D497" s="31">
        <f t="shared" si="10"/>
        <v>4900.0621240952769</v>
      </c>
      <c r="E497" s="30"/>
      <c r="F497" s="30"/>
      <c r="G497" s="30"/>
      <c r="H497" s="30"/>
      <c r="I497" s="30"/>
      <c r="J497" s="33">
        <v>3706.4511123713532</v>
      </c>
      <c r="K497" s="30"/>
      <c r="L497" s="33">
        <v>1193.6110117239236</v>
      </c>
      <c r="M497" s="30"/>
      <c r="N497" s="30"/>
      <c r="O497" s="30"/>
    </row>
    <row r="498" spans="2:15" ht="25.5" x14ac:dyDescent="0.2">
      <c r="B498" s="20">
        <v>490</v>
      </c>
      <c r="C498" s="24" t="s">
        <v>474</v>
      </c>
      <c r="D498" s="31">
        <f t="shared" si="10"/>
        <v>4252.8854798107459</v>
      </c>
      <c r="E498" s="30"/>
      <c r="F498" s="30"/>
      <c r="G498" s="30"/>
      <c r="H498" s="30"/>
      <c r="I498" s="30"/>
      <c r="J498" s="33">
        <v>3216.9212054843219</v>
      </c>
      <c r="K498" s="30"/>
      <c r="L498" s="33">
        <v>1035.9642743264242</v>
      </c>
      <c r="M498" s="30"/>
      <c r="N498" s="30"/>
      <c r="O498" s="30"/>
    </row>
    <row r="499" spans="2:15" ht="25.5" x14ac:dyDescent="0.2">
      <c r="B499" s="20">
        <v>491</v>
      </c>
      <c r="C499" s="24" t="s">
        <v>475</v>
      </c>
      <c r="D499" s="31">
        <f t="shared" si="10"/>
        <v>1735.4934026558105</v>
      </c>
      <c r="E499" s="30"/>
      <c r="F499" s="30"/>
      <c r="G499" s="30"/>
      <c r="H499" s="30"/>
      <c r="I499" s="30"/>
      <c r="J499" s="33">
        <v>1306.4660330081481</v>
      </c>
      <c r="K499" s="30"/>
      <c r="L499" s="33">
        <v>429.02736964766245</v>
      </c>
      <c r="M499" s="30"/>
      <c r="N499" s="30"/>
      <c r="O499" s="30"/>
    </row>
    <row r="500" spans="2:15" ht="25.5" x14ac:dyDescent="0.2">
      <c r="B500" s="20">
        <v>492</v>
      </c>
      <c r="C500" s="24" t="s">
        <v>476</v>
      </c>
      <c r="D500" s="31">
        <f t="shared" si="10"/>
        <v>5732.1470303324131</v>
      </c>
      <c r="E500" s="30"/>
      <c r="F500" s="30"/>
      <c r="G500" s="30"/>
      <c r="H500" s="30"/>
      <c r="I500" s="30"/>
      <c r="J500" s="33">
        <v>4335.847356240276</v>
      </c>
      <c r="K500" s="30"/>
      <c r="L500" s="33">
        <v>1396.2996740921371</v>
      </c>
      <c r="M500" s="30"/>
      <c r="N500" s="30"/>
      <c r="O500" s="30"/>
    </row>
    <row r="501" spans="2:15" ht="25.5" x14ac:dyDescent="0.2">
      <c r="B501" s="20">
        <v>493</v>
      </c>
      <c r="C501" s="24" t="s">
        <v>477</v>
      </c>
      <c r="D501" s="31">
        <f t="shared" si="10"/>
        <v>2778.8522456455635</v>
      </c>
      <c r="E501" s="30"/>
      <c r="F501" s="30"/>
      <c r="G501" s="30"/>
      <c r="H501" s="30"/>
      <c r="I501" s="30"/>
      <c r="J501" s="33">
        <v>2103.3355462616523</v>
      </c>
      <c r="K501" s="30"/>
      <c r="L501" s="33">
        <v>675.51669938391103</v>
      </c>
      <c r="M501" s="30"/>
      <c r="N501" s="30"/>
      <c r="O501" s="30"/>
    </row>
    <row r="502" spans="2:15" ht="25.5" x14ac:dyDescent="0.2">
      <c r="B502" s="20">
        <v>494</v>
      </c>
      <c r="C502" s="24" t="s">
        <v>478</v>
      </c>
      <c r="D502" s="31">
        <f t="shared" si="10"/>
        <v>5084.9703860478821</v>
      </c>
      <c r="E502" s="30"/>
      <c r="F502" s="30"/>
      <c r="G502" s="30"/>
      <c r="H502" s="30"/>
      <c r="I502" s="30"/>
      <c r="J502" s="33">
        <v>3846.3174493532442</v>
      </c>
      <c r="K502" s="30"/>
      <c r="L502" s="33">
        <v>1238.6529366946377</v>
      </c>
      <c r="M502" s="30"/>
      <c r="N502" s="30"/>
      <c r="O502" s="30"/>
    </row>
    <row r="503" spans="2:15" ht="25.5" x14ac:dyDescent="0.2">
      <c r="B503" s="20">
        <v>495</v>
      </c>
      <c r="C503" s="24" t="s">
        <v>479</v>
      </c>
      <c r="D503" s="31">
        <f t="shared" si="10"/>
        <v>3698.1606939529306</v>
      </c>
      <c r="E503" s="30"/>
      <c r="F503" s="30"/>
      <c r="G503" s="30"/>
      <c r="H503" s="30"/>
      <c r="I503" s="30"/>
      <c r="J503" s="33">
        <v>2797.3221945386485</v>
      </c>
      <c r="K503" s="30"/>
      <c r="L503" s="33">
        <v>900.83849941428218</v>
      </c>
      <c r="M503" s="30"/>
      <c r="N503" s="30"/>
      <c r="O503" s="30"/>
    </row>
    <row r="504" spans="2:15" ht="25.5" x14ac:dyDescent="0.2">
      <c r="B504" s="20">
        <v>496</v>
      </c>
      <c r="C504" s="24" t="s">
        <v>480</v>
      </c>
      <c r="D504" s="31">
        <f t="shared" si="10"/>
        <v>12203.927108475247</v>
      </c>
      <c r="E504" s="30"/>
      <c r="F504" s="30"/>
      <c r="G504" s="30"/>
      <c r="H504" s="30"/>
      <c r="I504" s="30"/>
      <c r="J504" s="33">
        <v>9231.1600604081159</v>
      </c>
      <c r="K504" s="30"/>
      <c r="L504" s="33">
        <v>2972.7670480671304</v>
      </c>
      <c r="M504" s="30"/>
      <c r="N504" s="30"/>
      <c r="O504" s="30"/>
    </row>
    <row r="505" spans="2:15" ht="25.5" x14ac:dyDescent="0.2">
      <c r="B505" s="20">
        <v>497</v>
      </c>
      <c r="C505" s="24" t="s">
        <v>481</v>
      </c>
      <c r="D505" s="31">
        <f t="shared" si="10"/>
        <v>15347.363016570362</v>
      </c>
      <c r="E505" s="30"/>
      <c r="F505" s="30"/>
      <c r="G505" s="30"/>
      <c r="H505" s="30"/>
      <c r="I505" s="30"/>
      <c r="J505" s="33">
        <v>11608.883244001092</v>
      </c>
      <c r="K505" s="30"/>
      <c r="L505" s="33">
        <v>3738.4797725692706</v>
      </c>
      <c r="M505" s="30"/>
      <c r="N505" s="30"/>
      <c r="O505" s="30"/>
    </row>
    <row r="506" spans="2:15" ht="25.5" x14ac:dyDescent="0.2">
      <c r="B506" s="20">
        <v>498</v>
      </c>
      <c r="C506" s="24" t="s">
        <v>482</v>
      </c>
      <c r="D506" s="31">
        <f t="shared" si="10"/>
        <v>1111.5408982582253</v>
      </c>
      <c r="E506" s="30"/>
      <c r="F506" s="30"/>
      <c r="G506" s="30"/>
      <c r="H506" s="30"/>
      <c r="I506" s="30"/>
      <c r="J506" s="33">
        <v>841.33421850466095</v>
      </c>
      <c r="K506" s="30"/>
      <c r="L506" s="33">
        <v>270.20667975356446</v>
      </c>
      <c r="M506" s="30"/>
      <c r="N506" s="30"/>
      <c r="O506" s="30"/>
    </row>
    <row r="507" spans="2:15" ht="25.5" x14ac:dyDescent="0.2">
      <c r="B507" s="20">
        <v>499</v>
      </c>
      <c r="C507" s="24" t="s">
        <v>483</v>
      </c>
      <c r="D507" s="31">
        <f t="shared" si="10"/>
        <v>753.86696889201096</v>
      </c>
      <c r="E507" s="30"/>
      <c r="F507" s="30"/>
      <c r="G507" s="30"/>
      <c r="H507" s="30"/>
      <c r="I507" s="30"/>
      <c r="J507" s="33">
        <v>539.35328406817973</v>
      </c>
      <c r="K507" s="30"/>
      <c r="L507" s="33">
        <v>214.51368482383123</v>
      </c>
      <c r="M507" s="30"/>
      <c r="N507" s="30"/>
      <c r="O507" s="30"/>
    </row>
    <row r="508" spans="2:15" ht="25.5" x14ac:dyDescent="0.2">
      <c r="B508" s="20">
        <v>500</v>
      </c>
      <c r="C508" s="24" t="s">
        <v>484</v>
      </c>
      <c r="D508" s="31">
        <f t="shared" si="10"/>
        <v>3766.8865796087962</v>
      </c>
      <c r="E508" s="30"/>
      <c r="F508" s="30"/>
      <c r="G508" s="30"/>
      <c r="H508" s="30"/>
      <c r="I508" s="30"/>
      <c r="J508" s="33">
        <v>2851.1861648883837</v>
      </c>
      <c r="K508" s="30"/>
      <c r="L508" s="33">
        <v>915.7004147204126</v>
      </c>
      <c r="M508" s="30"/>
      <c r="N508" s="30"/>
      <c r="O508" s="30"/>
    </row>
    <row r="509" spans="2:15" ht="25.5" x14ac:dyDescent="0.2">
      <c r="B509" s="20">
        <v>501</v>
      </c>
      <c r="C509" s="24" t="s">
        <v>485</v>
      </c>
      <c r="D509" s="31">
        <f t="shared" si="10"/>
        <v>1262.5902434612403</v>
      </c>
      <c r="E509" s="30"/>
      <c r="F509" s="30"/>
      <c r="G509" s="30"/>
      <c r="H509" s="30"/>
      <c r="I509" s="30"/>
      <c r="J509" s="33">
        <v>871.41822995895984</v>
      </c>
      <c r="K509" s="30"/>
      <c r="L509" s="33">
        <v>391.17201350228061</v>
      </c>
      <c r="M509" s="30"/>
      <c r="N509" s="30"/>
      <c r="O509" s="30"/>
    </row>
    <row r="510" spans="2:15" ht="25.5" x14ac:dyDescent="0.2">
      <c r="B510" s="20">
        <v>502</v>
      </c>
      <c r="C510" s="24" t="s">
        <v>486</v>
      </c>
      <c r="D510" s="31">
        <f t="shared" si="10"/>
        <v>2143.8442567984512</v>
      </c>
      <c r="E510" s="30"/>
      <c r="F510" s="30"/>
      <c r="G510" s="30"/>
      <c r="H510" s="30"/>
      <c r="I510" s="30"/>
      <c r="J510" s="33">
        <v>1613.8692707631033</v>
      </c>
      <c r="K510" s="30"/>
      <c r="L510" s="33">
        <v>529.9749860353478</v>
      </c>
      <c r="M510" s="30"/>
      <c r="N510" s="30"/>
      <c r="O510" s="30"/>
    </row>
    <row r="511" spans="2:15" ht="25.5" x14ac:dyDescent="0.2">
      <c r="B511" s="20">
        <v>503</v>
      </c>
      <c r="C511" s="24" t="s">
        <v>487</v>
      </c>
      <c r="D511" s="31">
        <f t="shared" si="10"/>
        <v>3419.944084818585</v>
      </c>
      <c r="E511" s="30"/>
      <c r="F511" s="30"/>
      <c r="G511" s="30"/>
      <c r="H511" s="30"/>
      <c r="I511" s="30"/>
      <c r="J511" s="33">
        <v>2574.5077975717209</v>
      </c>
      <c r="K511" s="30"/>
      <c r="L511" s="33">
        <v>845.43628724686414</v>
      </c>
      <c r="M511" s="30"/>
      <c r="N511" s="30"/>
      <c r="O511" s="30"/>
    </row>
    <row r="512" spans="2:15" ht="25.5" x14ac:dyDescent="0.2">
      <c r="B512" s="20">
        <v>504</v>
      </c>
      <c r="C512" s="24" t="s">
        <v>488</v>
      </c>
      <c r="D512" s="31">
        <f t="shared" si="10"/>
        <v>1951.1891063374201</v>
      </c>
      <c r="E512" s="30"/>
      <c r="F512" s="30"/>
      <c r="G512" s="30"/>
      <c r="H512" s="30"/>
      <c r="I512" s="30"/>
      <c r="J512" s="33">
        <v>1395.9772162051509</v>
      </c>
      <c r="K512" s="30"/>
      <c r="L512" s="33">
        <v>555.2118901322691</v>
      </c>
      <c r="M512" s="30"/>
      <c r="N512" s="30"/>
      <c r="O512" s="30"/>
    </row>
    <row r="513" spans="2:15" ht="25.5" x14ac:dyDescent="0.2">
      <c r="B513" s="20">
        <v>505</v>
      </c>
      <c r="C513" s="24" t="s">
        <v>489</v>
      </c>
      <c r="D513" s="31">
        <f t="shared" si="10"/>
        <v>1729.0646295348345</v>
      </c>
      <c r="E513" s="30"/>
      <c r="F513" s="30"/>
      <c r="G513" s="30"/>
      <c r="H513" s="30"/>
      <c r="I513" s="30"/>
      <c r="J513" s="33">
        <v>1308.7431276959564</v>
      </c>
      <c r="K513" s="30"/>
      <c r="L513" s="33">
        <v>420.32150183887796</v>
      </c>
      <c r="M513" s="30"/>
      <c r="N513" s="30"/>
      <c r="O513" s="30"/>
    </row>
    <row r="514" spans="2:15" ht="25.5" x14ac:dyDescent="0.2">
      <c r="B514" s="20">
        <v>506</v>
      </c>
      <c r="C514" s="24" t="s">
        <v>490</v>
      </c>
      <c r="D514" s="31">
        <f t="shared" si="10"/>
        <v>164.03987662998858</v>
      </c>
      <c r="E514" s="30"/>
      <c r="F514" s="30"/>
      <c r="G514" s="30"/>
      <c r="H514" s="30"/>
      <c r="I514" s="30"/>
      <c r="J514" s="30"/>
      <c r="K514" s="30"/>
      <c r="L514" s="33">
        <v>164.03987662998858</v>
      </c>
      <c r="M514" s="30"/>
      <c r="N514" s="30"/>
      <c r="O514" s="30"/>
    </row>
    <row r="515" spans="2:15" ht="25.5" x14ac:dyDescent="0.2">
      <c r="B515" s="20">
        <v>507</v>
      </c>
      <c r="C515" s="24" t="s">
        <v>491</v>
      </c>
      <c r="D515" s="31">
        <f t="shared" si="10"/>
        <v>8014.2176826632467</v>
      </c>
      <c r="E515" s="30"/>
      <c r="F515" s="30"/>
      <c r="G515" s="30"/>
      <c r="H515" s="30"/>
      <c r="I515" s="30"/>
      <c r="J515" s="33">
        <v>6813.2991059807382</v>
      </c>
      <c r="K515" s="30"/>
      <c r="L515" s="33">
        <v>1200.9185766825085</v>
      </c>
      <c r="M515" s="30"/>
      <c r="N515" s="30"/>
      <c r="O515" s="30"/>
    </row>
    <row r="516" spans="2:15" ht="25.5" x14ac:dyDescent="0.2">
      <c r="B516" s="20">
        <v>508</v>
      </c>
      <c r="C516" s="24" t="s">
        <v>492</v>
      </c>
      <c r="D516" s="31">
        <f t="shared" si="10"/>
        <v>4510.2083446180823</v>
      </c>
      <c r="E516" s="30"/>
      <c r="F516" s="30"/>
      <c r="G516" s="30"/>
      <c r="H516" s="30"/>
      <c r="I516" s="30"/>
      <c r="J516" s="30"/>
      <c r="K516" s="30"/>
      <c r="L516" s="30">
        <v>4510.2083446180823</v>
      </c>
      <c r="M516" s="30"/>
      <c r="N516" s="30"/>
      <c r="O516" s="30"/>
    </row>
    <row r="517" spans="2:15" ht="25.5" x14ac:dyDescent="0.2">
      <c r="B517" s="20">
        <v>509</v>
      </c>
      <c r="C517" s="24" t="s">
        <v>493</v>
      </c>
      <c r="D517" s="31">
        <f t="shared" si="10"/>
        <v>189.27678072690986</v>
      </c>
      <c r="E517" s="30"/>
      <c r="F517" s="30"/>
      <c r="G517" s="30"/>
      <c r="H517" s="30"/>
      <c r="I517" s="30"/>
      <c r="J517" s="30"/>
      <c r="K517" s="30"/>
      <c r="L517" s="33">
        <v>189.27678072690986</v>
      </c>
      <c r="M517" s="30"/>
      <c r="N517" s="30"/>
      <c r="O517" s="30"/>
    </row>
    <row r="518" spans="2:15" ht="25.5" x14ac:dyDescent="0.2">
      <c r="B518" s="20">
        <v>510</v>
      </c>
      <c r="C518" s="24" t="s">
        <v>494</v>
      </c>
      <c r="D518" s="31">
        <f t="shared" si="10"/>
        <v>594.15918312334009</v>
      </c>
      <c r="E518" s="30"/>
      <c r="F518" s="30"/>
      <c r="G518" s="30"/>
      <c r="H518" s="30"/>
      <c r="I518" s="30"/>
      <c r="J518" s="30"/>
      <c r="K518" s="30"/>
      <c r="L518" s="30">
        <v>594.15918312334009</v>
      </c>
      <c r="M518" s="30"/>
      <c r="N518" s="30"/>
      <c r="O518" s="30"/>
    </row>
    <row r="519" spans="2:15" ht="25.5" x14ac:dyDescent="0.2">
      <c r="B519" s="20">
        <v>511</v>
      </c>
      <c r="C519" s="24" t="s">
        <v>495</v>
      </c>
      <c r="D519" s="31">
        <f t="shared" si="10"/>
        <v>651.66006696053398</v>
      </c>
      <c r="E519" s="30"/>
      <c r="F519" s="30"/>
      <c r="G519" s="30"/>
      <c r="H519" s="30"/>
      <c r="I519" s="30"/>
      <c r="J519" s="33">
        <v>449.76483418516341</v>
      </c>
      <c r="K519" s="30"/>
      <c r="L519" s="33">
        <v>201.8952327753706</v>
      </c>
      <c r="M519" s="30"/>
      <c r="N519" s="30"/>
      <c r="O519" s="30"/>
    </row>
    <row r="520" spans="2:15" ht="25.5" x14ac:dyDescent="0.2">
      <c r="B520" s="20">
        <v>512</v>
      </c>
      <c r="C520" s="24" t="s">
        <v>496</v>
      </c>
      <c r="D520" s="31">
        <f t="shared" si="10"/>
        <v>12587.665051863996</v>
      </c>
      <c r="E520" s="30"/>
      <c r="F520" s="30"/>
      <c r="G520" s="30"/>
      <c r="H520" s="30"/>
      <c r="I520" s="30"/>
      <c r="J520" s="33">
        <v>9497.9619272125892</v>
      </c>
      <c r="K520" s="30"/>
      <c r="L520" s="34">
        <v>3089.7031246514071</v>
      </c>
      <c r="M520" s="30"/>
      <c r="N520" s="30"/>
      <c r="O520" s="30"/>
    </row>
    <row r="521" spans="2:15" ht="25.5" x14ac:dyDescent="0.2">
      <c r="B521" s="20">
        <v>513</v>
      </c>
      <c r="C521" s="24" t="s">
        <v>497</v>
      </c>
      <c r="D521" s="31">
        <f t="shared" si="10"/>
        <v>7043.0969501205764</v>
      </c>
      <c r="E521" s="30"/>
      <c r="F521" s="30"/>
      <c r="G521" s="30"/>
      <c r="H521" s="30"/>
      <c r="I521" s="30"/>
      <c r="J521" s="33">
        <v>5314.3344875180028</v>
      </c>
      <c r="K521" s="30"/>
      <c r="L521" s="34">
        <v>1728.7624626025734</v>
      </c>
      <c r="M521" s="30"/>
      <c r="N521" s="30"/>
      <c r="O521" s="30"/>
    </row>
    <row r="522" spans="2:15" ht="25.5" x14ac:dyDescent="0.2">
      <c r="B522" s="20">
        <v>514</v>
      </c>
      <c r="C522" s="24" t="s">
        <v>498</v>
      </c>
      <c r="D522" s="31">
        <f t="shared" si="10"/>
        <v>937.9355486792698</v>
      </c>
      <c r="E522" s="30"/>
      <c r="F522" s="30"/>
      <c r="G522" s="30"/>
      <c r="H522" s="30"/>
      <c r="I522" s="30"/>
      <c r="J522" s="30"/>
      <c r="K522" s="30"/>
      <c r="L522" s="35">
        <v>937.9355486792698</v>
      </c>
      <c r="M522" s="30"/>
      <c r="N522" s="30"/>
      <c r="O522" s="30"/>
    </row>
    <row r="523" spans="2:15" ht="25.5" x14ac:dyDescent="0.2">
      <c r="B523" s="20">
        <v>515</v>
      </c>
      <c r="C523" s="24" t="s">
        <v>499</v>
      </c>
      <c r="D523" s="31">
        <f t="shared" si="10"/>
        <v>3149.3628483321872</v>
      </c>
      <c r="E523" s="30"/>
      <c r="F523" s="30"/>
      <c r="G523" s="30"/>
      <c r="H523" s="30"/>
      <c r="I523" s="30"/>
      <c r="J523" s="33">
        <v>2383.7772556970881</v>
      </c>
      <c r="K523" s="30"/>
      <c r="L523" s="33">
        <v>765.58559263509892</v>
      </c>
      <c r="M523" s="30"/>
      <c r="N523" s="30"/>
      <c r="O523" s="30"/>
    </row>
    <row r="524" spans="2:15" ht="25.5" x14ac:dyDescent="0.2">
      <c r="B524" s="20">
        <v>516</v>
      </c>
      <c r="C524" s="24" t="s">
        <v>500</v>
      </c>
      <c r="D524" s="31">
        <f t="shared" si="10"/>
        <v>2840.6009826938825</v>
      </c>
      <c r="E524" s="30"/>
      <c r="F524" s="30"/>
      <c r="G524" s="30"/>
      <c r="H524" s="30"/>
      <c r="I524" s="30"/>
      <c r="J524" s="33">
        <v>2150.0728011014403</v>
      </c>
      <c r="K524" s="30"/>
      <c r="L524" s="33">
        <v>690.52818159244248</v>
      </c>
      <c r="M524" s="30"/>
      <c r="N524" s="30"/>
      <c r="O524" s="30"/>
    </row>
    <row r="525" spans="2:15" ht="25.5" x14ac:dyDescent="0.2">
      <c r="B525" s="20">
        <v>517</v>
      </c>
      <c r="C525" s="24" t="s">
        <v>501</v>
      </c>
      <c r="D525" s="31">
        <f t="shared" si="10"/>
        <v>2161.3285143689545</v>
      </c>
      <c r="E525" s="30"/>
      <c r="F525" s="30"/>
      <c r="G525" s="30"/>
      <c r="H525" s="30"/>
      <c r="I525" s="30"/>
      <c r="J525" s="33">
        <v>1635.9266370703569</v>
      </c>
      <c r="K525" s="30"/>
      <c r="L525" s="33">
        <v>525.40187729859747</v>
      </c>
      <c r="M525" s="30"/>
      <c r="N525" s="30"/>
      <c r="O525" s="30"/>
    </row>
    <row r="526" spans="2:15" ht="25.5" x14ac:dyDescent="0.2">
      <c r="B526" s="20">
        <v>518</v>
      </c>
      <c r="C526" s="24" t="s">
        <v>502</v>
      </c>
      <c r="D526" s="31">
        <f t="shared" si="10"/>
        <v>2483.3307635023202</v>
      </c>
      <c r="E526" s="30"/>
      <c r="F526" s="30"/>
      <c r="G526" s="30"/>
      <c r="H526" s="30"/>
      <c r="I526" s="30"/>
      <c r="J526" s="33">
        <v>1776.6974487885234</v>
      </c>
      <c r="K526" s="30"/>
      <c r="L526" s="33">
        <v>706.63331471379684</v>
      </c>
      <c r="M526" s="30"/>
      <c r="N526" s="30"/>
      <c r="O526" s="30"/>
    </row>
    <row r="527" spans="2:15" ht="25.5" x14ac:dyDescent="0.2">
      <c r="B527" s="20">
        <v>519</v>
      </c>
      <c r="C527" s="24" t="s">
        <v>536</v>
      </c>
      <c r="D527" s="31">
        <f t="shared" si="10"/>
        <v>730.226548847613</v>
      </c>
      <c r="E527" s="30"/>
      <c r="F527" s="30"/>
      <c r="G527" s="30"/>
      <c r="H527" s="30"/>
      <c r="I527" s="30"/>
      <c r="J527" s="30"/>
      <c r="K527" s="30">
        <v>572.53545106740535</v>
      </c>
      <c r="L527" s="30"/>
      <c r="M527" s="33">
        <v>157.69109778020766</v>
      </c>
      <c r="N527" s="30"/>
      <c r="O527" s="30"/>
    </row>
    <row r="528" spans="2:15" ht="25.5" x14ac:dyDescent="0.2">
      <c r="B528" s="20">
        <v>520</v>
      </c>
      <c r="C528" s="24" t="s">
        <v>537</v>
      </c>
      <c r="D528" s="31">
        <f t="shared" si="10"/>
        <v>547.66991163570981</v>
      </c>
      <c r="E528" s="30"/>
      <c r="F528" s="30"/>
      <c r="G528" s="30"/>
      <c r="H528" s="30"/>
      <c r="I528" s="30"/>
      <c r="J528" s="30"/>
      <c r="K528" s="30">
        <v>429.40158830055401</v>
      </c>
      <c r="L528" s="30"/>
      <c r="M528" s="33">
        <v>118.26832333515576</v>
      </c>
      <c r="N528" s="30"/>
      <c r="O528" s="30"/>
    </row>
    <row r="529" spans="2:15" ht="25.5" x14ac:dyDescent="0.2">
      <c r="B529" s="20">
        <v>521</v>
      </c>
      <c r="C529" s="24" t="s">
        <v>538</v>
      </c>
      <c r="D529" s="31">
        <f t="shared" si="10"/>
        <v>547.66991163570981</v>
      </c>
      <c r="E529" s="30"/>
      <c r="F529" s="30"/>
      <c r="G529" s="30"/>
      <c r="H529" s="30"/>
      <c r="I529" s="30"/>
      <c r="J529" s="30"/>
      <c r="K529" s="30">
        <v>429.40158830055401</v>
      </c>
      <c r="L529" s="30"/>
      <c r="M529" s="33">
        <v>118.26832333515576</v>
      </c>
      <c r="N529" s="30"/>
      <c r="O529" s="30"/>
    </row>
    <row r="530" spans="2:15" ht="25.5" x14ac:dyDescent="0.2">
      <c r="B530" s="20">
        <v>522</v>
      </c>
      <c r="C530" s="24" t="s">
        <v>539</v>
      </c>
      <c r="D530" s="31">
        <f t="shared" si="10"/>
        <v>970.77719539853695</v>
      </c>
      <c r="E530" s="30"/>
      <c r="F530" s="30"/>
      <c r="G530" s="30"/>
      <c r="H530" s="30"/>
      <c r="I530" s="30"/>
      <c r="J530" s="30"/>
      <c r="K530" s="30"/>
      <c r="L530" s="30"/>
      <c r="M530" s="33">
        <v>970.77719539853695</v>
      </c>
      <c r="N530" s="30"/>
      <c r="O530" s="30"/>
    </row>
    <row r="531" spans="2:15" ht="25.5" x14ac:dyDescent="0.2">
      <c r="B531" s="20">
        <v>523</v>
      </c>
      <c r="C531" s="24" t="s">
        <v>540</v>
      </c>
      <c r="D531" s="31">
        <f t="shared" si="10"/>
        <v>1734.2897263802736</v>
      </c>
      <c r="E531" s="30"/>
      <c r="F531" s="30"/>
      <c r="G531" s="30"/>
      <c r="H531" s="30"/>
      <c r="I531" s="30"/>
      <c r="J531" s="30"/>
      <c r="K531" s="30">
        <v>1359.7733691522803</v>
      </c>
      <c r="L531" s="30"/>
      <c r="M531" s="33">
        <v>374.51635722799324</v>
      </c>
      <c r="N531" s="30"/>
      <c r="O531" s="30"/>
    </row>
    <row r="532" spans="2:15" ht="25.5" x14ac:dyDescent="0.2">
      <c r="B532" s="20">
        <v>524</v>
      </c>
      <c r="C532" s="24" t="s">
        <v>541</v>
      </c>
      <c r="D532" s="31">
        <f t="shared" si="10"/>
        <v>132.55303694646585</v>
      </c>
      <c r="E532" s="30"/>
      <c r="F532" s="30"/>
      <c r="G532" s="30"/>
      <c r="H532" s="30"/>
      <c r="I532" s="30"/>
      <c r="J532" s="30"/>
      <c r="K532" s="30"/>
      <c r="L532" s="30"/>
      <c r="M532" s="33">
        <v>132.55303694646585</v>
      </c>
      <c r="N532" s="30"/>
      <c r="O532" s="30"/>
    </row>
    <row r="533" spans="2:15" ht="25.5" x14ac:dyDescent="0.2">
      <c r="B533" s="20">
        <v>525</v>
      </c>
      <c r="C533" s="24" t="s">
        <v>542</v>
      </c>
      <c r="D533" s="31">
        <f t="shared" si="10"/>
        <v>2312.732779096762</v>
      </c>
      <c r="E533" s="30"/>
      <c r="F533" s="30"/>
      <c r="G533" s="30"/>
      <c r="H533" s="30"/>
      <c r="I533" s="30"/>
      <c r="J533" s="30"/>
      <c r="K533" s="30">
        <v>1724.5286776468199</v>
      </c>
      <c r="L533" s="30"/>
      <c r="M533" s="33">
        <v>588.20410144994207</v>
      </c>
      <c r="N533" s="30"/>
      <c r="O533" s="30"/>
    </row>
    <row r="534" spans="2:15" ht="25.5" x14ac:dyDescent="0.2">
      <c r="B534" s="20">
        <v>526</v>
      </c>
      <c r="C534" s="24" t="s">
        <v>543</v>
      </c>
      <c r="D534" s="31">
        <f t="shared" si="10"/>
        <v>339.66715717531872</v>
      </c>
      <c r="E534" s="30"/>
      <c r="F534" s="30"/>
      <c r="G534" s="30"/>
      <c r="H534" s="30"/>
      <c r="I534" s="30"/>
      <c r="J534" s="30"/>
      <c r="K534" s="30"/>
      <c r="L534" s="30"/>
      <c r="M534" s="33">
        <v>339.66715717531872</v>
      </c>
      <c r="N534" s="30"/>
      <c r="O534" s="30"/>
    </row>
    <row r="535" spans="2:15" ht="25.5" x14ac:dyDescent="0.2">
      <c r="B535" s="20">
        <v>527</v>
      </c>
      <c r="C535" s="24" t="s">
        <v>544</v>
      </c>
      <c r="D535" s="31">
        <f t="shared" si="10"/>
        <v>1214.4919832149185</v>
      </c>
      <c r="E535" s="30"/>
      <c r="F535" s="30"/>
      <c r="G535" s="30"/>
      <c r="H535" s="30"/>
      <c r="I535" s="30"/>
      <c r="J535" s="30"/>
      <c r="K535" s="30">
        <v>949.9075239314966</v>
      </c>
      <c r="L535" s="30"/>
      <c r="M535" s="34">
        <v>264.58445928342189</v>
      </c>
      <c r="N535" s="30"/>
      <c r="O535" s="30"/>
    </row>
    <row r="536" spans="2:15" ht="25.5" x14ac:dyDescent="0.2">
      <c r="B536" s="20">
        <v>528</v>
      </c>
      <c r="C536" s="24" t="s">
        <v>545</v>
      </c>
      <c r="D536" s="31">
        <f t="shared" si="10"/>
        <v>2767.8323307024516</v>
      </c>
      <c r="E536" s="30"/>
      <c r="F536" s="30"/>
      <c r="G536" s="30"/>
      <c r="H536" s="30"/>
      <c r="I536" s="30"/>
      <c r="J536" s="30"/>
      <c r="K536" s="30">
        <v>2164.1046442151564</v>
      </c>
      <c r="L536" s="30"/>
      <c r="M536" s="34">
        <v>603.72768648729505</v>
      </c>
      <c r="N536" s="30"/>
      <c r="O536" s="30"/>
    </row>
    <row r="537" spans="2:15" ht="25.5" x14ac:dyDescent="0.2">
      <c r="B537" s="20">
        <v>529</v>
      </c>
      <c r="C537" s="24" t="s">
        <v>546</v>
      </c>
      <c r="D537" s="31">
        <f t="shared" si="10"/>
        <v>821.50654032075749</v>
      </c>
      <c r="E537" s="30"/>
      <c r="F537" s="30"/>
      <c r="G537" s="30"/>
      <c r="H537" s="30"/>
      <c r="I537" s="30"/>
      <c r="J537" s="30"/>
      <c r="K537" s="30">
        <v>644.10405531802394</v>
      </c>
      <c r="L537" s="30"/>
      <c r="M537" s="33">
        <v>177.40248500273361</v>
      </c>
      <c r="N537" s="30"/>
      <c r="O537" s="30"/>
    </row>
    <row r="538" spans="2:15" ht="25.5" x14ac:dyDescent="0.2">
      <c r="B538" s="20">
        <v>530</v>
      </c>
      <c r="C538" s="24" t="s">
        <v>547</v>
      </c>
      <c r="D538" s="31">
        <f t="shared" si="10"/>
        <v>1214.4919832149185</v>
      </c>
      <c r="E538" s="30"/>
      <c r="F538" s="30"/>
      <c r="G538" s="30"/>
      <c r="H538" s="30"/>
      <c r="I538" s="30"/>
      <c r="J538" s="30"/>
      <c r="K538" s="30">
        <v>949.9075239314966</v>
      </c>
      <c r="L538" s="30"/>
      <c r="M538" s="34">
        <v>264.58445928342189</v>
      </c>
      <c r="N538" s="30"/>
      <c r="O538" s="30"/>
    </row>
    <row r="539" spans="2:15" ht="25.5" x14ac:dyDescent="0.2">
      <c r="B539" s="20">
        <v>531</v>
      </c>
      <c r="C539" s="24" t="s">
        <v>548</v>
      </c>
      <c r="D539" s="31">
        <f t="shared" si="10"/>
        <v>887.01242501366823</v>
      </c>
      <c r="E539" s="30"/>
      <c r="F539" s="30"/>
      <c r="G539" s="30"/>
      <c r="H539" s="30"/>
      <c r="I539" s="30"/>
      <c r="J539" s="30"/>
      <c r="K539" s="30"/>
      <c r="L539" s="30"/>
      <c r="M539" s="33">
        <v>887.01242501366823</v>
      </c>
      <c r="N539" s="30"/>
      <c r="O539" s="30"/>
    </row>
    <row r="540" spans="2:15" ht="25.5" x14ac:dyDescent="0.2">
      <c r="B540" s="20">
        <v>532</v>
      </c>
      <c r="C540" s="24" t="s">
        <v>549</v>
      </c>
      <c r="D540" s="31">
        <f t="shared" si="10"/>
        <v>437.21791693362331</v>
      </c>
      <c r="E540" s="30"/>
      <c r="F540" s="30"/>
      <c r="G540" s="30"/>
      <c r="H540" s="30"/>
      <c r="I540" s="30"/>
      <c r="J540" s="30"/>
      <c r="K540" s="30">
        <v>341.9675115915914</v>
      </c>
      <c r="L540" s="30"/>
      <c r="M540" s="34">
        <v>95.250405342031897</v>
      </c>
      <c r="N540" s="30"/>
      <c r="O540" s="30"/>
    </row>
    <row r="541" spans="2:15" ht="25.5" x14ac:dyDescent="0.2">
      <c r="B541" s="20">
        <v>533</v>
      </c>
      <c r="C541" s="24" t="s">
        <v>550</v>
      </c>
      <c r="D541" s="31">
        <f t="shared" si="10"/>
        <v>923.0133719258364</v>
      </c>
      <c r="E541" s="30"/>
      <c r="F541" s="30"/>
      <c r="G541" s="30"/>
      <c r="H541" s="30"/>
      <c r="I541" s="30"/>
      <c r="J541" s="30"/>
      <c r="K541" s="30">
        <v>721.92918287043574</v>
      </c>
      <c r="L541" s="30"/>
      <c r="M541" s="34">
        <v>201.08418905540066</v>
      </c>
      <c r="N541" s="30"/>
      <c r="O541" s="30"/>
    </row>
    <row r="542" spans="2:15" ht="25.5" x14ac:dyDescent="0.2">
      <c r="B542" s="20">
        <v>534</v>
      </c>
      <c r="C542" s="24" t="s">
        <v>551</v>
      </c>
      <c r="D542" s="31">
        <f t="shared" si="10"/>
        <v>1924.3626232599584</v>
      </c>
      <c r="E542" s="30"/>
      <c r="F542" s="30"/>
      <c r="G542" s="30"/>
      <c r="H542" s="30"/>
      <c r="I542" s="30"/>
      <c r="J542" s="30"/>
      <c r="K542" s="30">
        <v>1512.3020540749794</v>
      </c>
      <c r="L542" s="30"/>
      <c r="M542" s="33">
        <v>412.06056918497899</v>
      </c>
      <c r="N542" s="30"/>
      <c r="O542" s="30"/>
    </row>
    <row r="543" spans="2:15" ht="25.5" x14ac:dyDescent="0.2">
      <c r="B543" s="20">
        <v>535</v>
      </c>
      <c r="C543" s="24" t="s">
        <v>552</v>
      </c>
      <c r="D543" s="31">
        <f t="shared" si="10"/>
        <v>1462.5161289950699</v>
      </c>
      <c r="E543" s="30"/>
      <c r="F543" s="30"/>
      <c r="G543" s="30"/>
      <c r="H543" s="30"/>
      <c r="I543" s="30"/>
      <c r="J543" s="30"/>
      <c r="K543" s="30">
        <v>1149.350096414486</v>
      </c>
      <c r="L543" s="30"/>
      <c r="M543" s="33">
        <v>313.16603258058404</v>
      </c>
      <c r="N543" s="30"/>
      <c r="O543" s="30"/>
    </row>
    <row r="544" spans="2:15" ht="25.5" x14ac:dyDescent="0.2">
      <c r="B544" s="20">
        <v>536</v>
      </c>
      <c r="C544" s="24" t="s">
        <v>553</v>
      </c>
      <c r="D544" s="31">
        <f t="shared" si="10"/>
        <v>1700.2907839415175</v>
      </c>
      <c r="E544" s="30"/>
      <c r="F544" s="30"/>
      <c r="G544" s="30"/>
      <c r="H544" s="30"/>
      <c r="I544" s="30"/>
      <c r="J544" s="30"/>
      <c r="K544" s="30">
        <v>1329.8725409447268</v>
      </c>
      <c r="L544" s="30"/>
      <c r="M544" s="34">
        <v>370.41824299679075</v>
      </c>
      <c r="N544" s="30"/>
      <c r="O544" s="30"/>
    </row>
    <row r="545" spans="2:15" ht="25.5" x14ac:dyDescent="0.2">
      <c r="B545" s="20">
        <v>537</v>
      </c>
      <c r="C545" s="24" t="s">
        <v>554</v>
      </c>
      <c r="D545" s="31">
        <f t="shared" si="10"/>
        <v>867.14486319013679</v>
      </c>
      <c r="E545" s="30"/>
      <c r="F545" s="30"/>
      <c r="G545" s="30"/>
      <c r="H545" s="30"/>
      <c r="I545" s="30"/>
      <c r="J545" s="30"/>
      <c r="K545" s="30">
        <v>679.88668457614017</v>
      </c>
      <c r="L545" s="30"/>
      <c r="M545" s="33">
        <v>187.25817861399662</v>
      </c>
      <c r="N545" s="30"/>
      <c r="O545" s="30"/>
    </row>
    <row r="546" spans="2:15" ht="25.5" x14ac:dyDescent="0.2">
      <c r="B546" s="20">
        <v>538</v>
      </c>
      <c r="C546" s="24" t="s">
        <v>555</v>
      </c>
      <c r="D546" s="31">
        <f t="shared" si="10"/>
        <v>1560.3658010143527</v>
      </c>
      <c r="E546" s="30"/>
      <c r="F546" s="30"/>
      <c r="G546" s="30"/>
      <c r="H546" s="30"/>
      <c r="I546" s="30"/>
      <c r="J546" s="30"/>
      <c r="K546" s="30"/>
      <c r="L546" s="30"/>
      <c r="M546" s="30">
        <v>1560.3658010143527</v>
      </c>
      <c r="N546" s="30"/>
      <c r="O546" s="30"/>
    </row>
    <row r="547" spans="2:15" ht="25.5" x14ac:dyDescent="0.2">
      <c r="B547" s="20">
        <v>539</v>
      </c>
      <c r="C547" s="24" t="s">
        <v>556</v>
      </c>
      <c r="D547" s="31">
        <f t="shared" ref="D547:D610" si="11">E547+F547+G547+H547+I547+J547+K547+L547+M547+N547+O547</f>
        <v>3049.8058838007805</v>
      </c>
      <c r="E547" s="30"/>
      <c r="F547" s="30"/>
      <c r="G547" s="30"/>
      <c r="H547" s="30"/>
      <c r="I547" s="30"/>
      <c r="J547" s="30"/>
      <c r="K547" s="30"/>
      <c r="L547" s="30"/>
      <c r="M547" s="30">
        <v>3049.8058838007805</v>
      </c>
      <c r="N547" s="30"/>
      <c r="O547" s="30"/>
    </row>
    <row r="548" spans="2:15" ht="25.5" x14ac:dyDescent="0.2">
      <c r="B548" s="20">
        <v>540</v>
      </c>
      <c r="C548" s="24" t="s">
        <v>557</v>
      </c>
      <c r="D548" s="31">
        <f t="shared" si="11"/>
        <v>2601.4345895704105</v>
      </c>
      <c r="E548" s="30"/>
      <c r="F548" s="30"/>
      <c r="G548" s="30"/>
      <c r="H548" s="30"/>
      <c r="I548" s="30"/>
      <c r="J548" s="30"/>
      <c r="K548" s="30">
        <v>2039.6600537284207</v>
      </c>
      <c r="L548" s="30"/>
      <c r="M548" s="33">
        <v>561.77453584198986</v>
      </c>
      <c r="N548" s="30"/>
      <c r="O548" s="30"/>
    </row>
    <row r="549" spans="2:15" ht="25.5" x14ac:dyDescent="0.2">
      <c r="B549" s="20">
        <v>541</v>
      </c>
      <c r="C549" s="24" t="s">
        <v>558</v>
      </c>
      <c r="D549" s="31">
        <f t="shared" si="11"/>
        <v>3643.4792953791416</v>
      </c>
      <c r="E549" s="30"/>
      <c r="F549" s="30"/>
      <c r="G549" s="30"/>
      <c r="H549" s="30"/>
      <c r="I549" s="30"/>
      <c r="J549" s="30"/>
      <c r="K549" s="30">
        <v>2849.7259175288759</v>
      </c>
      <c r="L549" s="30"/>
      <c r="M549" s="34">
        <v>793.75337785026579</v>
      </c>
      <c r="N549" s="30"/>
      <c r="O549" s="30"/>
    </row>
    <row r="550" spans="2:15" ht="25.5" x14ac:dyDescent="0.2">
      <c r="B550" s="20">
        <v>542</v>
      </c>
      <c r="C550" s="24" t="s">
        <v>559</v>
      </c>
      <c r="D550" s="31">
        <f t="shared" si="11"/>
        <v>207.11412022885284</v>
      </c>
      <c r="E550" s="30"/>
      <c r="F550" s="30"/>
      <c r="G550" s="30"/>
      <c r="H550" s="30"/>
      <c r="I550" s="30"/>
      <c r="J550" s="30"/>
      <c r="K550" s="30"/>
      <c r="L550" s="30"/>
      <c r="M550" s="33">
        <v>207.11412022885284</v>
      </c>
      <c r="N550" s="30"/>
      <c r="O550" s="30"/>
    </row>
    <row r="551" spans="2:15" ht="25.5" x14ac:dyDescent="0.2">
      <c r="B551" s="20">
        <v>543</v>
      </c>
      <c r="C551" s="24" t="s">
        <v>560</v>
      </c>
      <c r="D551" s="31">
        <f t="shared" si="11"/>
        <v>6587.4392742046412</v>
      </c>
      <c r="E551" s="30"/>
      <c r="F551" s="30"/>
      <c r="G551" s="30"/>
      <c r="H551" s="30"/>
      <c r="I551" s="30"/>
      <c r="J551" s="30"/>
      <c r="K551" s="30">
        <v>5150.5673803648788</v>
      </c>
      <c r="L551" s="30"/>
      <c r="M551" s="34">
        <v>1436.8718938397624</v>
      </c>
      <c r="N551" s="30"/>
      <c r="O551" s="30"/>
    </row>
    <row r="552" spans="2:15" ht="25.5" x14ac:dyDescent="0.2">
      <c r="B552" s="20">
        <v>544</v>
      </c>
      <c r="C552" s="24" t="s">
        <v>561</v>
      </c>
      <c r="D552" s="31">
        <f t="shared" si="11"/>
        <v>2324.7911453756442</v>
      </c>
      <c r="E552" s="30"/>
      <c r="F552" s="30"/>
      <c r="G552" s="30"/>
      <c r="H552" s="30"/>
      <c r="I552" s="30"/>
      <c r="J552" s="30"/>
      <c r="K552" s="30">
        <v>1678.5950902616232</v>
      </c>
      <c r="L552" s="30"/>
      <c r="M552" s="33">
        <v>646.19605511402096</v>
      </c>
      <c r="N552" s="30"/>
      <c r="O552" s="30"/>
    </row>
    <row r="553" spans="2:15" ht="25.5" x14ac:dyDescent="0.2">
      <c r="B553" s="20">
        <v>545</v>
      </c>
      <c r="C553" s="24" t="s">
        <v>562</v>
      </c>
      <c r="D553" s="31">
        <f t="shared" si="11"/>
        <v>372.8054164119352</v>
      </c>
      <c r="E553" s="30"/>
      <c r="F553" s="30"/>
      <c r="G553" s="30"/>
      <c r="H553" s="30"/>
      <c r="I553" s="30"/>
      <c r="J553" s="30"/>
      <c r="K553" s="30"/>
      <c r="L553" s="30"/>
      <c r="M553" s="33">
        <v>372.8054164119352</v>
      </c>
      <c r="N553" s="30"/>
      <c r="O553" s="30"/>
    </row>
    <row r="554" spans="2:15" ht="25.5" x14ac:dyDescent="0.2">
      <c r="B554" s="20">
        <v>546</v>
      </c>
      <c r="C554" s="24" t="s">
        <v>563</v>
      </c>
      <c r="D554" s="31">
        <f t="shared" si="11"/>
        <v>2418.8779523585072</v>
      </c>
      <c r="E554" s="30"/>
      <c r="F554" s="30"/>
      <c r="G554" s="30"/>
      <c r="H554" s="30"/>
      <c r="I554" s="30"/>
      <c r="J554" s="30"/>
      <c r="K554" s="30">
        <v>1896.5261909615692</v>
      </c>
      <c r="L554" s="30"/>
      <c r="M554" s="33">
        <v>522.35176139693783</v>
      </c>
      <c r="N554" s="30"/>
      <c r="O554" s="30"/>
    </row>
    <row r="555" spans="2:15" ht="25.5" x14ac:dyDescent="0.2">
      <c r="B555" s="20">
        <v>547</v>
      </c>
      <c r="C555" s="24" t="s">
        <v>564</v>
      </c>
      <c r="D555" s="31">
        <f t="shared" si="11"/>
        <v>867.14486319013679</v>
      </c>
      <c r="E555" s="30"/>
      <c r="F555" s="30"/>
      <c r="G555" s="30"/>
      <c r="H555" s="30"/>
      <c r="I555" s="30"/>
      <c r="J555" s="30"/>
      <c r="K555" s="30">
        <v>679.88668457614017</v>
      </c>
      <c r="L555" s="30"/>
      <c r="M555" s="33">
        <v>187.25817861399662</v>
      </c>
      <c r="N555" s="30"/>
      <c r="O555" s="30"/>
    </row>
    <row r="556" spans="2:15" ht="25.5" x14ac:dyDescent="0.2">
      <c r="B556" s="20">
        <v>548</v>
      </c>
      <c r="C556" s="24" t="s">
        <v>565</v>
      </c>
      <c r="D556" s="31">
        <f t="shared" si="11"/>
        <v>2464.5162752278866</v>
      </c>
      <c r="E556" s="30"/>
      <c r="F556" s="30"/>
      <c r="G556" s="30"/>
      <c r="H556" s="30"/>
      <c r="I556" s="30"/>
      <c r="J556" s="30"/>
      <c r="K556" s="30">
        <v>1932.3088202196855</v>
      </c>
      <c r="L556" s="30"/>
      <c r="M556" s="33">
        <v>532.2074550082009</v>
      </c>
      <c r="N556" s="30"/>
      <c r="O556" s="30"/>
    </row>
    <row r="557" spans="2:15" ht="25.5" x14ac:dyDescent="0.2">
      <c r="B557" s="20">
        <v>549</v>
      </c>
      <c r="C557" s="24" t="s">
        <v>566</v>
      </c>
      <c r="D557" s="31">
        <f t="shared" si="11"/>
        <v>3696.7744128418303</v>
      </c>
      <c r="E557" s="30"/>
      <c r="F557" s="30"/>
      <c r="G557" s="30"/>
      <c r="H557" s="30"/>
      <c r="I557" s="30"/>
      <c r="J557" s="30"/>
      <c r="K557" s="30">
        <v>2898.4632303295289</v>
      </c>
      <c r="L557" s="30"/>
      <c r="M557" s="33">
        <v>798.31118251230134</v>
      </c>
      <c r="N557" s="30"/>
      <c r="O557" s="30"/>
    </row>
    <row r="558" spans="2:15" ht="25.5" x14ac:dyDescent="0.2">
      <c r="B558" s="20">
        <v>550</v>
      </c>
      <c r="C558" s="24" t="s">
        <v>567</v>
      </c>
      <c r="D558" s="31">
        <f t="shared" si="11"/>
        <v>1140.9781461407988</v>
      </c>
      <c r="E558" s="30"/>
      <c r="F558" s="30"/>
      <c r="G558" s="30"/>
      <c r="H558" s="30"/>
      <c r="I558" s="30"/>
      <c r="J558" s="30"/>
      <c r="K558" s="30">
        <v>894.58580585922425</v>
      </c>
      <c r="L558" s="30"/>
      <c r="M558" s="33">
        <v>246.39234028157449</v>
      </c>
      <c r="N558" s="30"/>
      <c r="O558" s="30"/>
    </row>
    <row r="559" spans="2:15" ht="25.5" x14ac:dyDescent="0.2">
      <c r="B559" s="20">
        <v>551</v>
      </c>
      <c r="C559" s="24" t="s">
        <v>568</v>
      </c>
      <c r="D559" s="31">
        <f t="shared" si="11"/>
        <v>651.47520035626621</v>
      </c>
      <c r="E559" s="30"/>
      <c r="F559" s="30"/>
      <c r="G559" s="30"/>
      <c r="H559" s="30"/>
      <c r="I559" s="30"/>
      <c r="J559" s="30"/>
      <c r="K559" s="30">
        <v>485.78390417318383</v>
      </c>
      <c r="L559" s="30"/>
      <c r="M559" s="33">
        <v>165.69129618308233</v>
      </c>
      <c r="N559" s="30"/>
      <c r="O559" s="30"/>
    </row>
    <row r="560" spans="2:15" ht="25.5" x14ac:dyDescent="0.2">
      <c r="B560" s="20">
        <v>552</v>
      </c>
      <c r="C560" s="24" t="s">
        <v>569</v>
      </c>
      <c r="D560" s="31">
        <f t="shared" si="11"/>
        <v>4372.7940790660732</v>
      </c>
      <c r="E560" s="30"/>
      <c r="F560" s="30"/>
      <c r="G560" s="30"/>
      <c r="H560" s="30"/>
      <c r="I560" s="30"/>
      <c r="J560" s="30"/>
      <c r="K560" s="30">
        <v>3426.4903768601671</v>
      </c>
      <c r="L560" s="30"/>
      <c r="M560" s="33">
        <v>946.30370220590589</v>
      </c>
      <c r="N560" s="30"/>
      <c r="O560" s="30"/>
    </row>
    <row r="561" spans="2:15" ht="25.5" x14ac:dyDescent="0.2">
      <c r="B561" s="20">
        <v>553</v>
      </c>
      <c r="C561" s="24" t="s">
        <v>570</v>
      </c>
      <c r="D561" s="31">
        <f t="shared" si="11"/>
        <v>397.65911083939744</v>
      </c>
      <c r="E561" s="30"/>
      <c r="F561" s="30"/>
      <c r="G561" s="30"/>
      <c r="H561" s="30"/>
      <c r="I561" s="30"/>
      <c r="J561" s="30"/>
      <c r="K561" s="30"/>
      <c r="L561" s="30"/>
      <c r="M561" s="33">
        <v>397.65911083939744</v>
      </c>
      <c r="N561" s="30"/>
      <c r="O561" s="30"/>
    </row>
    <row r="562" spans="2:15" ht="25.5" x14ac:dyDescent="0.2">
      <c r="B562" s="20">
        <v>554</v>
      </c>
      <c r="C562" s="24" t="s">
        <v>571</v>
      </c>
      <c r="D562" s="31">
        <f t="shared" si="11"/>
        <v>2601.760717993111</v>
      </c>
      <c r="E562" s="30"/>
      <c r="F562" s="30"/>
      <c r="G562" s="30"/>
      <c r="H562" s="30"/>
      <c r="I562" s="30"/>
      <c r="J562" s="30"/>
      <c r="K562" s="30">
        <v>2034.2566926950537</v>
      </c>
      <c r="L562" s="30"/>
      <c r="M562" s="34">
        <v>567.5040252980574</v>
      </c>
      <c r="N562" s="30"/>
      <c r="O562" s="30"/>
    </row>
    <row r="563" spans="2:15" ht="25.5" x14ac:dyDescent="0.2">
      <c r="B563" s="20">
        <v>555</v>
      </c>
      <c r="C563" s="24" t="s">
        <v>572</v>
      </c>
      <c r="D563" s="31">
        <f t="shared" si="11"/>
        <v>390.88512021375965</v>
      </c>
      <c r="E563" s="30"/>
      <c r="F563" s="30"/>
      <c r="G563" s="30"/>
      <c r="H563" s="30"/>
      <c r="I563" s="30"/>
      <c r="J563" s="30"/>
      <c r="K563" s="30">
        <v>291.47034250391027</v>
      </c>
      <c r="L563" s="30"/>
      <c r="M563" s="33">
        <v>99.414777709849361</v>
      </c>
      <c r="N563" s="30"/>
      <c r="O563" s="30"/>
    </row>
    <row r="564" spans="2:15" ht="25.5" x14ac:dyDescent="0.2">
      <c r="B564" s="20">
        <v>556</v>
      </c>
      <c r="C564" s="24" t="s">
        <v>573</v>
      </c>
      <c r="D564" s="31">
        <f t="shared" si="11"/>
        <v>455.65106450347639</v>
      </c>
      <c r="E564" s="30"/>
      <c r="F564" s="30"/>
      <c r="G564" s="30"/>
      <c r="H564" s="30"/>
      <c r="I564" s="30"/>
      <c r="J564" s="30"/>
      <c r="K564" s="30"/>
      <c r="L564" s="30"/>
      <c r="M564" s="33">
        <v>455.65106450347639</v>
      </c>
      <c r="N564" s="30"/>
      <c r="O564" s="30"/>
    </row>
    <row r="565" spans="2:15" ht="25.5" x14ac:dyDescent="0.2">
      <c r="B565" s="20">
        <v>557</v>
      </c>
      <c r="C565" s="24" t="s">
        <v>574</v>
      </c>
      <c r="D565" s="31">
        <f t="shared" si="11"/>
        <v>2963.3636509494122</v>
      </c>
      <c r="E565" s="30"/>
      <c r="F565" s="30"/>
      <c r="G565" s="30"/>
      <c r="H565" s="30"/>
      <c r="I565" s="30"/>
      <c r="J565" s="30"/>
      <c r="K565" s="30">
        <v>2317.7775702978624</v>
      </c>
      <c r="L565" s="30"/>
      <c r="M565" s="34">
        <v>645.58608065154965</v>
      </c>
      <c r="N565" s="30"/>
      <c r="O565" s="30"/>
    </row>
    <row r="566" spans="2:15" ht="25.5" x14ac:dyDescent="0.2">
      <c r="B566" s="20">
        <v>558</v>
      </c>
      <c r="C566" s="24" t="s">
        <v>575</v>
      </c>
      <c r="D566" s="31">
        <f t="shared" si="11"/>
        <v>2428.9873121642231</v>
      </c>
      <c r="E566" s="30"/>
      <c r="F566" s="30"/>
      <c r="G566" s="30"/>
      <c r="H566" s="30"/>
      <c r="I566" s="30"/>
      <c r="J566" s="30"/>
      <c r="K566" s="30">
        <v>1899.8183935973793</v>
      </c>
      <c r="L566" s="30"/>
      <c r="M566" s="34">
        <v>529.16891856684379</v>
      </c>
      <c r="N566" s="30"/>
      <c r="O566" s="30"/>
    </row>
    <row r="567" spans="2:15" ht="25.5" x14ac:dyDescent="0.2">
      <c r="B567" s="20">
        <v>559</v>
      </c>
      <c r="C567" s="24" t="s">
        <v>576</v>
      </c>
      <c r="D567" s="31">
        <f t="shared" si="11"/>
        <v>2783.9912267823133</v>
      </c>
      <c r="E567" s="30"/>
      <c r="F567" s="30"/>
      <c r="G567" s="30"/>
      <c r="H567" s="30"/>
      <c r="I567" s="30"/>
      <c r="J567" s="30"/>
      <c r="K567" s="30">
        <v>2182.7939164952718</v>
      </c>
      <c r="L567" s="30"/>
      <c r="M567" s="33">
        <v>601.19731028704166</v>
      </c>
      <c r="N567" s="30"/>
      <c r="O567" s="30"/>
    </row>
    <row r="568" spans="2:15" ht="25.5" x14ac:dyDescent="0.2">
      <c r="B568" s="20">
        <v>560</v>
      </c>
      <c r="C568" s="24" t="s">
        <v>577</v>
      </c>
      <c r="D568" s="31">
        <f t="shared" si="11"/>
        <v>2920.906195390452</v>
      </c>
      <c r="E568" s="30"/>
      <c r="F568" s="30"/>
      <c r="G568" s="30"/>
      <c r="H568" s="30"/>
      <c r="I568" s="30"/>
      <c r="J568" s="30"/>
      <c r="K568" s="30">
        <v>2290.1418042696214</v>
      </c>
      <c r="L568" s="30"/>
      <c r="M568" s="33">
        <v>630.76439112083062</v>
      </c>
      <c r="N568" s="30"/>
      <c r="O568" s="30"/>
    </row>
    <row r="569" spans="2:15" ht="25.5" x14ac:dyDescent="0.2">
      <c r="B569" s="20">
        <v>561</v>
      </c>
      <c r="C569" s="24" t="s">
        <v>578</v>
      </c>
      <c r="D569" s="31">
        <f t="shared" si="11"/>
        <v>1825.5663721190324</v>
      </c>
      <c r="E569" s="30"/>
      <c r="F569" s="30"/>
      <c r="G569" s="30"/>
      <c r="H569" s="30"/>
      <c r="I569" s="30"/>
      <c r="J569" s="30"/>
      <c r="K569" s="30">
        <v>1431.3386276685133</v>
      </c>
      <c r="L569" s="30"/>
      <c r="M569" s="33">
        <v>394.22774445051914</v>
      </c>
      <c r="N569" s="30"/>
      <c r="O569" s="30"/>
    </row>
    <row r="570" spans="2:15" ht="25.5" x14ac:dyDescent="0.2">
      <c r="B570" s="20">
        <v>562</v>
      </c>
      <c r="C570" s="24" t="s">
        <v>579</v>
      </c>
      <c r="D570" s="31">
        <f t="shared" si="11"/>
        <v>99.414777709849361</v>
      </c>
      <c r="E570" s="30"/>
      <c r="F570" s="30"/>
      <c r="G570" s="30"/>
      <c r="H570" s="30"/>
      <c r="I570" s="30"/>
      <c r="J570" s="30"/>
      <c r="K570" s="30"/>
      <c r="L570" s="30"/>
      <c r="M570" s="33">
        <v>99.414777709849361</v>
      </c>
      <c r="N570" s="30"/>
      <c r="O570" s="30"/>
    </row>
    <row r="571" spans="2:15" ht="25.5" x14ac:dyDescent="0.2">
      <c r="B571" s="20">
        <v>563</v>
      </c>
      <c r="C571" s="24" t="s">
        <v>580</v>
      </c>
      <c r="D571" s="31">
        <f t="shared" si="11"/>
        <v>9236.946613969696</v>
      </c>
      <c r="E571" s="30"/>
      <c r="F571" s="30"/>
      <c r="G571" s="30"/>
      <c r="H571" s="30"/>
      <c r="I571" s="30"/>
      <c r="J571" s="30"/>
      <c r="K571" s="30">
        <v>7259.0558818817972</v>
      </c>
      <c r="L571" s="30"/>
      <c r="M571" s="33">
        <v>1977.8907320878996</v>
      </c>
      <c r="N571" s="30"/>
      <c r="O571" s="30"/>
    </row>
    <row r="572" spans="2:15" ht="25.5" x14ac:dyDescent="0.2">
      <c r="B572" s="20">
        <v>564</v>
      </c>
      <c r="C572" s="24" t="s">
        <v>581</v>
      </c>
      <c r="D572" s="31">
        <f t="shared" si="11"/>
        <v>422.6048555951914</v>
      </c>
      <c r="E572" s="30"/>
      <c r="F572" s="30"/>
      <c r="G572" s="30"/>
      <c r="H572" s="30"/>
      <c r="I572" s="30"/>
      <c r="J572" s="30"/>
      <c r="K572" s="30"/>
      <c r="L572" s="30"/>
      <c r="M572" s="35">
        <v>422.6048555951914</v>
      </c>
      <c r="N572" s="30"/>
      <c r="O572" s="30"/>
    </row>
    <row r="573" spans="2:15" ht="25.5" x14ac:dyDescent="0.2">
      <c r="B573" s="20">
        <v>565</v>
      </c>
      <c r="C573" s="24" t="s">
        <v>582</v>
      </c>
      <c r="D573" s="31">
        <f t="shared" si="11"/>
        <v>1597.3714120377497</v>
      </c>
      <c r="E573" s="30"/>
      <c r="F573" s="30"/>
      <c r="G573" s="30"/>
      <c r="H573" s="30"/>
      <c r="I573" s="30"/>
      <c r="J573" s="30"/>
      <c r="K573" s="30">
        <v>1252.4221356435455</v>
      </c>
      <c r="L573" s="30"/>
      <c r="M573" s="33">
        <v>344.94927639420422</v>
      </c>
      <c r="N573" s="30"/>
      <c r="O573" s="30"/>
    </row>
    <row r="574" spans="2:15" ht="25.5" x14ac:dyDescent="0.2">
      <c r="B574" s="20">
        <v>566</v>
      </c>
      <c r="C574" s="24" t="s">
        <v>503</v>
      </c>
      <c r="D574" s="31">
        <f t="shared" si="11"/>
        <v>1277.8964604833227</v>
      </c>
      <c r="E574" s="30"/>
      <c r="F574" s="30"/>
      <c r="G574" s="30"/>
      <c r="H574" s="30"/>
      <c r="I574" s="30"/>
      <c r="J574" s="30"/>
      <c r="K574" s="30">
        <v>1001.9370393679593</v>
      </c>
      <c r="L574" s="30"/>
      <c r="M574" s="33">
        <v>275.95942111536334</v>
      </c>
      <c r="N574" s="30"/>
      <c r="O574" s="30"/>
    </row>
    <row r="575" spans="2:15" ht="25.5" x14ac:dyDescent="0.2">
      <c r="B575" s="20">
        <v>567</v>
      </c>
      <c r="C575" s="24" t="s">
        <v>504</v>
      </c>
      <c r="D575" s="31">
        <f t="shared" si="11"/>
        <v>1281.6162319414627</v>
      </c>
      <c r="E575" s="30"/>
      <c r="F575" s="30"/>
      <c r="G575" s="30"/>
      <c r="H575" s="30"/>
      <c r="I575" s="30"/>
      <c r="J575" s="30"/>
      <c r="K575" s="30">
        <v>925.37994514783588</v>
      </c>
      <c r="L575" s="30"/>
      <c r="M575" s="33">
        <v>356.2362867936269</v>
      </c>
      <c r="N575" s="30"/>
      <c r="O575" s="30"/>
    </row>
    <row r="576" spans="2:15" ht="25.5" x14ac:dyDescent="0.2">
      <c r="B576" s="20">
        <v>568</v>
      </c>
      <c r="C576" s="24" t="s">
        <v>505</v>
      </c>
      <c r="D576" s="31">
        <f t="shared" si="11"/>
        <v>4509.4429530490916</v>
      </c>
      <c r="E576" s="30"/>
      <c r="F576" s="30"/>
      <c r="G576" s="30"/>
      <c r="H576" s="30"/>
      <c r="I576" s="30"/>
      <c r="J576" s="30"/>
      <c r="K576" s="30">
        <v>3533.5672601492511</v>
      </c>
      <c r="L576" s="30"/>
      <c r="M576" s="33">
        <v>975.87569289984026</v>
      </c>
      <c r="N576" s="30"/>
      <c r="O576" s="30"/>
    </row>
    <row r="577" spans="2:15" ht="25.5" x14ac:dyDescent="0.2">
      <c r="B577" s="20">
        <v>569</v>
      </c>
      <c r="C577" s="24" t="s">
        <v>506</v>
      </c>
      <c r="D577" s="31">
        <f t="shared" si="11"/>
        <v>749.19564397610952</v>
      </c>
      <c r="E577" s="30"/>
      <c r="F577" s="30"/>
      <c r="G577" s="30"/>
      <c r="H577" s="30"/>
      <c r="I577" s="30"/>
      <c r="J577" s="30"/>
      <c r="K577" s="30">
        <v>558.65065336556484</v>
      </c>
      <c r="L577" s="30"/>
      <c r="M577" s="33">
        <v>190.54499061054463</v>
      </c>
      <c r="N577" s="30"/>
      <c r="O577" s="30"/>
    </row>
    <row r="578" spans="2:15" ht="25.5" x14ac:dyDescent="0.2">
      <c r="B578" s="20">
        <v>570</v>
      </c>
      <c r="C578" s="24" t="s">
        <v>507</v>
      </c>
      <c r="D578" s="31">
        <f t="shared" si="11"/>
        <v>4646.0918270321108</v>
      </c>
      <c r="E578" s="30"/>
      <c r="F578" s="30"/>
      <c r="G578" s="30"/>
      <c r="H578" s="30"/>
      <c r="I578" s="30"/>
      <c r="J578" s="30"/>
      <c r="K578" s="30">
        <v>3640.644143438336</v>
      </c>
      <c r="L578" s="30"/>
      <c r="M578" s="33">
        <v>1005.4476835937747</v>
      </c>
      <c r="N578" s="30"/>
      <c r="O578" s="30"/>
    </row>
    <row r="579" spans="2:15" ht="25.5" x14ac:dyDescent="0.2">
      <c r="B579" s="20">
        <v>571</v>
      </c>
      <c r="C579" s="24" t="s">
        <v>508</v>
      </c>
      <c r="D579" s="31">
        <f t="shared" si="11"/>
        <v>1186.6198147445639</v>
      </c>
      <c r="E579" s="30"/>
      <c r="F579" s="30"/>
      <c r="G579" s="30"/>
      <c r="H579" s="30"/>
      <c r="I579" s="30"/>
      <c r="J579" s="30"/>
      <c r="K579" s="30">
        <v>930.3717808517265</v>
      </c>
      <c r="L579" s="30"/>
      <c r="M579" s="33">
        <v>256.2480338928375</v>
      </c>
      <c r="N579" s="30"/>
      <c r="O579" s="30"/>
    </row>
    <row r="580" spans="2:15" ht="25.5" x14ac:dyDescent="0.2">
      <c r="B580" s="20">
        <v>572</v>
      </c>
      <c r="C580" s="24" t="s">
        <v>509</v>
      </c>
      <c r="D580" s="31">
        <f t="shared" si="11"/>
        <v>1186.6198147445639</v>
      </c>
      <c r="E580" s="30"/>
      <c r="F580" s="30"/>
      <c r="G580" s="30"/>
      <c r="H580" s="30"/>
      <c r="I580" s="30"/>
      <c r="J580" s="30"/>
      <c r="K580" s="30">
        <v>930.3717808517265</v>
      </c>
      <c r="L580" s="30"/>
      <c r="M580" s="33">
        <v>256.2480338928375</v>
      </c>
      <c r="N580" s="30"/>
      <c r="O580" s="30"/>
    </row>
    <row r="581" spans="2:15" ht="25.5" x14ac:dyDescent="0.2">
      <c r="B581" s="20">
        <v>573</v>
      </c>
      <c r="C581" s="24" t="s">
        <v>510</v>
      </c>
      <c r="D581" s="31">
        <f t="shared" si="11"/>
        <v>553.56646614049032</v>
      </c>
      <c r="E581" s="30"/>
      <c r="F581" s="30"/>
      <c r="G581" s="30"/>
      <c r="H581" s="30"/>
      <c r="I581" s="30"/>
      <c r="J581" s="30"/>
      <c r="K581" s="30">
        <v>432.82092884303131</v>
      </c>
      <c r="L581" s="30"/>
      <c r="M581" s="34">
        <v>120.74553729745901</v>
      </c>
      <c r="N581" s="30"/>
      <c r="O581" s="30"/>
    </row>
    <row r="582" spans="2:15" ht="25.5" x14ac:dyDescent="0.2">
      <c r="B582" s="20">
        <v>574</v>
      </c>
      <c r="C582" s="24" t="s">
        <v>511</v>
      </c>
      <c r="D582" s="31">
        <f t="shared" si="11"/>
        <v>265.63733780269172</v>
      </c>
      <c r="E582" s="30"/>
      <c r="F582" s="30"/>
      <c r="G582" s="30"/>
      <c r="H582" s="30"/>
      <c r="I582" s="30"/>
      <c r="J582" s="30"/>
      <c r="K582" s="30"/>
      <c r="L582" s="30"/>
      <c r="M582" s="35">
        <v>265.63733780269172</v>
      </c>
      <c r="N582" s="30"/>
      <c r="O582" s="30"/>
    </row>
    <row r="583" spans="2:15" ht="25.5" x14ac:dyDescent="0.2">
      <c r="B583" s="20">
        <v>575</v>
      </c>
      <c r="C583" s="24" t="s">
        <v>512</v>
      </c>
      <c r="D583" s="31">
        <f t="shared" si="11"/>
        <v>1068.7526775703773</v>
      </c>
      <c r="E583" s="30"/>
      <c r="F583" s="30"/>
      <c r="G583" s="30"/>
      <c r="H583" s="30"/>
      <c r="I583" s="30"/>
      <c r="J583" s="30"/>
      <c r="K583" s="30">
        <v>835.91835340096611</v>
      </c>
      <c r="L583" s="30"/>
      <c r="M583" s="34">
        <v>232.83432416941127</v>
      </c>
      <c r="N583" s="30"/>
      <c r="O583" s="30"/>
    </row>
    <row r="584" spans="2:15" ht="25.5" x14ac:dyDescent="0.2">
      <c r="B584" s="20">
        <v>576</v>
      </c>
      <c r="C584" s="24" t="s">
        <v>513</v>
      </c>
      <c r="D584" s="31">
        <f t="shared" si="11"/>
        <v>2039.1143990528481</v>
      </c>
      <c r="E584" s="30"/>
      <c r="F584" s="30"/>
      <c r="G584" s="30"/>
      <c r="H584" s="30"/>
      <c r="I584" s="30"/>
      <c r="J584" s="30"/>
      <c r="K584" s="30"/>
      <c r="L584" s="30"/>
      <c r="M584" s="30">
        <v>2039.1143990528481</v>
      </c>
      <c r="N584" s="30"/>
      <c r="O584" s="30"/>
    </row>
    <row r="585" spans="2:15" ht="25.5" x14ac:dyDescent="0.2">
      <c r="B585" s="20">
        <v>577</v>
      </c>
      <c r="C585" s="24" t="s">
        <v>514</v>
      </c>
      <c r="D585" s="31">
        <f t="shared" si="11"/>
        <v>2074.5772581668107</v>
      </c>
      <c r="E585" s="30"/>
      <c r="F585" s="30"/>
      <c r="G585" s="30"/>
      <c r="H585" s="30"/>
      <c r="I585" s="30"/>
      <c r="J585" s="30"/>
      <c r="K585" s="30"/>
      <c r="L585" s="30"/>
      <c r="M585" s="30">
        <v>2074.5772581668107</v>
      </c>
      <c r="N585" s="30"/>
      <c r="O585" s="30"/>
    </row>
    <row r="586" spans="2:15" ht="25.5" x14ac:dyDescent="0.2">
      <c r="B586" s="20">
        <v>578</v>
      </c>
      <c r="C586" s="24" t="s">
        <v>515</v>
      </c>
      <c r="D586" s="31">
        <f t="shared" si="11"/>
        <v>1639.7965249993827</v>
      </c>
      <c r="E586" s="30"/>
      <c r="F586" s="30"/>
      <c r="G586" s="30"/>
      <c r="H586" s="30"/>
      <c r="I586" s="30"/>
      <c r="J586" s="30"/>
      <c r="K586" s="30">
        <v>1284.932636672168</v>
      </c>
      <c r="L586" s="30"/>
      <c r="M586" s="33">
        <v>354.86388832721462</v>
      </c>
      <c r="N586" s="30"/>
      <c r="O586" s="30"/>
    </row>
    <row r="587" spans="2:15" ht="25.5" x14ac:dyDescent="0.2">
      <c r="B587" s="20">
        <v>579</v>
      </c>
      <c r="C587" s="24" t="s">
        <v>516</v>
      </c>
      <c r="D587" s="31">
        <f t="shared" si="11"/>
        <v>821.50654032075749</v>
      </c>
      <c r="E587" s="30"/>
      <c r="F587" s="30"/>
      <c r="G587" s="30"/>
      <c r="H587" s="30"/>
      <c r="I587" s="30"/>
      <c r="J587" s="30"/>
      <c r="K587" s="30">
        <v>644.10405531802394</v>
      </c>
      <c r="L587" s="30"/>
      <c r="M587" s="33">
        <v>177.40248500273361</v>
      </c>
      <c r="N587" s="30"/>
      <c r="O587" s="30"/>
    </row>
    <row r="588" spans="2:15" ht="25.5" x14ac:dyDescent="0.2">
      <c r="B588" s="20">
        <v>580</v>
      </c>
      <c r="C588" s="24" t="s">
        <v>517</v>
      </c>
      <c r="D588" s="31">
        <f t="shared" si="11"/>
        <v>1004.0631775326607</v>
      </c>
      <c r="E588" s="30"/>
      <c r="F588" s="30"/>
      <c r="G588" s="30"/>
      <c r="H588" s="30"/>
      <c r="I588" s="30"/>
      <c r="J588" s="30"/>
      <c r="K588" s="30">
        <v>787.23791808487522</v>
      </c>
      <c r="L588" s="30"/>
      <c r="M588" s="33">
        <v>216.82525944778547</v>
      </c>
      <c r="N588" s="30"/>
      <c r="O588" s="30"/>
    </row>
    <row r="589" spans="2:15" ht="25.5" x14ac:dyDescent="0.2">
      <c r="B589" s="20">
        <v>581</v>
      </c>
      <c r="C589" s="24" t="s">
        <v>518</v>
      </c>
      <c r="D589" s="31">
        <f t="shared" si="11"/>
        <v>456.39326589695105</v>
      </c>
      <c r="E589" s="30"/>
      <c r="F589" s="30"/>
      <c r="G589" s="30"/>
      <c r="H589" s="30"/>
      <c r="I589" s="30"/>
      <c r="J589" s="30"/>
      <c r="K589" s="30">
        <v>357.83632978432126</v>
      </c>
      <c r="L589" s="30"/>
      <c r="M589" s="33">
        <v>98.556936112629785</v>
      </c>
      <c r="N589" s="30"/>
      <c r="O589" s="30"/>
    </row>
    <row r="590" spans="2:15" ht="25.5" x14ac:dyDescent="0.2">
      <c r="B590" s="20">
        <v>582</v>
      </c>
      <c r="C590" s="24" t="s">
        <v>519</v>
      </c>
      <c r="D590" s="31">
        <f t="shared" si="11"/>
        <v>6089.2277818110078</v>
      </c>
      <c r="E590" s="30"/>
      <c r="F590" s="30"/>
      <c r="G590" s="30"/>
      <c r="H590" s="30"/>
      <c r="I590" s="30"/>
      <c r="J590" s="30"/>
      <c r="K590" s="30">
        <v>4761.0268715389584</v>
      </c>
      <c r="L590" s="30"/>
      <c r="M590" s="34">
        <v>1328.2009102720492</v>
      </c>
      <c r="N590" s="30"/>
      <c r="O590" s="30"/>
    </row>
    <row r="591" spans="2:15" ht="25.5" x14ac:dyDescent="0.2">
      <c r="B591" s="20">
        <v>583</v>
      </c>
      <c r="C591" s="24" t="s">
        <v>520</v>
      </c>
      <c r="D591" s="31">
        <f t="shared" si="11"/>
        <v>7860.6404734605767</v>
      </c>
      <c r="E591" s="30"/>
      <c r="F591" s="30"/>
      <c r="G591" s="30"/>
      <c r="H591" s="30"/>
      <c r="I591" s="30"/>
      <c r="J591" s="30"/>
      <c r="K591" s="30">
        <v>6146.0538438366584</v>
      </c>
      <c r="L591" s="30"/>
      <c r="M591" s="34">
        <v>1714.586629623918</v>
      </c>
      <c r="N591" s="30"/>
      <c r="O591" s="30"/>
    </row>
    <row r="592" spans="2:15" ht="25.5" x14ac:dyDescent="0.2">
      <c r="B592" s="20">
        <v>584</v>
      </c>
      <c r="C592" s="24" t="s">
        <v>521</v>
      </c>
      <c r="D592" s="31">
        <f t="shared" si="11"/>
        <v>2464.5162752278866</v>
      </c>
      <c r="E592" s="30"/>
      <c r="F592" s="30"/>
      <c r="G592" s="30"/>
      <c r="H592" s="30"/>
      <c r="I592" s="30"/>
      <c r="J592" s="30"/>
      <c r="K592" s="30">
        <v>1932.3088202196855</v>
      </c>
      <c r="L592" s="30"/>
      <c r="M592" s="33">
        <v>532.2074550082009</v>
      </c>
      <c r="N592" s="30"/>
      <c r="O592" s="30"/>
    </row>
    <row r="593" spans="2:15" ht="25.5" x14ac:dyDescent="0.2">
      <c r="B593" s="20">
        <v>585</v>
      </c>
      <c r="C593" s="24" t="s">
        <v>522</v>
      </c>
      <c r="D593" s="31">
        <f t="shared" si="11"/>
        <v>124.2684721373117</v>
      </c>
      <c r="E593" s="30"/>
      <c r="F593" s="30"/>
      <c r="G593" s="30"/>
      <c r="H593" s="30"/>
      <c r="I593" s="30"/>
      <c r="J593" s="30"/>
      <c r="K593" s="30"/>
      <c r="L593" s="30"/>
      <c r="M593" s="33">
        <v>124.2684721373117</v>
      </c>
      <c r="N593" s="30"/>
      <c r="O593" s="30"/>
    </row>
    <row r="594" spans="2:15" ht="25.5" x14ac:dyDescent="0.2">
      <c r="B594" s="20">
        <v>586</v>
      </c>
      <c r="C594" s="24" t="s">
        <v>523</v>
      </c>
      <c r="D594" s="31">
        <f t="shared" si="11"/>
        <v>9166.3291456260577</v>
      </c>
      <c r="E594" s="30"/>
      <c r="F594" s="30"/>
      <c r="G594" s="30"/>
      <c r="H594" s="30"/>
      <c r="I594" s="30"/>
      <c r="J594" s="30"/>
      <c r="K594" s="30">
        <v>7964.6244236047633</v>
      </c>
      <c r="L594" s="30"/>
      <c r="M594" s="33">
        <v>1201.7047220212949</v>
      </c>
      <c r="N594" s="30"/>
      <c r="O594" s="30"/>
    </row>
    <row r="595" spans="2:15" ht="25.5" x14ac:dyDescent="0.2">
      <c r="B595" s="20">
        <v>587</v>
      </c>
      <c r="C595" s="24" t="s">
        <v>524</v>
      </c>
      <c r="D595" s="31">
        <f t="shared" si="11"/>
        <v>198.82955541969872</v>
      </c>
      <c r="E595" s="30"/>
      <c r="F595" s="30"/>
      <c r="G595" s="30"/>
      <c r="H595" s="30"/>
      <c r="I595" s="30"/>
      <c r="J595" s="30"/>
      <c r="K595" s="30"/>
      <c r="L595" s="30"/>
      <c r="M595" s="33">
        <v>198.82955541969872</v>
      </c>
      <c r="N595" s="30"/>
      <c r="O595" s="30"/>
    </row>
    <row r="596" spans="2:15" ht="25.5" x14ac:dyDescent="0.2">
      <c r="B596" s="20">
        <v>588</v>
      </c>
      <c r="C596" s="24" t="s">
        <v>525</v>
      </c>
      <c r="D596" s="31">
        <f t="shared" si="11"/>
        <v>2127.7715468377542</v>
      </c>
      <c r="E596" s="30"/>
      <c r="F596" s="30"/>
      <c r="G596" s="30"/>
      <c r="H596" s="30"/>
      <c r="I596" s="30"/>
      <c r="J596" s="30"/>
      <c r="K596" s="30"/>
      <c r="L596" s="30"/>
      <c r="M596" s="30">
        <v>2127.7715468377542</v>
      </c>
      <c r="N596" s="30"/>
      <c r="O596" s="30"/>
    </row>
    <row r="597" spans="2:15" ht="25.5" x14ac:dyDescent="0.2">
      <c r="B597" s="20">
        <v>589</v>
      </c>
      <c r="C597" s="24" t="s">
        <v>526</v>
      </c>
      <c r="D597" s="31">
        <f t="shared" si="11"/>
        <v>1302.9470549781463</v>
      </c>
      <c r="E597" s="30"/>
      <c r="F597" s="30"/>
      <c r="G597" s="30"/>
      <c r="H597" s="30"/>
      <c r="I597" s="30"/>
      <c r="J597" s="30"/>
      <c r="K597" s="30">
        <v>971.56446261198153</v>
      </c>
      <c r="L597" s="30"/>
      <c r="M597" s="33">
        <v>331.38259236616466</v>
      </c>
      <c r="N597" s="30"/>
      <c r="O597" s="30"/>
    </row>
    <row r="598" spans="2:15" ht="25.5" x14ac:dyDescent="0.2">
      <c r="B598" s="20">
        <v>590</v>
      </c>
      <c r="C598" s="24" t="s">
        <v>527</v>
      </c>
      <c r="D598" s="31">
        <f t="shared" si="11"/>
        <v>132.55303694646585</v>
      </c>
      <c r="E598" s="30"/>
      <c r="F598" s="30"/>
      <c r="G598" s="30"/>
      <c r="H598" s="30"/>
      <c r="I598" s="30"/>
      <c r="J598" s="30"/>
      <c r="K598" s="30"/>
      <c r="L598" s="30"/>
      <c r="M598" s="33">
        <v>132.55303694646585</v>
      </c>
      <c r="N598" s="30"/>
      <c r="O598" s="30"/>
    </row>
    <row r="599" spans="2:15" ht="25.5" x14ac:dyDescent="0.2">
      <c r="B599" s="20">
        <v>591</v>
      </c>
      <c r="C599" s="24" t="s">
        <v>528</v>
      </c>
      <c r="D599" s="31">
        <f t="shared" si="11"/>
        <v>582.95722257816442</v>
      </c>
      <c r="E599" s="30"/>
      <c r="F599" s="30"/>
      <c r="G599" s="30"/>
      <c r="H599" s="30"/>
      <c r="I599" s="30"/>
      <c r="J599" s="30"/>
      <c r="K599" s="30">
        <v>455.95668212212189</v>
      </c>
      <c r="L599" s="30"/>
      <c r="M599" s="34">
        <v>127.00054045604253</v>
      </c>
      <c r="N599" s="30"/>
      <c r="O599" s="30"/>
    </row>
    <row r="600" spans="2:15" ht="25.5" x14ac:dyDescent="0.2">
      <c r="B600" s="20">
        <v>592</v>
      </c>
      <c r="C600" s="24" t="s">
        <v>529</v>
      </c>
      <c r="D600" s="31">
        <f t="shared" si="11"/>
        <v>808.16687612356418</v>
      </c>
      <c r="E600" s="30"/>
      <c r="F600" s="30"/>
      <c r="G600" s="30"/>
      <c r="H600" s="30"/>
      <c r="I600" s="30"/>
      <c r="J600" s="30"/>
      <c r="K600" s="30"/>
      <c r="L600" s="30"/>
      <c r="M600" s="33">
        <v>808.16687612356418</v>
      </c>
      <c r="N600" s="30"/>
      <c r="O600" s="30"/>
    </row>
    <row r="601" spans="2:15" ht="25.5" x14ac:dyDescent="0.2">
      <c r="B601" s="20">
        <v>593</v>
      </c>
      <c r="C601" s="24" t="s">
        <v>530</v>
      </c>
      <c r="D601" s="31">
        <f t="shared" si="11"/>
        <v>5003.3448279165232</v>
      </c>
      <c r="E601" s="30"/>
      <c r="F601" s="30"/>
      <c r="G601" s="30"/>
      <c r="H601" s="30"/>
      <c r="I601" s="30"/>
      <c r="J601" s="30"/>
      <c r="K601" s="30">
        <v>3931.9873480355782</v>
      </c>
      <c r="L601" s="30"/>
      <c r="M601" s="33">
        <v>1071.3574798809452</v>
      </c>
      <c r="N601" s="30"/>
      <c r="O601" s="30"/>
    </row>
    <row r="602" spans="2:15" ht="25.5" x14ac:dyDescent="0.2">
      <c r="B602" s="20">
        <v>594</v>
      </c>
      <c r="C602" s="24" t="s">
        <v>531</v>
      </c>
      <c r="D602" s="31">
        <f t="shared" si="11"/>
        <v>1154.6195813966067</v>
      </c>
      <c r="E602" s="30"/>
      <c r="F602" s="30"/>
      <c r="G602" s="30"/>
      <c r="H602" s="30"/>
      <c r="I602" s="30"/>
      <c r="J602" s="30"/>
      <c r="K602" s="30">
        <v>907.38323988561933</v>
      </c>
      <c r="L602" s="30"/>
      <c r="M602" s="33">
        <v>247.23634151098744</v>
      </c>
      <c r="N602" s="30"/>
      <c r="O602" s="30"/>
    </row>
    <row r="603" spans="2:15" ht="25.5" x14ac:dyDescent="0.2">
      <c r="B603" s="20">
        <v>595</v>
      </c>
      <c r="C603" s="24" t="s">
        <v>532</v>
      </c>
      <c r="D603" s="31">
        <f t="shared" si="11"/>
        <v>446.75370448634516</v>
      </c>
      <c r="E603" s="30"/>
      <c r="F603" s="30"/>
      <c r="G603" s="30"/>
      <c r="H603" s="30"/>
      <c r="I603" s="30"/>
      <c r="J603" s="30"/>
      <c r="K603" s="30"/>
      <c r="L603" s="30"/>
      <c r="M603" s="35">
        <v>446.75370448634516</v>
      </c>
      <c r="N603" s="30"/>
      <c r="O603" s="30"/>
    </row>
    <row r="604" spans="2:15" ht="25.5" x14ac:dyDescent="0.2">
      <c r="B604" s="20">
        <v>596</v>
      </c>
      <c r="C604" s="24" t="s">
        <v>533</v>
      </c>
      <c r="D604" s="31">
        <f t="shared" si="11"/>
        <v>1688.6480577765083</v>
      </c>
      <c r="E604" s="30"/>
      <c r="F604" s="30"/>
      <c r="G604" s="30"/>
      <c r="H604" s="30"/>
      <c r="I604" s="30"/>
      <c r="J604" s="30"/>
      <c r="K604" s="30">
        <v>1323.9873941597782</v>
      </c>
      <c r="L604" s="30"/>
      <c r="M604" s="33">
        <v>364.66066361673018</v>
      </c>
      <c r="N604" s="30"/>
      <c r="O604" s="30"/>
    </row>
    <row r="605" spans="2:15" ht="25.5" x14ac:dyDescent="0.2">
      <c r="B605" s="20">
        <v>597</v>
      </c>
      <c r="C605" s="24" t="s">
        <v>534</v>
      </c>
      <c r="D605" s="31">
        <f t="shared" si="11"/>
        <v>1943.1885114376241</v>
      </c>
      <c r="E605" s="30"/>
      <c r="F605" s="30"/>
      <c r="G605" s="30"/>
      <c r="H605" s="30"/>
      <c r="I605" s="30"/>
      <c r="J605" s="30"/>
      <c r="K605" s="30">
        <v>1519.8533765841489</v>
      </c>
      <c r="L605" s="30"/>
      <c r="M605" s="34">
        <v>423.3351348534751</v>
      </c>
      <c r="N605" s="30"/>
      <c r="O605" s="30"/>
    </row>
    <row r="606" spans="2:15" ht="25.5" x14ac:dyDescent="0.2">
      <c r="B606" s="20">
        <v>598</v>
      </c>
      <c r="C606" s="24" t="s">
        <v>535</v>
      </c>
      <c r="D606" s="31">
        <f t="shared" si="11"/>
        <v>1313.5718537717714</v>
      </c>
      <c r="E606" s="30"/>
      <c r="F606" s="30"/>
      <c r="G606" s="30"/>
      <c r="H606" s="30"/>
      <c r="I606" s="30"/>
      <c r="J606" s="30"/>
      <c r="K606" s="30"/>
      <c r="L606" s="30"/>
      <c r="M606" s="33">
        <v>1313.5718537717714</v>
      </c>
      <c r="N606" s="30"/>
      <c r="O606" s="30"/>
    </row>
    <row r="607" spans="2:15" ht="25.5" x14ac:dyDescent="0.2">
      <c r="B607" s="20">
        <v>599</v>
      </c>
      <c r="C607" s="24" t="s">
        <v>583</v>
      </c>
      <c r="D607" s="31">
        <f t="shared" si="11"/>
        <v>6930.4871526688685</v>
      </c>
      <c r="E607" s="30"/>
      <c r="F607" s="30"/>
      <c r="G607" s="30"/>
      <c r="H607" s="30"/>
      <c r="I607" s="30"/>
      <c r="J607" s="30"/>
      <c r="K607" s="30"/>
      <c r="L607" s="30"/>
      <c r="M607" s="30"/>
      <c r="N607" s="30">
        <v>6930.4871526688685</v>
      </c>
      <c r="O607" s="30"/>
    </row>
    <row r="608" spans="2:15" ht="25.5" x14ac:dyDescent="0.2">
      <c r="B608" s="20">
        <v>600</v>
      </c>
      <c r="C608" s="24" t="s">
        <v>584</v>
      </c>
      <c r="D608" s="31">
        <f t="shared" si="11"/>
        <v>5430.1374003637984</v>
      </c>
      <c r="E608" s="30"/>
      <c r="F608" s="30"/>
      <c r="G608" s="30"/>
      <c r="H608" s="30"/>
      <c r="I608" s="30"/>
      <c r="J608" s="30"/>
      <c r="K608" s="30"/>
      <c r="L608" s="30">
        <v>2765.207447163597</v>
      </c>
      <c r="M608" s="30"/>
      <c r="N608" s="34">
        <v>2664.9299532002015</v>
      </c>
      <c r="O608" s="30"/>
    </row>
    <row r="609" spans="2:15" ht="25.5" x14ac:dyDescent="0.2">
      <c r="B609" s="20">
        <v>601</v>
      </c>
      <c r="C609" s="24" t="s">
        <v>585</v>
      </c>
      <c r="D609" s="31">
        <f t="shared" si="11"/>
        <v>7418.0568996465427</v>
      </c>
      <c r="E609" s="30"/>
      <c r="F609" s="30"/>
      <c r="G609" s="30"/>
      <c r="H609" s="30"/>
      <c r="I609" s="30"/>
      <c r="J609" s="30"/>
      <c r="K609" s="30"/>
      <c r="L609" s="30">
        <v>3810.9869759159596</v>
      </c>
      <c r="M609" s="30"/>
      <c r="N609" s="33">
        <v>3607.069923730583</v>
      </c>
      <c r="O609" s="30"/>
    </row>
    <row r="610" spans="2:15" ht="25.5" x14ac:dyDescent="0.2">
      <c r="B610" s="20">
        <v>602</v>
      </c>
      <c r="C610" s="24" t="s">
        <v>586</v>
      </c>
      <c r="D610" s="31">
        <f t="shared" si="11"/>
        <v>8198.1025652890748</v>
      </c>
      <c r="E610" s="30"/>
      <c r="F610" s="30"/>
      <c r="G610" s="30"/>
      <c r="H610" s="30"/>
      <c r="I610" s="30"/>
      <c r="J610" s="30"/>
      <c r="K610" s="30"/>
      <c r="L610" s="30">
        <v>4197.7559603699156</v>
      </c>
      <c r="M610" s="30"/>
      <c r="N610" s="33">
        <v>4000.3466049191584</v>
      </c>
      <c r="O610" s="30"/>
    </row>
    <row r="611" spans="2:15" ht="25.5" x14ac:dyDescent="0.2">
      <c r="B611" s="20">
        <v>603</v>
      </c>
      <c r="C611" s="24" t="s">
        <v>587</v>
      </c>
      <c r="D611" s="31">
        <f t="shared" ref="D611:D674" si="12">E611+F611+G611+H611+I611+J611+K611+L611+M611+N611+O611</f>
        <v>1307.692589250664</v>
      </c>
      <c r="E611" s="30"/>
      <c r="F611" s="30"/>
      <c r="G611" s="30"/>
      <c r="H611" s="30"/>
      <c r="I611" s="30"/>
      <c r="J611" s="30"/>
      <c r="K611" s="30"/>
      <c r="L611" s="30"/>
      <c r="M611" s="30"/>
      <c r="N611" s="33">
        <v>1307.692589250664</v>
      </c>
      <c r="O611" s="30"/>
    </row>
    <row r="612" spans="2:15" ht="25.5" x14ac:dyDescent="0.2">
      <c r="B612" s="20">
        <v>604</v>
      </c>
      <c r="C612" s="24" t="s">
        <v>588</v>
      </c>
      <c r="D612" s="31">
        <f t="shared" si="12"/>
        <v>8663.108940836084</v>
      </c>
      <c r="E612" s="30"/>
      <c r="F612" s="30"/>
      <c r="G612" s="30"/>
      <c r="H612" s="30"/>
      <c r="I612" s="30"/>
      <c r="J612" s="30"/>
      <c r="K612" s="30"/>
      <c r="L612" s="30"/>
      <c r="M612" s="30"/>
      <c r="N612" s="30">
        <v>8663.108940836084</v>
      </c>
      <c r="O612" s="30"/>
    </row>
    <row r="613" spans="2:15" ht="25.5" x14ac:dyDescent="0.2">
      <c r="B613" s="20">
        <v>605</v>
      </c>
      <c r="C613" s="24" t="s">
        <v>589</v>
      </c>
      <c r="D613" s="31">
        <f t="shared" si="12"/>
        <v>8196.6338440218369</v>
      </c>
      <c r="E613" s="30"/>
      <c r="F613" s="30"/>
      <c r="G613" s="30"/>
      <c r="H613" s="30"/>
      <c r="I613" s="30"/>
      <c r="J613" s="30"/>
      <c r="K613" s="30"/>
      <c r="L613" s="30"/>
      <c r="M613" s="30"/>
      <c r="N613" s="30">
        <v>8196.6338440218369</v>
      </c>
      <c r="O613" s="30"/>
    </row>
    <row r="614" spans="2:15" ht="25.5" x14ac:dyDescent="0.2">
      <c r="B614" s="20">
        <v>606</v>
      </c>
      <c r="C614" s="24" t="s">
        <v>590</v>
      </c>
      <c r="D614" s="31">
        <f t="shared" si="12"/>
        <v>1732.6217881672171</v>
      </c>
      <c r="E614" s="30"/>
      <c r="F614" s="30"/>
      <c r="G614" s="30"/>
      <c r="H614" s="30"/>
      <c r="I614" s="30"/>
      <c r="J614" s="30"/>
      <c r="K614" s="30"/>
      <c r="L614" s="30"/>
      <c r="M614" s="30"/>
      <c r="N614" s="30">
        <v>1732.6217881672171</v>
      </c>
      <c r="O614" s="30"/>
    </row>
    <row r="615" spans="2:15" ht="25.5" x14ac:dyDescent="0.2">
      <c r="B615" s="20">
        <v>607</v>
      </c>
      <c r="C615" s="24" t="s">
        <v>591</v>
      </c>
      <c r="D615" s="31">
        <f t="shared" si="12"/>
        <v>1712.454581161584</v>
      </c>
      <c r="E615" s="30"/>
      <c r="F615" s="30"/>
      <c r="G615" s="30"/>
      <c r="H615" s="30"/>
      <c r="I615" s="30"/>
      <c r="J615" s="30"/>
      <c r="K615" s="30"/>
      <c r="L615" s="30"/>
      <c r="M615" s="30"/>
      <c r="N615" s="33">
        <v>1712.454581161584</v>
      </c>
      <c r="O615" s="30"/>
    </row>
    <row r="616" spans="2:15" ht="25.5" x14ac:dyDescent="0.2">
      <c r="B616" s="20">
        <v>608</v>
      </c>
      <c r="C616" s="24" t="s">
        <v>592</v>
      </c>
      <c r="D616" s="31">
        <f t="shared" si="12"/>
        <v>1058.6082865362519</v>
      </c>
      <c r="E616" s="30"/>
      <c r="F616" s="30"/>
      <c r="G616" s="30"/>
      <c r="H616" s="30"/>
      <c r="I616" s="30"/>
      <c r="J616" s="30"/>
      <c r="K616" s="30"/>
      <c r="L616" s="30"/>
      <c r="M616" s="30"/>
      <c r="N616" s="33">
        <v>1058.6082865362519</v>
      </c>
      <c r="O616" s="30"/>
    </row>
    <row r="617" spans="2:15" ht="25.5" x14ac:dyDescent="0.2">
      <c r="B617" s="20">
        <v>609</v>
      </c>
      <c r="C617" s="24" t="s">
        <v>593</v>
      </c>
      <c r="D617" s="31">
        <f t="shared" si="12"/>
        <v>186.81322703580915</v>
      </c>
      <c r="E617" s="30"/>
      <c r="F617" s="30"/>
      <c r="G617" s="30"/>
      <c r="H617" s="30"/>
      <c r="I617" s="30"/>
      <c r="J617" s="30"/>
      <c r="K617" s="30"/>
      <c r="L617" s="30"/>
      <c r="M617" s="30"/>
      <c r="N617" s="33">
        <v>186.81322703580915</v>
      </c>
      <c r="O617" s="30"/>
    </row>
    <row r="618" spans="2:15" ht="25.5" x14ac:dyDescent="0.2">
      <c r="B618" s="20">
        <v>610</v>
      </c>
      <c r="C618" s="24" t="s">
        <v>594</v>
      </c>
      <c r="D618" s="31">
        <f t="shared" si="12"/>
        <v>3362.6380866445638</v>
      </c>
      <c r="E618" s="30"/>
      <c r="F618" s="30"/>
      <c r="G618" s="30"/>
      <c r="H618" s="30"/>
      <c r="I618" s="30"/>
      <c r="J618" s="30"/>
      <c r="K618" s="30"/>
      <c r="L618" s="30"/>
      <c r="M618" s="30"/>
      <c r="N618" s="33">
        <v>3362.6380866445638</v>
      </c>
      <c r="O618" s="30"/>
    </row>
    <row r="619" spans="2:15" ht="25.5" x14ac:dyDescent="0.2">
      <c r="B619" s="20">
        <v>611</v>
      </c>
      <c r="C619" s="24" t="s">
        <v>595</v>
      </c>
      <c r="D619" s="31">
        <f t="shared" si="12"/>
        <v>6709.6975348455035</v>
      </c>
      <c r="E619" s="30"/>
      <c r="F619" s="30"/>
      <c r="G619" s="30"/>
      <c r="H619" s="30"/>
      <c r="I619" s="30"/>
      <c r="J619" s="30"/>
      <c r="K619" s="30"/>
      <c r="L619" s="30">
        <v>3431.0913841151505</v>
      </c>
      <c r="M619" s="30"/>
      <c r="N619" s="33">
        <v>3278.6061507303534</v>
      </c>
      <c r="O619" s="30"/>
    </row>
    <row r="620" spans="2:15" ht="25.5" x14ac:dyDescent="0.2">
      <c r="B620" s="20">
        <v>612</v>
      </c>
      <c r="C620" s="24" t="s">
        <v>596</v>
      </c>
      <c r="D620" s="31">
        <f t="shared" si="12"/>
        <v>2760.8873539792671</v>
      </c>
      <c r="E620" s="30"/>
      <c r="F620" s="30"/>
      <c r="G620" s="30"/>
      <c r="H620" s="30"/>
      <c r="I620" s="30"/>
      <c r="J620" s="30"/>
      <c r="K620" s="30"/>
      <c r="L620" s="30">
        <v>1266.3815376927939</v>
      </c>
      <c r="M620" s="30"/>
      <c r="N620" s="33">
        <v>1494.5058162864732</v>
      </c>
      <c r="O620" s="30"/>
    </row>
    <row r="621" spans="2:15" ht="25.5" x14ac:dyDescent="0.2">
      <c r="B621" s="20">
        <v>613</v>
      </c>
      <c r="C621" s="24" t="s">
        <v>597</v>
      </c>
      <c r="D621" s="31">
        <f t="shared" si="12"/>
        <v>10576.301590929874</v>
      </c>
      <c r="E621" s="30"/>
      <c r="F621" s="30"/>
      <c r="G621" s="30"/>
      <c r="H621" s="30"/>
      <c r="I621" s="30"/>
      <c r="J621" s="30"/>
      <c r="K621" s="30"/>
      <c r="L621" s="30">
        <v>5408.3291838464347</v>
      </c>
      <c r="M621" s="30"/>
      <c r="N621" s="33">
        <v>5167.9724070834391</v>
      </c>
      <c r="O621" s="30"/>
    </row>
    <row r="622" spans="2:15" ht="25.5" x14ac:dyDescent="0.2">
      <c r="B622" s="20">
        <v>614</v>
      </c>
      <c r="C622" s="24" t="s">
        <v>598</v>
      </c>
      <c r="D622" s="31">
        <f t="shared" si="12"/>
        <v>6467.4661766978252</v>
      </c>
      <c r="E622" s="30"/>
      <c r="F622" s="30"/>
      <c r="G622" s="30"/>
      <c r="H622" s="30"/>
      <c r="I622" s="30"/>
      <c r="J622" s="30"/>
      <c r="K622" s="30"/>
      <c r="L622" s="30">
        <v>3290.9154073581631</v>
      </c>
      <c r="M622" s="30"/>
      <c r="N622" s="34">
        <v>3176.5507693396621</v>
      </c>
      <c r="O622" s="30"/>
    </row>
    <row r="623" spans="2:15" ht="25.5" x14ac:dyDescent="0.2">
      <c r="B623" s="20">
        <v>615</v>
      </c>
      <c r="C623" s="24" t="s">
        <v>599</v>
      </c>
      <c r="D623" s="31">
        <f t="shared" si="12"/>
        <v>996.33721085764876</v>
      </c>
      <c r="E623" s="30"/>
      <c r="F623" s="30"/>
      <c r="G623" s="30"/>
      <c r="H623" s="30"/>
      <c r="I623" s="30"/>
      <c r="J623" s="30"/>
      <c r="K623" s="30"/>
      <c r="L623" s="30"/>
      <c r="M623" s="30"/>
      <c r="N623" s="33">
        <v>996.33721085764876</v>
      </c>
      <c r="O623" s="30"/>
    </row>
    <row r="624" spans="2:15" ht="25.5" x14ac:dyDescent="0.2">
      <c r="B624" s="20">
        <v>616</v>
      </c>
      <c r="C624" s="24" t="s">
        <v>600</v>
      </c>
      <c r="D624" s="31">
        <f t="shared" si="12"/>
        <v>7059.4765295413672</v>
      </c>
      <c r="E624" s="30"/>
      <c r="F624" s="30"/>
      <c r="G624" s="30"/>
      <c r="H624" s="30"/>
      <c r="I624" s="30"/>
      <c r="J624" s="30"/>
      <c r="K624" s="30"/>
      <c r="L624" s="30">
        <v>3614.7336197498698</v>
      </c>
      <c r="M624" s="30"/>
      <c r="N624" s="33">
        <v>3444.7429097914974</v>
      </c>
      <c r="O624" s="30"/>
    </row>
    <row r="625" spans="2:15" ht="25.5" x14ac:dyDescent="0.2">
      <c r="B625" s="20">
        <v>617</v>
      </c>
      <c r="C625" s="24" t="s">
        <v>601</v>
      </c>
      <c r="D625" s="31">
        <f t="shared" si="12"/>
        <v>10440.339604491277</v>
      </c>
      <c r="E625" s="30"/>
      <c r="F625" s="30"/>
      <c r="G625" s="30"/>
      <c r="H625" s="30"/>
      <c r="I625" s="30"/>
      <c r="J625" s="30"/>
      <c r="K625" s="30"/>
      <c r="L625" s="30">
        <v>5312.4790768429657</v>
      </c>
      <c r="M625" s="30"/>
      <c r="N625" s="34">
        <v>5127.8605276483113</v>
      </c>
      <c r="O625" s="30"/>
    </row>
    <row r="626" spans="2:15" ht="25.5" x14ac:dyDescent="0.2">
      <c r="B626" s="20">
        <v>618</v>
      </c>
      <c r="C626" s="24" t="s">
        <v>602</v>
      </c>
      <c r="D626" s="31">
        <f t="shared" si="12"/>
        <v>1150.3685660403103</v>
      </c>
      <c r="E626" s="30"/>
      <c r="F626" s="30"/>
      <c r="G626" s="30"/>
      <c r="H626" s="30"/>
      <c r="I626" s="30"/>
      <c r="J626" s="30"/>
      <c r="K626" s="30"/>
      <c r="L626" s="30">
        <v>527.65780925427964</v>
      </c>
      <c r="M626" s="30"/>
      <c r="N626" s="33">
        <v>622.71075678603052</v>
      </c>
      <c r="O626" s="30"/>
    </row>
    <row r="627" spans="2:15" ht="25.5" x14ac:dyDescent="0.2">
      <c r="B627" s="20">
        <v>619</v>
      </c>
      <c r="C627" s="24" t="s">
        <v>603</v>
      </c>
      <c r="D627" s="31">
        <f t="shared" si="12"/>
        <v>404.76199191091979</v>
      </c>
      <c r="E627" s="30"/>
      <c r="F627" s="30"/>
      <c r="G627" s="30"/>
      <c r="H627" s="30"/>
      <c r="I627" s="30"/>
      <c r="J627" s="30"/>
      <c r="K627" s="30"/>
      <c r="L627" s="30"/>
      <c r="M627" s="30"/>
      <c r="N627" s="33">
        <v>404.76199191091979</v>
      </c>
      <c r="O627" s="30"/>
    </row>
    <row r="628" spans="2:15" ht="25.5" x14ac:dyDescent="0.2">
      <c r="B628" s="20">
        <v>620</v>
      </c>
      <c r="C628" s="24" t="s">
        <v>604</v>
      </c>
      <c r="D628" s="31">
        <f t="shared" si="12"/>
        <v>498.16860542882438</v>
      </c>
      <c r="E628" s="30"/>
      <c r="F628" s="30"/>
      <c r="G628" s="30"/>
      <c r="H628" s="30"/>
      <c r="I628" s="30"/>
      <c r="J628" s="30"/>
      <c r="K628" s="30"/>
      <c r="L628" s="30"/>
      <c r="M628" s="30"/>
      <c r="N628" s="33">
        <v>498.16860542882438</v>
      </c>
      <c r="O628" s="30"/>
    </row>
    <row r="629" spans="2:15" ht="25.5" x14ac:dyDescent="0.2">
      <c r="B629" s="20">
        <v>621</v>
      </c>
      <c r="C629" s="24" t="s">
        <v>605</v>
      </c>
      <c r="D629" s="31">
        <f t="shared" si="12"/>
        <v>5673.2780374406775</v>
      </c>
      <c r="E629" s="30"/>
      <c r="F629" s="30"/>
      <c r="G629" s="30"/>
      <c r="H629" s="30"/>
      <c r="I629" s="30"/>
      <c r="J629" s="30"/>
      <c r="K629" s="30"/>
      <c r="L629" s="30">
        <v>2889.022862455392</v>
      </c>
      <c r="M629" s="30"/>
      <c r="N629" s="34">
        <v>2784.2551749852851</v>
      </c>
      <c r="O629" s="30"/>
    </row>
    <row r="630" spans="2:15" ht="25.5" x14ac:dyDescent="0.2">
      <c r="B630" s="20">
        <v>622</v>
      </c>
      <c r="C630" s="24" t="s">
        <v>606</v>
      </c>
      <c r="D630" s="31">
        <f t="shared" si="12"/>
        <v>4099.0495354679606</v>
      </c>
      <c r="E630" s="30"/>
      <c r="F630" s="30"/>
      <c r="G630" s="30"/>
      <c r="H630" s="30"/>
      <c r="I630" s="30"/>
      <c r="J630" s="30"/>
      <c r="K630" s="30"/>
      <c r="L630" s="30">
        <v>2098.876233008381</v>
      </c>
      <c r="M630" s="30"/>
      <c r="N630" s="33">
        <v>2000.1733024595792</v>
      </c>
      <c r="O630" s="30"/>
    </row>
    <row r="631" spans="2:15" ht="25.5" x14ac:dyDescent="0.2">
      <c r="B631" s="20">
        <v>623</v>
      </c>
      <c r="C631" s="24" t="s">
        <v>607</v>
      </c>
      <c r="D631" s="31">
        <f t="shared" si="12"/>
        <v>1619.0479676436792</v>
      </c>
      <c r="E631" s="30"/>
      <c r="F631" s="30"/>
      <c r="G631" s="30"/>
      <c r="H631" s="30"/>
      <c r="I631" s="30"/>
      <c r="J631" s="30"/>
      <c r="K631" s="30"/>
      <c r="L631" s="30"/>
      <c r="M631" s="30"/>
      <c r="N631" s="33">
        <v>1619.0479676436792</v>
      </c>
      <c r="O631" s="30"/>
    </row>
    <row r="632" spans="2:15" ht="25.5" x14ac:dyDescent="0.2">
      <c r="B632" s="20">
        <v>624</v>
      </c>
      <c r="C632" s="24" t="s">
        <v>608</v>
      </c>
      <c r="D632" s="31">
        <f t="shared" si="12"/>
        <v>4619.6196960279194</v>
      </c>
      <c r="E632" s="30"/>
      <c r="F632" s="30"/>
      <c r="G632" s="30"/>
      <c r="H632" s="30"/>
      <c r="I632" s="30"/>
      <c r="J632" s="30"/>
      <c r="K632" s="30"/>
      <c r="L632" s="30">
        <v>2350.6548607853033</v>
      </c>
      <c r="M632" s="30"/>
      <c r="N632" s="34">
        <v>2268.9648352426161</v>
      </c>
      <c r="O632" s="30"/>
    </row>
    <row r="633" spans="2:15" ht="25.5" x14ac:dyDescent="0.2">
      <c r="B633" s="20">
        <v>625</v>
      </c>
      <c r="C633" s="24" t="s">
        <v>609</v>
      </c>
      <c r="D633" s="31">
        <f t="shared" si="12"/>
        <v>7942.5871558050558</v>
      </c>
      <c r="E633" s="30"/>
      <c r="F633" s="30"/>
      <c r="G633" s="30"/>
      <c r="H633" s="30"/>
      <c r="I633" s="30"/>
      <c r="J633" s="30"/>
      <c r="K633" s="30"/>
      <c r="L633" s="30">
        <v>4044.6299108256567</v>
      </c>
      <c r="M633" s="30"/>
      <c r="N633" s="34">
        <v>3897.9572449793991</v>
      </c>
      <c r="O633" s="30"/>
    </row>
    <row r="634" spans="2:15" ht="25.5" x14ac:dyDescent="0.2">
      <c r="B634" s="20">
        <v>626</v>
      </c>
      <c r="C634" s="24" t="s">
        <v>610</v>
      </c>
      <c r="D634" s="31">
        <f t="shared" si="12"/>
        <v>6321.6495752925321</v>
      </c>
      <c r="E634" s="30"/>
      <c r="F634" s="30"/>
      <c r="G634" s="30"/>
      <c r="H634" s="30"/>
      <c r="I634" s="30"/>
      <c r="J634" s="30"/>
      <c r="K634" s="30"/>
      <c r="L634" s="30">
        <v>3219.1938088803577</v>
      </c>
      <c r="M634" s="30"/>
      <c r="N634" s="34">
        <v>3102.4557664121744</v>
      </c>
      <c r="O634" s="30"/>
    </row>
    <row r="635" spans="2:15" ht="25.5" x14ac:dyDescent="0.2">
      <c r="B635" s="20">
        <v>627</v>
      </c>
      <c r="C635" s="24" t="s">
        <v>611</v>
      </c>
      <c r="D635" s="31">
        <f t="shared" si="12"/>
        <v>1897.708894795127</v>
      </c>
      <c r="E635" s="30"/>
      <c r="F635" s="30"/>
      <c r="G635" s="30"/>
      <c r="H635" s="30"/>
      <c r="I635" s="30"/>
      <c r="J635" s="30"/>
      <c r="K635" s="30"/>
      <c r="L635" s="30">
        <v>971.70273624902541</v>
      </c>
      <c r="M635" s="30"/>
      <c r="N635" s="33">
        <v>926.00615854610146</v>
      </c>
      <c r="O635" s="30"/>
    </row>
    <row r="636" spans="2:15" ht="25.5" x14ac:dyDescent="0.2">
      <c r="B636" s="20">
        <v>628</v>
      </c>
      <c r="C636" s="24" t="s">
        <v>612</v>
      </c>
      <c r="D636" s="31">
        <f t="shared" si="12"/>
        <v>591.57521894672891</v>
      </c>
      <c r="E636" s="30"/>
      <c r="F636" s="30"/>
      <c r="G636" s="30"/>
      <c r="H636" s="30"/>
      <c r="I636" s="30"/>
      <c r="J636" s="30"/>
      <c r="K636" s="30"/>
      <c r="L636" s="30"/>
      <c r="M636" s="30"/>
      <c r="N636" s="33">
        <v>591.57521894672891</v>
      </c>
      <c r="O636" s="30"/>
    </row>
    <row r="637" spans="2:15" ht="25.5" x14ac:dyDescent="0.2">
      <c r="B637" s="20">
        <v>629</v>
      </c>
      <c r="C637" s="24" t="s">
        <v>613</v>
      </c>
      <c r="D637" s="31">
        <f t="shared" si="12"/>
        <v>1035.3327577422251</v>
      </c>
      <c r="E637" s="30"/>
      <c r="F637" s="30"/>
      <c r="G637" s="30"/>
      <c r="H637" s="30"/>
      <c r="I637" s="30"/>
      <c r="J637" s="30"/>
      <c r="K637" s="30"/>
      <c r="L637" s="30">
        <v>474.89307663479775</v>
      </c>
      <c r="M637" s="30"/>
      <c r="N637" s="33">
        <v>560.43968110742742</v>
      </c>
      <c r="O637" s="30"/>
    </row>
    <row r="638" spans="2:15" ht="25.5" x14ac:dyDescent="0.2">
      <c r="B638" s="20">
        <v>630</v>
      </c>
      <c r="C638" s="24" t="s">
        <v>614</v>
      </c>
      <c r="D638" s="31">
        <f t="shared" si="12"/>
        <v>7197.0443508484414</v>
      </c>
      <c r="E638" s="30"/>
      <c r="F638" s="30"/>
      <c r="G638" s="30"/>
      <c r="H638" s="30"/>
      <c r="I638" s="30"/>
      <c r="J638" s="30"/>
      <c r="K638" s="30"/>
      <c r="L638" s="30"/>
      <c r="M638" s="30"/>
      <c r="N638" s="30">
        <v>7197.0443508484414</v>
      </c>
      <c r="O638" s="30"/>
    </row>
    <row r="639" spans="2:15" ht="25.5" x14ac:dyDescent="0.2">
      <c r="B639" s="20">
        <v>631</v>
      </c>
      <c r="C639" s="24" t="s">
        <v>615</v>
      </c>
      <c r="D639" s="31">
        <f t="shared" si="12"/>
        <v>4065.265751826948</v>
      </c>
      <c r="E639" s="30"/>
      <c r="F639" s="30"/>
      <c r="G639" s="30"/>
      <c r="H639" s="30"/>
      <c r="I639" s="30"/>
      <c r="J639" s="30"/>
      <c r="K639" s="30"/>
      <c r="L639" s="30">
        <v>2068.5766968134458</v>
      </c>
      <c r="M639" s="30"/>
      <c r="N639" s="34">
        <v>1996.6890550135022</v>
      </c>
      <c r="O639" s="30"/>
    </row>
    <row r="640" spans="2:15" ht="25.5" x14ac:dyDescent="0.2">
      <c r="B640" s="20">
        <v>632</v>
      </c>
      <c r="C640" s="24" t="s">
        <v>616</v>
      </c>
      <c r="D640" s="31">
        <f t="shared" si="12"/>
        <v>1815.1524328599319</v>
      </c>
      <c r="E640" s="30"/>
      <c r="F640" s="30"/>
      <c r="G640" s="30"/>
      <c r="H640" s="30"/>
      <c r="I640" s="30"/>
      <c r="J640" s="30"/>
      <c r="K640" s="30"/>
      <c r="L640" s="30"/>
      <c r="M640" s="30"/>
      <c r="N640" s="35">
        <v>1815.1524328599319</v>
      </c>
      <c r="O640" s="30"/>
    </row>
    <row r="641" spans="2:15" ht="25.5" x14ac:dyDescent="0.2">
      <c r="B641" s="20">
        <v>633</v>
      </c>
      <c r="C641" s="24" t="s">
        <v>617</v>
      </c>
      <c r="D641" s="31">
        <f t="shared" si="12"/>
        <v>1245.421513572061</v>
      </c>
      <c r="E641" s="30"/>
      <c r="F641" s="30"/>
      <c r="G641" s="30"/>
      <c r="H641" s="30"/>
      <c r="I641" s="30"/>
      <c r="J641" s="30"/>
      <c r="K641" s="30"/>
      <c r="L641" s="30"/>
      <c r="M641" s="30"/>
      <c r="N641" s="33">
        <v>1245.421513572061</v>
      </c>
      <c r="O641" s="30"/>
    </row>
    <row r="642" spans="2:15" ht="25.5" x14ac:dyDescent="0.2">
      <c r="B642" s="20">
        <v>634</v>
      </c>
      <c r="C642" s="24" t="s">
        <v>618</v>
      </c>
      <c r="D642" s="31">
        <f t="shared" si="12"/>
        <v>1594.0771489174203</v>
      </c>
      <c r="E642" s="30"/>
      <c r="F642" s="30"/>
      <c r="G642" s="30"/>
      <c r="H642" s="30"/>
      <c r="I642" s="30"/>
      <c r="J642" s="30"/>
      <c r="K642" s="30"/>
      <c r="L642" s="30">
        <v>816.23197573869516</v>
      </c>
      <c r="M642" s="30"/>
      <c r="N642" s="33">
        <v>777.84517317872519</v>
      </c>
      <c r="O642" s="30"/>
    </row>
    <row r="643" spans="2:15" ht="25.5" x14ac:dyDescent="0.2">
      <c r="B643" s="20">
        <v>635</v>
      </c>
      <c r="C643" s="24" t="s">
        <v>619</v>
      </c>
      <c r="D643" s="31">
        <f t="shared" si="12"/>
        <v>4658.9956626634357</v>
      </c>
      <c r="E643" s="30"/>
      <c r="F643" s="30"/>
      <c r="G643" s="30"/>
      <c r="H643" s="30"/>
      <c r="I643" s="30"/>
      <c r="J643" s="30"/>
      <c r="K643" s="30"/>
      <c r="L643" s="30">
        <v>2137.0170976800132</v>
      </c>
      <c r="M643" s="30"/>
      <c r="N643" s="33">
        <v>2521.9785649834225</v>
      </c>
      <c r="O643" s="30"/>
    </row>
    <row r="644" spans="2:15" ht="25.5" x14ac:dyDescent="0.2">
      <c r="B644" s="20">
        <v>636</v>
      </c>
      <c r="C644" s="24" t="s">
        <v>620</v>
      </c>
      <c r="D644" s="31">
        <f t="shared" si="12"/>
        <v>4658.9956626634357</v>
      </c>
      <c r="E644" s="30"/>
      <c r="F644" s="30"/>
      <c r="G644" s="30"/>
      <c r="H644" s="30"/>
      <c r="I644" s="30"/>
      <c r="J644" s="30"/>
      <c r="K644" s="30"/>
      <c r="L644" s="30">
        <v>2137.0170976800132</v>
      </c>
      <c r="M644" s="30"/>
      <c r="N644" s="33">
        <v>2521.9785649834225</v>
      </c>
      <c r="O644" s="30"/>
    </row>
    <row r="645" spans="2:15" ht="25.5" x14ac:dyDescent="0.2">
      <c r="B645" s="20">
        <v>637</v>
      </c>
      <c r="C645" s="24" t="s">
        <v>621</v>
      </c>
      <c r="D645" s="31">
        <f t="shared" si="12"/>
        <v>6072.6698610856674</v>
      </c>
      <c r="E645" s="30"/>
      <c r="F645" s="30"/>
      <c r="G645" s="30"/>
      <c r="H645" s="30"/>
      <c r="I645" s="30"/>
      <c r="J645" s="30"/>
      <c r="K645" s="30"/>
      <c r="L645" s="30">
        <v>3109.4501537381425</v>
      </c>
      <c r="M645" s="30"/>
      <c r="N645" s="33">
        <v>2963.2197073475245</v>
      </c>
      <c r="O645" s="30"/>
    </row>
    <row r="646" spans="2:15" ht="25.5" x14ac:dyDescent="0.2">
      <c r="B646" s="20">
        <v>638</v>
      </c>
      <c r="C646" s="24" t="s">
        <v>622</v>
      </c>
      <c r="D646" s="31">
        <f t="shared" si="12"/>
        <v>3643.6019166514006</v>
      </c>
      <c r="E646" s="30"/>
      <c r="F646" s="30"/>
      <c r="G646" s="30"/>
      <c r="H646" s="30"/>
      <c r="I646" s="30"/>
      <c r="J646" s="30"/>
      <c r="K646" s="30"/>
      <c r="L646" s="30">
        <v>1865.6700922428859</v>
      </c>
      <c r="M646" s="30"/>
      <c r="N646" s="33">
        <v>1777.931824408515</v>
      </c>
      <c r="O646" s="30"/>
    </row>
    <row r="647" spans="2:15" ht="25.5" x14ac:dyDescent="0.2">
      <c r="B647" s="20">
        <v>639</v>
      </c>
      <c r="C647" s="24" t="s">
        <v>623</v>
      </c>
      <c r="D647" s="31">
        <f t="shared" si="12"/>
        <v>3141.3425114919942</v>
      </c>
      <c r="E647" s="30"/>
      <c r="F647" s="30"/>
      <c r="G647" s="30"/>
      <c r="H647" s="30"/>
      <c r="I647" s="30"/>
      <c r="J647" s="30"/>
      <c r="K647" s="30"/>
      <c r="L647" s="30">
        <v>1598.4464235270154</v>
      </c>
      <c r="M647" s="30"/>
      <c r="N647" s="34">
        <v>1542.8960879649787</v>
      </c>
      <c r="O647" s="30"/>
    </row>
    <row r="648" spans="2:15" ht="25.5" x14ac:dyDescent="0.2">
      <c r="B648" s="20">
        <v>640</v>
      </c>
      <c r="C648" s="24" t="s">
        <v>624</v>
      </c>
      <c r="D648" s="31">
        <f t="shared" si="12"/>
        <v>2504.9758809036935</v>
      </c>
      <c r="E648" s="30"/>
      <c r="F648" s="30"/>
      <c r="G648" s="30"/>
      <c r="H648" s="30"/>
      <c r="I648" s="30"/>
      <c r="J648" s="30"/>
      <c r="K648" s="30"/>
      <c r="L648" s="30">
        <v>1282.6477516228397</v>
      </c>
      <c r="M648" s="30"/>
      <c r="N648" s="33">
        <v>1222.3281292808538</v>
      </c>
      <c r="O648" s="30"/>
    </row>
    <row r="649" spans="2:15" ht="25.5" x14ac:dyDescent="0.2">
      <c r="B649" s="20">
        <v>641</v>
      </c>
      <c r="C649" s="24" t="s">
        <v>625</v>
      </c>
      <c r="D649" s="31">
        <f t="shared" si="12"/>
        <v>7576.1775594529236</v>
      </c>
      <c r="E649" s="30"/>
      <c r="F649" s="30"/>
      <c r="G649" s="30"/>
      <c r="H649" s="30"/>
      <c r="I649" s="30"/>
      <c r="J649" s="30"/>
      <c r="K649" s="30"/>
      <c r="L649" s="30">
        <v>3855.0752296550327</v>
      </c>
      <c r="M649" s="30"/>
      <c r="N649" s="34">
        <v>3721.1023297978909</v>
      </c>
      <c r="O649" s="30"/>
    </row>
    <row r="650" spans="2:15" ht="25.5" x14ac:dyDescent="0.2">
      <c r="B650" s="20">
        <v>642</v>
      </c>
      <c r="C650" s="24" t="s">
        <v>626</v>
      </c>
      <c r="D650" s="31">
        <f t="shared" si="12"/>
        <v>2679.3808913245175</v>
      </c>
      <c r="E650" s="30"/>
      <c r="F650" s="30"/>
      <c r="G650" s="30"/>
      <c r="H650" s="30"/>
      <c r="I650" s="30"/>
      <c r="J650" s="30"/>
      <c r="K650" s="30"/>
      <c r="L650" s="30">
        <v>1363.3812868838004</v>
      </c>
      <c r="M650" s="30"/>
      <c r="N650" s="34">
        <v>1315.9996044407173</v>
      </c>
      <c r="O650" s="30"/>
    </row>
    <row r="651" spans="2:15" ht="25.5" x14ac:dyDescent="0.2">
      <c r="B651" s="20">
        <v>643</v>
      </c>
      <c r="C651" s="24" t="s">
        <v>627</v>
      </c>
      <c r="D651" s="31">
        <f t="shared" si="12"/>
        <v>6141.0774413520157</v>
      </c>
      <c r="E651" s="30"/>
      <c r="F651" s="30"/>
      <c r="G651" s="30"/>
      <c r="H651" s="30"/>
      <c r="I651" s="30"/>
      <c r="J651" s="30"/>
      <c r="K651" s="30"/>
      <c r="L651" s="30">
        <v>3140.3192694971162</v>
      </c>
      <c r="M651" s="30"/>
      <c r="N651" s="33">
        <v>3000.758171854899</v>
      </c>
      <c r="O651" s="30"/>
    </row>
    <row r="652" spans="2:15" ht="25.5" x14ac:dyDescent="0.2">
      <c r="B652" s="20">
        <v>644</v>
      </c>
      <c r="C652" s="24" t="s">
        <v>628</v>
      </c>
      <c r="D652" s="31">
        <f t="shared" si="12"/>
        <v>8684.8854478548674</v>
      </c>
      <c r="E652" s="30"/>
      <c r="F652" s="30"/>
      <c r="G652" s="30"/>
      <c r="H652" s="30"/>
      <c r="I652" s="30"/>
      <c r="J652" s="30"/>
      <c r="K652" s="30"/>
      <c r="L652" s="30">
        <v>4419.2315575987495</v>
      </c>
      <c r="M652" s="30"/>
      <c r="N652" s="34">
        <v>4265.6538902561178</v>
      </c>
      <c r="O652" s="30"/>
    </row>
    <row r="653" spans="2:15" ht="25.5" x14ac:dyDescent="0.2">
      <c r="B653" s="20">
        <v>645</v>
      </c>
      <c r="C653" s="24" t="s">
        <v>629</v>
      </c>
      <c r="D653" s="31">
        <f t="shared" si="12"/>
        <v>2494.596243257527</v>
      </c>
      <c r="E653" s="30"/>
      <c r="F653" s="30"/>
      <c r="G653" s="30"/>
      <c r="H653" s="30"/>
      <c r="I653" s="30"/>
      <c r="J653" s="30"/>
      <c r="K653" s="30"/>
      <c r="L653" s="30">
        <v>1269.3552322265145</v>
      </c>
      <c r="M653" s="30"/>
      <c r="N653" s="34">
        <v>1225.2410110310127</v>
      </c>
      <c r="O653" s="30"/>
    </row>
    <row r="654" spans="2:15" ht="25.5" x14ac:dyDescent="0.2">
      <c r="B654" s="20">
        <v>646</v>
      </c>
      <c r="C654" s="24" t="s">
        <v>630</v>
      </c>
      <c r="D654" s="31">
        <f t="shared" si="12"/>
        <v>3788.0887797264618</v>
      </c>
      <c r="E654" s="30"/>
      <c r="F654" s="30"/>
      <c r="G654" s="30"/>
      <c r="H654" s="30"/>
      <c r="I654" s="30"/>
      <c r="J654" s="30"/>
      <c r="K654" s="30"/>
      <c r="L654" s="30">
        <v>1927.5376148275163</v>
      </c>
      <c r="M654" s="30"/>
      <c r="N654" s="34">
        <v>1860.5511648989454</v>
      </c>
      <c r="O654" s="30"/>
    </row>
    <row r="655" spans="2:15" ht="25.5" x14ac:dyDescent="0.2">
      <c r="B655" s="20">
        <v>647</v>
      </c>
      <c r="C655" s="24" t="s">
        <v>631</v>
      </c>
      <c r="D655" s="31">
        <f t="shared" si="12"/>
        <v>4858.1358888685336</v>
      </c>
      <c r="E655" s="30"/>
      <c r="F655" s="30"/>
      <c r="G655" s="30"/>
      <c r="H655" s="30"/>
      <c r="I655" s="30"/>
      <c r="J655" s="30"/>
      <c r="K655" s="30"/>
      <c r="L655" s="30">
        <v>2487.5601229905142</v>
      </c>
      <c r="M655" s="30"/>
      <c r="N655" s="33">
        <v>2370.575765878019</v>
      </c>
      <c r="O655" s="30"/>
    </row>
    <row r="656" spans="2:15" ht="25.5" x14ac:dyDescent="0.2">
      <c r="B656" s="20">
        <v>648</v>
      </c>
      <c r="C656" s="24" t="s">
        <v>632</v>
      </c>
      <c r="D656" s="31">
        <f t="shared" si="12"/>
        <v>994.70353320724303</v>
      </c>
      <c r="E656" s="30"/>
      <c r="F656" s="30"/>
      <c r="G656" s="30"/>
      <c r="H656" s="30"/>
      <c r="I656" s="30"/>
      <c r="J656" s="30"/>
      <c r="K656" s="30"/>
      <c r="L656" s="30"/>
      <c r="M656" s="30"/>
      <c r="N656" s="35">
        <v>994.70353320724303</v>
      </c>
      <c r="O656" s="30"/>
    </row>
    <row r="657" spans="2:15" ht="25.5" x14ac:dyDescent="0.2">
      <c r="B657" s="20">
        <v>649</v>
      </c>
      <c r="C657" s="24" t="s">
        <v>633</v>
      </c>
      <c r="D657" s="31">
        <f t="shared" si="12"/>
        <v>1214.5339722171334</v>
      </c>
      <c r="E657" s="30"/>
      <c r="F657" s="30"/>
      <c r="G657" s="30"/>
      <c r="H657" s="30"/>
      <c r="I657" s="30"/>
      <c r="J657" s="30"/>
      <c r="K657" s="30"/>
      <c r="L657" s="30">
        <v>621.89003074762854</v>
      </c>
      <c r="M657" s="30"/>
      <c r="N657" s="33">
        <v>592.64394146950474</v>
      </c>
      <c r="O657" s="30"/>
    </row>
    <row r="658" spans="2:15" ht="25.5" x14ac:dyDescent="0.2">
      <c r="B658" s="20">
        <v>650</v>
      </c>
      <c r="C658" s="24" t="s">
        <v>634</v>
      </c>
      <c r="D658" s="29">
        <f t="shared" si="12"/>
        <v>1650.1835054829808</v>
      </c>
      <c r="E658" s="30"/>
      <c r="F658" s="30"/>
      <c r="G658" s="30"/>
      <c r="H658" s="30"/>
      <c r="I658" s="30"/>
      <c r="J658" s="30"/>
      <c r="K658" s="30"/>
      <c r="L658" s="30"/>
      <c r="M658" s="30"/>
      <c r="N658" s="33">
        <v>1650.1835054829808</v>
      </c>
      <c r="O658" s="30"/>
    </row>
    <row r="659" spans="2:15" ht="25.5" x14ac:dyDescent="0.2">
      <c r="B659" s="20">
        <v>651</v>
      </c>
      <c r="C659" s="24" t="s">
        <v>635</v>
      </c>
      <c r="D659" s="29">
        <f t="shared" si="12"/>
        <v>560.43968110742742</v>
      </c>
      <c r="E659" s="30"/>
      <c r="F659" s="30"/>
      <c r="G659" s="30"/>
      <c r="H659" s="30"/>
      <c r="I659" s="30"/>
      <c r="J659" s="30"/>
      <c r="K659" s="30"/>
      <c r="L659" s="30"/>
      <c r="M659" s="30"/>
      <c r="N659" s="33">
        <v>560.43968110742742</v>
      </c>
      <c r="O659" s="30"/>
    </row>
    <row r="660" spans="2:15" ht="25.5" x14ac:dyDescent="0.2">
      <c r="B660" s="20">
        <v>652</v>
      </c>
      <c r="C660" s="24" t="s">
        <v>636</v>
      </c>
      <c r="D660" s="29">
        <f t="shared" si="12"/>
        <v>4376.5279730306584</v>
      </c>
      <c r="E660" s="30"/>
      <c r="F660" s="30"/>
      <c r="G660" s="30"/>
      <c r="H660" s="30"/>
      <c r="I660" s="30"/>
      <c r="J660" s="30"/>
      <c r="K660" s="30"/>
      <c r="L660" s="30">
        <v>2228.6739808991529</v>
      </c>
      <c r="M660" s="30"/>
      <c r="N660" s="34">
        <v>2147.8539921315055</v>
      </c>
      <c r="O660" s="30"/>
    </row>
    <row r="661" spans="2:15" ht="25.5" x14ac:dyDescent="0.2">
      <c r="B661" s="20">
        <v>653</v>
      </c>
      <c r="C661" s="24" t="s">
        <v>637</v>
      </c>
      <c r="D661" s="29">
        <f t="shared" si="12"/>
        <v>2960.4269940734071</v>
      </c>
      <c r="E661" s="30"/>
      <c r="F661" s="30"/>
      <c r="G661" s="30"/>
      <c r="H661" s="30"/>
      <c r="I661" s="30"/>
      <c r="J661" s="30"/>
      <c r="K661" s="30"/>
      <c r="L661" s="30">
        <v>1515.8573867414889</v>
      </c>
      <c r="M661" s="30"/>
      <c r="N661" s="33">
        <v>1444.5696073319182</v>
      </c>
      <c r="O661" s="30"/>
    </row>
    <row r="662" spans="2:15" ht="25.5" x14ac:dyDescent="0.2">
      <c r="B662" s="20">
        <v>654</v>
      </c>
      <c r="C662" s="24" t="s">
        <v>638</v>
      </c>
      <c r="D662" s="29">
        <f t="shared" si="12"/>
        <v>3188.150803481687</v>
      </c>
      <c r="E662" s="30"/>
      <c r="F662" s="30"/>
      <c r="G662" s="30"/>
      <c r="H662" s="30"/>
      <c r="I662" s="30"/>
      <c r="J662" s="30"/>
      <c r="K662" s="30"/>
      <c r="L662" s="30">
        <v>1632.4604571242367</v>
      </c>
      <c r="M662" s="30"/>
      <c r="N662" s="33">
        <v>1555.6903463574504</v>
      </c>
      <c r="O662" s="30"/>
    </row>
    <row r="663" spans="2:15" ht="25.5" x14ac:dyDescent="0.2">
      <c r="B663" s="20">
        <v>655</v>
      </c>
      <c r="C663" s="24" t="s">
        <v>639</v>
      </c>
      <c r="D663" s="29">
        <f t="shared" si="12"/>
        <v>4214.4342149794065</v>
      </c>
      <c r="E663" s="30"/>
      <c r="F663" s="30"/>
      <c r="G663" s="30"/>
      <c r="H663" s="30"/>
      <c r="I663" s="30"/>
      <c r="J663" s="30"/>
      <c r="K663" s="30"/>
      <c r="L663" s="30">
        <v>2146.1303707046231</v>
      </c>
      <c r="M663" s="30"/>
      <c r="N663" s="34">
        <v>2068.3038442747829</v>
      </c>
      <c r="O663" s="30"/>
    </row>
    <row r="664" spans="2:15" ht="25.5" x14ac:dyDescent="0.2">
      <c r="B664" s="20">
        <v>656</v>
      </c>
      <c r="C664" s="24" t="s">
        <v>640</v>
      </c>
      <c r="D664" s="29">
        <f t="shared" si="12"/>
        <v>16815.416951508763</v>
      </c>
      <c r="E664" s="30"/>
      <c r="F664" s="30"/>
      <c r="G664" s="30"/>
      <c r="H664" s="30"/>
      <c r="I664" s="30"/>
      <c r="J664" s="30"/>
      <c r="K664" s="30"/>
      <c r="L664" s="30">
        <v>8556.3849512256402</v>
      </c>
      <c r="M664" s="30"/>
      <c r="N664" s="34">
        <v>8259.0320002831231</v>
      </c>
      <c r="O664" s="30"/>
    </row>
    <row r="665" spans="2:15" ht="25.5" x14ac:dyDescent="0.2">
      <c r="B665" s="20">
        <v>657</v>
      </c>
      <c r="C665" s="24" t="s">
        <v>641</v>
      </c>
      <c r="D665" s="29">
        <f t="shared" si="12"/>
        <v>2512.4497554412574</v>
      </c>
      <c r="E665" s="30"/>
      <c r="F665" s="30"/>
      <c r="G665" s="30"/>
      <c r="H665" s="30"/>
      <c r="I665" s="30"/>
      <c r="J665" s="30"/>
      <c r="K665" s="30"/>
      <c r="L665" s="30">
        <v>1279.4224636620595</v>
      </c>
      <c r="M665" s="30"/>
      <c r="N665" s="34">
        <v>1233.0272917791976</v>
      </c>
      <c r="O665" s="30"/>
    </row>
    <row r="666" spans="2:15" ht="25.5" x14ac:dyDescent="0.2">
      <c r="B666" s="20">
        <v>658</v>
      </c>
      <c r="C666" s="24" t="s">
        <v>642</v>
      </c>
      <c r="D666" s="29">
        <f t="shared" si="12"/>
        <v>2249.8663065885448</v>
      </c>
      <c r="E666" s="30"/>
      <c r="F666" s="30"/>
      <c r="G666" s="30"/>
      <c r="H666" s="30"/>
      <c r="I666" s="30"/>
      <c r="J666" s="30"/>
      <c r="K666" s="30"/>
      <c r="L666" s="30"/>
      <c r="M666" s="30"/>
      <c r="N666" s="33">
        <v>2249.8663065885448</v>
      </c>
      <c r="O666" s="30"/>
    </row>
    <row r="667" spans="2:15" ht="25.5" x14ac:dyDescent="0.2">
      <c r="B667" s="20">
        <v>659</v>
      </c>
      <c r="C667" s="24" t="s">
        <v>643</v>
      </c>
      <c r="D667" s="29">
        <f t="shared" si="12"/>
        <v>9312.3102972704582</v>
      </c>
      <c r="E667" s="30"/>
      <c r="F667" s="30"/>
      <c r="G667" s="30"/>
      <c r="H667" s="30"/>
      <c r="I667" s="30"/>
      <c r="J667" s="30"/>
      <c r="K667" s="30"/>
      <c r="L667" s="30"/>
      <c r="M667" s="30"/>
      <c r="N667" s="30">
        <v>9312.3102972704582</v>
      </c>
      <c r="O667" s="30"/>
    </row>
    <row r="668" spans="2:15" ht="25.5" x14ac:dyDescent="0.2">
      <c r="B668" s="20">
        <v>660</v>
      </c>
      <c r="C668" s="24" t="s">
        <v>644</v>
      </c>
      <c r="D668" s="29">
        <f t="shared" si="12"/>
        <v>2125.4327042034065</v>
      </c>
      <c r="E668" s="30"/>
      <c r="F668" s="30"/>
      <c r="G668" s="30"/>
      <c r="H668" s="30"/>
      <c r="I668" s="30"/>
      <c r="J668" s="30"/>
      <c r="K668" s="30"/>
      <c r="L668" s="30">
        <v>1088.3058066317731</v>
      </c>
      <c r="M668" s="30"/>
      <c r="N668" s="33">
        <v>1037.1268975716334</v>
      </c>
      <c r="O668" s="30"/>
    </row>
    <row r="669" spans="2:15" ht="25.5" x14ac:dyDescent="0.2">
      <c r="B669" s="20">
        <v>661</v>
      </c>
      <c r="C669" s="24" t="s">
        <v>645</v>
      </c>
      <c r="D669" s="29">
        <f t="shared" si="12"/>
        <v>4074.4270976028456</v>
      </c>
      <c r="E669" s="30"/>
      <c r="F669" s="30"/>
      <c r="G669" s="30"/>
      <c r="H669" s="30"/>
      <c r="I669" s="30"/>
      <c r="J669" s="30"/>
      <c r="K669" s="30"/>
      <c r="L669" s="30"/>
      <c r="M669" s="30"/>
      <c r="N669" s="33">
        <v>4074.4270976028456</v>
      </c>
      <c r="O669" s="30"/>
    </row>
    <row r="670" spans="2:15" ht="25.5" x14ac:dyDescent="0.2">
      <c r="B670" s="20">
        <v>662</v>
      </c>
      <c r="C670" s="24" t="s">
        <v>646</v>
      </c>
      <c r="D670" s="29">
        <f t="shared" si="12"/>
        <v>3603.3041316594708</v>
      </c>
      <c r="E670" s="30"/>
      <c r="F670" s="30"/>
      <c r="G670" s="30"/>
      <c r="H670" s="30"/>
      <c r="I670" s="30"/>
      <c r="J670" s="30"/>
      <c r="K670" s="30"/>
      <c r="L670" s="30">
        <v>1833.5115601702305</v>
      </c>
      <c r="M670" s="30"/>
      <c r="N670" s="34">
        <v>1769.7925714892403</v>
      </c>
      <c r="O670" s="30"/>
    </row>
    <row r="671" spans="2:15" ht="25.5" x14ac:dyDescent="0.2">
      <c r="B671" s="20">
        <v>663</v>
      </c>
      <c r="C671" s="24" t="s">
        <v>647</v>
      </c>
      <c r="D671" s="29">
        <f t="shared" si="12"/>
        <v>4052.3404569281529</v>
      </c>
      <c r="E671" s="30"/>
      <c r="F671" s="30"/>
      <c r="G671" s="30"/>
      <c r="H671" s="30"/>
      <c r="I671" s="30"/>
      <c r="J671" s="30"/>
      <c r="K671" s="30"/>
      <c r="L671" s="30">
        <v>2063.586760510093</v>
      </c>
      <c r="M671" s="30"/>
      <c r="N671" s="34">
        <v>1988.7536964180601</v>
      </c>
      <c r="O671" s="30"/>
    </row>
    <row r="672" spans="2:15" ht="25.5" x14ac:dyDescent="0.2">
      <c r="B672" s="20">
        <v>664</v>
      </c>
      <c r="C672" s="24" t="s">
        <v>648</v>
      </c>
      <c r="D672" s="29">
        <f t="shared" si="12"/>
        <v>1369.9636649292672</v>
      </c>
      <c r="E672" s="30"/>
      <c r="F672" s="30"/>
      <c r="G672" s="30"/>
      <c r="H672" s="30"/>
      <c r="I672" s="30"/>
      <c r="J672" s="30"/>
      <c r="K672" s="30"/>
      <c r="L672" s="30"/>
      <c r="M672" s="30"/>
      <c r="N672" s="33">
        <v>1369.9636649292672</v>
      </c>
      <c r="O672" s="30"/>
    </row>
    <row r="673" spans="2:15" ht="25.5" x14ac:dyDescent="0.2">
      <c r="B673" s="20">
        <v>665</v>
      </c>
      <c r="C673" s="24" t="s">
        <v>649</v>
      </c>
      <c r="D673" s="29">
        <f t="shared" si="12"/>
        <v>1556.7768919650762</v>
      </c>
      <c r="E673" s="30"/>
      <c r="F673" s="30"/>
      <c r="G673" s="30"/>
      <c r="H673" s="30"/>
      <c r="I673" s="30"/>
      <c r="J673" s="30"/>
      <c r="K673" s="30"/>
      <c r="L673" s="30"/>
      <c r="M673" s="30"/>
      <c r="N673" s="33">
        <v>1556.7768919650762</v>
      </c>
      <c r="O673" s="30"/>
    </row>
    <row r="674" spans="2:15" ht="25.5" x14ac:dyDescent="0.2">
      <c r="B674" s="20">
        <v>666</v>
      </c>
      <c r="C674" s="24" t="s">
        <v>650</v>
      </c>
      <c r="D674" s="29">
        <f t="shared" si="12"/>
        <v>2808.6076267813996</v>
      </c>
      <c r="E674" s="30"/>
      <c r="F674" s="30"/>
      <c r="G674" s="30"/>
      <c r="H674" s="30"/>
      <c r="I674" s="30"/>
      <c r="J674" s="30"/>
      <c r="K674" s="30"/>
      <c r="L674" s="30">
        <v>1438.11851213317</v>
      </c>
      <c r="M674" s="30"/>
      <c r="N674" s="33">
        <v>1370.4891146482298</v>
      </c>
      <c r="O674" s="30"/>
    </row>
    <row r="675" spans="2:15" ht="25.5" x14ac:dyDescent="0.2">
      <c r="B675" s="20">
        <v>667</v>
      </c>
      <c r="C675" s="24" t="s">
        <v>651</v>
      </c>
      <c r="D675" s="29">
        <f t="shared" ref="D675:D738" si="13">E675+F675+G675+H675+I675+J675+K675+L675+M675+N675+O675</f>
        <v>1897.708894795127</v>
      </c>
      <c r="E675" s="30"/>
      <c r="F675" s="30"/>
      <c r="G675" s="30"/>
      <c r="H675" s="30"/>
      <c r="I675" s="30"/>
      <c r="J675" s="30"/>
      <c r="K675" s="30"/>
      <c r="L675" s="30">
        <v>971.70273624902541</v>
      </c>
      <c r="M675" s="30"/>
      <c r="N675" s="33">
        <v>926.00615854610146</v>
      </c>
      <c r="O675" s="30"/>
    </row>
    <row r="676" spans="2:15" ht="25.5" x14ac:dyDescent="0.2">
      <c r="B676" s="20">
        <v>668</v>
      </c>
      <c r="C676" s="24" t="s">
        <v>652</v>
      </c>
      <c r="D676" s="29">
        <f t="shared" si="13"/>
        <v>12657.758875648318</v>
      </c>
      <c r="E676" s="30"/>
      <c r="F676" s="30"/>
      <c r="G676" s="30"/>
      <c r="H676" s="30"/>
      <c r="I676" s="30"/>
      <c r="J676" s="30"/>
      <c r="K676" s="30"/>
      <c r="L676" s="30">
        <v>6440.7952270835513</v>
      </c>
      <c r="M676" s="30"/>
      <c r="N676" s="34">
        <v>6216.963648564767</v>
      </c>
      <c r="O676" s="30"/>
    </row>
    <row r="677" spans="2:15" ht="25.5" x14ac:dyDescent="0.2">
      <c r="B677" s="20">
        <v>669</v>
      </c>
      <c r="C677" s="24" t="s">
        <v>653</v>
      </c>
      <c r="D677" s="29">
        <f t="shared" si="13"/>
        <v>1134.656306358766</v>
      </c>
      <c r="E677" s="30"/>
      <c r="F677" s="30"/>
      <c r="G677" s="30"/>
      <c r="H677" s="30"/>
      <c r="I677" s="30"/>
      <c r="J677" s="30"/>
      <c r="K677" s="30"/>
      <c r="L677" s="30">
        <v>577.80527136170906</v>
      </c>
      <c r="M677" s="30"/>
      <c r="N677" s="34">
        <v>556.85103499705701</v>
      </c>
      <c r="O677" s="30"/>
    </row>
    <row r="678" spans="2:15" ht="25.5" x14ac:dyDescent="0.2">
      <c r="B678" s="20">
        <v>670</v>
      </c>
      <c r="C678" s="24" t="s">
        <v>654</v>
      </c>
      <c r="D678" s="29">
        <f t="shared" si="13"/>
        <v>5142.8712186766979</v>
      </c>
      <c r="E678" s="30"/>
      <c r="F678" s="30"/>
      <c r="G678" s="30"/>
      <c r="H678" s="30"/>
      <c r="I678" s="30"/>
      <c r="J678" s="30"/>
      <c r="K678" s="30"/>
      <c r="L678" s="30"/>
      <c r="M678" s="30">
        <v>2194.7357326686642</v>
      </c>
      <c r="N678" s="30"/>
      <c r="O678" s="33">
        <v>2948.1354860080337</v>
      </c>
    </row>
    <row r="679" spans="2:15" ht="25.5" x14ac:dyDescent="0.2">
      <c r="B679" s="20">
        <v>671</v>
      </c>
      <c r="C679" s="24" t="s">
        <v>655</v>
      </c>
      <c r="D679" s="29">
        <f t="shared" si="13"/>
        <v>1493.8782745470503</v>
      </c>
      <c r="E679" s="30"/>
      <c r="F679" s="30"/>
      <c r="G679" s="30"/>
      <c r="H679" s="30"/>
      <c r="I679" s="30"/>
      <c r="J679" s="30"/>
      <c r="K679" s="30"/>
      <c r="L679" s="30"/>
      <c r="M679" s="30">
        <v>629.40265888979991</v>
      </c>
      <c r="N679" s="30"/>
      <c r="O679" s="33">
        <v>864.4756156572505</v>
      </c>
    </row>
    <row r="680" spans="2:15" ht="25.5" x14ac:dyDescent="0.2">
      <c r="B680" s="20">
        <v>672</v>
      </c>
      <c r="C680" s="24" t="s">
        <v>656</v>
      </c>
      <c r="D680" s="29">
        <f t="shared" si="13"/>
        <v>4007.6554808936562</v>
      </c>
      <c r="E680" s="30"/>
      <c r="F680" s="30"/>
      <c r="G680" s="30"/>
      <c r="H680" s="30"/>
      <c r="I680" s="30"/>
      <c r="J680" s="30"/>
      <c r="K680" s="30"/>
      <c r="L680" s="30"/>
      <c r="M680" s="30">
        <v>1697.7427575054619</v>
      </c>
      <c r="N680" s="30"/>
      <c r="O680" s="34">
        <v>2309.9127233881945</v>
      </c>
    </row>
    <row r="681" spans="2:15" ht="25.5" x14ac:dyDescent="0.2">
      <c r="B681" s="20">
        <v>673</v>
      </c>
      <c r="C681" s="24" t="s">
        <v>657</v>
      </c>
      <c r="D681" s="29">
        <f t="shared" si="13"/>
        <v>2404.593288536194</v>
      </c>
      <c r="E681" s="30"/>
      <c r="F681" s="30"/>
      <c r="G681" s="30"/>
      <c r="H681" s="30"/>
      <c r="I681" s="30"/>
      <c r="J681" s="30"/>
      <c r="K681" s="30"/>
      <c r="L681" s="30"/>
      <c r="M681" s="30">
        <v>1018.6456545032771</v>
      </c>
      <c r="N681" s="30"/>
      <c r="O681" s="34">
        <v>1385.9476340329168</v>
      </c>
    </row>
    <row r="682" spans="2:15" ht="25.5" x14ac:dyDescent="0.2">
      <c r="B682" s="20">
        <v>674</v>
      </c>
      <c r="C682" s="24" t="s">
        <v>658</v>
      </c>
      <c r="D682" s="29">
        <f t="shared" si="13"/>
        <v>11658.63392568221</v>
      </c>
      <c r="E682" s="30"/>
      <c r="F682" s="30"/>
      <c r="G682" s="30"/>
      <c r="H682" s="30"/>
      <c r="I682" s="30"/>
      <c r="J682" s="30"/>
      <c r="K682" s="30"/>
      <c r="L682" s="30"/>
      <c r="M682" s="30">
        <v>4938.8878212801892</v>
      </c>
      <c r="N682" s="30"/>
      <c r="O682" s="34">
        <v>6719.7461044020201</v>
      </c>
    </row>
    <row r="683" spans="2:15" ht="25.5" x14ac:dyDescent="0.2">
      <c r="B683" s="20">
        <v>675</v>
      </c>
      <c r="C683" s="24" t="s">
        <v>659</v>
      </c>
      <c r="D683" s="29">
        <f t="shared" si="13"/>
        <v>1476.430029470675</v>
      </c>
      <c r="E683" s="30"/>
      <c r="F683" s="30"/>
      <c r="G683" s="30"/>
      <c r="H683" s="30"/>
      <c r="I683" s="30"/>
      <c r="J683" s="30"/>
      <c r="K683" s="30"/>
      <c r="L683" s="30"/>
      <c r="M683" s="30">
        <v>554.32270610294051</v>
      </c>
      <c r="N683" s="30"/>
      <c r="O683" s="33">
        <v>922.10732336773435</v>
      </c>
    </row>
    <row r="684" spans="2:15" ht="25.5" x14ac:dyDescent="0.2">
      <c r="B684" s="20">
        <v>676</v>
      </c>
      <c r="C684" s="24" t="s">
        <v>660</v>
      </c>
      <c r="D684" s="29">
        <f t="shared" si="13"/>
        <v>1495.0203439723218</v>
      </c>
      <c r="E684" s="30"/>
      <c r="F684" s="30"/>
      <c r="G684" s="30"/>
      <c r="H684" s="30"/>
      <c r="I684" s="30"/>
      <c r="J684" s="30"/>
      <c r="K684" s="30"/>
      <c r="L684" s="30"/>
      <c r="M684" s="30">
        <v>638.00421431882364</v>
      </c>
      <c r="N684" s="30"/>
      <c r="O684" s="33">
        <v>857.01612965349807</v>
      </c>
    </row>
    <row r="685" spans="2:15" ht="25.5" x14ac:dyDescent="0.2">
      <c r="B685" s="20">
        <v>677</v>
      </c>
      <c r="C685" s="24" t="s">
        <v>661</v>
      </c>
      <c r="D685" s="29">
        <f t="shared" si="13"/>
        <v>1844.2146467354687</v>
      </c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3">
        <v>1844.2146467354687</v>
      </c>
    </row>
    <row r="686" spans="2:15" ht="25.5" x14ac:dyDescent="0.2">
      <c r="B686" s="20">
        <v>678</v>
      </c>
      <c r="C686" s="24" t="s">
        <v>662</v>
      </c>
      <c r="D686" s="29">
        <f t="shared" si="13"/>
        <v>3763.7274811183015</v>
      </c>
      <c r="E686" s="30"/>
      <c r="F686" s="30"/>
      <c r="G686" s="30"/>
      <c r="H686" s="30"/>
      <c r="I686" s="30"/>
      <c r="J686" s="30"/>
      <c r="K686" s="30"/>
      <c r="L686" s="30"/>
      <c r="M686" s="30">
        <v>1603.6882014241594</v>
      </c>
      <c r="N686" s="30"/>
      <c r="O686" s="33">
        <v>2160.0392796941424</v>
      </c>
    </row>
    <row r="687" spans="2:15" ht="25.5" x14ac:dyDescent="0.2">
      <c r="B687" s="20">
        <v>679</v>
      </c>
      <c r="C687" s="24" t="s">
        <v>663</v>
      </c>
      <c r="D687" s="29">
        <f t="shared" si="13"/>
        <v>6219.2864840427246</v>
      </c>
      <c r="E687" s="30"/>
      <c r="F687" s="30"/>
      <c r="G687" s="30"/>
      <c r="H687" s="30"/>
      <c r="I687" s="30"/>
      <c r="J687" s="30"/>
      <c r="K687" s="30"/>
      <c r="L687" s="30"/>
      <c r="M687" s="30">
        <v>2654.0993846841725</v>
      </c>
      <c r="N687" s="30"/>
      <c r="O687" s="33">
        <v>3565.1870993585521</v>
      </c>
    </row>
    <row r="688" spans="2:15" ht="25.5" x14ac:dyDescent="0.2">
      <c r="B688" s="20">
        <v>680</v>
      </c>
      <c r="C688" s="24" t="s">
        <v>664</v>
      </c>
      <c r="D688" s="29">
        <f t="shared" si="13"/>
        <v>6039.8843074971692</v>
      </c>
      <c r="E688" s="30"/>
      <c r="F688" s="30"/>
      <c r="G688" s="30"/>
      <c r="H688" s="30"/>
      <c r="I688" s="30"/>
      <c r="J688" s="30"/>
      <c r="K688" s="30"/>
      <c r="L688" s="30"/>
      <c r="M688" s="30">
        <v>2577.5391436970372</v>
      </c>
      <c r="N688" s="30"/>
      <c r="O688" s="33">
        <v>3462.345163800132</v>
      </c>
    </row>
    <row r="689" spans="2:15" ht="25.5" x14ac:dyDescent="0.2">
      <c r="B689" s="20">
        <v>681</v>
      </c>
      <c r="C689" s="24" t="s">
        <v>665</v>
      </c>
      <c r="D689" s="29">
        <f t="shared" si="13"/>
        <v>1196.016716396397</v>
      </c>
      <c r="E689" s="30"/>
      <c r="F689" s="30"/>
      <c r="G689" s="30"/>
      <c r="H689" s="30"/>
      <c r="I689" s="30"/>
      <c r="J689" s="30"/>
      <c r="K689" s="30"/>
      <c r="L689" s="30"/>
      <c r="M689" s="30">
        <v>510.40381267359845</v>
      </c>
      <c r="N689" s="30"/>
      <c r="O689" s="33">
        <v>685.61290372279848</v>
      </c>
    </row>
    <row r="690" spans="2:15" ht="25.5" x14ac:dyDescent="0.2">
      <c r="B690" s="20">
        <v>682</v>
      </c>
      <c r="C690" s="24" t="s">
        <v>666</v>
      </c>
      <c r="D690" s="29">
        <f t="shared" si="13"/>
        <v>2041.6342301723555</v>
      </c>
      <c r="E690" s="30"/>
      <c r="F690" s="30"/>
      <c r="G690" s="30"/>
      <c r="H690" s="30"/>
      <c r="I690" s="30"/>
      <c r="J690" s="30"/>
      <c r="K690" s="30"/>
      <c r="L690" s="30"/>
      <c r="M690" s="30">
        <v>860.18422210744598</v>
      </c>
      <c r="N690" s="30"/>
      <c r="O690" s="33">
        <v>1181.4500080649095</v>
      </c>
    </row>
    <row r="691" spans="2:15" ht="25.5" x14ac:dyDescent="0.2">
      <c r="B691" s="20">
        <v>683</v>
      </c>
      <c r="C691" s="24" t="s">
        <v>667</v>
      </c>
      <c r="D691" s="29">
        <f t="shared" si="13"/>
        <v>1294.6950928988299</v>
      </c>
      <c r="E691" s="30"/>
      <c r="F691" s="30"/>
      <c r="G691" s="30"/>
      <c r="H691" s="30"/>
      <c r="I691" s="30"/>
      <c r="J691" s="30"/>
      <c r="K691" s="30"/>
      <c r="L691" s="30"/>
      <c r="M691" s="30">
        <v>545.48289266254596</v>
      </c>
      <c r="N691" s="30"/>
      <c r="O691" s="33">
        <v>749.21220023628405</v>
      </c>
    </row>
    <row r="692" spans="2:15" ht="25.5" x14ac:dyDescent="0.2">
      <c r="B692" s="20">
        <v>684</v>
      </c>
      <c r="C692" s="24" t="s">
        <v>668</v>
      </c>
      <c r="D692" s="29">
        <f t="shared" si="13"/>
        <v>2290.6132072326309</v>
      </c>
      <c r="E692" s="30"/>
      <c r="F692" s="30"/>
      <c r="G692" s="30"/>
      <c r="H692" s="30"/>
      <c r="I692" s="30"/>
      <c r="J692" s="30"/>
      <c r="K692" s="30"/>
      <c r="L692" s="30"/>
      <c r="M692" s="30">
        <v>965.08392989151332</v>
      </c>
      <c r="N692" s="30"/>
      <c r="O692" s="33">
        <v>1325.5292773411177</v>
      </c>
    </row>
    <row r="693" spans="2:15" ht="25.5" x14ac:dyDescent="0.2">
      <c r="B693" s="20">
        <v>685</v>
      </c>
      <c r="C693" s="24" t="s">
        <v>669</v>
      </c>
      <c r="D693" s="29">
        <f t="shared" si="13"/>
        <v>4659.8530718607544</v>
      </c>
      <c r="E693" s="30"/>
      <c r="F693" s="30"/>
      <c r="G693" s="30"/>
      <c r="H693" s="30"/>
      <c r="I693" s="30"/>
      <c r="J693" s="30"/>
      <c r="K693" s="30"/>
      <c r="L693" s="30"/>
      <c r="M693" s="30">
        <v>1985.518725572769</v>
      </c>
      <c r="N693" s="30"/>
      <c r="O693" s="33">
        <v>2674.3343462879857</v>
      </c>
    </row>
    <row r="694" spans="2:15" ht="25.5" x14ac:dyDescent="0.2">
      <c r="B694" s="20">
        <v>686</v>
      </c>
      <c r="C694" s="24" t="s">
        <v>670</v>
      </c>
      <c r="D694" s="29">
        <f t="shared" si="13"/>
        <v>353.31133212769254</v>
      </c>
      <c r="E694" s="30"/>
      <c r="F694" s="30"/>
      <c r="G694" s="30"/>
      <c r="H694" s="30"/>
      <c r="I694" s="30"/>
      <c r="J694" s="30"/>
      <c r="K694" s="30"/>
      <c r="L694" s="30"/>
      <c r="M694" s="30">
        <v>122.78450128575895</v>
      </c>
      <c r="N694" s="30"/>
      <c r="O694" s="33">
        <v>230.52683084193359</v>
      </c>
    </row>
    <row r="695" spans="2:15" ht="25.5" x14ac:dyDescent="0.2">
      <c r="B695" s="20">
        <v>687</v>
      </c>
      <c r="C695" s="24" t="s">
        <v>671</v>
      </c>
      <c r="D695" s="29">
        <f t="shared" si="13"/>
        <v>309.14769137331814</v>
      </c>
      <c r="E695" s="30"/>
      <c r="F695" s="30"/>
      <c r="G695" s="30"/>
      <c r="H695" s="30"/>
      <c r="I695" s="30"/>
      <c r="J695" s="30"/>
      <c r="K695" s="30"/>
      <c r="L695" s="30"/>
      <c r="M695" s="30">
        <v>107.43671438662631</v>
      </c>
      <c r="N695" s="30"/>
      <c r="O695" s="33">
        <v>201.7109769866918</v>
      </c>
    </row>
    <row r="696" spans="2:15" ht="25.5" x14ac:dyDescent="0.2">
      <c r="B696" s="20">
        <v>688</v>
      </c>
      <c r="C696" s="24" t="s">
        <v>672</v>
      </c>
      <c r="D696" s="29">
        <f t="shared" si="13"/>
        <v>1661.6623525328005</v>
      </c>
      <c r="E696" s="30"/>
      <c r="F696" s="30"/>
      <c r="G696" s="30"/>
      <c r="H696" s="30"/>
      <c r="I696" s="30"/>
      <c r="J696" s="30"/>
      <c r="K696" s="30"/>
      <c r="L696" s="30"/>
      <c r="M696" s="30">
        <v>704.55761882838715</v>
      </c>
      <c r="N696" s="30"/>
      <c r="O696" s="34">
        <v>957.10473370441321</v>
      </c>
    </row>
    <row r="697" spans="2:15" ht="25.5" x14ac:dyDescent="0.2">
      <c r="B697" s="20">
        <v>689</v>
      </c>
      <c r="C697" s="24" t="s">
        <v>673</v>
      </c>
      <c r="D697" s="29">
        <f t="shared" si="13"/>
        <v>1845.5391914078668</v>
      </c>
      <c r="E697" s="30"/>
      <c r="F697" s="30"/>
      <c r="G697" s="30"/>
      <c r="H697" s="30"/>
      <c r="I697" s="30"/>
      <c r="J697" s="30"/>
      <c r="K697" s="30"/>
      <c r="L697" s="30"/>
      <c r="M697" s="30">
        <v>692.90503719819901</v>
      </c>
      <c r="N697" s="30"/>
      <c r="O697" s="33">
        <v>1152.6341542096677</v>
      </c>
    </row>
    <row r="698" spans="2:15" ht="25.5" x14ac:dyDescent="0.2">
      <c r="B698" s="20">
        <v>690</v>
      </c>
      <c r="C698" s="24" t="s">
        <v>674</v>
      </c>
      <c r="D698" s="29">
        <f t="shared" si="13"/>
        <v>497.96016021324954</v>
      </c>
      <c r="E698" s="30"/>
      <c r="F698" s="30"/>
      <c r="G698" s="30"/>
      <c r="H698" s="30"/>
      <c r="I698" s="30"/>
      <c r="J698" s="30"/>
      <c r="K698" s="30"/>
      <c r="L698" s="30"/>
      <c r="M698" s="30">
        <v>209.80162166083258</v>
      </c>
      <c r="N698" s="30"/>
      <c r="O698" s="33">
        <v>288.15853855241693</v>
      </c>
    </row>
    <row r="699" spans="2:15" ht="25.5" x14ac:dyDescent="0.2">
      <c r="B699" s="20">
        <v>691</v>
      </c>
      <c r="C699" s="24" t="s">
        <v>675</v>
      </c>
      <c r="D699" s="29">
        <f t="shared" si="13"/>
        <v>5980.0813758892873</v>
      </c>
      <c r="E699" s="30"/>
      <c r="F699" s="30"/>
      <c r="G699" s="30"/>
      <c r="H699" s="30"/>
      <c r="I699" s="30"/>
      <c r="J699" s="30"/>
      <c r="K699" s="30"/>
      <c r="L699" s="30"/>
      <c r="M699" s="30">
        <v>2552.0168572752946</v>
      </c>
      <c r="N699" s="30"/>
      <c r="O699" s="33">
        <v>3428.0645186139923</v>
      </c>
    </row>
    <row r="700" spans="2:15" ht="25.5" x14ac:dyDescent="0.2">
      <c r="B700" s="20">
        <v>692</v>
      </c>
      <c r="C700" s="24" t="s">
        <v>676</v>
      </c>
      <c r="D700" s="29">
        <f t="shared" si="13"/>
        <v>1991.8384347603001</v>
      </c>
      <c r="E700" s="30"/>
      <c r="F700" s="30"/>
      <c r="G700" s="30"/>
      <c r="H700" s="30"/>
      <c r="I700" s="30"/>
      <c r="J700" s="30"/>
      <c r="K700" s="30"/>
      <c r="L700" s="30"/>
      <c r="M700" s="30">
        <v>839.20428055063246</v>
      </c>
      <c r="N700" s="30"/>
      <c r="O700" s="33">
        <v>1152.6341542096677</v>
      </c>
    </row>
    <row r="701" spans="2:15" ht="25.5" x14ac:dyDescent="0.2">
      <c r="B701" s="20">
        <v>693</v>
      </c>
      <c r="C701" s="24" t="s">
        <v>677</v>
      </c>
      <c r="D701" s="29">
        <f t="shared" si="13"/>
        <v>2676.0314966275027</v>
      </c>
      <c r="E701" s="30"/>
      <c r="F701" s="30"/>
      <c r="G701" s="30"/>
      <c r="H701" s="30"/>
      <c r="I701" s="30"/>
      <c r="J701" s="30"/>
      <c r="K701" s="30"/>
      <c r="L701" s="30"/>
      <c r="M701" s="30">
        <v>1004.711973023484</v>
      </c>
      <c r="N701" s="30"/>
      <c r="O701" s="33">
        <v>1671.3195236040185</v>
      </c>
    </row>
    <row r="702" spans="2:15" ht="25.5" x14ac:dyDescent="0.2">
      <c r="B702" s="20">
        <v>694</v>
      </c>
      <c r="C702" s="24" t="s">
        <v>678</v>
      </c>
      <c r="D702" s="29">
        <f t="shared" si="13"/>
        <v>1554.8210694875065</v>
      </c>
      <c r="E702" s="30"/>
      <c r="F702" s="30"/>
      <c r="G702" s="30"/>
      <c r="H702" s="30"/>
      <c r="I702" s="30"/>
      <c r="J702" s="30"/>
      <c r="K702" s="30"/>
      <c r="L702" s="30"/>
      <c r="M702" s="30">
        <v>663.5242946478686</v>
      </c>
      <c r="N702" s="30"/>
      <c r="O702" s="33">
        <v>891.29677483963803</v>
      </c>
    </row>
    <row r="703" spans="2:15" ht="25.5" x14ac:dyDescent="0.2">
      <c r="B703" s="20">
        <v>695</v>
      </c>
      <c r="C703" s="24" t="s">
        <v>679</v>
      </c>
      <c r="D703" s="29">
        <f t="shared" si="13"/>
        <v>3834.6045804246551</v>
      </c>
      <c r="E703" s="30"/>
      <c r="F703" s="30"/>
      <c r="G703" s="30"/>
      <c r="H703" s="30"/>
      <c r="I703" s="30"/>
      <c r="J703" s="30"/>
      <c r="K703" s="30"/>
      <c r="L703" s="30"/>
      <c r="M703" s="30">
        <v>1625.9013487990865</v>
      </c>
      <c r="N703" s="30"/>
      <c r="O703" s="34">
        <v>2208.7032316255686</v>
      </c>
    </row>
    <row r="704" spans="2:15" ht="25.5" x14ac:dyDescent="0.2">
      <c r="B704" s="20">
        <v>696</v>
      </c>
      <c r="C704" s="24" t="s">
        <v>680</v>
      </c>
      <c r="D704" s="29">
        <f t="shared" si="13"/>
        <v>9830.4414412047645</v>
      </c>
      <c r="E704" s="30"/>
      <c r="F704" s="30"/>
      <c r="G704" s="30"/>
      <c r="H704" s="30"/>
      <c r="I704" s="30"/>
      <c r="J704" s="30"/>
      <c r="K704" s="30"/>
      <c r="L704" s="30"/>
      <c r="M704" s="30">
        <v>4202.7521915743864</v>
      </c>
      <c r="N704" s="30"/>
      <c r="O704" s="33">
        <v>5627.6892496303781</v>
      </c>
    </row>
    <row r="705" spans="2:15" ht="25.5" x14ac:dyDescent="0.2">
      <c r="B705" s="20">
        <v>697</v>
      </c>
      <c r="C705" s="24" t="s">
        <v>681</v>
      </c>
      <c r="D705" s="29">
        <f t="shared" si="13"/>
        <v>10736.892825189036</v>
      </c>
      <c r="E705" s="30"/>
      <c r="F705" s="30"/>
      <c r="G705" s="30"/>
      <c r="H705" s="30"/>
      <c r="I705" s="30"/>
      <c r="J705" s="30"/>
      <c r="K705" s="30"/>
      <c r="L705" s="30"/>
      <c r="M705" s="30">
        <v>4552.5237766374421</v>
      </c>
      <c r="N705" s="30"/>
      <c r="O705" s="34">
        <v>6184.3690485515926</v>
      </c>
    </row>
    <row r="706" spans="2:15" ht="25.5" x14ac:dyDescent="0.2">
      <c r="B706" s="20">
        <v>698</v>
      </c>
      <c r="C706" s="24" t="s">
        <v>682</v>
      </c>
      <c r="D706" s="29">
        <f t="shared" si="13"/>
        <v>10813.484261669622</v>
      </c>
      <c r="E706" s="30"/>
      <c r="F706" s="30"/>
      <c r="G706" s="30"/>
      <c r="H706" s="30"/>
      <c r="I706" s="30"/>
      <c r="J706" s="30"/>
      <c r="K706" s="30"/>
      <c r="L706" s="30"/>
      <c r="M706" s="30">
        <v>4623.0260870762067</v>
      </c>
      <c r="N706" s="30"/>
      <c r="O706" s="33">
        <v>6190.4581745934156</v>
      </c>
    </row>
    <row r="707" spans="2:15" ht="25.5" x14ac:dyDescent="0.2">
      <c r="B707" s="20">
        <v>699</v>
      </c>
      <c r="C707" s="24" t="s">
        <v>683</v>
      </c>
      <c r="D707" s="29">
        <f t="shared" si="13"/>
        <v>2920.283686318312</v>
      </c>
      <c r="E707" s="30"/>
      <c r="F707" s="30"/>
      <c r="G707" s="30"/>
      <c r="H707" s="30"/>
      <c r="I707" s="30"/>
      <c r="J707" s="30"/>
      <c r="K707" s="30"/>
      <c r="L707" s="30"/>
      <c r="M707" s="30">
        <v>1251.1170847274971</v>
      </c>
      <c r="N707" s="30"/>
      <c r="O707" s="33">
        <v>1669.1666015908152</v>
      </c>
    </row>
    <row r="708" spans="2:15" ht="25.5" x14ac:dyDescent="0.2">
      <c r="B708" s="20">
        <v>700</v>
      </c>
      <c r="C708" s="24" t="s">
        <v>684</v>
      </c>
      <c r="D708" s="29">
        <f t="shared" si="13"/>
        <v>4732.8737888013384</v>
      </c>
      <c r="E708" s="30"/>
      <c r="F708" s="30"/>
      <c r="G708" s="30"/>
      <c r="H708" s="30"/>
      <c r="I708" s="30"/>
      <c r="J708" s="30"/>
      <c r="K708" s="30"/>
      <c r="L708" s="30"/>
      <c r="M708" s="30">
        <v>2027.6727448438091</v>
      </c>
      <c r="N708" s="30"/>
      <c r="O708" s="33">
        <v>2705.2010439575288</v>
      </c>
    </row>
    <row r="709" spans="2:15" ht="25.5" x14ac:dyDescent="0.2">
      <c r="B709" s="20">
        <v>701</v>
      </c>
      <c r="C709" s="24" t="s">
        <v>685</v>
      </c>
      <c r="D709" s="29">
        <f t="shared" si="13"/>
        <v>2416.7868033106997</v>
      </c>
      <c r="E709" s="30"/>
      <c r="F709" s="30"/>
      <c r="G709" s="30"/>
      <c r="H709" s="30"/>
      <c r="I709" s="30"/>
      <c r="J709" s="30"/>
      <c r="K709" s="30"/>
      <c r="L709" s="30"/>
      <c r="M709" s="30">
        <v>1035.4075468217491</v>
      </c>
      <c r="N709" s="30"/>
      <c r="O709" s="33">
        <v>1381.3792564889504</v>
      </c>
    </row>
    <row r="710" spans="2:15" ht="25.5" x14ac:dyDescent="0.2">
      <c r="B710" s="20">
        <v>702</v>
      </c>
      <c r="C710" s="24" t="s">
        <v>686</v>
      </c>
      <c r="D710" s="29">
        <f t="shared" si="13"/>
        <v>4305.65885537141</v>
      </c>
      <c r="E710" s="30"/>
      <c r="F710" s="30"/>
      <c r="G710" s="30"/>
      <c r="H710" s="30"/>
      <c r="I710" s="30"/>
      <c r="J710" s="30"/>
      <c r="K710" s="30"/>
      <c r="L710" s="30"/>
      <c r="M710" s="30">
        <v>1837.4524019693358</v>
      </c>
      <c r="N710" s="30"/>
      <c r="O710" s="33">
        <v>2468.2064534020747</v>
      </c>
    </row>
    <row r="711" spans="2:15" ht="25.5" x14ac:dyDescent="0.2">
      <c r="B711" s="20">
        <v>703</v>
      </c>
      <c r="C711" s="24" t="s">
        <v>687</v>
      </c>
      <c r="D711" s="29">
        <f t="shared" si="13"/>
        <v>3884.0852786964892</v>
      </c>
      <c r="E711" s="30"/>
      <c r="F711" s="30"/>
      <c r="G711" s="30"/>
      <c r="H711" s="30"/>
      <c r="I711" s="30"/>
      <c r="J711" s="30"/>
      <c r="K711" s="30"/>
      <c r="L711" s="30"/>
      <c r="M711" s="30">
        <v>1636.4486779876379</v>
      </c>
      <c r="N711" s="30"/>
      <c r="O711" s="33">
        <v>2247.6366007088513</v>
      </c>
    </row>
    <row r="712" spans="2:15" ht="25.5" x14ac:dyDescent="0.2">
      <c r="B712" s="20">
        <v>704</v>
      </c>
      <c r="C712" s="24" t="s">
        <v>688</v>
      </c>
      <c r="D712" s="29">
        <f t="shared" si="13"/>
        <v>2212.631256247239</v>
      </c>
      <c r="E712" s="30"/>
      <c r="F712" s="30"/>
      <c r="G712" s="30"/>
      <c r="H712" s="30"/>
      <c r="I712" s="30"/>
      <c r="J712" s="30"/>
      <c r="K712" s="30"/>
      <c r="L712" s="30"/>
      <c r="M712" s="30">
        <v>944.24738436006191</v>
      </c>
      <c r="N712" s="30"/>
      <c r="O712" s="33">
        <v>1268.3838718871771</v>
      </c>
    </row>
    <row r="713" spans="2:15" ht="25.5" x14ac:dyDescent="0.2">
      <c r="B713" s="20">
        <v>705</v>
      </c>
      <c r="C713" s="24" t="s">
        <v>689</v>
      </c>
      <c r="D713" s="29">
        <f t="shared" si="13"/>
        <v>1748.7943167198873</v>
      </c>
      <c r="E713" s="30"/>
      <c r="F713" s="30"/>
      <c r="G713" s="30"/>
      <c r="H713" s="30"/>
      <c r="I713" s="30"/>
      <c r="J713" s="30"/>
      <c r="K713" s="30"/>
      <c r="L713" s="30"/>
      <c r="M713" s="30">
        <v>740.83240105958419</v>
      </c>
      <c r="N713" s="30"/>
      <c r="O713" s="34">
        <v>1007.961915660303</v>
      </c>
    </row>
    <row r="714" spans="2:15" ht="25.5" x14ac:dyDescent="0.2">
      <c r="B714" s="20">
        <v>706</v>
      </c>
      <c r="C714" s="24" t="s">
        <v>690</v>
      </c>
      <c r="D714" s="29">
        <f t="shared" si="13"/>
        <v>1196.016716396397</v>
      </c>
      <c r="E714" s="30"/>
      <c r="F714" s="30"/>
      <c r="G714" s="30"/>
      <c r="H714" s="30"/>
      <c r="I714" s="30"/>
      <c r="J714" s="30"/>
      <c r="K714" s="30"/>
      <c r="L714" s="30"/>
      <c r="M714" s="30">
        <v>510.40381267359845</v>
      </c>
      <c r="N714" s="30"/>
      <c r="O714" s="33">
        <v>685.61290372279848</v>
      </c>
    </row>
    <row r="715" spans="2:15" ht="25.5" x14ac:dyDescent="0.2">
      <c r="B715" s="20">
        <v>707</v>
      </c>
      <c r="C715" s="24" t="s">
        <v>691</v>
      </c>
      <c r="D715" s="29">
        <f t="shared" si="13"/>
        <v>2550.3254128986182</v>
      </c>
      <c r="E715" s="30"/>
      <c r="F715" s="30"/>
      <c r="G715" s="30"/>
      <c r="H715" s="30"/>
      <c r="I715" s="30"/>
      <c r="J715" s="30"/>
      <c r="K715" s="30"/>
      <c r="L715" s="30"/>
      <c r="M715" s="30">
        <v>1080.3809525606766</v>
      </c>
      <c r="N715" s="30"/>
      <c r="O715" s="34">
        <v>1469.9444603379418</v>
      </c>
    </row>
    <row r="716" spans="2:15" ht="25.5" x14ac:dyDescent="0.2">
      <c r="B716" s="20">
        <v>708</v>
      </c>
      <c r="C716" s="24" t="s">
        <v>692</v>
      </c>
      <c r="D716" s="29">
        <f t="shared" si="13"/>
        <v>10565.636374685932</v>
      </c>
      <c r="E716" s="30"/>
      <c r="F716" s="30"/>
      <c r="G716" s="30"/>
      <c r="H716" s="30"/>
      <c r="I716" s="30"/>
      <c r="J716" s="30"/>
      <c r="K716" s="30"/>
      <c r="L716" s="30"/>
      <c r="M716" s="30">
        <v>4475.8664675716</v>
      </c>
      <c r="N716" s="30"/>
      <c r="O716" s="34">
        <v>6089.7699071143306</v>
      </c>
    </row>
    <row r="717" spans="2:15" ht="25.5" x14ac:dyDescent="0.2">
      <c r="B717" s="20">
        <v>709</v>
      </c>
      <c r="C717" s="24" t="s">
        <v>693</v>
      </c>
      <c r="D717" s="29">
        <f t="shared" si="13"/>
        <v>17301.576583545553</v>
      </c>
      <c r="E717" s="30"/>
      <c r="F717" s="30"/>
      <c r="G717" s="30"/>
      <c r="H717" s="30"/>
      <c r="I717" s="30"/>
      <c r="J717" s="30"/>
      <c r="K717" s="30"/>
      <c r="L717" s="30"/>
      <c r="M717" s="30">
        <v>7396.8435041960893</v>
      </c>
      <c r="N717" s="30"/>
      <c r="O717" s="33">
        <v>9904.7330793494639</v>
      </c>
    </row>
    <row r="718" spans="2:15" ht="25.5" x14ac:dyDescent="0.2">
      <c r="B718" s="20">
        <v>710</v>
      </c>
      <c r="C718" s="24" t="s">
        <v>694</v>
      </c>
      <c r="D718" s="29">
        <f t="shared" si="13"/>
        <v>27033.712860266751</v>
      </c>
      <c r="E718" s="30"/>
      <c r="F718" s="30"/>
      <c r="G718" s="30"/>
      <c r="H718" s="30"/>
      <c r="I718" s="30"/>
      <c r="J718" s="30"/>
      <c r="K718" s="30"/>
      <c r="L718" s="30"/>
      <c r="M718" s="30">
        <v>11557.567423783212</v>
      </c>
      <c r="N718" s="30"/>
      <c r="O718" s="33">
        <v>15476.145436483539</v>
      </c>
    </row>
    <row r="719" spans="2:15" ht="25.5" x14ac:dyDescent="0.2">
      <c r="B719" s="20">
        <v>711</v>
      </c>
      <c r="C719" s="24" t="s">
        <v>695</v>
      </c>
      <c r="D719" s="29">
        <f t="shared" si="13"/>
        <v>801.53109617873133</v>
      </c>
      <c r="E719" s="30"/>
      <c r="F719" s="30"/>
      <c r="G719" s="30"/>
      <c r="H719" s="30"/>
      <c r="I719" s="30"/>
      <c r="J719" s="30"/>
      <c r="K719" s="30"/>
      <c r="L719" s="30"/>
      <c r="M719" s="30">
        <v>339.54855150109239</v>
      </c>
      <c r="N719" s="30"/>
      <c r="O719" s="34">
        <v>461.98254467763894</v>
      </c>
    </row>
    <row r="720" spans="2:15" ht="25.5" x14ac:dyDescent="0.2">
      <c r="B720" s="20">
        <v>712</v>
      </c>
      <c r="C720" s="24" t="s">
        <v>696</v>
      </c>
      <c r="D720" s="29">
        <f t="shared" si="13"/>
        <v>7170.6166002629225</v>
      </c>
      <c r="E720" s="30"/>
      <c r="F720" s="30"/>
      <c r="G720" s="30"/>
      <c r="H720" s="30"/>
      <c r="I720" s="30"/>
      <c r="J720" s="30"/>
      <c r="K720" s="30"/>
      <c r="L720" s="30"/>
      <c r="M720" s="30">
        <v>3021.1336451081188</v>
      </c>
      <c r="N720" s="30"/>
      <c r="O720" s="33">
        <v>4149.4829551548037</v>
      </c>
    </row>
    <row r="721" spans="2:15" ht="25.5" x14ac:dyDescent="0.2">
      <c r="B721" s="20">
        <v>713</v>
      </c>
      <c r="C721" s="24" t="s">
        <v>697</v>
      </c>
      <c r="D721" s="29">
        <f t="shared" si="13"/>
        <v>1693.0614561952716</v>
      </c>
      <c r="E721" s="30"/>
      <c r="F721" s="30"/>
      <c r="G721" s="30"/>
      <c r="H721" s="30"/>
      <c r="I721" s="30"/>
      <c r="J721" s="30"/>
      <c r="K721" s="30"/>
      <c r="L721" s="30"/>
      <c r="M721" s="30">
        <v>713.32242511705374</v>
      </c>
      <c r="N721" s="30"/>
      <c r="O721" s="33">
        <v>979.73903107821786</v>
      </c>
    </row>
    <row r="722" spans="2:15" ht="25.5" x14ac:dyDescent="0.2">
      <c r="B722" s="20">
        <v>714</v>
      </c>
      <c r="C722" s="24" t="s">
        <v>698</v>
      </c>
      <c r="D722" s="29">
        <f t="shared" si="13"/>
        <v>2937.9607536820458</v>
      </c>
      <c r="E722" s="30"/>
      <c r="F722" s="30"/>
      <c r="G722" s="30"/>
      <c r="H722" s="30"/>
      <c r="I722" s="30"/>
      <c r="J722" s="30"/>
      <c r="K722" s="30"/>
      <c r="L722" s="30"/>
      <c r="M722" s="30">
        <v>1237.8253762227862</v>
      </c>
      <c r="N722" s="30"/>
      <c r="O722" s="33">
        <v>1700.1353774592599</v>
      </c>
    </row>
    <row r="723" spans="2:15" ht="25.5" x14ac:dyDescent="0.2">
      <c r="B723" s="20">
        <v>715</v>
      </c>
      <c r="C723" s="24" t="s">
        <v>699</v>
      </c>
      <c r="D723" s="29">
        <f t="shared" si="13"/>
        <v>1853.8246970634316</v>
      </c>
      <c r="E723" s="30"/>
      <c r="F723" s="30"/>
      <c r="G723" s="30"/>
      <c r="H723" s="30"/>
      <c r="I723" s="30"/>
      <c r="J723" s="30"/>
      <c r="K723" s="30"/>
      <c r="L723" s="30"/>
      <c r="M723" s="30">
        <v>791.12469629309385</v>
      </c>
      <c r="N723" s="30"/>
      <c r="O723" s="33">
        <v>1062.7000007703377</v>
      </c>
    </row>
    <row r="724" spans="2:15" ht="25.5" x14ac:dyDescent="0.2">
      <c r="B724" s="20">
        <v>716</v>
      </c>
      <c r="C724" s="24" t="s">
        <v>700</v>
      </c>
      <c r="D724" s="29">
        <f t="shared" si="13"/>
        <v>946.12231892174611</v>
      </c>
      <c r="E724" s="30"/>
      <c r="F724" s="30"/>
      <c r="G724" s="30"/>
      <c r="H724" s="30"/>
      <c r="I724" s="30"/>
      <c r="J724" s="30"/>
      <c r="K724" s="30"/>
      <c r="L724" s="30"/>
      <c r="M724" s="30">
        <v>398.62109567215384</v>
      </c>
      <c r="N724" s="30"/>
      <c r="O724" s="33">
        <v>547.50122324959227</v>
      </c>
    </row>
    <row r="725" spans="2:15" ht="25.5" x14ac:dyDescent="0.2">
      <c r="B725" s="20">
        <v>717</v>
      </c>
      <c r="C725" s="24" t="s">
        <v>701</v>
      </c>
      <c r="D725" s="29">
        <f t="shared" si="13"/>
        <v>2212.631256247239</v>
      </c>
      <c r="E725" s="30"/>
      <c r="F725" s="30"/>
      <c r="G725" s="30"/>
      <c r="H725" s="30"/>
      <c r="I725" s="30"/>
      <c r="J725" s="30"/>
      <c r="K725" s="30"/>
      <c r="L725" s="30"/>
      <c r="M725" s="30">
        <v>944.24738436006191</v>
      </c>
      <c r="N725" s="30"/>
      <c r="O725" s="33">
        <v>1268.3838718871771</v>
      </c>
    </row>
    <row r="726" spans="2:15" ht="25.5" x14ac:dyDescent="0.2">
      <c r="B726" s="20">
        <v>718</v>
      </c>
      <c r="C726" s="24" t="s">
        <v>702</v>
      </c>
      <c r="D726" s="29">
        <f t="shared" si="13"/>
        <v>1255.8174419115819</v>
      </c>
      <c r="E726" s="30"/>
      <c r="F726" s="30"/>
      <c r="G726" s="30"/>
      <c r="H726" s="30"/>
      <c r="I726" s="30"/>
      <c r="J726" s="30"/>
      <c r="K726" s="30"/>
      <c r="L726" s="30"/>
      <c r="M726" s="30">
        <v>535.92389300264347</v>
      </c>
      <c r="N726" s="30"/>
      <c r="O726" s="33">
        <v>719.89354890893844</v>
      </c>
    </row>
    <row r="727" spans="2:15" ht="25.5" x14ac:dyDescent="0.2">
      <c r="B727" s="20">
        <v>719</v>
      </c>
      <c r="C727" s="24" t="s">
        <v>703</v>
      </c>
      <c r="D727" s="29">
        <f t="shared" si="13"/>
        <v>3757.4410633647644</v>
      </c>
      <c r="E727" s="30"/>
      <c r="F727" s="30"/>
      <c r="G727" s="30"/>
      <c r="H727" s="30"/>
      <c r="I727" s="30"/>
      <c r="J727" s="30"/>
      <c r="K727" s="30"/>
      <c r="L727" s="30"/>
      <c r="M727" s="30">
        <v>2043.4088040577683</v>
      </c>
      <c r="N727" s="30"/>
      <c r="O727" s="33">
        <v>1714.0322593069961</v>
      </c>
    </row>
    <row r="728" spans="2:15" ht="25.5" x14ac:dyDescent="0.2">
      <c r="B728" s="20">
        <v>720</v>
      </c>
      <c r="C728" s="24" t="s">
        <v>704</v>
      </c>
      <c r="D728" s="29">
        <f t="shared" si="13"/>
        <v>478.4058041214796</v>
      </c>
      <c r="E728" s="30"/>
      <c r="F728" s="30"/>
      <c r="G728" s="30"/>
      <c r="H728" s="30"/>
      <c r="I728" s="30"/>
      <c r="J728" s="30"/>
      <c r="K728" s="30"/>
      <c r="L728" s="30"/>
      <c r="M728" s="30">
        <v>204.16064263236026</v>
      </c>
      <c r="N728" s="30"/>
      <c r="O728" s="33">
        <v>274.24516148911937</v>
      </c>
    </row>
    <row r="729" spans="2:15" ht="25.5" x14ac:dyDescent="0.2">
      <c r="B729" s="20">
        <v>721</v>
      </c>
      <c r="C729" s="24" t="s">
        <v>705</v>
      </c>
      <c r="D729" s="29">
        <f t="shared" si="13"/>
        <v>1742.8594577000242</v>
      </c>
      <c r="E729" s="30"/>
      <c r="F729" s="30"/>
      <c r="G729" s="30"/>
      <c r="H729" s="30"/>
      <c r="I729" s="30"/>
      <c r="J729" s="30"/>
      <c r="K729" s="30"/>
      <c r="L729" s="30"/>
      <c r="M729" s="30">
        <v>734.30457276656523</v>
      </c>
      <c r="N729" s="30"/>
      <c r="O729" s="33">
        <v>1008.554884933459</v>
      </c>
    </row>
    <row r="730" spans="2:15" ht="25.5" x14ac:dyDescent="0.2">
      <c r="B730" s="20">
        <v>722</v>
      </c>
      <c r="C730" s="24" t="s">
        <v>706</v>
      </c>
      <c r="D730" s="29">
        <f t="shared" si="13"/>
        <v>7372.8299778572236</v>
      </c>
      <c r="E730" s="30"/>
      <c r="F730" s="30"/>
      <c r="G730" s="30"/>
      <c r="H730" s="30"/>
      <c r="I730" s="30"/>
      <c r="J730" s="30"/>
      <c r="K730" s="30"/>
      <c r="L730" s="30"/>
      <c r="M730" s="30">
        <v>3152.0630406344403</v>
      </c>
      <c r="N730" s="30"/>
      <c r="O730" s="33">
        <v>4220.7669372227838</v>
      </c>
    </row>
    <row r="731" spans="2:15" ht="25.5" x14ac:dyDescent="0.2">
      <c r="B731" s="20">
        <v>723</v>
      </c>
      <c r="C731" s="24" t="s">
        <v>707</v>
      </c>
      <c r="D731" s="29">
        <f t="shared" si="13"/>
        <v>2152.8305307320543</v>
      </c>
      <c r="E731" s="30"/>
      <c r="F731" s="30"/>
      <c r="G731" s="30"/>
      <c r="H731" s="30"/>
      <c r="I731" s="30"/>
      <c r="J731" s="30"/>
      <c r="K731" s="30"/>
      <c r="L731" s="30"/>
      <c r="M731" s="30">
        <v>918.72730403101684</v>
      </c>
      <c r="N731" s="30"/>
      <c r="O731" s="33">
        <v>1234.1032267010373</v>
      </c>
    </row>
    <row r="732" spans="2:15" ht="25.5" x14ac:dyDescent="0.2">
      <c r="B732" s="20">
        <v>724</v>
      </c>
      <c r="C732" s="24" t="s">
        <v>708</v>
      </c>
      <c r="D732" s="29">
        <f t="shared" si="13"/>
        <v>3087.3481399182119</v>
      </c>
      <c r="E732" s="30"/>
      <c r="F732" s="30"/>
      <c r="G732" s="30"/>
      <c r="H732" s="30"/>
      <c r="I732" s="30"/>
      <c r="J732" s="30"/>
      <c r="K732" s="30"/>
      <c r="L732" s="30"/>
      <c r="M732" s="30">
        <v>1300.7652008932266</v>
      </c>
      <c r="N732" s="30"/>
      <c r="O732" s="33">
        <v>1786.5829390249851</v>
      </c>
    </row>
    <row r="733" spans="2:15" ht="25.5" x14ac:dyDescent="0.2">
      <c r="B733" s="20">
        <v>725</v>
      </c>
      <c r="C733" s="24" t="s">
        <v>709</v>
      </c>
      <c r="D733" s="29">
        <f t="shared" si="13"/>
        <v>4211.790276489528</v>
      </c>
      <c r="E733" s="30"/>
      <c r="F733" s="30"/>
      <c r="G733" s="30"/>
      <c r="H733" s="30"/>
      <c r="I733" s="30"/>
      <c r="J733" s="30"/>
      <c r="K733" s="30"/>
      <c r="L733" s="30"/>
      <c r="M733" s="30">
        <v>1794.6034634984644</v>
      </c>
      <c r="N733" s="30"/>
      <c r="O733" s="33">
        <v>2417.186812991064</v>
      </c>
    </row>
    <row r="734" spans="2:15" ht="25.5" x14ac:dyDescent="0.2">
      <c r="B734" s="20">
        <v>726</v>
      </c>
      <c r="C734" s="24" t="s">
        <v>710</v>
      </c>
      <c r="D734" s="29">
        <f t="shared" si="13"/>
        <v>4011.4831846012989</v>
      </c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>
        <v>4011.4831846012989</v>
      </c>
    </row>
    <row r="735" spans="2:15" ht="25.5" x14ac:dyDescent="0.2">
      <c r="B735" s="20">
        <v>727</v>
      </c>
      <c r="C735" s="24" t="s">
        <v>711</v>
      </c>
      <c r="D735" s="29">
        <f t="shared" si="13"/>
        <v>2696.0597433537405</v>
      </c>
      <c r="E735" s="30"/>
      <c r="F735" s="30"/>
      <c r="G735" s="30"/>
      <c r="H735" s="30"/>
      <c r="I735" s="30"/>
      <c r="J735" s="30"/>
      <c r="K735" s="30"/>
      <c r="L735" s="30"/>
      <c r="M735" s="30">
        <v>1142.1184567107737</v>
      </c>
      <c r="N735" s="30"/>
      <c r="O735" s="34">
        <v>1553.941286642967</v>
      </c>
    </row>
    <row r="736" spans="2:15" ht="25.5" x14ac:dyDescent="0.2">
      <c r="B736" s="20">
        <v>728</v>
      </c>
      <c r="C736" s="24" t="s">
        <v>712</v>
      </c>
      <c r="D736" s="29">
        <f t="shared" si="13"/>
        <v>1007.9511232516084</v>
      </c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5">
        <v>1007.9511232516084</v>
      </c>
    </row>
    <row r="737" spans="2:15" ht="25.5" x14ac:dyDescent="0.2">
      <c r="B737" s="20">
        <v>729</v>
      </c>
      <c r="C737" s="24" t="s">
        <v>713</v>
      </c>
      <c r="D737" s="29">
        <f t="shared" si="13"/>
        <v>1533.8418321698623</v>
      </c>
      <c r="E737" s="30"/>
      <c r="F737" s="30"/>
      <c r="G737" s="30"/>
      <c r="H737" s="30"/>
      <c r="I737" s="30"/>
      <c r="J737" s="30"/>
      <c r="K737" s="30"/>
      <c r="L737" s="30"/>
      <c r="M737" s="30">
        <v>650.36053951963459</v>
      </c>
      <c r="N737" s="30"/>
      <c r="O737" s="34">
        <v>883.4812926502276</v>
      </c>
    </row>
    <row r="738" spans="2:15" ht="25.5" x14ac:dyDescent="0.2">
      <c r="B738" s="20">
        <v>730</v>
      </c>
      <c r="C738" s="24" t="s">
        <v>714</v>
      </c>
      <c r="D738" s="29">
        <f t="shared" si="13"/>
        <v>1702.6386224106604</v>
      </c>
      <c r="E738" s="30"/>
      <c r="F738" s="30"/>
      <c r="G738" s="30"/>
      <c r="H738" s="30"/>
      <c r="I738" s="30"/>
      <c r="J738" s="30"/>
      <c r="K738" s="30"/>
      <c r="L738" s="30"/>
      <c r="M738" s="30">
        <v>725.47799588235785</v>
      </c>
      <c r="N738" s="30"/>
      <c r="O738" s="33">
        <v>977.16062652830249</v>
      </c>
    </row>
    <row r="739" spans="2:15" ht="25.5" x14ac:dyDescent="0.2">
      <c r="B739" s="20">
        <v>731</v>
      </c>
      <c r="C739" s="24" t="s">
        <v>715</v>
      </c>
      <c r="D739" s="29">
        <f t="shared" ref="D739:D768" si="14">E739+F739+G739+H739+I739+J739+K739+L739+M739+N739+O739</f>
        <v>4211.790276489528</v>
      </c>
      <c r="E739" s="30"/>
      <c r="F739" s="30"/>
      <c r="G739" s="30"/>
      <c r="H739" s="30"/>
      <c r="I739" s="30"/>
      <c r="J739" s="30"/>
      <c r="K739" s="30"/>
      <c r="L739" s="30"/>
      <c r="M739" s="30">
        <v>1794.6034634984644</v>
      </c>
      <c r="N739" s="30"/>
      <c r="O739" s="33">
        <v>2417.186812991064</v>
      </c>
    </row>
    <row r="740" spans="2:15" ht="25.5" x14ac:dyDescent="0.2">
      <c r="B740" s="20">
        <v>732</v>
      </c>
      <c r="C740" s="24" t="s">
        <v>716</v>
      </c>
      <c r="D740" s="29">
        <f t="shared" si="14"/>
        <v>2340.4090026446866</v>
      </c>
      <c r="E740" s="30"/>
      <c r="F740" s="30"/>
      <c r="G740" s="30"/>
      <c r="H740" s="30"/>
      <c r="I740" s="30"/>
      <c r="J740" s="30"/>
      <c r="K740" s="30"/>
      <c r="L740" s="30"/>
      <c r="M740" s="30">
        <v>986.06387144832672</v>
      </c>
      <c r="N740" s="30"/>
      <c r="O740" s="33">
        <v>1354.3451311963597</v>
      </c>
    </row>
    <row r="741" spans="2:15" ht="25.5" x14ac:dyDescent="0.2">
      <c r="B741" s="20">
        <v>733</v>
      </c>
      <c r="C741" s="24" t="s">
        <v>717</v>
      </c>
      <c r="D741" s="29">
        <f t="shared" si="14"/>
        <v>582.93070354239626</v>
      </c>
      <c r="E741" s="30"/>
      <c r="F741" s="30"/>
      <c r="G741" s="30"/>
      <c r="H741" s="30"/>
      <c r="I741" s="30"/>
      <c r="J741" s="30"/>
      <c r="K741" s="30"/>
      <c r="L741" s="30"/>
      <c r="M741" s="30">
        <v>246.94339832229542</v>
      </c>
      <c r="N741" s="30"/>
      <c r="O741" s="34">
        <v>335.98730522010089</v>
      </c>
    </row>
    <row r="742" spans="2:15" ht="25.5" x14ac:dyDescent="0.2">
      <c r="B742" s="20">
        <v>734</v>
      </c>
      <c r="C742" s="24" t="s">
        <v>718</v>
      </c>
      <c r="D742" s="29">
        <f t="shared" si="14"/>
        <v>6995.179472972246</v>
      </c>
      <c r="E742" s="30"/>
      <c r="F742" s="30"/>
      <c r="G742" s="30"/>
      <c r="H742" s="30"/>
      <c r="I742" s="30"/>
      <c r="J742" s="30"/>
      <c r="K742" s="30"/>
      <c r="L742" s="30"/>
      <c r="M742" s="30">
        <v>2963.3318103310344</v>
      </c>
      <c r="N742" s="30"/>
      <c r="O742" s="34">
        <v>4031.8476626412121</v>
      </c>
    </row>
    <row r="743" spans="2:15" ht="25.5" x14ac:dyDescent="0.2">
      <c r="B743" s="20">
        <v>735</v>
      </c>
      <c r="C743" s="24" t="s">
        <v>719</v>
      </c>
      <c r="D743" s="29">
        <f t="shared" si="14"/>
        <v>2212.631256247239</v>
      </c>
      <c r="E743" s="30"/>
      <c r="F743" s="30"/>
      <c r="G743" s="30"/>
      <c r="H743" s="30"/>
      <c r="I743" s="30"/>
      <c r="J743" s="30"/>
      <c r="K743" s="30"/>
      <c r="L743" s="30"/>
      <c r="M743" s="30">
        <v>944.24738436006191</v>
      </c>
      <c r="N743" s="30"/>
      <c r="O743" s="33">
        <v>1268.3838718871771</v>
      </c>
    </row>
    <row r="744" spans="2:15" ht="25.5" x14ac:dyDescent="0.2">
      <c r="B744" s="20">
        <v>736</v>
      </c>
      <c r="C744" s="24" t="s">
        <v>720</v>
      </c>
      <c r="D744" s="29">
        <f t="shared" si="14"/>
        <v>10753.504882816738</v>
      </c>
      <c r="E744" s="30"/>
      <c r="F744" s="30"/>
      <c r="G744" s="30"/>
      <c r="H744" s="30"/>
      <c r="I744" s="30"/>
      <c r="J744" s="30"/>
      <c r="K744" s="30"/>
      <c r="L744" s="30"/>
      <c r="M744" s="30">
        <v>4581.9640836906156</v>
      </c>
      <c r="N744" s="30"/>
      <c r="O744" s="33">
        <v>6171.5407991261218</v>
      </c>
    </row>
    <row r="745" spans="2:15" ht="25.5" x14ac:dyDescent="0.2">
      <c r="B745" s="20">
        <v>737</v>
      </c>
      <c r="C745" s="24" t="s">
        <v>721</v>
      </c>
      <c r="D745" s="29">
        <f t="shared" si="14"/>
        <v>2990.0406879446437</v>
      </c>
      <c r="E745" s="30"/>
      <c r="F745" s="30"/>
      <c r="G745" s="30"/>
      <c r="H745" s="30"/>
      <c r="I745" s="30"/>
      <c r="J745" s="30"/>
      <c r="K745" s="30"/>
      <c r="L745" s="30"/>
      <c r="M745" s="30">
        <v>1276.0084286376473</v>
      </c>
      <c r="N745" s="30"/>
      <c r="O745" s="33">
        <v>1714.0322593069961</v>
      </c>
    </row>
    <row r="746" spans="2:15" ht="25.5" x14ac:dyDescent="0.2">
      <c r="B746" s="20">
        <v>738</v>
      </c>
      <c r="C746" s="24" t="s">
        <v>722</v>
      </c>
      <c r="D746" s="29">
        <f t="shared" si="14"/>
        <v>11658.63392568221</v>
      </c>
      <c r="E746" s="30"/>
      <c r="F746" s="30"/>
      <c r="G746" s="30"/>
      <c r="H746" s="30"/>
      <c r="I746" s="30"/>
      <c r="J746" s="30"/>
      <c r="K746" s="30"/>
      <c r="L746" s="30"/>
      <c r="M746" s="30">
        <v>4938.8878212801892</v>
      </c>
      <c r="N746" s="30"/>
      <c r="O746" s="34">
        <v>6719.7461044020201</v>
      </c>
    </row>
    <row r="747" spans="2:15" ht="25.5" x14ac:dyDescent="0.2">
      <c r="B747" s="20">
        <v>739</v>
      </c>
      <c r="C747" s="24" t="s">
        <v>723</v>
      </c>
      <c r="D747" s="29">
        <f t="shared" si="14"/>
        <v>8372.1148086820813</v>
      </c>
      <c r="E747" s="30"/>
      <c r="F747" s="30"/>
      <c r="G747" s="30"/>
      <c r="H747" s="30"/>
      <c r="I747" s="30"/>
      <c r="J747" s="30"/>
      <c r="K747" s="30"/>
      <c r="L747" s="30"/>
      <c r="M747" s="30">
        <v>3572.8244826224918</v>
      </c>
      <c r="N747" s="30"/>
      <c r="O747" s="33">
        <v>4799.2903260595895</v>
      </c>
    </row>
    <row r="748" spans="2:15" ht="25.5" x14ac:dyDescent="0.2">
      <c r="B748" s="20">
        <v>740</v>
      </c>
      <c r="C748" s="24" t="s">
        <v>724</v>
      </c>
      <c r="D748" s="29">
        <f t="shared" si="14"/>
        <v>1375.4188929419518</v>
      </c>
      <c r="E748" s="30"/>
      <c r="F748" s="30"/>
      <c r="G748" s="30"/>
      <c r="H748" s="30"/>
      <c r="I748" s="30"/>
      <c r="J748" s="30"/>
      <c r="K748" s="30"/>
      <c r="L748" s="30"/>
      <c r="M748" s="30">
        <v>586.96405366073361</v>
      </c>
      <c r="N748" s="30"/>
      <c r="O748" s="33">
        <v>788.45483928121814</v>
      </c>
    </row>
    <row r="749" spans="2:15" ht="25.5" x14ac:dyDescent="0.2">
      <c r="B749" s="20">
        <v>741</v>
      </c>
      <c r="C749" s="24" t="s">
        <v>725</v>
      </c>
      <c r="D749" s="29">
        <f t="shared" si="14"/>
        <v>8269.7717480160791</v>
      </c>
      <c r="E749" s="30"/>
      <c r="F749" s="30"/>
      <c r="G749" s="30"/>
      <c r="H749" s="30"/>
      <c r="I749" s="30"/>
      <c r="J749" s="30"/>
      <c r="K749" s="30"/>
      <c r="L749" s="30"/>
      <c r="M749" s="30">
        <v>4700.4709712351896</v>
      </c>
      <c r="N749" s="30"/>
      <c r="O749" s="33">
        <v>3569.3007767808895</v>
      </c>
    </row>
    <row r="750" spans="2:15" ht="25.5" x14ac:dyDescent="0.2">
      <c r="B750" s="20">
        <v>742</v>
      </c>
      <c r="C750" s="24" t="s">
        <v>726</v>
      </c>
      <c r="D750" s="29">
        <f t="shared" si="14"/>
        <v>876.63039893861003</v>
      </c>
      <c r="E750" s="30"/>
      <c r="F750" s="30"/>
      <c r="G750" s="30"/>
      <c r="H750" s="30"/>
      <c r="I750" s="30"/>
      <c r="J750" s="30"/>
      <c r="K750" s="30"/>
      <c r="L750" s="30"/>
      <c r="M750" s="30">
        <v>329.12917568901776</v>
      </c>
      <c r="N750" s="30"/>
      <c r="O750" s="33">
        <v>547.50122324959227</v>
      </c>
    </row>
    <row r="751" spans="2:15" ht="25.5" x14ac:dyDescent="0.2">
      <c r="B751" s="20">
        <v>743</v>
      </c>
      <c r="C751" s="24" t="s">
        <v>727</v>
      </c>
      <c r="D751" s="29">
        <f t="shared" si="14"/>
        <v>553.66153681309015</v>
      </c>
      <c r="E751" s="30"/>
      <c r="F751" s="30"/>
      <c r="G751" s="30"/>
      <c r="H751" s="30"/>
      <c r="I751" s="30"/>
      <c r="J751" s="30"/>
      <c r="K751" s="30"/>
      <c r="L751" s="30"/>
      <c r="M751" s="30">
        <v>207.87129055018988</v>
      </c>
      <c r="N751" s="30"/>
      <c r="O751" s="33">
        <v>345.79024626290027</v>
      </c>
    </row>
    <row r="752" spans="2:15" ht="25.5" x14ac:dyDescent="0.2">
      <c r="B752" s="20">
        <v>744</v>
      </c>
      <c r="C752" s="24" t="s">
        <v>728</v>
      </c>
      <c r="D752" s="29">
        <f t="shared" si="14"/>
        <v>2620.3129461157896</v>
      </c>
      <c r="E752" s="30"/>
      <c r="F752" s="30"/>
      <c r="G752" s="30"/>
      <c r="H752" s="30"/>
      <c r="I752" s="30"/>
      <c r="J752" s="30"/>
      <c r="K752" s="30"/>
      <c r="L752" s="30"/>
      <c r="M752" s="30">
        <v>1111.0324045049842</v>
      </c>
      <c r="N752" s="30"/>
      <c r="O752" s="34">
        <v>1509.2805416108054</v>
      </c>
    </row>
    <row r="753" spans="2:15" ht="25.5" x14ac:dyDescent="0.2">
      <c r="B753" s="20">
        <v>745</v>
      </c>
      <c r="C753" s="24" t="s">
        <v>729</v>
      </c>
      <c r="D753" s="29">
        <f t="shared" si="14"/>
        <v>4736.3205148911748</v>
      </c>
      <c r="E753" s="30"/>
      <c r="F753" s="30"/>
      <c r="G753" s="30"/>
      <c r="H753" s="30"/>
      <c r="I753" s="30"/>
      <c r="J753" s="30"/>
      <c r="K753" s="30"/>
      <c r="L753" s="30"/>
      <c r="M753" s="30">
        <v>2006.4236599778546</v>
      </c>
      <c r="N753" s="30"/>
      <c r="O753" s="34">
        <v>2729.8968549133206</v>
      </c>
    </row>
    <row r="754" spans="2:15" ht="25.5" x14ac:dyDescent="0.2">
      <c r="B754" s="20">
        <v>746</v>
      </c>
      <c r="C754" s="24" t="s">
        <v>730</v>
      </c>
      <c r="D754" s="29">
        <f t="shared" si="14"/>
        <v>419.97963468817017</v>
      </c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5">
        <v>419.97963468817017</v>
      </c>
    </row>
    <row r="755" spans="2:15" ht="25.5" x14ac:dyDescent="0.2">
      <c r="B755" s="20">
        <v>747</v>
      </c>
      <c r="C755" s="24" t="s">
        <v>731</v>
      </c>
      <c r="D755" s="29">
        <f t="shared" si="14"/>
        <v>639.10039572199298</v>
      </c>
      <c r="E755" s="30"/>
      <c r="F755" s="30"/>
      <c r="G755" s="30"/>
      <c r="H755" s="30"/>
      <c r="I755" s="30"/>
      <c r="J755" s="30"/>
      <c r="K755" s="30"/>
      <c r="L755" s="30"/>
      <c r="M755" s="30">
        <v>270.98319045106473</v>
      </c>
      <c r="N755" s="30"/>
      <c r="O755" s="34">
        <v>368.1172052709282</v>
      </c>
    </row>
    <row r="756" spans="2:15" ht="25.5" x14ac:dyDescent="0.2">
      <c r="B756" s="20">
        <v>748</v>
      </c>
      <c r="C756" s="24" t="s">
        <v>732</v>
      </c>
      <c r="D756" s="29">
        <f t="shared" si="14"/>
        <v>497.96016021324954</v>
      </c>
      <c r="E756" s="30"/>
      <c r="F756" s="30"/>
      <c r="G756" s="30"/>
      <c r="H756" s="30"/>
      <c r="I756" s="30"/>
      <c r="J756" s="30"/>
      <c r="K756" s="30"/>
      <c r="L756" s="30"/>
      <c r="M756" s="30">
        <v>209.80162166083258</v>
      </c>
      <c r="N756" s="30"/>
      <c r="O756" s="33">
        <v>288.15853855241693</v>
      </c>
    </row>
    <row r="757" spans="2:15" ht="25.5" x14ac:dyDescent="0.2">
      <c r="B757" s="20">
        <v>749</v>
      </c>
      <c r="C757" s="24" t="s">
        <v>733</v>
      </c>
      <c r="D757" s="29">
        <f t="shared" si="14"/>
        <v>2185.9928958998589</v>
      </c>
      <c r="E757" s="30"/>
      <c r="F757" s="30"/>
      <c r="G757" s="30"/>
      <c r="H757" s="30"/>
      <c r="I757" s="30"/>
      <c r="J757" s="30"/>
      <c r="K757" s="30"/>
      <c r="L757" s="30"/>
      <c r="M757" s="30">
        <v>926.04050132448015</v>
      </c>
      <c r="N757" s="30"/>
      <c r="O757" s="34">
        <v>1259.9523945753785</v>
      </c>
    </row>
    <row r="758" spans="2:15" ht="25.5" x14ac:dyDescent="0.2">
      <c r="B758" s="20">
        <v>750</v>
      </c>
      <c r="C758" s="24" t="s">
        <v>734</v>
      </c>
      <c r="D758" s="29">
        <f t="shared" si="14"/>
        <v>15608.412197606791</v>
      </c>
      <c r="E758" s="30"/>
      <c r="F758" s="30"/>
      <c r="G758" s="30"/>
      <c r="H758" s="30"/>
      <c r="I758" s="30"/>
      <c r="J758" s="30"/>
      <c r="K758" s="30"/>
      <c r="L758" s="30"/>
      <c r="M758" s="30">
        <v>6687.0044994489826</v>
      </c>
      <c r="N758" s="30"/>
      <c r="O758" s="33">
        <v>8921.4076981578073</v>
      </c>
    </row>
    <row r="759" spans="2:15" ht="25.5" x14ac:dyDescent="0.2">
      <c r="B759" s="20">
        <v>751</v>
      </c>
      <c r="C759" s="24" t="s">
        <v>735</v>
      </c>
      <c r="D759" s="29">
        <f t="shared" si="14"/>
        <v>6810.5522835499432</v>
      </c>
      <c r="E759" s="30"/>
      <c r="F759" s="30"/>
      <c r="G759" s="30"/>
      <c r="H759" s="30"/>
      <c r="I759" s="30"/>
      <c r="J759" s="30"/>
      <c r="K759" s="30"/>
      <c r="L759" s="30"/>
      <c r="M759" s="30">
        <v>2901.9097774367337</v>
      </c>
      <c r="N759" s="30"/>
      <c r="O759" s="33">
        <v>3908.6425061132099</v>
      </c>
    </row>
    <row r="760" spans="2:15" ht="25.5" x14ac:dyDescent="0.2">
      <c r="B760" s="20">
        <v>752</v>
      </c>
      <c r="C760" s="24" t="s">
        <v>736</v>
      </c>
      <c r="D760" s="29">
        <f t="shared" si="14"/>
        <v>12814.593741524377</v>
      </c>
      <c r="E760" s="30"/>
      <c r="F760" s="30"/>
      <c r="G760" s="30"/>
      <c r="H760" s="30"/>
      <c r="I760" s="30"/>
      <c r="J760" s="30"/>
      <c r="K760" s="30"/>
      <c r="L760" s="30"/>
      <c r="M760" s="30">
        <v>5460.1742892324164</v>
      </c>
      <c r="N760" s="30"/>
      <c r="O760" s="33">
        <v>7354.4194522919606</v>
      </c>
    </row>
    <row r="761" spans="2:15" ht="25.5" x14ac:dyDescent="0.2">
      <c r="B761" s="20">
        <v>753</v>
      </c>
      <c r="C761" s="24" t="s">
        <v>737</v>
      </c>
      <c r="D761" s="29">
        <f t="shared" si="14"/>
        <v>6557.9808937922753</v>
      </c>
      <c r="E761" s="30"/>
      <c r="F761" s="30"/>
      <c r="G761" s="30"/>
      <c r="H761" s="30"/>
      <c r="I761" s="30"/>
      <c r="J761" s="30"/>
      <c r="K761" s="30"/>
      <c r="L761" s="30"/>
      <c r="M761" s="30">
        <v>2778.1237100661383</v>
      </c>
      <c r="N761" s="30"/>
      <c r="O761" s="34">
        <v>3779.8571837261366</v>
      </c>
    </row>
    <row r="762" spans="2:15" ht="25.5" x14ac:dyDescent="0.2">
      <c r="B762" s="20">
        <v>754</v>
      </c>
      <c r="C762" s="24" t="s">
        <v>738</v>
      </c>
      <c r="D762" s="29">
        <f t="shared" si="14"/>
        <v>3037.5523445061567</v>
      </c>
      <c r="E762" s="30"/>
      <c r="F762" s="30"/>
      <c r="G762" s="30"/>
      <c r="H762" s="30"/>
      <c r="I762" s="30"/>
      <c r="J762" s="30"/>
      <c r="K762" s="30"/>
      <c r="L762" s="30"/>
      <c r="M762" s="30">
        <v>1279.7852593364132</v>
      </c>
      <c r="N762" s="30"/>
      <c r="O762" s="33">
        <v>1757.7670851697435</v>
      </c>
    </row>
    <row r="763" spans="2:15" ht="25.5" x14ac:dyDescent="0.2">
      <c r="B763" s="20">
        <v>755</v>
      </c>
      <c r="C763" s="24" t="s">
        <v>739</v>
      </c>
      <c r="D763" s="29">
        <f t="shared" si="14"/>
        <v>956.81381433565707</v>
      </c>
      <c r="E763" s="30"/>
      <c r="F763" s="30"/>
      <c r="G763" s="30"/>
      <c r="H763" s="30"/>
      <c r="I763" s="30"/>
      <c r="J763" s="30"/>
      <c r="K763" s="30"/>
      <c r="L763" s="30"/>
      <c r="M763" s="30">
        <v>408.32349135741839</v>
      </c>
      <c r="N763" s="30"/>
      <c r="O763" s="33">
        <v>548.49032297823874</v>
      </c>
    </row>
    <row r="764" spans="2:15" ht="25.5" x14ac:dyDescent="0.2">
      <c r="B764" s="20">
        <v>756</v>
      </c>
      <c r="C764" s="24" t="s">
        <v>740</v>
      </c>
      <c r="D764" s="29">
        <f t="shared" si="14"/>
        <v>2392.033432792794</v>
      </c>
      <c r="E764" s="30"/>
      <c r="F764" s="30"/>
      <c r="G764" s="30"/>
      <c r="H764" s="30"/>
      <c r="I764" s="30"/>
      <c r="J764" s="30"/>
      <c r="K764" s="30"/>
      <c r="L764" s="30"/>
      <c r="M764" s="30">
        <v>1020.8076253471969</v>
      </c>
      <c r="N764" s="30"/>
      <c r="O764" s="33">
        <v>1371.225807445597</v>
      </c>
    </row>
    <row r="765" spans="2:15" ht="25.5" x14ac:dyDescent="0.2">
      <c r="B765" s="20">
        <v>757</v>
      </c>
      <c r="C765" s="24" t="s">
        <v>741</v>
      </c>
      <c r="D765" s="29">
        <f t="shared" si="14"/>
        <v>876.63039893861003</v>
      </c>
      <c r="E765" s="30"/>
      <c r="F765" s="30"/>
      <c r="G765" s="30"/>
      <c r="H765" s="30"/>
      <c r="I765" s="30"/>
      <c r="J765" s="30"/>
      <c r="K765" s="30"/>
      <c r="L765" s="30"/>
      <c r="M765" s="30">
        <v>329.12917568901776</v>
      </c>
      <c r="N765" s="30"/>
      <c r="O765" s="33">
        <v>547.50122324959227</v>
      </c>
    </row>
    <row r="766" spans="2:15" ht="25.5" x14ac:dyDescent="0.2">
      <c r="B766" s="20">
        <v>758</v>
      </c>
      <c r="C766" s="24" t="s">
        <v>742</v>
      </c>
      <c r="D766" s="29">
        <f t="shared" si="14"/>
        <v>4749.4656309350003</v>
      </c>
      <c r="E766" s="30"/>
      <c r="F766" s="30"/>
      <c r="G766" s="30"/>
      <c r="H766" s="30"/>
      <c r="I766" s="30"/>
      <c r="J766" s="30"/>
      <c r="K766" s="30"/>
      <c r="L766" s="30"/>
      <c r="M766" s="30">
        <v>2023.7017779876298</v>
      </c>
      <c r="N766" s="30"/>
      <c r="O766" s="33">
        <v>2725.7638529473702</v>
      </c>
    </row>
    <row r="767" spans="2:15" ht="25.5" x14ac:dyDescent="0.2">
      <c r="B767" s="20">
        <v>759</v>
      </c>
      <c r="C767" s="24" t="s">
        <v>743</v>
      </c>
      <c r="D767" s="29">
        <f t="shared" si="14"/>
        <v>1344.4908883108853</v>
      </c>
      <c r="E767" s="30"/>
      <c r="F767" s="30"/>
      <c r="G767" s="30"/>
      <c r="H767" s="30"/>
      <c r="I767" s="30"/>
      <c r="J767" s="30"/>
      <c r="K767" s="30"/>
      <c r="L767" s="30"/>
      <c r="M767" s="30">
        <v>566.46283421935948</v>
      </c>
      <c r="N767" s="30"/>
      <c r="O767" s="33">
        <v>778.02805409152586</v>
      </c>
    </row>
    <row r="768" spans="2:15" ht="25.5" x14ac:dyDescent="0.2">
      <c r="B768" s="20">
        <v>760</v>
      </c>
      <c r="C768" s="24" t="s">
        <v>744</v>
      </c>
      <c r="D768" s="29">
        <f t="shared" si="14"/>
        <v>12545.75606430164</v>
      </c>
      <c r="E768" s="30"/>
      <c r="F768" s="30"/>
      <c r="G768" s="30"/>
      <c r="H768" s="30"/>
      <c r="I768" s="30"/>
      <c r="J768" s="30"/>
      <c r="K768" s="30"/>
      <c r="L768" s="30"/>
      <c r="M768" s="30">
        <v>5345.6251319878338</v>
      </c>
      <c r="N768" s="30"/>
      <c r="O768" s="33">
        <v>7200.1309323138075</v>
      </c>
    </row>
    <row r="769" spans="2:15" ht="15" x14ac:dyDescent="0.2">
      <c r="B769" s="37" t="s">
        <v>759</v>
      </c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9"/>
    </row>
    <row r="770" spans="2:15" x14ac:dyDescent="0.2">
      <c r="B770" s="40" t="s">
        <v>2</v>
      </c>
      <c r="C770" s="41"/>
      <c r="D770" s="9">
        <f>E770+F770+G770+H770+I770+J770+K770+L770+M770+N770+O770</f>
        <v>545768.83371527924</v>
      </c>
      <c r="E770" s="9">
        <f>E771</f>
        <v>28479</v>
      </c>
      <c r="F770" s="9">
        <f t="shared" ref="F770:O770" si="15">F771</f>
        <v>28978.9791021827</v>
      </c>
      <c r="G770" s="9">
        <f t="shared" si="15"/>
        <v>29479</v>
      </c>
      <c r="H770" s="9">
        <f t="shared" si="15"/>
        <v>29979</v>
      </c>
      <c r="I770" s="9">
        <f t="shared" si="15"/>
        <v>30478.9791021827</v>
      </c>
      <c r="J770" s="9">
        <f t="shared" si="15"/>
        <v>30978.98</v>
      </c>
      <c r="K770" s="9">
        <f t="shared" si="15"/>
        <v>31478.9791021827</v>
      </c>
      <c r="L770" s="9">
        <f t="shared" si="15"/>
        <v>51478.979102182697</v>
      </c>
      <c r="M770" s="9">
        <f t="shared" si="15"/>
        <v>71478.979102182697</v>
      </c>
      <c r="N770" s="9">
        <f t="shared" si="15"/>
        <v>91478.979102182697</v>
      </c>
      <c r="O770" s="9">
        <f t="shared" si="15"/>
        <v>121478.979102183</v>
      </c>
    </row>
    <row r="771" spans="2:15" ht="25.5" x14ac:dyDescent="0.2">
      <c r="B771" s="20">
        <v>764</v>
      </c>
      <c r="C771" s="28" t="s">
        <v>760</v>
      </c>
      <c r="D771" s="29">
        <f>E771+F771+G771+H771+I771+J771+K771+L771+M771+N771+O771</f>
        <v>545768.83371527924</v>
      </c>
      <c r="E771" s="30">
        <v>28479</v>
      </c>
      <c r="F771" s="30">
        <v>28978.9791021827</v>
      </c>
      <c r="G771" s="30">
        <v>29479</v>
      </c>
      <c r="H771" s="30">
        <v>29979</v>
      </c>
      <c r="I771" s="30">
        <v>30478.9791021827</v>
      </c>
      <c r="J771" s="30">
        <v>30978.98</v>
      </c>
      <c r="K771" s="30">
        <v>31478.9791021827</v>
      </c>
      <c r="L771" s="30">
        <v>51478.979102182697</v>
      </c>
      <c r="M771" s="30">
        <v>71478.979102182697</v>
      </c>
      <c r="N771" s="30">
        <v>91478.979102182697</v>
      </c>
      <c r="O771" s="30">
        <v>121478.979102183</v>
      </c>
    </row>
    <row r="772" spans="2:15" ht="15" x14ac:dyDescent="0.2">
      <c r="B772" s="37" t="s">
        <v>759</v>
      </c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9"/>
    </row>
    <row r="773" spans="2:15" x14ac:dyDescent="0.2">
      <c r="B773" s="40" t="s">
        <v>2</v>
      </c>
      <c r="C773" s="41"/>
      <c r="D773" s="9">
        <f t="shared" ref="D773:D792" si="16">E773+F773+G773+H773+I773+J773+K773+L773+M773+N773+O773</f>
        <v>510938.05</v>
      </c>
      <c r="E773" s="9">
        <f>SUM(E774:E792)</f>
        <v>58275</v>
      </c>
      <c r="F773" s="9">
        <f t="shared" ref="F773:O773" si="17">SUM(F774:F792)</f>
        <v>8000</v>
      </c>
      <c r="G773" s="9">
        <f t="shared" si="17"/>
        <v>4000</v>
      </c>
      <c r="H773" s="9">
        <f t="shared" si="17"/>
        <v>5200</v>
      </c>
      <c r="I773" s="9">
        <f t="shared" si="17"/>
        <v>68932.67</v>
      </c>
      <c r="J773" s="9">
        <f t="shared" si="17"/>
        <v>70900</v>
      </c>
      <c r="K773" s="9">
        <f t="shared" si="17"/>
        <v>68015.56</v>
      </c>
      <c r="L773" s="9">
        <f t="shared" si="17"/>
        <v>66000</v>
      </c>
      <c r="M773" s="9">
        <f t="shared" si="17"/>
        <v>68050</v>
      </c>
      <c r="N773" s="9">
        <f t="shared" si="17"/>
        <v>25101.93</v>
      </c>
      <c r="O773" s="9">
        <f t="shared" si="17"/>
        <v>68462.89</v>
      </c>
    </row>
    <row r="774" spans="2:15" x14ac:dyDescent="0.2">
      <c r="B774" s="20">
        <v>765</v>
      </c>
      <c r="C774" s="24" t="s">
        <v>761</v>
      </c>
      <c r="D774" s="31">
        <f t="shared" si="16"/>
        <v>78190</v>
      </c>
      <c r="E774" s="30">
        <v>56990</v>
      </c>
      <c r="F774" s="30">
        <v>8000</v>
      </c>
      <c r="G774" s="30">
        <v>4000</v>
      </c>
      <c r="H774" s="30">
        <v>5200</v>
      </c>
      <c r="I774" s="30">
        <v>4000</v>
      </c>
      <c r="J774" s="30"/>
      <c r="K774" s="30"/>
      <c r="L774" s="30"/>
      <c r="M774" s="30"/>
      <c r="N774" s="30"/>
      <c r="O774" s="30"/>
    </row>
    <row r="775" spans="2:15" ht="38.25" x14ac:dyDescent="0.2">
      <c r="B775" s="20">
        <v>766</v>
      </c>
      <c r="C775" s="24" t="s">
        <v>762</v>
      </c>
      <c r="D775" s="31">
        <f t="shared" si="16"/>
        <v>700</v>
      </c>
      <c r="E775" s="30">
        <v>700</v>
      </c>
      <c r="F775" s="30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2:15" ht="25.5" x14ac:dyDescent="0.2">
      <c r="B776" s="20">
        <v>767</v>
      </c>
      <c r="C776" s="24" t="s">
        <v>763</v>
      </c>
      <c r="D776" s="31">
        <f t="shared" si="16"/>
        <v>585</v>
      </c>
      <c r="E776" s="30">
        <v>585</v>
      </c>
      <c r="F776" s="30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2:15" ht="38.25" x14ac:dyDescent="0.2">
      <c r="B777" s="20">
        <v>768</v>
      </c>
      <c r="C777" s="24" t="s">
        <v>764</v>
      </c>
      <c r="D777" s="31">
        <f t="shared" si="16"/>
        <v>12151.93</v>
      </c>
      <c r="E777" s="30"/>
      <c r="F777" s="30"/>
      <c r="G777" s="30"/>
      <c r="H777" s="30"/>
      <c r="I777" s="30"/>
      <c r="J777" s="30"/>
      <c r="K777" s="30"/>
      <c r="L777" s="30"/>
      <c r="M777" s="30">
        <v>6050</v>
      </c>
      <c r="N777" s="30">
        <v>6101.93</v>
      </c>
      <c r="O777" s="30"/>
    </row>
    <row r="778" spans="2:15" ht="25.5" x14ac:dyDescent="0.2">
      <c r="B778" s="20">
        <v>770</v>
      </c>
      <c r="C778" s="24" t="s">
        <v>765</v>
      </c>
      <c r="D778" s="31">
        <f t="shared" si="16"/>
        <v>42000</v>
      </c>
      <c r="E778" s="30"/>
      <c r="F778" s="30"/>
      <c r="G778" s="30"/>
      <c r="H778" s="30"/>
      <c r="I778" s="30">
        <v>14000</v>
      </c>
      <c r="J778" s="30"/>
      <c r="K778" s="30"/>
      <c r="L778" s="30"/>
      <c r="M778" s="30"/>
      <c r="N778" s="30">
        <v>14000</v>
      </c>
      <c r="O778" s="30">
        <v>14000</v>
      </c>
    </row>
    <row r="779" spans="2:15" ht="25.5" x14ac:dyDescent="0.2">
      <c r="B779" s="20">
        <v>771</v>
      </c>
      <c r="C779" s="24" t="s">
        <v>766</v>
      </c>
      <c r="D779" s="31">
        <f t="shared" si="16"/>
        <v>34000</v>
      </c>
      <c r="E779" s="30"/>
      <c r="F779" s="30"/>
      <c r="G779" s="30"/>
      <c r="H779" s="30"/>
      <c r="I779" s="30">
        <v>5000</v>
      </c>
      <c r="J779" s="30">
        <v>5000</v>
      </c>
      <c r="K779" s="30">
        <v>7000</v>
      </c>
      <c r="L779" s="30">
        <v>8000</v>
      </c>
      <c r="M779" s="30">
        <v>9000</v>
      </c>
      <c r="N779" s="30"/>
      <c r="O779" s="30"/>
    </row>
    <row r="780" spans="2:15" ht="25.5" x14ac:dyDescent="0.2">
      <c r="B780" s="20">
        <v>772</v>
      </c>
      <c r="C780" s="24" t="s">
        <v>767</v>
      </c>
      <c r="D780" s="31">
        <f t="shared" si="16"/>
        <v>9562.89</v>
      </c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>
        <v>9562.89</v>
      </c>
    </row>
    <row r="781" spans="2:15" ht="51" x14ac:dyDescent="0.2">
      <c r="B781" s="20">
        <v>773</v>
      </c>
      <c r="C781" s="24" t="s">
        <v>768</v>
      </c>
      <c r="D781" s="31">
        <f t="shared" si="16"/>
        <v>1000</v>
      </c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>
        <v>1000</v>
      </c>
    </row>
    <row r="782" spans="2:15" ht="51" x14ac:dyDescent="0.2">
      <c r="B782" s="20">
        <v>774</v>
      </c>
      <c r="C782" s="24" t="s">
        <v>769</v>
      </c>
      <c r="D782" s="31">
        <f t="shared" si="16"/>
        <v>19755.07</v>
      </c>
      <c r="E782" s="30"/>
      <c r="F782" s="30"/>
      <c r="G782" s="30"/>
      <c r="H782" s="30"/>
      <c r="I782" s="30">
        <v>10739.51</v>
      </c>
      <c r="J782" s="30"/>
      <c r="K782" s="30">
        <v>9015.56</v>
      </c>
      <c r="L782" s="30"/>
      <c r="M782" s="30"/>
      <c r="N782" s="30"/>
      <c r="O782" s="30"/>
    </row>
    <row r="783" spans="2:15" ht="51" x14ac:dyDescent="0.2">
      <c r="B783" s="20">
        <v>781</v>
      </c>
      <c r="C783" s="24" t="s">
        <v>770</v>
      </c>
      <c r="D783" s="31">
        <f t="shared" si="16"/>
        <v>29800</v>
      </c>
      <c r="E783" s="27"/>
      <c r="F783" s="27"/>
      <c r="G783" s="27"/>
      <c r="H783" s="25"/>
      <c r="I783" s="25">
        <v>14900</v>
      </c>
      <c r="J783" s="25">
        <v>14900</v>
      </c>
      <c r="K783" s="26"/>
      <c r="L783" s="26"/>
      <c r="M783" s="25"/>
      <c r="N783" s="27"/>
      <c r="O783" s="25"/>
    </row>
    <row r="784" spans="2:15" ht="38.25" x14ac:dyDescent="0.2">
      <c r="B784" s="20">
        <v>782</v>
      </c>
      <c r="C784" s="24" t="s">
        <v>771</v>
      </c>
      <c r="D784" s="31">
        <f t="shared" si="16"/>
        <v>8000</v>
      </c>
      <c r="E784" s="27"/>
      <c r="F784" s="27"/>
      <c r="G784" s="27"/>
      <c r="H784" s="25"/>
      <c r="I784" s="25"/>
      <c r="J784" s="25"/>
      <c r="K784" s="26"/>
      <c r="L784" s="26"/>
      <c r="M784" s="25"/>
      <c r="N784" s="27"/>
      <c r="O784" s="25">
        <v>8000</v>
      </c>
    </row>
    <row r="785" spans="2:15" ht="38.25" x14ac:dyDescent="0.2">
      <c r="B785" s="20">
        <v>783</v>
      </c>
      <c r="C785" s="24" t="s">
        <v>772</v>
      </c>
      <c r="D785" s="31">
        <f t="shared" si="16"/>
        <v>4900</v>
      </c>
      <c r="E785" s="27"/>
      <c r="F785" s="27"/>
      <c r="G785" s="27"/>
      <c r="H785" s="25"/>
      <c r="I785" s="25"/>
      <c r="J785" s="25"/>
      <c r="K785" s="26"/>
      <c r="L785" s="26"/>
      <c r="M785" s="25"/>
      <c r="N785" s="27"/>
      <c r="O785" s="25">
        <v>4900</v>
      </c>
    </row>
    <row r="786" spans="2:15" ht="38.25" x14ac:dyDescent="0.2">
      <c r="B786" s="20">
        <v>784</v>
      </c>
      <c r="C786" s="24" t="s">
        <v>773</v>
      </c>
      <c r="D786" s="31">
        <f t="shared" si="16"/>
        <v>16293.16</v>
      </c>
      <c r="E786" s="27"/>
      <c r="F786" s="27"/>
      <c r="G786" s="27"/>
      <c r="H786" s="25"/>
      <c r="I786" s="25">
        <v>16293.16</v>
      </c>
      <c r="J786" s="25"/>
      <c r="K786" s="26"/>
      <c r="L786" s="26"/>
      <c r="M786" s="25"/>
      <c r="N786" s="27"/>
      <c r="O786" s="25"/>
    </row>
    <row r="787" spans="2:15" ht="38.25" x14ac:dyDescent="0.2">
      <c r="B787" s="20">
        <v>785</v>
      </c>
      <c r="C787" s="24" t="s">
        <v>774</v>
      </c>
      <c r="D787" s="31">
        <f t="shared" si="16"/>
        <v>0</v>
      </c>
      <c r="E787" s="27"/>
      <c r="F787" s="27"/>
      <c r="G787" s="27"/>
      <c r="H787" s="25"/>
      <c r="I787" s="25"/>
      <c r="J787" s="25"/>
      <c r="K787" s="26"/>
      <c r="L787" s="26"/>
      <c r="M787" s="25"/>
      <c r="N787" s="27"/>
      <c r="O787" s="25"/>
    </row>
    <row r="788" spans="2:15" ht="38.25" x14ac:dyDescent="0.2">
      <c r="B788" s="20">
        <v>786</v>
      </c>
      <c r="C788" s="24" t="s">
        <v>775</v>
      </c>
      <c r="D788" s="31">
        <f t="shared" si="16"/>
        <v>28000</v>
      </c>
      <c r="E788" s="27"/>
      <c r="F788" s="27"/>
      <c r="G788" s="27"/>
      <c r="H788" s="25"/>
      <c r="I788" s="25"/>
      <c r="J788" s="25"/>
      <c r="K788" s="26"/>
      <c r="L788" s="26">
        <v>2000</v>
      </c>
      <c r="M788" s="25"/>
      <c r="N788" s="27"/>
      <c r="O788" s="25">
        <v>26000</v>
      </c>
    </row>
    <row r="789" spans="2:15" ht="25.5" x14ac:dyDescent="0.2">
      <c r="B789" s="20">
        <v>787</v>
      </c>
      <c r="C789" s="24" t="s">
        <v>776</v>
      </c>
      <c r="D789" s="31">
        <f t="shared" si="16"/>
        <v>29000</v>
      </c>
      <c r="E789" s="27"/>
      <c r="F789" s="27"/>
      <c r="G789" s="27"/>
      <c r="H789" s="25"/>
      <c r="I789" s="25">
        <v>3000</v>
      </c>
      <c r="J789" s="25">
        <v>3000</v>
      </c>
      <c r="K789" s="26">
        <v>3000</v>
      </c>
      <c r="L789" s="26">
        <v>5000</v>
      </c>
      <c r="M789" s="25">
        <v>5000</v>
      </c>
      <c r="N789" s="27">
        <v>5000</v>
      </c>
      <c r="O789" s="25">
        <v>5000</v>
      </c>
    </row>
    <row r="790" spans="2:15" x14ac:dyDescent="0.2">
      <c r="B790" s="20">
        <v>788</v>
      </c>
      <c r="C790" s="24" t="s">
        <v>777</v>
      </c>
      <c r="D790" s="31">
        <f t="shared" si="16"/>
        <v>50000</v>
      </c>
      <c r="E790" s="27"/>
      <c r="F790" s="27"/>
      <c r="G790" s="27"/>
      <c r="H790" s="25"/>
      <c r="I790" s="25"/>
      <c r="J790" s="25"/>
      <c r="K790" s="26">
        <v>1000</v>
      </c>
      <c r="L790" s="26">
        <v>49000</v>
      </c>
      <c r="M790" s="25"/>
      <c r="N790" s="27"/>
      <c r="O790" s="25"/>
    </row>
    <row r="791" spans="2:15" ht="25.5" x14ac:dyDescent="0.2">
      <c r="B791" s="20">
        <v>789</v>
      </c>
      <c r="C791" s="24" t="s">
        <v>778</v>
      </c>
      <c r="D791" s="31">
        <f t="shared" si="16"/>
        <v>2000</v>
      </c>
      <c r="E791" s="27"/>
      <c r="F791" s="27"/>
      <c r="G791" s="27"/>
      <c r="H791" s="25"/>
      <c r="I791" s="25"/>
      <c r="J791" s="25"/>
      <c r="K791" s="26"/>
      <c r="L791" s="26">
        <v>2000</v>
      </c>
      <c r="M791" s="25"/>
      <c r="N791" s="27"/>
      <c r="O791" s="25"/>
    </row>
    <row r="792" spans="2:15" ht="25.5" x14ac:dyDescent="0.2">
      <c r="B792" s="20">
        <v>790</v>
      </c>
      <c r="C792" s="24" t="s">
        <v>779</v>
      </c>
      <c r="D792" s="31">
        <f t="shared" si="16"/>
        <v>145000</v>
      </c>
      <c r="E792" s="27"/>
      <c r="F792" s="27"/>
      <c r="G792" s="27"/>
      <c r="H792" s="25"/>
      <c r="I792" s="25">
        <v>1000</v>
      </c>
      <c r="J792" s="25">
        <v>48000</v>
      </c>
      <c r="K792" s="26">
        <v>48000</v>
      </c>
      <c r="L792" s="26"/>
      <c r="M792" s="25">
        <v>48000</v>
      </c>
      <c r="N792" s="27"/>
      <c r="O792" s="25"/>
    </row>
  </sheetData>
  <autoFilter ref="B8:O792"/>
  <mergeCells count="10">
    <mergeCell ref="B2:B3"/>
    <mergeCell ref="C2:C3"/>
    <mergeCell ref="B4:O4"/>
    <mergeCell ref="B773:C773"/>
    <mergeCell ref="B769:O769"/>
    <mergeCell ref="B770:C770"/>
    <mergeCell ref="B772:O772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Новочебоксарск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2024-06-19T11:40:19Z</dcterms:modified>
</cp:coreProperties>
</file>