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10" sheetId="18" r:id="rId1"/>
  </sheets>
  <definedNames>
    <definedName name="_xlnm.Print_Titles" localSheetId="0">'10'!$3:$3</definedName>
    <definedName name="_xlnm.Print_Area" localSheetId="0">'10'!$A$1:$D$108</definedName>
  </definedNames>
  <calcPr calcId="152511"/>
</workbook>
</file>

<file path=xl/calcChain.xml><?xml version="1.0" encoding="utf-8"?>
<calcChain xmlns="http://schemas.openxmlformats.org/spreadsheetml/2006/main">
  <c r="D90" i="18" l="1"/>
  <c r="D64" i="18"/>
  <c r="D54" i="18"/>
  <c r="D55" i="18"/>
  <c r="D43" i="18" l="1"/>
  <c r="D12" i="18"/>
  <c r="C34" i="18"/>
  <c r="C30" i="18"/>
  <c r="C14" i="18"/>
  <c r="C9" i="18"/>
  <c r="B34" i="18" l="1"/>
  <c r="B33" i="18"/>
  <c r="B30" i="18"/>
  <c r="B29" i="18"/>
  <c r="B19" i="18"/>
  <c r="B14" i="18"/>
  <c r="B9" i="18"/>
  <c r="C48" i="18" l="1"/>
  <c r="D60" i="18" l="1"/>
  <c r="C57" i="18"/>
  <c r="B57" i="18"/>
  <c r="D99" i="18" l="1"/>
  <c r="D37" i="18"/>
  <c r="D31" i="18"/>
  <c r="D32" i="18"/>
  <c r="D11" i="18"/>
  <c r="D49" i="18"/>
  <c r="B48" i="18"/>
  <c r="D30" i="18" l="1"/>
  <c r="D40" i="18" l="1"/>
  <c r="D10" i="18"/>
  <c r="B62" i="18" l="1"/>
  <c r="C62" i="18" l="1"/>
  <c r="D103" i="18" l="1"/>
  <c r="D104" i="18"/>
  <c r="B93" i="18" l="1"/>
  <c r="C93" i="18"/>
  <c r="D95" i="18"/>
  <c r="B75" i="18"/>
  <c r="C75" i="18"/>
  <c r="D79" i="18"/>
  <c r="D105" i="18" l="1"/>
  <c r="C89" i="18" l="1"/>
  <c r="B89" i="18"/>
  <c r="C84" i="18"/>
  <c r="B84" i="18"/>
  <c r="C82" i="18"/>
  <c r="B82" i="18"/>
  <c r="C72" i="18"/>
  <c r="B72" i="18"/>
  <c r="C67" i="18"/>
  <c r="B67" i="18"/>
  <c r="B38" i="18" l="1"/>
  <c r="C38" i="18"/>
  <c r="B98" i="18" l="1"/>
  <c r="D97" i="18" l="1"/>
  <c r="D96" i="18"/>
  <c r="D94" i="18"/>
  <c r="D92" i="18"/>
  <c r="D91" i="18"/>
  <c r="D88" i="18"/>
  <c r="D87" i="18"/>
  <c r="D86" i="18"/>
  <c r="D85" i="18"/>
  <c r="D83" i="18"/>
  <c r="D81" i="18"/>
  <c r="D80" i="18"/>
  <c r="D78" i="18"/>
  <c r="D77" i="18"/>
  <c r="D76" i="18"/>
  <c r="D74" i="18"/>
  <c r="D73" i="18"/>
  <c r="D71" i="18"/>
  <c r="D70" i="18"/>
  <c r="D69" i="18"/>
  <c r="D68" i="18"/>
  <c r="D66" i="18"/>
  <c r="D65" i="18"/>
  <c r="D63" i="18"/>
  <c r="D59" i="18"/>
  <c r="D58" i="18"/>
  <c r="D56" i="18"/>
  <c r="D53" i="18"/>
  <c r="D52" i="18"/>
  <c r="D51" i="18"/>
  <c r="D50" i="18"/>
  <c r="D41" i="18"/>
  <c r="D39" i="18"/>
  <c r="D33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8" i="18"/>
  <c r="D7" i="18"/>
  <c r="C6" i="18"/>
  <c r="B6" i="18"/>
  <c r="B5" i="18" s="1"/>
  <c r="C5" i="18" l="1"/>
  <c r="B21" i="18"/>
  <c r="D62" i="18"/>
  <c r="D72" i="18"/>
  <c r="D93" i="18"/>
  <c r="D9" i="18"/>
  <c r="D22" i="18"/>
  <c r="D34" i="18"/>
  <c r="D84" i="18"/>
  <c r="D14" i="18"/>
  <c r="C98" i="18"/>
  <c r="D57" i="18"/>
  <c r="D67" i="18"/>
  <c r="D75" i="18"/>
  <c r="D82" i="18"/>
  <c r="D89" i="18"/>
  <c r="D6" i="18"/>
  <c r="D48" i="18"/>
  <c r="C21" i="18"/>
  <c r="D38" i="18"/>
  <c r="D5" i="18" l="1"/>
  <c r="B4" i="18"/>
  <c r="D98" i="18"/>
  <c r="D21" i="18"/>
  <c r="B46" i="18"/>
  <c r="B100" i="18" s="1"/>
  <c r="C4" i="18"/>
  <c r="C46" i="18"/>
  <c r="C100" i="18" l="1"/>
  <c r="D100" i="18" s="1"/>
  <c r="D4" i="18"/>
  <c r="D46" i="18"/>
</calcChain>
</file>

<file path=xl/sharedStrings.xml><?xml version="1.0" encoding="utf-8"?>
<sst xmlns="http://schemas.openxmlformats.org/spreadsheetml/2006/main" count="110" uniqueCount="109">
  <si>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</si>
  <si>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</si>
  <si>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</si>
  <si>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</si>
  <si>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</si>
  <si>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</si>
  <si>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</si>
  <si>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</si>
  <si>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</si>
  <si>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</si>
  <si>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</si>
  <si>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</si>
  <si>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</si>
  <si>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</si>
  <si>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</si>
  <si>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</si>
  <si>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</si>
  <si>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</si>
  <si>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</si>
  <si>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</si>
  <si>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</si>
  <si>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</si>
  <si>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</si>
  <si>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</si>
  <si>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</si>
  <si>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</si>
  <si>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</si>
  <si>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</si>
  <si>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</si>
  <si>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</si>
  <si>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</si>
  <si>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</si>
  <si>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</si>
  <si>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</si>
  <si>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</si>
  <si>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</si>
  <si>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</si>
  <si>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</si>
  <si>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</si>
  <si>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</si>
  <si>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</si>
  <si>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</si>
  <si>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</si>
  <si>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</si>
  <si>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</si>
  <si>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</si>
  <si>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</si>
  <si>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</si>
  <si>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</si>
  <si>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</si>
  <si>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</si>
  <si>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</si>
  <si>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</si>
  <si>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</si>
  <si>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</si>
  <si>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</si>
  <si>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</si>
  <si>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</si>
  <si>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</si>
  <si>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</si>
  <si>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</si>
  <si>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</si>
  <si>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</si>
  <si>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</si>
  <si>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</si>
  <si>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</si>
  <si>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</si>
  <si>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</si>
  <si>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</si>
  <si>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</si>
  <si>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</si>
  <si>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</si>
  <si>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</si>
  <si>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</si>
  <si>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</si>
  <si>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</si>
  <si>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</si>
  <si>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</si>
  <si>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</si>
  <si>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</si>
  <si>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</si>
  <si>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</si>
  <si>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</si>
  <si>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</si>
  <si>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</si>
  <si>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</si>
  <si>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</si>
  <si>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</si>
  <si>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</si>
  <si>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</si>
  <si>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</si>
  <si>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</si>
  <si>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</si>
  <si>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</si>
  <si>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</si>
  <si>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</si>
  <si>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</si>
  <si>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</si>
  <si>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</si>
  <si>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</si>
  <si>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</si>
  <si>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</si>
  <si>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Начальник финансового отдела</t>
  </si>
  <si>
    <t>Транспорт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</si>
  <si>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</si>
  <si>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</si>
  <si>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Сводка об исполнении бюджета города Новочебоксарска на 1 октября 2024 года                                                        </t>
  </si>
  <si>
    <t>Исполнено на 01.10.2024 года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</si>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</sst>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9">
    <xf numFmtId="0" fontId="0" fillId="0" borderId="0" xfId="0"/>
    <xf numFmtId="4" fontId="2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4" fontId="3" fillId="0" borderId="12" xfId="1" applyNumberFormat="1" applyFont="1" applyFill="1" applyBorder="1"/>
    <xf numFmtId="0" fontId="3" fillId="0" borderId="18" xfId="0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wrapText="1" shrinkToFit="1"/>
    </xf>
    <xf numFmtId="4" fontId="3" fillId="0" borderId="12" xfId="0" applyNumberFormat="1" applyFont="1" applyFill="1" applyBorder="1" applyAlignment="1">
      <alignment wrapText="1" shrinkToFit="1"/>
    </xf>
    <xf numFmtId="4" fontId="3" fillId="0" borderId="12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/>
    <xf numFmtId="4" fontId="3" fillId="0" borderId="19" xfId="0" applyNumberFormat="1" applyFont="1" applyFill="1" applyBorder="1" applyAlignment="1">
      <alignment wrapText="1"/>
    </xf>
    <xf numFmtId="164" fontId="3" fillId="0" borderId="15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4" fontId="3" fillId="0" borderId="20" xfId="1" applyNumberFormat="1" applyFont="1" applyFill="1" applyBorder="1" applyAlignment="1"/>
    <xf numFmtId="164" fontId="3" fillId="0" borderId="8" xfId="2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64" fontId="2" fillId="0" borderId="8" xfId="2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wrapText="1"/>
    </xf>
    <xf numFmtId="4" fontId="3" fillId="0" borderId="20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0" fontId="3" fillId="0" borderId="24" xfId="0" applyFont="1" applyFill="1" applyBorder="1" applyAlignment="1">
      <alignment horizontal="center" wrapText="1" shrinkToFit="1"/>
    </xf>
    <xf numFmtId="0" fontId="3" fillId="0" borderId="26" xfId="0" applyFont="1" applyFill="1" applyBorder="1" applyAlignment="1">
      <alignment wrapText="1" shrinkToFit="1"/>
    </xf>
    <xf numFmtId="0" fontId="2" fillId="0" borderId="26" xfId="0" applyFont="1" applyFill="1" applyBorder="1" applyAlignment="1">
      <alignment wrapText="1" shrinkToFit="1"/>
    </xf>
    <xf numFmtId="0" fontId="2" fillId="0" borderId="26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4" fillId="0" borderId="27" xfId="0" applyFont="1" applyFill="1" applyBorder="1"/>
    <xf numFmtId="0" fontId="2" fillId="0" borderId="25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0" fontId="3" fillId="0" borderId="27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wrapText="1"/>
    </xf>
    <xf numFmtId="4" fontId="3" fillId="0" borderId="12" xfId="0" applyNumberFormat="1" applyFont="1" applyFill="1" applyBorder="1" applyAlignment="1"/>
    <xf numFmtId="4" fontId="2" fillId="0" borderId="12" xfId="0" applyNumberFormat="1" applyFont="1" applyFill="1" applyBorder="1" applyAlignment="1"/>
    <xf numFmtId="4" fontId="2" fillId="0" borderId="13" xfId="1" applyNumberFormat="1" applyFont="1" applyFill="1" applyBorder="1"/>
    <xf numFmtId="0" fontId="2" fillId="0" borderId="0" xfId="0" applyFont="1" applyFill="1" applyAlignment="1">
      <alignment horizontal="right"/>
    </xf>
    <xf numFmtId="4" fontId="3" fillId="0" borderId="32" xfId="0" applyNumberFormat="1" applyFont="1" applyFill="1" applyBorder="1" applyAlignment="1">
      <alignment wrapText="1"/>
    </xf>
    <xf numFmtId="4" fontId="2" fillId="0" borderId="29" xfId="1" applyNumberFormat="1" applyFont="1" applyFill="1" applyBorder="1" applyAlignment="1">
      <alignment wrapText="1"/>
    </xf>
    <xf numFmtId="4" fontId="2" fillId="0" borderId="30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/>
    <xf numFmtId="4" fontId="3" fillId="0" borderId="9" xfId="1" applyNumberFormat="1" applyFont="1" applyFill="1" applyBorder="1" applyAlignment="1"/>
    <xf numFmtId="4" fontId="3" fillId="0" borderId="5" xfId="1" applyNumberFormat="1" applyFont="1" applyFill="1" applyBorder="1" applyAlignment="1">
      <alignment wrapText="1"/>
    </xf>
    <xf numFmtId="4" fontId="3" fillId="0" borderId="29" xfId="1" applyNumberFormat="1" applyFont="1" applyFill="1" applyBorder="1" applyAlignment="1">
      <alignment wrapText="1"/>
    </xf>
    <xf numFmtId="4" fontId="2" fillId="0" borderId="7" xfId="1" applyNumberFormat="1" applyFont="1" applyFill="1" applyBorder="1" applyAlignment="1"/>
    <xf numFmtId="4" fontId="2" fillId="0" borderId="9" xfId="1" applyNumberFormat="1" applyFont="1" applyFill="1" applyBorder="1" applyAlignment="1">
      <alignment wrapText="1"/>
    </xf>
    <xf numFmtId="4" fontId="3" fillId="0" borderId="14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/>
    <xf numFmtId="4" fontId="3" fillId="0" borderId="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wrapText="1"/>
    </xf>
    <xf numFmtId="4" fontId="3" fillId="0" borderId="34" xfId="0" applyNumberFormat="1" applyFont="1" applyFill="1" applyBorder="1" applyAlignment="1">
      <alignment horizontal="right"/>
    </xf>
    <xf numFmtId="164" fontId="3" fillId="0" borderId="35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wrapText="1"/>
    </xf>
    <xf numFmtId="4" fontId="2" fillId="0" borderId="34" xfId="0" applyNumberFormat="1" applyFont="1" applyFill="1" applyBorder="1" applyAlignment="1">
      <alignment horizontal="right"/>
    </xf>
    <xf numFmtId="164" fontId="2" fillId="0" borderId="35" xfId="2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0" xfId="0" applyFont="1" applyFill="1" applyAlignment="1">
      <alignment horizontal="center" wrapText="1"/>
    </xf>
    <xf numFmtId="4" fontId="3" fillId="0" borderId="11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80" zoomScaleNormal="80" workbookViewId="0">
      <selection activeCell="C3" sqref="C3"/>
    </sheetView>
  </sheetViews>
  <sheetFormatPr defaultColWidth="9.140625" defaultRowHeight="15.75" x14ac:dyDescent="0.25"/>
  <cols>
    <col min="1" max="1" width="63.5703125" style="9" customWidth="1"/>
    <col min="2" max="2" width="18.7109375" style="9" customWidth="1"/>
    <col min="3" max="3" width="18.5703125" style="9" customWidth="1"/>
    <col min="4" max="4" width="10.5703125" style="9" customWidth="1"/>
    <col min="5" max="5" width="9.140625" style="9"/>
    <col min="6" max="6" width="17.85546875" style="9" customWidth="1"/>
    <col min="7" max="7" width="9.140625" style="2"/>
    <col min="8" max="8" width="15" style="2" bestFit="1" customWidth="1"/>
    <col min="9" max="10" width="9.140625" style="2"/>
    <col min="11" max="11" width="15" style="2" bestFit="1" customWidth="1"/>
    <col min="12" max="16384" width="9.140625" style="2"/>
  </cols>
  <sheetData>
    <row r="1" spans="1:4" ht="27.75" customHeight="1" x14ac:dyDescent="0.3">
      <c r="A1" s="105" t="s">
        <v>106</v>
      </c>
      <c r="B1" s="105"/>
      <c r="C1" s="105"/>
      <c r="D1" s="105"/>
    </row>
    <row r="2" spans="1:4" ht="16.5" thickBot="1" x14ac:dyDescent="0.3">
      <c r="A2" s="5"/>
      <c r="B2" s="5"/>
      <c r="C2" s="8"/>
      <c r="D2" s="65" t="s">
        <v>0</v>
      </c>
    </row>
    <row r="3" spans="1:4" ht="48" thickBot="1" x14ac:dyDescent="0.3">
      <c r="A3" s="100" t="s">
        <v>1</v>
      </c>
      <c r="B3" s="101" t="s">
        <v>95</v>
      </c>
      <c r="C3" s="102" t="s">
        <v>107</v>
      </c>
      <c r="D3" s="103" t="s">
        <v>101</v>
      </c>
    </row>
    <row r="4" spans="1:4" ht="30.75" customHeight="1" thickBot="1" x14ac:dyDescent="0.3">
      <c r="A4" s="16" t="s">
        <v>2</v>
      </c>
      <c r="B4" s="23">
        <f>B5+B21</f>
        <v>1176437000</v>
      </c>
      <c r="C4" s="76">
        <f>C5+C21</f>
        <v>875371176.45000005</v>
      </c>
      <c r="D4" s="24">
        <f t="shared" ref="D4:D9" si="0">C4/B4*100</f>
        <v>74.408674365903153</v>
      </c>
    </row>
    <row r="5" spans="1:4" ht="29.25" customHeight="1" x14ac:dyDescent="0.25">
      <c r="A5" s="46" t="s">
        <v>3</v>
      </c>
      <c r="B5" s="17">
        <f t="shared" ref="B5:C5" si="1">B6+B8+B9+B14+B18+B19+B20</f>
        <v>874536300</v>
      </c>
      <c r="C5" s="77">
        <f t="shared" si="1"/>
        <v>616838330.66000009</v>
      </c>
      <c r="D5" s="25">
        <f t="shared" si="0"/>
        <v>70.533187777339847</v>
      </c>
    </row>
    <row r="6" spans="1:4" ht="21.75" customHeight="1" x14ac:dyDescent="0.25">
      <c r="A6" s="47" t="s">
        <v>4</v>
      </c>
      <c r="B6" s="18">
        <f>B7</f>
        <v>582908000</v>
      </c>
      <c r="C6" s="78">
        <f>C7</f>
        <v>412272001.82999998</v>
      </c>
      <c r="D6" s="26">
        <f t="shared" si="0"/>
        <v>70.726770233038479</v>
      </c>
    </row>
    <row r="7" spans="1:4" x14ac:dyDescent="0.25">
      <c r="A7" s="48" t="s">
        <v>5</v>
      </c>
      <c r="B7" s="63">
        <v>582908000</v>
      </c>
      <c r="C7" s="69">
        <v>412272001.82999998</v>
      </c>
      <c r="D7" s="14">
        <f t="shared" si="0"/>
        <v>70.726770233038479</v>
      </c>
    </row>
    <row r="8" spans="1:4" x14ac:dyDescent="0.25">
      <c r="A8" s="47" t="s">
        <v>6</v>
      </c>
      <c r="B8" s="62">
        <v>3230300</v>
      </c>
      <c r="C8" s="69">
        <v>2309850.2999999998</v>
      </c>
      <c r="D8" s="26">
        <f t="shared" si="0"/>
        <v>71.505751787759635</v>
      </c>
    </row>
    <row r="9" spans="1:4" x14ac:dyDescent="0.25">
      <c r="A9" s="47" t="s">
        <v>7</v>
      </c>
      <c r="B9" s="62">
        <f>B10+B11+B12+B13</f>
        <v>118717000</v>
      </c>
      <c r="C9" s="15">
        <f t="shared" ref="C9" si="2">C10+C11+C12+C13</f>
        <v>103673264.04000001</v>
      </c>
      <c r="D9" s="26">
        <f t="shared" si="0"/>
        <v>87.328069307681304</v>
      </c>
    </row>
    <row r="10" spans="1:4" ht="32.25" customHeight="1" x14ac:dyDescent="0.25">
      <c r="A10" s="48" t="s">
        <v>93</v>
      </c>
      <c r="B10" s="63">
        <v>98840000</v>
      </c>
      <c r="C10" s="70">
        <v>80402406.609999999</v>
      </c>
      <c r="D10" s="14">
        <f>C10/B10*100</f>
        <v>81.346020447187371</v>
      </c>
    </row>
    <row r="11" spans="1:4" ht="33.75" customHeight="1" x14ac:dyDescent="0.25">
      <c r="A11" s="48" t="s">
        <v>8</v>
      </c>
      <c r="B11" s="63">
        <v>100000</v>
      </c>
      <c r="C11" s="70">
        <v>77124.73</v>
      </c>
      <c r="D11" s="14">
        <f t="shared" ref="D11:D12" si="3">C11/B11*100</f>
        <v>77.12473</v>
      </c>
    </row>
    <row r="12" spans="1:4" ht="20.25" customHeight="1" x14ac:dyDescent="0.25">
      <c r="A12" s="48" t="s">
        <v>9</v>
      </c>
      <c r="B12" s="63">
        <v>172000</v>
      </c>
      <c r="C12" s="70">
        <v>180556</v>
      </c>
      <c r="D12" s="14">
        <f t="shared" si="3"/>
        <v>104.97441860465115</v>
      </c>
    </row>
    <row r="13" spans="1:4" ht="31.5" x14ac:dyDescent="0.25">
      <c r="A13" s="48" t="s">
        <v>10</v>
      </c>
      <c r="B13" s="63">
        <v>19605000</v>
      </c>
      <c r="C13" s="70">
        <v>23013176.699999999</v>
      </c>
      <c r="D13" s="14">
        <f t="shared" ref="D13:D19" si="4">C13/B13*100</f>
        <v>117.38422188217289</v>
      </c>
    </row>
    <row r="14" spans="1:4" x14ac:dyDescent="0.25">
      <c r="A14" s="47" t="s">
        <v>11</v>
      </c>
      <c r="B14" s="62">
        <f>B15+B16+B17</f>
        <v>154570000</v>
      </c>
      <c r="C14" s="15">
        <f t="shared" ref="C14" si="5">C15+C16+C17</f>
        <v>83959252.070000008</v>
      </c>
      <c r="D14" s="26">
        <f t="shared" si="4"/>
        <v>54.317947900627551</v>
      </c>
    </row>
    <row r="15" spans="1:4" x14ac:dyDescent="0.25">
      <c r="A15" s="48" t="s">
        <v>12</v>
      </c>
      <c r="B15" s="63">
        <v>50000000</v>
      </c>
      <c r="C15" s="70">
        <v>13474714.41</v>
      </c>
      <c r="D15" s="14">
        <f t="shared" si="4"/>
        <v>26.949428819999998</v>
      </c>
    </row>
    <row r="16" spans="1:4" x14ac:dyDescent="0.25">
      <c r="A16" s="48" t="s">
        <v>13</v>
      </c>
      <c r="B16" s="63">
        <v>10902000</v>
      </c>
      <c r="C16" s="70">
        <v>4246336.21</v>
      </c>
      <c r="D16" s="14">
        <f t="shared" si="4"/>
        <v>38.950066134654193</v>
      </c>
    </row>
    <row r="17" spans="1:4" x14ac:dyDescent="0.25">
      <c r="A17" s="49" t="s">
        <v>14</v>
      </c>
      <c r="B17" s="63">
        <v>93668000</v>
      </c>
      <c r="C17" s="70">
        <v>66238201.450000003</v>
      </c>
      <c r="D17" s="14">
        <f t="shared" si="4"/>
        <v>70.715934417303671</v>
      </c>
    </row>
    <row r="18" spans="1:4" ht="33" customHeight="1" x14ac:dyDescent="0.25">
      <c r="A18" s="50" t="s">
        <v>15</v>
      </c>
      <c r="B18" s="62">
        <v>125000</v>
      </c>
      <c r="C18" s="69">
        <v>10291.200000000001</v>
      </c>
      <c r="D18" s="26">
        <f t="shared" si="4"/>
        <v>8.2329600000000003</v>
      </c>
    </row>
    <row r="19" spans="1:4" ht="21.75" customHeight="1" thickBot="1" x14ac:dyDescent="0.3">
      <c r="A19" s="51" t="s">
        <v>16</v>
      </c>
      <c r="B19" s="62">
        <f>14970000+16000</f>
        <v>14986000</v>
      </c>
      <c r="C19" s="71">
        <v>14613671.220000001</v>
      </c>
      <c r="D19" s="26">
        <f t="shared" si="4"/>
        <v>97.515489256639526</v>
      </c>
    </row>
    <row r="20" spans="1:4" ht="21.75" hidden="1" customHeight="1" thickBot="1" x14ac:dyDescent="0.3">
      <c r="A20" s="52" t="s">
        <v>98</v>
      </c>
      <c r="B20" s="30">
        <v>0</v>
      </c>
      <c r="C20" s="79">
        <v>0</v>
      </c>
      <c r="D20" s="31">
        <v>0</v>
      </c>
    </row>
    <row r="21" spans="1:4" ht="30.2" customHeight="1" x14ac:dyDescent="0.25">
      <c r="A21" s="53" t="s">
        <v>17</v>
      </c>
      <c r="B21" s="32">
        <f>B22+B28+B29+B30+B33+B34</f>
        <v>301900700</v>
      </c>
      <c r="C21" s="80">
        <f>C22+C28+C29+C30+C33+C34</f>
        <v>258532845.78999996</v>
      </c>
      <c r="D21" s="25">
        <f t="shared" ref="D21:D37" si="6">C21/B21*100</f>
        <v>85.635060067763987</v>
      </c>
    </row>
    <row r="22" spans="1:4" ht="33.75" customHeight="1" x14ac:dyDescent="0.25">
      <c r="A22" s="50" t="s">
        <v>18</v>
      </c>
      <c r="B22" s="20">
        <f>B23+B24+B25+B26+B27</f>
        <v>134977357.44</v>
      </c>
      <c r="C22" s="81">
        <f>C23+C24+C25+C26+C27</f>
        <v>102133434.08999999</v>
      </c>
      <c r="D22" s="26">
        <f t="shared" si="6"/>
        <v>75.667086707783739</v>
      </c>
    </row>
    <row r="23" spans="1:4" ht="62.25" customHeight="1" x14ac:dyDescent="0.25">
      <c r="A23" s="49" t="s">
        <v>19</v>
      </c>
      <c r="B23" s="27">
        <v>5617790.4400000004</v>
      </c>
      <c r="C23" s="1">
        <v>5439290.4400000004</v>
      </c>
      <c r="D23" s="14">
        <f t="shared" si="6"/>
        <v>96.822594187048381</v>
      </c>
    </row>
    <row r="24" spans="1:4" ht="23.25" customHeight="1" x14ac:dyDescent="0.25">
      <c r="A24" s="49" t="s">
        <v>20</v>
      </c>
      <c r="B24" s="27">
        <v>108279485</v>
      </c>
      <c r="C24" s="1">
        <v>79695787.299999997</v>
      </c>
      <c r="D24" s="14">
        <f t="shared" si="6"/>
        <v>73.601926810050855</v>
      </c>
    </row>
    <row r="25" spans="1:4" ht="20.25" customHeight="1" x14ac:dyDescent="0.25">
      <c r="A25" s="49" t="s">
        <v>21</v>
      </c>
      <c r="B25" s="27">
        <v>4060082</v>
      </c>
      <c r="C25" s="1">
        <v>3255016.5</v>
      </c>
      <c r="D25" s="14">
        <f t="shared" si="6"/>
        <v>80.171200975743844</v>
      </c>
    </row>
    <row r="26" spans="1:4" ht="37.5" customHeight="1" x14ac:dyDescent="0.25">
      <c r="A26" s="49" t="s">
        <v>22</v>
      </c>
      <c r="B26" s="27">
        <v>0</v>
      </c>
      <c r="C26" s="1">
        <v>0</v>
      </c>
      <c r="D26" s="14">
        <v>0</v>
      </c>
    </row>
    <row r="27" spans="1:4" ht="31.5" x14ac:dyDescent="0.25">
      <c r="A27" s="49" t="s">
        <v>23</v>
      </c>
      <c r="B27" s="27">
        <v>17020000</v>
      </c>
      <c r="C27" s="1">
        <v>13743339.85</v>
      </c>
      <c r="D27" s="14">
        <f t="shared" si="6"/>
        <v>80.74817773207991</v>
      </c>
    </row>
    <row r="28" spans="1:4" ht="22.7" customHeight="1" x14ac:dyDescent="0.25">
      <c r="A28" s="50" t="s">
        <v>24</v>
      </c>
      <c r="B28" s="15">
        <v>19350000</v>
      </c>
      <c r="C28" s="69">
        <v>8799817.1699999999</v>
      </c>
      <c r="D28" s="26">
        <f t="shared" si="6"/>
        <v>45.477091317829455</v>
      </c>
    </row>
    <row r="29" spans="1:4" ht="30.75" customHeight="1" x14ac:dyDescent="0.25">
      <c r="A29" s="50" t="s">
        <v>25</v>
      </c>
      <c r="B29" s="62">
        <f>6550000-50-33600</f>
        <v>6516350</v>
      </c>
      <c r="C29" s="72">
        <v>6105161.0899999999</v>
      </c>
      <c r="D29" s="26">
        <f t="shared" si="6"/>
        <v>93.689889125047003</v>
      </c>
    </row>
    <row r="30" spans="1:4" ht="31.5" x14ac:dyDescent="0.25">
      <c r="A30" s="50" t="s">
        <v>26</v>
      </c>
      <c r="B30" s="62">
        <f>B31+B32</f>
        <v>130793007.49000001</v>
      </c>
      <c r="C30" s="73">
        <f t="shared" ref="C30" si="7">C31+C32</f>
        <v>126453441.98999999</v>
      </c>
      <c r="D30" s="26">
        <f t="shared" si="6"/>
        <v>96.682112000267438</v>
      </c>
    </row>
    <row r="31" spans="1:4" ht="21.75" customHeight="1" x14ac:dyDescent="0.25">
      <c r="A31" s="49" t="s">
        <v>27</v>
      </c>
      <c r="B31" s="27">
        <v>69605320</v>
      </c>
      <c r="C31" s="1">
        <v>65998317.299999997</v>
      </c>
      <c r="D31" s="14">
        <f t="shared" si="6"/>
        <v>94.817920957765864</v>
      </c>
    </row>
    <row r="32" spans="1:4" ht="18.75" customHeight="1" x14ac:dyDescent="0.25">
      <c r="A32" s="49" t="s">
        <v>28</v>
      </c>
      <c r="B32" s="63">
        <v>61187687.490000002</v>
      </c>
      <c r="C32" s="1">
        <v>60455124.689999998</v>
      </c>
      <c r="D32" s="14">
        <f t="shared" si="6"/>
        <v>98.802761094509862</v>
      </c>
    </row>
    <row r="33" spans="1:4" ht="21.75" customHeight="1" x14ac:dyDescent="0.25">
      <c r="A33" s="50" t="s">
        <v>29</v>
      </c>
      <c r="B33" s="62">
        <f>8545799.68-27.93</f>
        <v>8545771.75</v>
      </c>
      <c r="C33" s="72">
        <v>13322619.810000001</v>
      </c>
      <c r="D33" s="26">
        <f t="shared" si="6"/>
        <v>155.89721092188077</v>
      </c>
    </row>
    <row r="34" spans="1:4" ht="21.75" customHeight="1" x14ac:dyDescent="0.25">
      <c r="A34" s="50" t="s">
        <v>30</v>
      </c>
      <c r="B34" s="62">
        <f>B35+B36+B37</f>
        <v>1718213.32</v>
      </c>
      <c r="C34" s="73">
        <f t="shared" ref="C34" si="8">C35+C36+C37</f>
        <v>1718371.6400000001</v>
      </c>
      <c r="D34" s="26">
        <f t="shared" si="6"/>
        <v>100.00921422259724</v>
      </c>
    </row>
    <row r="35" spans="1:4" ht="21.2" customHeight="1" x14ac:dyDescent="0.25">
      <c r="A35" s="49" t="s">
        <v>31</v>
      </c>
      <c r="B35" s="63">
        <v>0</v>
      </c>
      <c r="C35" s="1">
        <v>158.08000000000001</v>
      </c>
      <c r="D35" s="14">
        <v>0</v>
      </c>
    </row>
    <row r="36" spans="1:4" ht="21.2" customHeight="1" x14ac:dyDescent="0.25">
      <c r="A36" s="49" t="s">
        <v>30</v>
      </c>
      <c r="B36" s="63">
        <v>0</v>
      </c>
      <c r="C36" s="70">
        <v>0.24</v>
      </c>
      <c r="D36" s="14">
        <v>0</v>
      </c>
    </row>
    <row r="37" spans="1:4" ht="24" customHeight="1" thickBot="1" x14ac:dyDescent="0.3">
      <c r="A37" s="54" t="s">
        <v>97</v>
      </c>
      <c r="B37" s="64">
        <v>1718213.32</v>
      </c>
      <c r="C37" s="74">
        <v>1718213.32</v>
      </c>
      <c r="D37" s="34">
        <f t="shared" si="6"/>
        <v>100</v>
      </c>
    </row>
    <row r="38" spans="1:4" ht="30.2" customHeight="1" x14ac:dyDescent="0.25">
      <c r="A38" s="53" t="s">
        <v>32</v>
      </c>
      <c r="B38" s="66">
        <f t="shared" ref="B38" si="9">B39+B40+B41+B42+B43+B44</f>
        <v>1432879091.9199998</v>
      </c>
      <c r="C38" s="80">
        <f>C39+C40+C41+C42+C43+C44</f>
        <v>813486671.11999989</v>
      </c>
      <c r="D38" s="25">
        <f>C38/B38*100</f>
        <v>56.772876072185596</v>
      </c>
    </row>
    <row r="39" spans="1:4" ht="31.7" customHeight="1" x14ac:dyDescent="0.25">
      <c r="A39" s="49" t="s">
        <v>33</v>
      </c>
      <c r="B39" s="67">
        <v>66811500</v>
      </c>
      <c r="C39" s="1">
        <v>50108400</v>
      </c>
      <c r="D39" s="14">
        <f>C39/B39*100</f>
        <v>74.999663231629285</v>
      </c>
    </row>
    <row r="40" spans="1:4" ht="23.25" customHeight="1" x14ac:dyDescent="0.25">
      <c r="A40" s="49" t="s">
        <v>34</v>
      </c>
      <c r="B40" s="67">
        <v>13535200</v>
      </c>
      <c r="C40" s="1">
        <v>10151100</v>
      </c>
      <c r="D40" s="14">
        <f>C40/B40*100</f>
        <v>74.997783556947809</v>
      </c>
    </row>
    <row r="41" spans="1:4" ht="18.75" customHeight="1" x14ac:dyDescent="0.25">
      <c r="A41" s="49" t="s">
        <v>35</v>
      </c>
      <c r="B41" s="67">
        <v>2446555980.1599998</v>
      </c>
      <c r="C41" s="1">
        <v>1782666823.8</v>
      </c>
      <c r="D41" s="14">
        <f>C41/B41*100</f>
        <v>72.864338206698918</v>
      </c>
    </row>
    <row r="42" spans="1:4" ht="30" hidden="1" customHeight="1" x14ac:dyDescent="0.25">
      <c r="A42" s="49" t="s">
        <v>36</v>
      </c>
      <c r="B42" s="67">
        <v>0</v>
      </c>
      <c r="C42" s="1">
        <v>0</v>
      </c>
      <c r="D42" s="14">
        <v>0</v>
      </c>
    </row>
    <row r="43" spans="1:4" ht="47.25" customHeight="1" x14ac:dyDescent="0.25">
      <c r="A43" s="49" t="s">
        <v>37</v>
      </c>
      <c r="B43" s="67">
        <v>-1094023588.24</v>
      </c>
      <c r="C43" s="1">
        <v>-1094023588.24</v>
      </c>
      <c r="D43" s="14">
        <f t="shared" ref="D43" si="10">C43/B43*100</f>
        <v>100</v>
      </c>
    </row>
    <row r="44" spans="1:4" ht="19.5" customHeight="1" thickBot="1" x14ac:dyDescent="0.3">
      <c r="A44" s="55" t="s">
        <v>38</v>
      </c>
      <c r="B44" s="68">
        <v>0</v>
      </c>
      <c r="C44" s="75">
        <v>64583935.560000002</v>
      </c>
      <c r="D44" s="14">
        <v>0</v>
      </c>
    </row>
    <row r="45" spans="1:4" ht="50.25" hidden="1" customHeight="1" thickBot="1" x14ac:dyDescent="0.3">
      <c r="A45" s="56" t="s">
        <v>39</v>
      </c>
      <c r="B45" s="95"/>
      <c r="C45" s="96"/>
      <c r="D45" s="97"/>
    </row>
    <row r="46" spans="1:4" ht="29.25" customHeight="1" thickBot="1" x14ac:dyDescent="0.3">
      <c r="A46" s="57" t="s">
        <v>40</v>
      </c>
      <c r="B46" s="39">
        <f>B5+B21+B38</f>
        <v>2609316091.9200001</v>
      </c>
      <c r="C46" s="98">
        <f>C5+C21+C38</f>
        <v>1688857847.5699999</v>
      </c>
      <c r="D46" s="99">
        <f>C46/B46*100</f>
        <v>64.724157138328763</v>
      </c>
    </row>
    <row r="47" spans="1:4" ht="19.5" customHeight="1" x14ac:dyDescent="0.25">
      <c r="A47" s="53" t="s">
        <v>41</v>
      </c>
      <c r="B47" s="106"/>
      <c r="C47" s="107"/>
      <c r="D47" s="108"/>
    </row>
    <row r="48" spans="1:4" ht="24" customHeight="1" x14ac:dyDescent="0.25">
      <c r="A48" s="50" t="s">
        <v>42</v>
      </c>
      <c r="B48" s="20">
        <f t="shared" ref="B48" si="11">B49+B50+B51+B52+B53+B54+B55+B56</f>
        <v>173613856.28</v>
      </c>
      <c r="C48" s="81">
        <f>C49+C50+C51+C52+C53+C54+C55+C56</f>
        <v>129643017.68000001</v>
      </c>
      <c r="D48" s="26">
        <f t="shared" ref="D48:D105" si="12">C48/B48*100</f>
        <v>74.67319743817859</v>
      </c>
    </row>
    <row r="49" spans="1:4" ht="30" customHeight="1" x14ac:dyDescent="0.25">
      <c r="A49" s="49" t="s">
        <v>104</v>
      </c>
      <c r="B49" s="21">
        <v>2912800</v>
      </c>
      <c r="C49" s="84">
        <v>1691614.86</v>
      </c>
      <c r="D49" s="14">
        <f t="shared" si="12"/>
        <v>58.075214913485304</v>
      </c>
    </row>
    <row r="50" spans="1:4" ht="49.7" customHeight="1" x14ac:dyDescent="0.25">
      <c r="A50" s="49" t="s">
        <v>43</v>
      </c>
      <c r="B50" s="21">
        <v>3587369.27</v>
      </c>
      <c r="C50" s="85">
        <v>2249855.67</v>
      </c>
      <c r="D50" s="14">
        <f t="shared" si="12"/>
        <v>62.716032297394349</v>
      </c>
    </row>
    <row r="51" spans="1:4" ht="46.5" customHeight="1" x14ac:dyDescent="0.25">
      <c r="A51" s="49" t="s">
        <v>44</v>
      </c>
      <c r="B51" s="21">
        <v>72804451.040000007</v>
      </c>
      <c r="C51" s="85">
        <v>54139462.520000003</v>
      </c>
      <c r="D51" s="14">
        <f t="shared" si="12"/>
        <v>74.362846977933899</v>
      </c>
    </row>
    <row r="52" spans="1:4" x14ac:dyDescent="0.25">
      <c r="A52" s="49" t="s">
        <v>45</v>
      </c>
      <c r="B52" s="21">
        <v>25600</v>
      </c>
      <c r="C52" s="85">
        <v>25600</v>
      </c>
      <c r="D52" s="14">
        <f t="shared" si="12"/>
        <v>100</v>
      </c>
    </row>
    <row r="53" spans="1:4" ht="30.2" customHeight="1" x14ac:dyDescent="0.25">
      <c r="A53" s="49" t="s">
        <v>46</v>
      </c>
      <c r="B53" s="21">
        <v>9490485.9399999995</v>
      </c>
      <c r="C53" s="85">
        <v>7219110.4199999999</v>
      </c>
      <c r="D53" s="14">
        <f t="shared" si="12"/>
        <v>76.066815394281079</v>
      </c>
    </row>
    <row r="54" spans="1:4" ht="19.5" customHeight="1" x14ac:dyDescent="0.25">
      <c r="A54" s="49" t="s">
        <v>47</v>
      </c>
      <c r="B54" s="21">
        <v>995400</v>
      </c>
      <c r="C54" s="85">
        <v>995400</v>
      </c>
      <c r="D54" s="14">
        <f t="shared" si="12"/>
        <v>100</v>
      </c>
    </row>
    <row r="55" spans="1:4" x14ac:dyDescent="0.25">
      <c r="A55" s="49" t="s">
        <v>48</v>
      </c>
      <c r="B55" s="21">
        <v>2468281.63</v>
      </c>
      <c r="C55" s="85">
        <v>0</v>
      </c>
      <c r="D55" s="14">
        <f t="shared" si="12"/>
        <v>0</v>
      </c>
    </row>
    <row r="56" spans="1:4" x14ac:dyDescent="0.25">
      <c r="A56" s="49" t="s">
        <v>49</v>
      </c>
      <c r="B56" s="21">
        <v>81329468.400000006</v>
      </c>
      <c r="C56" s="85">
        <v>63321974.210000001</v>
      </c>
      <c r="D56" s="14">
        <f t="shared" si="12"/>
        <v>77.858586138256371</v>
      </c>
    </row>
    <row r="57" spans="1:4" ht="31.5" x14ac:dyDescent="0.25">
      <c r="A57" s="50" t="s">
        <v>50</v>
      </c>
      <c r="B57" s="20">
        <f>B58+B59+B60+B61</f>
        <v>59976687.68</v>
      </c>
      <c r="C57" s="81">
        <f>C58+C59+C60+C61</f>
        <v>16374461.309999999</v>
      </c>
      <c r="D57" s="26">
        <f t="shared" si="12"/>
        <v>27.301376490419749</v>
      </c>
    </row>
    <row r="58" spans="1:4" x14ac:dyDescent="0.25">
      <c r="A58" s="49" t="s">
        <v>51</v>
      </c>
      <c r="B58" s="21">
        <v>4675800</v>
      </c>
      <c r="C58" s="85">
        <v>3502891.02</v>
      </c>
      <c r="D58" s="14">
        <f t="shared" si="12"/>
        <v>74.915330424740162</v>
      </c>
    </row>
    <row r="59" spans="1:4" ht="18.75" customHeight="1" x14ac:dyDescent="0.25">
      <c r="A59" s="49" t="s">
        <v>94</v>
      </c>
      <c r="B59" s="21">
        <v>32324800</v>
      </c>
      <c r="C59" s="85">
        <v>12871570.289999999</v>
      </c>
      <c r="D59" s="14">
        <f t="shared" si="12"/>
        <v>39.819489339454535</v>
      </c>
    </row>
    <row r="60" spans="1:4" ht="33.75" customHeight="1" x14ac:dyDescent="0.25">
      <c r="A60" s="49" t="s">
        <v>105</v>
      </c>
      <c r="B60" s="21">
        <v>22976087.68</v>
      </c>
      <c r="C60" s="85">
        <v>0</v>
      </c>
      <c r="D60" s="14">
        <f t="shared" si="12"/>
        <v>0</v>
      </c>
    </row>
    <row r="61" spans="1:4" ht="32.25" hidden="1" customHeight="1" x14ac:dyDescent="0.25">
      <c r="A61" s="49" t="s">
        <v>52</v>
      </c>
      <c r="B61" s="21"/>
      <c r="C61" s="85"/>
      <c r="D61" s="14">
        <v>0</v>
      </c>
    </row>
    <row r="62" spans="1:4" x14ac:dyDescent="0.25">
      <c r="A62" s="50" t="s">
        <v>53</v>
      </c>
      <c r="B62" s="20">
        <f>B63+B64+B65+B66</f>
        <v>323585328.38000005</v>
      </c>
      <c r="C62" s="81">
        <f t="shared" ref="C62" si="13">C63+C64+C65+C66</f>
        <v>179378292.69999999</v>
      </c>
      <c r="D62" s="26">
        <f t="shared" si="12"/>
        <v>55.434618620702238</v>
      </c>
    </row>
    <row r="63" spans="1:4" x14ac:dyDescent="0.25">
      <c r="A63" s="49" t="s">
        <v>54</v>
      </c>
      <c r="B63" s="21">
        <v>407300</v>
      </c>
      <c r="C63" s="84">
        <v>164364.9</v>
      </c>
      <c r="D63" s="14">
        <f t="shared" si="12"/>
        <v>40.354750797937641</v>
      </c>
    </row>
    <row r="64" spans="1:4" x14ac:dyDescent="0.25">
      <c r="A64" s="49" t="s">
        <v>103</v>
      </c>
      <c r="B64" s="21">
        <v>2229620.2200000002</v>
      </c>
      <c r="C64" s="84">
        <v>2229620.2200000002</v>
      </c>
      <c r="D64" s="14">
        <f t="shared" si="12"/>
        <v>100</v>
      </c>
    </row>
    <row r="65" spans="1:10" x14ac:dyDescent="0.25">
      <c r="A65" s="49" t="s">
        <v>55</v>
      </c>
      <c r="B65" s="22">
        <v>318616643.68000001</v>
      </c>
      <c r="C65" s="85">
        <v>176343739.63999999</v>
      </c>
      <c r="D65" s="14">
        <f t="shared" si="12"/>
        <v>55.346681706028313</v>
      </c>
    </row>
    <row r="66" spans="1:10" ht="20.25" customHeight="1" x14ac:dyDescent="0.25">
      <c r="A66" s="49" t="s">
        <v>56</v>
      </c>
      <c r="B66" s="21">
        <v>2331764.48</v>
      </c>
      <c r="C66" s="86">
        <v>640567.93999999994</v>
      </c>
      <c r="D66" s="14">
        <f t="shared" si="12"/>
        <v>27.471382530022925</v>
      </c>
    </row>
    <row r="67" spans="1:10" x14ac:dyDescent="0.25">
      <c r="A67" s="50" t="s">
        <v>57</v>
      </c>
      <c r="B67" s="20">
        <f>B68+B69+B71+B70</f>
        <v>322823697.68000001</v>
      </c>
      <c r="C67" s="81">
        <f>C68+C69+C71+C70</f>
        <v>172082504.76999998</v>
      </c>
      <c r="D67" s="26">
        <f t="shared" si="12"/>
        <v>53.305412832665489</v>
      </c>
    </row>
    <row r="68" spans="1:10" x14ac:dyDescent="0.25">
      <c r="A68" s="49" t="s">
        <v>58</v>
      </c>
      <c r="B68" s="21">
        <v>50973289.509999998</v>
      </c>
      <c r="C68" s="86">
        <v>49616306.549999997</v>
      </c>
      <c r="D68" s="14">
        <f t="shared" si="12"/>
        <v>97.337854839182413</v>
      </c>
    </row>
    <row r="69" spans="1:10" x14ac:dyDescent="0.25">
      <c r="A69" s="49" t="s">
        <v>59</v>
      </c>
      <c r="B69" s="21">
        <v>25532613.52</v>
      </c>
      <c r="C69" s="85">
        <v>1210011.1599999999</v>
      </c>
      <c r="D69" s="14">
        <f t="shared" si="12"/>
        <v>4.7390807018332994</v>
      </c>
    </row>
    <row r="70" spans="1:10" x14ac:dyDescent="0.25">
      <c r="A70" s="49" t="s">
        <v>60</v>
      </c>
      <c r="B70" s="21">
        <v>187139273.62</v>
      </c>
      <c r="C70" s="86">
        <v>108688040.45999999</v>
      </c>
      <c r="D70" s="14">
        <f t="shared" si="12"/>
        <v>58.078690997112133</v>
      </c>
    </row>
    <row r="71" spans="1:10" ht="17.45" customHeight="1" x14ac:dyDescent="0.25">
      <c r="A71" s="49" t="s">
        <v>61</v>
      </c>
      <c r="B71" s="21">
        <v>59178521.030000001</v>
      </c>
      <c r="C71" s="86">
        <v>12568146.6</v>
      </c>
      <c r="D71" s="14">
        <f t="shared" si="12"/>
        <v>21.237682830276704</v>
      </c>
    </row>
    <row r="72" spans="1:10" x14ac:dyDescent="0.25">
      <c r="A72" s="50" t="s">
        <v>62</v>
      </c>
      <c r="B72" s="20">
        <f>B73+B74</f>
        <v>20417800.150000002</v>
      </c>
      <c r="C72" s="81">
        <f>C73+C74</f>
        <v>12243457.640000001</v>
      </c>
      <c r="D72" s="26">
        <f t="shared" si="12"/>
        <v>59.964626698532939</v>
      </c>
    </row>
    <row r="73" spans="1:10" ht="30.2" customHeight="1" x14ac:dyDescent="0.25">
      <c r="A73" s="49" t="s">
        <v>63</v>
      </c>
      <c r="B73" s="21">
        <v>20386811.140000001</v>
      </c>
      <c r="C73" s="85">
        <v>12243457.640000001</v>
      </c>
      <c r="D73" s="14">
        <f t="shared" si="12"/>
        <v>60.055776040313091</v>
      </c>
    </row>
    <row r="74" spans="1:10" ht="19.5" customHeight="1" x14ac:dyDescent="0.25">
      <c r="A74" s="49" t="s">
        <v>64</v>
      </c>
      <c r="B74" s="21">
        <v>30989.01</v>
      </c>
      <c r="C74" s="85">
        <v>0</v>
      </c>
      <c r="D74" s="14">
        <f t="shared" si="12"/>
        <v>0</v>
      </c>
    </row>
    <row r="75" spans="1:10" x14ac:dyDescent="0.25">
      <c r="A75" s="50" t="s">
        <v>65</v>
      </c>
      <c r="B75" s="20">
        <f t="shared" ref="B75:C75" si="14">B76+B77+B78+B79+B80+B81</f>
        <v>2392205858.98</v>
      </c>
      <c r="C75" s="81">
        <f t="shared" si="14"/>
        <v>1731516486.3599999</v>
      </c>
      <c r="D75" s="26">
        <f t="shared" si="12"/>
        <v>72.381583711123085</v>
      </c>
      <c r="F75" s="10"/>
      <c r="H75" s="3"/>
      <c r="J75" s="3"/>
    </row>
    <row r="76" spans="1:10" x14ac:dyDescent="0.25">
      <c r="A76" s="49" t="s">
        <v>66</v>
      </c>
      <c r="B76" s="21">
        <v>978537076.16999996</v>
      </c>
      <c r="C76" s="85">
        <v>722060019.38</v>
      </c>
      <c r="D76" s="14">
        <f t="shared" si="12"/>
        <v>73.789745627845519</v>
      </c>
    </row>
    <row r="77" spans="1:10" x14ac:dyDescent="0.25">
      <c r="A77" s="49" t="s">
        <v>67</v>
      </c>
      <c r="B77" s="21">
        <v>1105857980.4400001</v>
      </c>
      <c r="C77" s="85">
        <v>784129400.02999997</v>
      </c>
      <c r="D77" s="28">
        <f t="shared" si="12"/>
        <v>70.906880802000416</v>
      </c>
    </row>
    <row r="78" spans="1:10" ht="15" customHeight="1" x14ac:dyDescent="0.25">
      <c r="A78" s="49" t="s">
        <v>68</v>
      </c>
      <c r="B78" s="21">
        <v>198202427.37</v>
      </c>
      <c r="C78" s="85">
        <v>141629340.77000001</v>
      </c>
      <c r="D78" s="28">
        <f t="shared" si="12"/>
        <v>71.456915361389306</v>
      </c>
    </row>
    <row r="79" spans="1:10" ht="15" customHeight="1" x14ac:dyDescent="0.25">
      <c r="A79" s="49" t="s">
        <v>99</v>
      </c>
      <c r="B79" s="21">
        <v>150000</v>
      </c>
      <c r="C79" s="85">
        <v>44490</v>
      </c>
      <c r="D79" s="28">
        <f t="shared" si="12"/>
        <v>29.659999999999997</v>
      </c>
    </row>
    <row r="80" spans="1:10" x14ac:dyDescent="0.25">
      <c r="A80" s="49" t="s">
        <v>69</v>
      </c>
      <c r="B80" s="21">
        <v>71262704</v>
      </c>
      <c r="C80" s="85">
        <v>54258449.439999998</v>
      </c>
      <c r="D80" s="28">
        <f t="shared" si="12"/>
        <v>76.13863408831638</v>
      </c>
    </row>
    <row r="81" spans="1:6" x14ac:dyDescent="0.25">
      <c r="A81" s="49" t="s">
        <v>70</v>
      </c>
      <c r="B81" s="21">
        <v>38195671</v>
      </c>
      <c r="C81" s="85">
        <v>29394786.739999998</v>
      </c>
      <c r="D81" s="28">
        <f t="shared" si="12"/>
        <v>76.958424791123576</v>
      </c>
    </row>
    <row r="82" spans="1:6" x14ac:dyDescent="0.25">
      <c r="A82" s="50" t="s">
        <v>71</v>
      </c>
      <c r="B82" s="20">
        <f>B83</f>
        <v>163934601.75</v>
      </c>
      <c r="C82" s="81">
        <f>C83</f>
        <v>96098364.569999993</v>
      </c>
      <c r="D82" s="29">
        <f t="shared" si="12"/>
        <v>58.619939624796139</v>
      </c>
      <c r="F82" s="10"/>
    </row>
    <row r="83" spans="1:6" x14ac:dyDescent="0.25">
      <c r="A83" s="49" t="s">
        <v>72</v>
      </c>
      <c r="B83" s="21">
        <v>163934601.75</v>
      </c>
      <c r="C83" s="85">
        <v>96098364.569999993</v>
      </c>
      <c r="D83" s="28">
        <f t="shared" si="12"/>
        <v>58.619939624796139</v>
      </c>
    </row>
    <row r="84" spans="1:6" x14ac:dyDescent="0.25">
      <c r="A84" s="50" t="s">
        <v>73</v>
      </c>
      <c r="B84" s="20">
        <f>B85+B86+B87+B88</f>
        <v>249697455.47</v>
      </c>
      <c r="C84" s="81">
        <f>C85+C86+C87+C88</f>
        <v>203602365.78999999</v>
      </c>
      <c r="D84" s="29">
        <f t="shared" si="12"/>
        <v>81.539623784617177</v>
      </c>
    </row>
    <row r="85" spans="1:6" x14ac:dyDescent="0.25">
      <c r="A85" s="49" t="s">
        <v>74</v>
      </c>
      <c r="B85" s="21">
        <v>1386000</v>
      </c>
      <c r="C85" s="85">
        <v>1008000</v>
      </c>
      <c r="D85" s="28">
        <f t="shared" si="12"/>
        <v>72.727272727272734</v>
      </c>
    </row>
    <row r="86" spans="1:6" x14ac:dyDescent="0.25">
      <c r="A86" s="49" t="s">
        <v>75</v>
      </c>
      <c r="B86" s="21">
        <v>834000</v>
      </c>
      <c r="C86" s="85">
        <v>376455</v>
      </c>
      <c r="D86" s="28">
        <f t="shared" si="12"/>
        <v>45.138489208633089</v>
      </c>
    </row>
    <row r="87" spans="1:6" x14ac:dyDescent="0.25">
      <c r="A87" s="49" t="s">
        <v>76</v>
      </c>
      <c r="B87" s="21">
        <v>242094865.47</v>
      </c>
      <c r="C87" s="85">
        <v>197818578.44</v>
      </c>
      <c r="D87" s="28">
        <f t="shared" si="12"/>
        <v>81.711182951343247</v>
      </c>
    </row>
    <row r="88" spans="1:6" ht="18.75" customHeight="1" x14ac:dyDescent="0.25">
      <c r="A88" s="49" t="s">
        <v>77</v>
      </c>
      <c r="B88" s="21">
        <v>5382590</v>
      </c>
      <c r="C88" s="85">
        <v>4399332.3499999996</v>
      </c>
      <c r="D88" s="28">
        <f t="shared" si="12"/>
        <v>81.732629644836393</v>
      </c>
    </row>
    <row r="89" spans="1:6" x14ac:dyDescent="0.25">
      <c r="A89" s="50" t="s">
        <v>78</v>
      </c>
      <c r="B89" s="20">
        <f>B90+B91+B92</f>
        <v>84085160.219999999</v>
      </c>
      <c r="C89" s="81">
        <f>C90+C91+C92</f>
        <v>50509175.5</v>
      </c>
      <c r="D89" s="29">
        <f t="shared" si="12"/>
        <v>60.069072078649846</v>
      </c>
    </row>
    <row r="90" spans="1:6" x14ac:dyDescent="0.25">
      <c r="A90" s="49" t="s">
        <v>79</v>
      </c>
      <c r="B90" s="21">
        <v>80089137.219999999</v>
      </c>
      <c r="C90" s="85">
        <v>48246403</v>
      </c>
      <c r="D90" s="28">
        <f t="shared" si="12"/>
        <v>60.240882440111776</v>
      </c>
    </row>
    <row r="91" spans="1:6" x14ac:dyDescent="0.25">
      <c r="A91" s="49" t="s">
        <v>80</v>
      </c>
      <c r="B91" s="21">
        <v>3996023</v>
      </c>
      <c r="C91" s="85">
        <v>2262772.5</v>
      </c>
      <c r="D91" s="28">
        <f t="shared" si="12"/>
        <v>56.625612515243283</v>
      </c>
    </row>
    <row r="92" spans="1:6" hidden="1" x14ac:dyDescent="0.25">
      <c r="A92" s="49" t="s">
        <v>81</v>
      </c>
      <c r="B92" s="21"/>
      <c r="C92" s="85"/>
      <c r="D92" s="28" t="e">
        <f t="shared" si="12"/>
        <v>#DIV/0!</v>
      </c>
    </row>
    <row r="93" spans="1:6" x14ac:dyDescent="0.25">
      <c r="A93" s="50" t="s">
        <v>82</v>
      </c>
      <c r="B93" s="19">
        <f t="shared" ref="B93:C93" si="15">B94+B95</f>
        <v>1529970</v>
      </c>
      <c r="C93" s="78">
        <f t="shared" si="15"/>
        <v>823173.73</v>
      </c>
      <c r="D93" s="29">
        <f t="shared" si="12"/>
        <v>53.803259541036752</v>
      </c>
    </row>
    <row r="94" spans="1:6" x14ac:dyDescent="0.25">
      <c r="A94" s="49" t="s">
        <v>83</v>
      </c>
      <c r="B94" s="21">
        <v>500000</v>
      </c>
      <c r="C94" s="85">
        <v>212615</v>
      </c>
      <c r="D94" s="28">
        <f t="shared" si="12"/>
        <v>42.522999999999996</v>
      </c>
    </row>
    <row r="95" spans="1:6" x14ac:dyDescent="0.25">
      <c r="A95" s="58" t="s">
        <v>100</v>
      </c>
      <c r="B95" s="21">
        <v>1029970</v>
      </c>
      <c r="C95" s="85">
        <v>610558.73</v>
      </c>
      <c r="D95" s="28">
        <f t="shared" si="12"/>
        <v>59.279273182714057</v>
      </c>
    </row>
    <row r="96" spans="1:6" ht="16.5" thickBot="1" x14ac:dyDescent="0.3">
      <c r="A96" s="51" t="s">
        <v>84</v>
      </c>
      <c r="B96" s="33">
        <v>407400</v>
      </c>
      <c r="C96" s="83">
        <v>0</v>
      </c>
      <c r="D96" s="94">
        <f t="shared" si="12"/>
        <v>0</v>
      </c>
    </row>
    <row r="97" spans="1:6" ht="16.5" hidden="1" thickBot="1" x14ac:dyDescent="0.3">
      <c r="A97" s="52" t="s">
        <v>92</v>
      </c>
      <c r="B97" s="91"/>
      <c r="C97" s="92"/>
      <c r="D97" s="93" t="e">
        <f t="shared" si="12"/>
        <v>#DIV/0!</v>
      </c>
    </row>
    <row r="98" spans="1:6" ht="30.75" customHeight="1" thickBot="1" x14ac:dyDescent="0.3">
      <c r="A98" s="57" t="s">
        <v>85</v>
      </c>
      <c r="B98" s="39">
        <f>B48+B57+B62+B67+B72+B75+B82+B84+B89+B93+B96+B97</f>
        <v>3792277816.5899997</v>
      </c>
      <c r="C98" s="88">
        <f>C48+C57+C62+C67+C72+C75+C82+C84+C89+C93+C96+C97</f>
        <v>2592271300.0500002</v>
      </c>
      <c r="D98" s="40">
        <f t="shared" si="12"/>
        <v>68.356576849661295</v>
      </c>
      <c r="F98" s="10"/>
    </row>
    <row r="99" spans="1:6" ht="7.5" hidden="1" customHeight="1" x14ac:dyDescent="0.25">
      <c r="A99" s="59"/>
      <c r="B99" s="35"/>
      <c r="C99" s="82"/>
      <c r="D99" s="38" t="e">
        <f t="shared" si="12"/>
        <v>#DIV/0!</v>
      </c>
    </row>
    <row r="100" spans="1:6" ht="21.2" customHeight="1" thickBot="1" x14ac:dyDescent="0.3">
      <c r="A100" s="60" t="s">
        <v>86</v>
      </c>
      <c r="B100" s="36">
        <f>B46-B98</f>
        <v>-1182961724.6699996</v>
      </c>
      <c r="C100" s="87">
        <f>C46-C98</f>
        <v>-903413452.48000026</v>
      </c>
      <c r="D100" s="37">
        <f t="shared" si="12"/>
        <v>76.368781308796571</v>
      </c>
    </row>
    <row r="101" spans="1:6" x14ac:dyDescent="0.25">
      <c r="A101" s="61" t="s">
        <v>96</v>
      </c>
      <c r="B101" s="41"/>
      <c r="C101" s="89"/>
      <c r="D101" s="42"/>
    </row>
    <row r="102" spans="1:6" x14ac:dyDescent="0.25">
      <c r="A102" s="49" t="s">
        <v>87</v>
      </c>
      <c r="B102" s="21">
        <v>18000000</v>
      </c>
      <c r="C102" s="84">
        <v>0</v>
      </c>
      <c r="D102" s="28">
        <v>0</v>
      </c>
    </row>
    <row r="103" spans="1:6" ht="31.5" hidden="1" x14ac:dyDescent="0.25">
      <c r="A103" s="49" t="s">
        <v>88</v>
      </c>
      <c r="B103" s="21">
        <v>0</v>
      </c>
      <c r="C103" s="85">
        <v>0</v>
      </c>
      <c r="D103" s="28" t="e">
        <f t="shared" si="12"/>
        <v>#DIV/0!</v>
      </c>
    </row>
    <row r="104" spans="1:6" ht="31.5" hidden="1" x14ac:dyDescent="0.25">
      <c r="A104" s="49" t="s">
        <v>89</v>
      </c>
      <c r="B104" s="21">
        <v>0</v>
      </c>
      <c r="C104" s="85">
        <v>0</v>
      </c>
      <c r="D104" s="28" t="e">
        <f t="shared" si="12"/>
        <v>#DIV/0!</v>
      </c>
    </row>
    <row r="105" spans="1:6" ht="30.75" customHeight="1" thickBot="1" x14ac:dyDescent="0.3">
      <c r="A105" s="55" t="s">
        <v>90</v>
      </c>
      <c r="B105" s="43">
        <v>1164961724.6700001</v>
      </c>
      <c r="C105" s="90">
        <v>903413452.48000002</v>
      </c>
      <c r="D105" s="44">
        <f t="shared" si="12"/>
        <v>77.548766912141332</v>
      </c>
      <c r="F105" s="45"/>
    </row>
    <row r="106" spans="1:6" s="4" customFormat="1" ht="23.25" customHeight="1" x14ac:dyDescent="0.25">
      <c r="A106" s="12"/>
      <c r="B106" s="6"/>
      <c r="C106" s="6"/>
      <c r="D106" s="13"/>
      <c r="E106" s="11"/>
      <c r="F106" s="11"/>
    </row>
    <row r="107" spans="1:6" x14ac:dyDescent="0.25">
      <c r="A107" s="5" t="s">
        <v>102</v>
      </c>
      <c r="B107" s="7"/>
      <c r="C107" s="7"/>
      <c r="D107" s="8"/>
    </row>
    <row r="108" spans="1:6" ht="18" customHeight="1" x14ac:dyDescent="0.25">
      <c r="A108" s="5" t="s">
        <v>91</v>
      </c>
      <c r="B108" s="5"/>
      <c r="C108" s="104" t="s">
        <v>108</v>
      </c>
      <c r="D108" s="8"/>
    </row>
    <row r="109" spans="1:6" x14ac:dyDescent="0.25">
      <c r="A109" s="8"/>
      <c r="B109" s="8"/>
      <c r="C109" s="8"/>
      <c r="D109" s="8"/>
    </row>
    <row r="110" spans="1:6" ht="42.75" customHeight="1" x14ac:dyDescent="0.25">
      <c r="A110" s="8"/>
      <c r="B110" s="8"/>
      <c r="C110" s="8"/>
      <c r="D110" s="8"/>
    </row>
    <row r="111" spans="1:6" x14ac:dyDescent="0.25">
      <c r="A111" s="8"/>
      <c r="B111" s="8"/>
      <c r="C111" s="8"/>
      <c r="D111" s="8"/>
    </row>
  </sheetData>
  <mergeCells count="2">
    <mergeCell ref="A1:D1"/>
    <mergeCell ref="B47:D47"/>
  </mergeCells>
  <pageMargins left="1.1811023622047245" right="0" top="0.23622047244094491" bottom="0.11811023622047245" header="0.31496062992125984" footer="0.23622047244094491"/>
  <pageSetup paperSize="9" scale="73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</vt:lpstr>
      <vt:lpstr>'10'!Заголовки_для_печати</vt:lpstr>
      <vt:lpstr>'10'!Область_печати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2024-10-14T08:30:59Z</dcterms:modified>
</cp:coreProperties>
</file>