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2" sheetId="18" r:id="rId1"/>
  </sheets>
  <definedNames>
    <definedName name="_xlnm.Print_Titles" localSheetId="0">'02'!$3:$4</definedName>
    <definedName name="_xlnm.Print_Area" localSheetId="0">'02'!$A$1:$D$105</definedName>
  </definedNames>
  <calcPr calcId="152511"/>
</workbook>
</file>

<file path=xl/calcChain.xml><?xml version="1.0" encoding="utf-8"?>
<calcChain xmlns="http://schemas.openxmlformats.org/spreadsheetml/2006/main">
  <c r="D104" i="18" l="1"/>
  <c r="D102" i="18" l="1"/>
  <c r="D103" i="18"/>
  <c r="B92" i="18" l="1"/>
  <c r="C92" i="18"/>
  <c r="D94" i="18"/>
  <c r="B74" i="18"/>
  <c r="C74" i="18"/>
  <c r="D78" i="18"/>
  <c r="B42" i="18"/>
  <c r="C35" i="18"/>
  <c r="B35" i="18"/>
  <c r="B34" i="18"/>
  <c r="C31" i="18"/>
  <c r="B31" i="18"/>
  <c r="C15" i="18"/>
  <c r="B15" i="18"/>
  <c r="C10" i="18"/>
  <c r="B10" i="18"/>
  <c r="C88" i="18" l="1"/>
  <c r="B88" i="18"/>
  <c r="C83" i="18"/>
  <c r="B83" i="18"/>
  <c r="C81" i="18"/>
  <c r="B81" i="18"/>
  <c r="C71" i="18"/>
  <c r="B71" i="18"/>
  <c r="C66" i="18"/>
  <c r="B66" i="18"/>
  <c r="C61" i="18"/>
  <c r="B61" i="18"/>
  <c r="C57" i="18"/>
  <c r="B57" i="18"/>
  <c r="B39" i="18" l="1"/>
  <c r="C39" i="18"/>
  <c r="C49" i="18" l="1"/>
  <c r="B49" i="18"/>
  <c r="B97" i="18" s="1"/>
  <c r="D37" i="18"/>
  <c r="D13" i="18" l="1"/>
  <c r="D98" i="18" l="1"/>
  <c r="D96" i="18"/>
  <c r="D95" i="18"/>
  <c r="D93" i="18"/>
  <c r="D91" i="18"/>
  <c r="D90" i="18"/>
  <c r="D89" i="18"/>
  <c r="D87" i="18"/>
  <c r="D86" i="18"/>
  <c r="D85" i="18"/>
  <c r="D84" i="18"/>
  <c r="D82" i="18"/>
  <c r="D80" i="18"/>
  <c r="D79" i="18"/>
  <c r="D77" i="18"/>
  <c r="D76" i="18"/>
  <c r="D75" i="18"/>
  <c r="D73" i="18"/>
  <c r="D72" i="18"/>
  <c r="D70" i="18"/>
  <c r="D69" i="18"/>
  <c r="D68" i="18"/>
  <c r="D67" i="18"/>
  <c r="D65" i="18"/>
  <c r="D64" i="18"/>
  <c r="D63" i="18"/>
  <c r="D62" i="18"/>
  <c r="D59" i="18"/>
  <c r="D58" i="18"/>
  <c r="D56" i="18"/>
  <c r="D55" i="18"/>
  <c r="D53" i="18"/>
  <c r="D52" i="18"/>
  <c r="D51" i="18"/>
  <c r="D50" i="18"/>
  <c r="D42" i="18"/>
  <c r="D40" i="18"/>
  <c r="D34" i="18"/>
  <c r="D33" i="18"/>
  <c r="D32" i="18"/>
  <c r="D30" i="18"/>
  <c r="D29" i="18"/>
  <c r="D28" i="18"/>
  <c r="D27" i="18"/>
  <c r="D26" i="18"/>
  <c r="D25" i="18"/>
  <c r="D24" i="18"/>
  <c r="C23" i="18"/>
  <c r="B23" i="18"/>
  <c r="D20" i="18"/>
  <c r="D19" i="18"/>
  <c r="D18" i="18"/>
  <c r="D17" i="18"/>
  <c r="D16" i="18"/>
  <c r="D14" i="18"/>
  <c r="D11" i="18"/>
  <c r="D9" i="18"/>
  <c r="D8" i="18"/>
  <c r="C7" i="18"/>
  <c r="C6" i="18" s="1"/>
  <c r="B7" i="18"/>
  <c r="B6" i="18" s="1"/>
  <c r="B22" i="18" l="1"/>
  <c r="D61" i="18"/>
  <c r="D71" i="18"/>
  <c r="D92" i="18"/>
  <c r="D10" i="18"/>
  <c r="D23" i="18"/>
  <c r="D35" i="18"/>
  <c r="D83" i="18"/>
  <c r="D15" i="18"/>
  <c r="D31" i="18"/>
  <c r="C97" i="18"/>
  <c r="D57" i="18"/>
  <c r="D66" i="18"/>
  <c r="D74" i="18"/>
  <c r="D81" i="18"/>
  <c r="D88" i="18"/>
  <c r="D7" i="18"/>
  <c r="D49" i="18"/>
  <c r="C22" i="18"/>
  <c r="D39" i="18"/>
  <c r="D6" i="18" l="1"/>
  <c r="B5" i="18"/>
  <c r="D97" i="18"/>
  <c r="D22" i="18"/>
  <c r="B47" i="18"/>
  <c r="C5" i="18"/>
  <c r="C47" i="18"/>
  <c r="C99" i="18" l="1"/>
  <c r="B99" i="18"/>
  <c r="D5" i="18"/>
  <c r="D47" i="18"/>
  <c r="D99" i="18" l="1"/>
</calcChain>
</file>

<file path=xl/sharedStrings.xml><?xml version="1.0" encoding="utf-8"?>
<sst xmlns="http://schemas.openxmlformats.org/spreadsheetml/2006/main" count="106" uniqueCount="105">
  <si>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</si>
  <si>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</si>
  <si>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</si>
  <si>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</si>
  <si>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</si>
  <si>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</si>
  <si>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</si>
  <si>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</si>
  <si>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</si>
  <si>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</si>
  <si>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</si>
  <si>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</si>
  <si>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</si>
  <si>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</si>
  <si>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</si>
  <si>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</si>
  <si>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</si>
  <si>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</si>
  <si>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</si>
  <si>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</si>
  <si>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</si>
  <si>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</si>
  <si>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</si>
  <si>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</si>
  <si>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</si>
  <si>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</si>
  <si>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</si>
  <si>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</si>
  <si>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</si>
  <si>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</si>
  <si>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</si>
  <si>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</si>
  <si>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</si>
  <si>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</si>
  <si>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</si>
  <si>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</si>
  <si>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</si>
  <si>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</si>
  <si>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</si>
  <si>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</si>
  <si>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</si>
  <si>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</si>
  <si>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</si>
  <si>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</si>
  <si>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</si>
  <si>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</si>
  <si>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</si>
  <si>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</si>
  <si>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</si>
  <si>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</si>
  <si>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</si>
  <si>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</si>
  <si>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</si>
  <si>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</si>
  <si>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</si>
  <si>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</si>
  <si>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</si>
  <si>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</si>
  <si>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</si>
  <si>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</si>
  <si>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</si>
  <si>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</si>
  <si>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</si>
  <si>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</si>
  <si>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</si>
  <si>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</si>
  <si>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</si>
  <si>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</si>
  <si>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</si>
  <si>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</si>
  <si>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</si>
  <si>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</si>
  <si>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</si>
  <si>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</si>
  <si>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</si>
  <si>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</si>
  <si>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</si>
  <si>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</si>
  <si>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</si>
  <si>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</si>
  <si>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</si>
  <si>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</si>
  <si>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</si>
  <si>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</si>
  <si>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</si>
  <si>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</si>
  <si>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</si>
  <si>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</si>
  <si>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</si>
  <si>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</si>
  <si>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</si>
  <si>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</si>
  <si>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</si>
  <si>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</si>
  <si>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</si>
  <si>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</si>
  <si>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</si>
  <si>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</si>
  <si>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</si>
  <si>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</si>
  <si>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</si>
  <si>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</si>
  <si>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 xml:space="preserve"> Сводка об исполнении бюджета города Новочебоксарска на 1 февраля 2023 года                                                        </t>
  </si>
  <si>
    <t>2023 год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</si>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</sst>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wrapText="1"/>
    </xf>
    <xf numFmtId="4" fontId="3" fillId="0" borderId="3" xfId="0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0" fontId="2" fillId="0" borderId="0" xfId="0" applyFont="1"/>
    <xf numFmtId="4" fontId="2" fillId="0" borderId="6" xfId="0" applyNumberFormat="1" applyFont="1" applyFill="1" applyBorder="1" applyAlignment="1">
      <alignment horizontal="right"/>
    </xf>
    <xf numFmtId="0" fontId="4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3" xfId="2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wrapText="1" shrinkToFit="1"/>
    </xf>
    <xf numFmtId="164" fontId="2" fillId="2" borderId="3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3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3" fillId="3" borderId="4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2" xfId="0" applyFont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0" fontId="2" fillId="3" borderId="7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4" fontId="2" fillId="0" borderId="4" xfId="0" applyNumberFormat="1" applyFont="1" applyFill="1" applyBorder="1" applyAlignment="1">
      <alignment wrapText="1"/>
    </xf>
    <xf numFmtId="164" fontId="3" fillId="0" borderId="2" xfId="2" applyNumberFormat="1" applyFont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4" fontId="3" fillId="0" borderId="14" xfId="0" applyNumberFormat="1" applyFont="1" applyFill="1" applyBorder="1" applyAlignment="1">
      <alignment wrapText="1"/>
    </xf>
    <xf numFmtId="164" fontId="3" fillId="0" borderId="14" xfId="2" applyNumberFormat="1" applyFont="1" applyBorder="1" applyAlignment="1">
      <alignment horizontal="right"/>
    </xf>
    <xf numFmtId="0" fontId="3" fillId="0" borderId="7" xfId="0" applyFont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/>
    <xf numFmtId="4" fontId="2" fillId="0" borderId="5" xfId="1" applyNumberFormat="1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/>
    <xf numFmtId="0" fontId="3" fillId="0" borderId="10" xfId="0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3" borderId="15" xfId="0" applyFont="1" applyFill="1" applyBorder="1" applyAlignment="1">
      <alignment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activeCell="C11" sqref="C11"/>
    </sheetView>
  </sheetViews>
  <sheetFormatPr defaultColWidth="9.140625" defaultRowHeight="15.75" x14ac:dyDescent="0.25"/>
  <cols>
    <col min="1" max="1" width="64.140625" style="11" customWidth="1"/>
    <col min="2" max="2" width="17.5703125" style="17" customWidth="1"/>
    <col min="3" max="3" width="16.140625" style="17" customWidth="1"/>
    <col min="4" max="4" width="10.5703125" style="11" customWidth="1"/>
    <col min="5" max="5" width="9.140625" style="11"/>
    <col min="6" max="6" width="17.85546875" style="11" customWidth="1"/>
    <col min="7" max="7" width="9.140625" style="11"/>
    <col min="8" max="8" width="1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89" t="s">
        <v>102</v>
      </c>
      <c r="B1" s="89"/>
      <c r="C1" s="89"/>
      <c r="D1" s="89"/>
    </row>
    <row r="2" spans="1:4" ht="16.5" thickBot="1" x14ac:dyDescent="0.3">
      <c r="A2" s="1"/>
      <c r="B2" s="16"/>
      <c r="C2" s="46"/>
      <c r="D2" s="81" t="s">
        <v>0</v>
      </c>
    </row>
    <row r="3" spans="1:4" ht="15.75" customHeight="1" x14ac:dyDescent="0.25">
      <c r="A3" s="94" t="s">
        <v>1</v>
      </c>
      <c r="B3" s="92" t="s">
        <v>103</v>
      </c>
      <c r="C3" s="93"/>
      <c r="D3" s="93"/>
    </row>
    <row r="4" spans="1:4" ht="48" thickBot="1" x14ac:dyDescent="0.3">
      <c r="A4" s="95"/>
      <c r="B4" s="12" t="s">
        <v>95</v>
      </c>
      <c r="C4" s="12" t="s">
        <v>104</v>
      </c>
      <c r="D4" s="13" t="s">
        <v>101</v>
      </c>
    </row>
    <row r="5" spans="1:4" ht="30.75" customHeight="1" thickBot="1" x14ac:dyDescent="0.3">
      <c r="A5" s="61" t="s">
        <v>2</v>
      </c>
      <c r="B5" s="62">
        <f>B6+B22</f>
        <v>783337560.24000001</v>
      </c>
      <c r="C5" s="62">
        <f>C6+C22</f>
        <v>47338580.020000003</v>
      </c>
      <c r="D5" s="63">
        <f t="shared" ref="D5:D11" si="0">C5/B5*100</f>
        <v>6.0431903719127611</v>
      </c>
    </row>
    <row r="6" spans="1:4" ht="29.25" customHeight="1" x14ac:dyDescent="0.25">
      <c r="A6" s="64" t="s">
        <v>3</v>
      </c>
      <c r="B6" s="65">
        <f t="shared" ref="B6:C6" si="1">B7+B9+B10+B15+B19+B20+B21</f>
        <v>663461750</v>
      </c>
      <c r="C6" s="65">
        <f t="shared" si="1"/>
        <v>26293940.599999998</v>
      </c>
      <c r="D6" s="60">
        <f t="shared" si="0"/>
        <v>3.9631434065339857</v>
      </c>
    </row>
    <row r="7" spans="1:4" ht="21.75" customHeight="1" x14ac:dyDescent="0.25">
      <c r="A7" s="33" t="s">
        <v>4</v>
      </c>
      <c r="B7" s="28">
        <f>B8</f>
        <v>406526000</v>
      </c>
      <c r="C7" s="2">
        <f>C8</f>
        <v>20079524.899999999</v>
      </c>
      <c r="D7" s="27">
        <f t="shared" si="0"/>
        <v>4.9392966009554122</v>
      </c>
    </row>
    <row r="8" spans="1:4" x14ac:dyDescent="0.25">
      <c r="A8" s="34" t="s">
        <v>5</v>
      </c>
      <c r="B8" s="3">
        <v>406526000</v>
      </c>
      <c r="C8" s="3">
        <v>20079524.899999999</v>
      </c>
      <c r="D8" s="29">
        <f t="shared" si="0"/>
        <v>4.9392966009554122</v>
      </c>
    </row>
    <row r="9" spans="1:4" x14ac:dyDescent="0.25">
      <c r="A9" s="33" t="s">
        <v>6</v>
      </c>
      <c r="B9" s="4">
        <v>3032750</v>
      </c>
      <c r="C9" s="4">
        <v>117959.29</v>
      </c>
      <c r="D9" s="30">
        <f t="shared" si="0"/>
        <v>3.8895157860028027</v>
      </c>
    </row>
    <row r="10" spans="1:4" x14ac:dyDescent="0.25">
      <c r="A10" s="33" t="s">
        <v>7</v>
      </c>
      <c r="B10" s="4">
        <f>B11+B12+B13+B14</f>
        <v>100777000</v>
      </c>
      <c r="C10" s="4">
        <f>C11+C12+C13+C14</f>
        <v>3251466.7399999998</v>
      </c>
      <c r="D10" s="30">
        <f t="shared" si="0"/>
        <v>3.226397630411701</v>
      </c>
    </row>
    <row r="11" spans="1:4" ht="32.25" customHeight="1" x14ac:dyDescent="0.25">
      <c r="A11" s="34" t="s">
        <v>93</v>
      </c>
      <c r="B11" s="3">
        <v>80677000</v>
      </c>
      <c r="C11" s="3">
        <v>4149093.78</v>
      </c>
      <c r="D11" s="29">
        <f t="shared" si="0"/>
        <v>5.1428458916419801</v>
      </c>
    </row>
    <row r="12" spans="1:4" ht="33.75" customHeight="1" x14ac:dyDescent="0.25">
      <c r="A12" s="34" t="s">
        <v>8</v>
      </c>
      <c r="B12" s="3">
        <v>0</v>
      </c>
      <c r="C12" s="3">
        <v>-404566.34</v>
      </c>
      <c r="D12" s="29">
        <v>0</v>
      </c>
    </row>
    <row r="13" spans="1:4" ht="20.25" customHeight="1" x14ac:dyDescent="0.25">
      <c r="A13" s="34" t="s">
        <v>9</v>
      </c>
      <c r="B13" s="3">
        <v>120000</v>
      </c>
      <c r="C13" s="3">
        <v>0</v>
      </c>
      <c r="D13" s="29">
        <f t="shared" ref="D13:D20" si="2">C13/B13*100</f>
        <v>0</v>
      </c>
    </row>
    <row r="14" spans="1:4" ht="31.5" x14ac:dyDescent="0.25">
      <c r="A14" s="34" t="s">
        <v>10</v>
      </c>
      <c r="B14" s="3">
        <v>19980000</v>
      </c>
      <c r="C14" s="3">
        <v>-493060.7</v>
      </c>
      <c r="D14" s="29">
        <f t="shared" si="2"/>
        <v>-2.4677712712712712</v>
      </c>
    </row>
    <row r="15" spans="1:4" x14ac:dyDescent="0.25">
      <c r="A15" s="33" t="s">
        <v>11</v>
      </c>
      <c r="B15" s="4">
        <f>B16+B17+B18</f>
        <v>138295000</v>
      </c>
      <c r="C15" s="4">
        <f>C16+C17+C18</f>
        <v>2178919.0499999998</v>
      </c>
      <c r="D15" s="30">
        <f t="shared" si="2"/>
        <v>1.5755588054521132</v>
      </c>
    </row>
    <row r="16" spans="1:4" x14ac:dyDescent="0.25">
      <c r="A16" s="34" t="s">
        <v>12</v>
      </c>
      <c r="B16" s="3">
        <v>38500000</v>
      </c>
      <c r="C16" s="3">
        <v>1518024.91</v>
      </c>
      <c r="D16" s="29">
        <f t="shared" si="2"/>
        <v>3.9429218441558436</v>
      </c>
    </row>
    <row r="17" spans="1:4" x14ac:dyDescent="0.25">
      <c r="A17" s="34" t="s">
        <v>13</v>
      </c>
      <c r="B17" s="3">
        <v>10212000</v>
      </c>
      <c r="C17" s="3">
        <v>301723.02</v>
      </c>
      <c r="D17" s="29">
        <f t="shared" si="2"/>
        <v>2.9545928319623971</v>
      </c>
    </row>
    <row r="18" spans="1:4" x14ac:dyDescent="0.25">
      <c r="A18" s="35" t="s">
        <v>14</v>
      </c>
      <c r="B18" s="3">
        <v>89583000</v>
      </c>
      <c r="C18" s="3">
        <v>359171.12</v>
      </c>
      <c r="D18" s="29">
        <f t="shared" si="2"/>
        <v>0.40093669557840217</v>
      </c>
    </row>
    <row r="19" spans="1:4" ht="33" customHeight="1" x14ac:dyDescent="0.25">
      <c r="A19" s="36" t="s">
        <v>15</v>
      </c>
      <c r="B19" s="4">
        <v>8000</v>
      </c>
      <c r="C19" s="4">
        <v>591.6</v>
      </c>
      <c r="D19" s="30">
        <f t="shared" si="2"/>
        <v>7.3950000000000005</v>
      </c>
    </row>
    <row r="20" spans="1:4" ht="21.75" customHeight="1" x14ac:dyDescent="0.25">
      <c r="A20" s="36" t="s">
        <v>16</v>
      </c>
      <c r="B20" s="4">
        <v>14823000</v>
      </c>
      <c r="C20" s="4">
        <v>665479.18000000005</v>
      </c>
      <c r="D20" s="30">
        <f t="shared" si="2"/>
        <v>4.4895040140322475</v>
      </c>
    </row>
    <row r="21" spans="1:4" ht="21.75" customHeight="1" x14ac:dyDescent="0.25">
      <c r="A21" s="36" t="s">
        <v>98</v>
      </c>
      <c r="B21" s="4">
        <v>0</v>
      </c>
      <c r="C21" s="4">
        <v>-0.16</v>
      </c>
      <c r="D21" s="30">
        <v>0</v>
      </c>
    </row>
    <row r="22" spans="1:4" ht="30.2" customHeight="1" x14ac:dyDescent="0.25">
      <c r="A22" s="66" t="s">
        <v>17</v>
      </c>
      <c r="B22" s="5">
        <f>B23+B29+B30+B31+B34+B35</f>
        <v>119875810.23999999</v>
      </c>
      <c r="C22" s="5">
        <f>C23+C29+C30+C31+C34+C35</f>
        <v>21044639.420000006</v>
      </c>
      <c r="D22" s="30">
        <f t="shared" ref="D22:D35" si="3">C22/B22*100</f>
        <v>17.555367824306774</v>
      </c>
    </row>
    <row r="23" spans="1:4" ht="33.75" customHeight="1" x14ac:dyDescent="0.25">
      <c r="A23" s="36" t="s">
        <v>18</v>
      </c>
      <c r="B23" s="5">
        <f>B24+B25+B26+B27+B28</f>
        <v>94524800</v>
      </c>
      <c r="C23" s="5">
        <f>C24+C25+C26+C27+C28</f>
        <v>11469913.440000001</v>
      </c>
      <c r="D23" s="30">
        <f t="shared" si="3"/>
        <v>12.134290091066049</v>
      </c>
    </row>
    <row r="24" spans="1:4" ht="50.25" customHeight="1" x14ac:dyDescent="0.25">
      <c r="A24" s="35" t="s">
        <v>19</v>
      </c>
      <c r="B24" s="6">
        <v>261000</v>
      </c>
      <c r="C24" s="6">
        <v>0</v>
      </c>
      <c r="D24" s="29">
        <f t="shared" si="3"/>
        <v>0</v>
      </c>
    </row>
    <row r="25" spans="1:4" ht="23.25" customHeight="1" x14ac:dyDescent="0.25">
      <c r="A25" s="35" t="s">
        <v>20</v>
      </c>
      <c r="B25" s="6">
        <v>76526800</v>
      </c>
      <c r="C25" s="6">
        <v>9890652.4700000007</v>
      </c>
      <c r="D25" s="29">
        <f t="shared" si="3"/>
        <v>12.924429703058276</v>
      </c>
    </row>
    <row r="26" spans="1:4" ht="20.25" customHeight="1" x14ac:dyDescent="0.25">
      <c r="A26" s="35" t="s">
        <v>21</v>
      </c>
      <c r="B26" s="6">
        <v>3100000</v>
      </c>
      <c r="C26" s="6">
        <v>157342.56</v>
      </c>
      <c r="D26" s="29">
        <f t="shared" si="3"/>
        <v>5.0755664516129038</v>
      </c>
    </row>
    <row r="27" spans="1:4" ht="37.5" customHeight="1" x14ac:dyDescent="0.25">
      <c r="A27" s="35" t="s">
        <v>22</v>
      </c>
      <c r="B27" s="6">
        <v>1137000</v>
      </c>
      <c r="C27" s="6">
        <v>0</v>
      </c>
      <c r="D27" s="29">
        <f t="shared" si="3"/>
        <v>0</v>
      </c>
    </row>
    <row r="28" spans="1:4" ht="31.5" x14ac:dyDescent="0.25">
      <c r="A28" s="35" t="s">
        <v>23</v>
      </c>
      <c r="B28" s="6">
        <v>13500000</v>
      </c>
      <c r="C28" s="6">
        <v>1421918.41</v>
      </c>
      <c r="D28" s="31">
        <f t="shared" si="3"/>
        <v>10.532728962962961</v>
      </c>
    </row>
    <row r="29" spans="1:4" ht="22.7" customHeight="1" x14ac:dyDescent="0.25">
      <c r="A29" s="36" t="s">
        <v>24</v>
      </c>
      <c r="B29" s="4">
        <v>12250045.57</v>
      </c>
      <c r="C29" s="4">
        <v>45369.66</v>
      </c>
      <c r="D29" s="30">
        <f t="shared" si="3"/>
        <v>0.37036319367749093</v>
      </c>
    </row>
    <row r="30" spans="1:4" ht="30.75" customHeight="1" x14ac:dyDescent="0.25">
      <c r="A30" s="36" t="s">
        <v>25</v>
      </c>
      <c r="B30" s="7">
        <v>2245275</v>
      </c>
      <c r="C30" s="7">
        <v>349655.7</v>
      </c>
      <c r="D30" s="30">
        <f t="shared" si="3"/>
        <v>15.572956542071683</v>
      </c>
    </row>
    <row r="31" spans="1:4" ht="31.5" x14ac:dyDescent="0.25">
      <c r="A31" s="36" t="s">
        <v>26</v>
      </c>
      <c r="B31" s="7">
        <f>B32+B33</f>
        <v>2100000</v>
      </c>
      <c r="C31" s="4">
        <f>C32+C33</f>
        <v>8597255.6500000004</v>
      </c>
      <c r="D31" s="30">
        <f t="shared" si="3"/>
        <v>409.39312619047621</v>
      </c>
    </row>
    <row r="32" spans="1:4" ht="21.75" customHeight="1" x14ac:dyDescent="0.25">
      <c r="A32" s="35" t="s">
        <v>27</v>
      </c>
      <c r="B32" s="6">
        <v>1700000</v>
      </c>
      <c r="C32" s="6">
        <v>185783.93</v>
      </c>
      <c r="D32" s="29">
        <f t="shared" si="3"/>
        <v>10.928466470588234</v>
      </c>
    </row>
    <row r="33" spans="1:4" ht="18.75" customHeight="1" x14ac:dyDescent="0.25">
      <c r="A33" s="35" t="s">
        <v>28</v>
      </c>
      <c r="B33" s="6">
        <v>400000</v>
      </c>
      <c r="C33" s="6">
        <v>8411471.7200000007</v>
      </c>
      <c r="D33" s="29">
        <f t="shared" si="3"/>
        <v>2102.8679299999999</v>
      </c>
    </row>
    <row r="34" spans="1:4" ht="21.75" customHeight="1" x14ac:dyDescent="0.25">
      <c r="A34" s="36" t="s">
        <v>29</v>
      </c>
      <c r="B34" s="7">
        <f>5927150-0.33</f>
        <v>5927149.6699999999</v>
      </c>
      <c r="C34" s="7">
        <v>235159.78</v>
      </c>
      <c r="D34" s="30">
        <f t="shared" si="3"/>
        <v>3.967501971314316</v>
      </c>
    </row>
    <row r="35" spans="1:4" ht="21.75" customHeight="1" x14ac:dyDescent="0.25">
      <c r="A35" s="36" t="s">
        <v>30</v>
      </c>
      <c r="B35" s="7">
        <f>B36+B37+B38</f>
        <v>2828540</v>
      </c>
      <c r="C35" s="4">
        <f>C36+C37+C38</f>
        <v>347285.19</v>
      </c>
      <c r="D35" s="30">
        <f t="shared" si="3"/>
        <v>12.27789566348717</v>
      </c>
    </row>
    <row r="36" spans="1:4" ht="21.2" customHeight="1" x14ac:dyDescent="0.25">
      <c r="A36" s="35" t="s">
        <v>31</v>
      </c>
      <c r="B36" s="6">
        <v>0</v>
      </c>
      <c r="C36" s="6">
        <v>347285.19</v>
      </c>
      <c r="D36" s="29">
        <v>0</v>
      </c>
    </row>
    <row r="37" spans="1:4" ht="21.2" customHeight="1" x14ac:dyDescent="0.25">
      <c r="A37" s="35" t="s">
        <v>30</v>
      </c>
      <c r="B37" s="3">
        <v>1228500</v>
      </c>
      <c r="C37" s="3">
        <v>0</v>
      </c>
      <c r="D37" s="29">
        <f>C37/B37*100</f>
        <v>0</v>
      </c>
    </row>
    <row r="38" spans="1:4" ht="24" customHeight="1" x14ac:dyDescent="0.25">
      <c r="A38" s="67" t="s">
        <v>97</v>
      </c>
      <c r="B38" s="3">
        <v>1600040</v>
      </c>
      <c r="C38" s="3">
        <v>0</v>
      </c>
      <c r="D38" s="29">
        <v>0</v>
      </c>
    </row>
    <row r="39" spans="1:4" ht="23.25" customHeight="1" x14ac:dyDescent="0.25">
      <c r="A39" s="66" t="s">
        <v>32</v>
      </c>
      <c r="B39" s="5">
        <f t="shared" ref="B39" si="4">B40+B41+B42+B43+B44+B45</f>
        <v>1961327500.0899999</v>
      </c>
      <c r="C39" s="5">
        <f>C40+C41+C42+C43+C44+C45</f>
        <v>43202817.290000007</v>
      </c>
      <c r="D39" s="27">
        <f>C39/B39*100</f>
        <v>2.2027334694495209</v>
      </c>
    </row>
    <row r="40" spans="1:4" ht="31.7" customHeight="1" x14ac:dyDescent="0.25">
      <c r="A40" s="35" t="s">
        <v>33</v>
      </c>
      <c r="B40" s="6">
        <v>75939500</v>
      </c>
      <c r="C40" s="6">
        <v>6328300</v>
      </c>
      <c r="D40" s="31">
        <f>C40/B40*100</f>
        <v>8.3333443069812141</v>
      </c>
    </row>
    <row r="41" spans="1:4" ht="23.25" hidden="1" customHeight="1" x14ac:dyDescent="0.25">
      <c r="A41" s="35" t="s">
        <v>34</v>
      </c>
      <c r="B41" s="6"/>
      <c r="C41" s="6"/>
      <c r="D41" s="31">
        <v>0</v>
      </c>
    </row>
    <row r="42" spans="1:4" ht="18.75" customHeight="1" x14ac:dyDescent="0.25">
      <c r="A42" s="35" t="s">
        <v>35</v>
      </c>
      <c r="B42" s="6">
        <f>1875388000.09+10000000</f>
        <v>1885388000.0899999</v>
      </c>
      <c r="C42" s="6">
        <v>103561285.27</v>
      </c>
      <c r="D42" s="31">
        <f>C42/B42*100</f>
        <v>5.4928367670238938</v>
      </c>
    </row>
    <row r="43" spans="1:4" ht="33.75" hidden="1" customHeight="1" x14ac:dyDescent="0.25">
      <c r="A43" s="35" t="s">
        <v>36</v>
      </c>
      <c r="B43" s="6"/>
      <c r="C43" s="6">
        <v>0</v>
      </c>
      <c r="D43" s="31">
        <v>0</v>
      </c>
    </row>
    <row r="44" spans="1:4" ht="47.25" customHeight="1" x14ac:dyDescent="0.25">
      <c r="A44" s="35" t="s">
        <v>37</v>
      </c>
      <c r="B44" s="6">
        <v>0</v>
      </c>
      <c r="C44" s="6">
        <v>-89922332.709999993</v>
      </c>
      <c r="D44" s="31">
        <v>0</v>
      </c>
    </row>
    <row r="45" spans="1:4" ht="19.5" customHeight="1" thickBot="1" x14ac:dyDescent="0.3">
      <c r="A45" s="41" t="s">
        <v>38</v>
      </c>
      <c r="B45" s="68">
        <v>0</v>
      </c>
      <c r="C45" s="68">
        <v>23235564.73</v>
      </c>
      <c r="D45" s="58">
        <v>100</v>
      </c>
    </row>
    <row r="46" spans="1:4" ht="50.25" hidden="1" customHeight="1" thickBot="1" x14ac:dyDescent="0.3">
      <c r="A46" s="47" t="s">
        <v>39</v>
      </c>
      <c r="B46" s="48"/>
      <c r="C46" s="10"/>
      <c r="D46" s="49"/>
    </row>
    <row r="47" spans="1:4" ht="24" customHeight="1" thickBot="1" x14ac:dyDescent="0.3">
      <c r="A47" s="78" t="s">
        <v>40</v>
      </c>
      <c r="B47" s="40">
        <f>B6+B22+B39</f>
        <v>2744665060.3299999</v>
      </c>
      <c r="C47" s="22">
        <f>C6+C22+C39</f>
        <v>90541397.310000002</v>
      </c>
      <c r="D47" s="79">
        <f>C47/B47*100</f>
        <v>3.2988140745710486</v>
      </c>
    </row>
    <row r="48" spans="1:4" ht="19.5" customHeight="1" x14ac:dyDescent="0.25">
      <c r="A48" s="73" t="s">
        <v>41</v>
      </c>
      <c r="B48" s="90"/>
      <c r="C48" s="91"/>
      <c r="D48" s="91"/>
    </row>
    <row r="49" spans="1:4" ht="24" customHeight="1" x14ac:dyDescent="0.25">
      <c r="A49" s="37" t="s">
        <v>42</v>
      </c>
      <c r="B49" s="5">
        <f>B50+B51+B52+B53+B54+B55+B56</f>
        <v>165844700</v>
      </c>
      <c r="C49" s="5">
        <f>C50+C51+C52+C53+C54+C55+C56</f>
        <v>11054277.190000001</v>
      </c>
      <c r="D49" s="54">
        <f t="shared" ref="D49:D103" si="5">C49/B49*100</f>
        <v>6.6654389256937367</v>
      </c>
    </row>
    <row r="50" spans="1:4" ht="49.7" customHeight="1" x14ac:dyDescent="0.25">
      <c r="A50" s="38" t="s">
        <v>43</v>
      </c>
      <c r="B50" s="24">
        <v>3650600</v>
      </c>
      <c r="C50" s="23">
        <v>296756.47999999998</v>
      </c>
      <c r="D50" s="55">
        <f t="shared" si="5"/>
        <v>8.1289782501506593</v>
      </c>
    </row>
    <row r="51" spans="1:4" ht="46.5" customHeight="1" x14ac:dyDescent="0.25">
      <c r="A51" s="38" t="s">
        <v>44</v>
      </c>
      <c r="B51" s="24">
        <v>68856000</v>
      </c>
      <c r="C51" s="23">
        <v>4290567.24</v>
      </c>
      <c r="D51" s="55">
        <f t="shared" si="5"/>
        <v>6.2312176716626002</v>
      </c>
    </row>
    <row r="52" spans="1:4" x14ac:dyDescent="0.25">
      <c r="A52" s="38" t="s">
        <v>45</v>
      </c>
      <c r="B52" s="24">
        <v>12400</v>
      </c>
      <c r="C52" s="23">
        <v>0</v>
      </c>
      <c r="D52" s="55">
        <f t="shared" si="5"/>
        <v>0</v>
      </c>
    </row>
    <row r="53" spans="1:4" ht="30.2" customHeight="1" x14ac:dyDescent="0.25">
      <c r="A53" s="38" t="s">
        <v>46</v>
      </c>
      <c r="B53" s="24">
        <v>8762900</v>
      </c>
      <c r="C53" s="23">
        <v>805343.78</v>
      </c>
      <c r="D53" s="55">
        <f t="shared" si="5"/>
        <v>9.1903796688310955</v>
      </c>
    </row>
    <row r="54" spans="1:4" ht="19.5" hidden="1" customHeight="1" x14ac:dyDescent="0.25">
      <c r="A54" s="38" t="s">
        <v>47</v>
      </c>
      <c r="B54" s="24"/>
      <c r="C54" s="23"/>
      <c r="D54" s="55">
        <v>0</v>
      </c>
    </row>
    <row r="55" spans="1:4" x14ac:dyDescent="0.25">
      <c r="A55" s="38" t="s">
        <v>48</v>
      </c>
      <c r="B55" s="24">
        <v>1414083.24</v>
      </c>
      <c r="C55" s="23">
        <v>0</v>
      </c>
      <c r="D55" s="55">
        <f t="shared" si="5"/>
        <v>0</v>
      </c>
    </row>
    <row r="56" spans="1:4" x14ac:dyDescent="0.25">
      <c r="A56" s="38" t="s">
        <v>49</v>
      </c>
      <c r="B56" s="24">
        <v>83148716.760000005</v>
      </c>
      <c r="C56" s="23">
        <v>5661609.6900000004</v>
      </c>
      <c r="D56" s="55">
        <f t="shared" si="5"/>
        <v>6.8090163151184155</v>
      </c>
    </row>
    <row r="57" spans="1:4" ht="31.5" x14ac:dyDescent="0.25">
      <c r="A57" s="37" t="s">
        <v>50</v>
      </c>
      <c r="B57" s="8">
        <f>B58+B59+B60</f>
        <v>26477500</v>
      </c>
      <c r="C57" s="5">
        <f>C58+C59+C60</f>
        <v>614968.62</v>
      </c>
      <c r="D57" s="54">
        <f t="shared" si="5"/>
        <v>2.3226083278255123</v>
      </c>
    </row>
    <row r="58" spans="1:4" x14ac:dyDescent="0.25">
      <c r="A58" s="38" t="s">
        <v>51</v>
      </c>
      <c r="B58" s="24">
        <v>3659500</v>
      </c>
      <c r="C58" s="23">
        <v>290877.31</v>
      </c>
      <c r="D58" s="55">
        <f t="shared" si="5"/>
        <v>7.948553354283372</v>
      </c>
    </row>
    <row r="59" spans="1:4" ht="18.75" customHeight="1" x14ac:dyDescent="0.25">
      <c r="A59" s="38" t="s">
        <v>94</v>
      </c>
      <c r="B59" s="24">
        <v>22818000</v>
      </c>
      <c r="C59" s="23">
        <v>324091.31</v>
      </c>
      <c r="D59" s="55">
        <f t="shared" si="5"/>
        <v>1.4203317994565694</v>
      </c>
    </row>
    <row r="60" spans="1:4" ht="32.25" hidden="1" customHeight="1" x14ac:dyDescent="0.25">
      <c r="A60" s="38" t="s">
        <v>52</v>
      </c>
      <c r="B60" s="24"/>
      <c r="C60" s="23"/>
      <c r="D60" s="55">
        <v>0</v>
      </c>
    </row>
    <row r="61" spans="1:4" x14ac:dyDescent="0.25">
      <c r="A61" s="37" t="s">
        <v>53</v>
      </c>
      <c r="B61" s="5">
        <f>B62+B63+B64+B65</f>
        <v>261710700.63999999</v>
      </c>
      <c r="C61" s="5">
        <f>C62+C63+C64+C65</f>
        <v>10386035.779999999</v>
      </c>
      <c r="D61" s="54">
        <f t="shared" si="5"/>
        <v>3.968517815512123</v>
      </c>
    </row>
    <row r="62" spans="1:4" x14ac:dyDescent="0.25">
      <c r="A62" s="38" t="s">
        <v>54</v>
      </c>
      <c r="B62" s="24">
        <v>450200</v>
      </c>
      <c r="C62" s="24">
        <v>0</v>
      </c>
      <c r="D62" s="55">
        <f t="shared" si="5"/>
        <v>0</v>
      </c>
    </row>
    <row r="63" spans="1:4" x14ac:dyDescent="0.25">
      <c r="A63" s="38" t="s">
        <v>55</v>
      </c>
      <c r="B63" s="24">
        <v>4700</v>
      </c>
      <c r="C63" s="24">
        <v>0</v>
      </c>
      <c r="D63" s="55">
        <f t="shared" si="5"/>
        <v>0</v>
      </c>
    </row>
    <row r="64" spans="1:4" x14ac:dyDescent="0.25">
      <c r="A64" s="38" t="s">
        <v>56</v>
      </c>
      <c r="B64" s="77">
        <v>258812900.63999999</v>
      </c>
      <c r="C64" s="23">
        <v>10386035.779999999</v>
      </c>
      <c r="D64" s="55">
        <f t="shared" si="5"/>
        <v>4.0129513460562096</v>
      </c>
    </row>
    <row r="65" spans="1:10" ht="20.25" customHeight="1" x14ac:dyDescent="0.25">
      <c r="A65" s="38" t="s">
        <v>57</v>
      </c>
      <c r="B65" s="24">
        <v>2442900</v>
      </c>
      <c r="C65" s="77">
        <v>0</v>
      </c>
      <c r="D65" s="55">
        <f t="shared" si="5"/>
        <v>0</v>
      </c>
    </row>
    <row r="66" spans="1:10" x14ac:dyDescent="0.25">
      <c r="A66" s="37" t="s">
        <v>58</v>
      </c>
      <c r="B66" s="5">
        <f>B67+B68+B70+B69</f>
        <v>223265785.06999999</v>
      </c>
      <c r="C66" s="5">
        <f>C67+C68+C70+C69</f>
        <v>2278489.2800000003</v>
      </c>
      <c r="D66" s="54">
        <f t="shared" si="5"/>
        <v>1.020527744224504</v>
      </c>
    </row>
    <row r="67" spans="1:10" x14ac:dyDescent="0.25">
      <c r="A67" s="38" t="s">
        <v>59</v>
      </c>
      <c r="B67" s="24">
        <v>28016482.399999999</v>
      </c>
      <c r="C67" s="77">
        <v>364664.49</v>
      </c>
      <c r="D67" s="55">
        <f t="shared" si="5"/>
        <v>1.3016069783264441</v>
      </c>
    </row>
    <row r="68" spans="1:10" x14ac:dyDescent="0.25">
      <c r="A68" s="38" t="s">
        <v>60</v>
      </c>
      <c r="B68" s="24">
        <v>600000</v>
      </c>
      <c r="C68" s="23">
        <v>0</v>
      </c>
      <c r="D68" s="55">
        <f t="shared" si="5"/>
        <v>0</v>
      </c>
    </row>
    <row r="69" spans="1:10" x14ac:dyDescent="0.25">
      <c r="A69" s="38" t="s">
        <v>61</v>
      </c>
      <c r="B69" s="24">
        <v>183059902.66999999</v>
      </c>
      <c r="C69" s="77">
        <v>988274.79</v>
      </c>
      <c r="D69" s="55">
        <f t="shared" si="5"/>
        <v>0.53986415134370069</v>
      </c>
    </row>
    <row r="70" spans="1:10" ht="17.45" customHeight="1" x14ac:dyDescent="0.25">
      <c r="A70" s="38" t="s">
        <v>62</v>
      </c>
      <c r="B70" s="24">
        <v>11589400</v>
      </c>
      <c r="C70" s="77">
        <v>925550</v>
      </c>
      <c r="D70" s="55">
        <f t="shared" si="5"/>
        <v>7.9861770238321226</v>
      </c>
    </row>
    <row r="71" spans="1:10" x14ac:dyDescent="0.25">
      <c r="A71" s="37" t="s">
        <v>63</v>
      </c>
      <c r="B71" s="8">
        <f>B72+B73</f>
        <v>11688261.810000001</v>
      </c>
      <c r="C71" s="5">
        <f>C72+C73</f>
        <v>762125</v>
      </c>
      <c r="D71" s="54">
        <f t="shared" si="5"/>
        <v>6.5204306028459849</v>
      </c>
    </row>
    <row r="72" spans="1:10" ht="30.2" customHeight="1" x14ac:dyDescent="0.25">
      <c r="A72" s="38" t="s">
        <v>64</v>
      </c>
      <c r="B72" s="24">
        <v>10861000</v>
      </c>
      <c r="C72" s="23">
        <v>762125</v>
      </c>
      <c r="D72" s="55">
        <f t="shared" si="5"/>
        <v>7.0170794586133871</v>
      </c>
    </row>
    <row r="73" spans="1:10" ht="19.5" customHeight="1" x14ac:dyDescent="0.25">
      <c r="A73" s="38" t="s">
        <v>65</v>
      </c>
      <c r="B73" s="24">
        <v>827261.81</v>
      </c>
      <c r="C73" s="23">
        <v>0</v>
      </c>
      <c r="D73" s="55">
        <f t="shared" si="5"/>
        <v>0</v>
      </c>
    </row>
    <row r="74" spans="1:10" x14ac:dyDescent="0.25">
      <c r="A74" s="37" t="s">
        <v>66</v>
      </c>
      <c r="B74" s="5">
        <f t="shared" ref="B74:C74" si="6">B75+B76+B77+B78+B79+B80</f>
        <v>1848893797</v>
      </c>
      <c r="C74" s="5">
        <f t="shared" si="6"/>
        <v>114633030</v>
      </c>
      <c r="D74" s="54">
        <f t="shared" si="5"/>
        <v>6.200087327135968</v>
      </c>
      <c r="F74" s="15"/>
      <c r="H74" s="14"/>
      <c r="J74" s="14"/>
    </row>
    <row r="75" spans="1:10" x14ac:dyDescent="0.25">
      <c r="A75" s="38" t="s">
        <v>67</v>
      </c>
      <c r="B75" s="24">
        <v>719482779</v>
      </c>
      <c r="C75" s="23">
        <v>54965400</v>
      </c>
      <c r="D75" s="55">
        <f t="shared" si="5"/>
        <v>7.6395713148820192</v>
      </c>
    </row>
    <row r="76" spans="1:10" x14ac:dyDescent="0.25">
      <c r="A76" s="38" t="s">
        <v>68</v>
      </c>
      <c r="B76" s="24">
        <v>964055118</v>
      </c>
      <c r="C76" s="23">
        <v>54884730</v>
      </c>
      <c r="D76" s="56">
        <f t="shared" si="5"/>
        <v>5.6931112106807982</v>
      </c>
    </row>
    <row r="77" spans="1:10" ht="15" customHeight="1" x14ac:dyDescent="0.25">
      <c r="A77" s="38" t="s">
        <v>69</v>
      </c>
      <c r="B77" s="24">
        <v>132005200</v>
      </c>
      <c r="C77" s="23">
        <v>4479000</v>
      </c>
      <c r="D77" s="56">
        <f t="shared" si="5"/>
        <v>3.3930481526485319</v>
      </c>
    </row>
    <row r="78" spans="1:10" ht="15" customHeight="1" x14ac:dyDescent="0.25">
      <c r="A78" s="38" t="s">
        <v>99</v>
      </c>
      <c r="B78" s="24">
        <v>50000</v>
      </c>
      <c r="C78" s="23">
        <v>0</v>
      </c>
      <c r="D78" s="56">
        <f t="shared" si="5"/>
        <v>0</v>
      </c>
    </row>
    <row r="79" spans="1:10" x14ac:dyDescent="0.25">
      <c r="A79" s="38" t="s">
        <v>70</v>
      </c>
      <c r="B79" s="24">
        <v>260000</v>
      </c>
      <c r="C79" s="23">
        <v>0</v>
      </c>
      <c r="D79" s="56">
        <f t="shared" si="5"/>
        <v>0</v>
      </c>
    </row>
    <row r="80" spans="1:10" x14ac:dyDescent="0.25">
      <c r="A80" s="38" t="s">
        <v>71</v>
      </c>
      <c r="B80" s="24">
        <v>33040700</v>
      </c>
      <c r="C80" s="23">
        <v>303900</v>
      </c>
      <c r="D80" s="56">
        <f t="shared" si="5"/>
        <v>0.91977470210982215</v>
      </c>
    </row>
    <row r="81" spans="1:6" x14ac:dyDescent="0.25">
      <c r="A81" s="37" t="s">
        <v>72</v>
      </c>
      <c r="B81" s="5">
        <f>B82</f>
        <v>114668560.87</v>
      </c>
      <c r="C81" s="5">
        <f>C82</f>
        <v>1800000</v>
      </c>
      <c r="D81" s="57">
        <f t="shared" si="5"/>
        <v>1.5697415109627684</v>
      </c>
      <c r="F81" s="15"/>
    </row>
    <row r="82" spans="1:6" x14ac:dyDescent="0.25">
      <c r="A82" s="38" t="s">
        <v>73</v>
      </c>
      <c r="B82" s="24">
        <v>114668560.87</v>
      </c>
      <c r="C82" s="23">
        <v>1800000</v>
      </c>
      <c r="D82" s="56">
        <f t="shared" si="5"/>
        <v>1.5697415109627684</v>
      </c>
    </row>
    <row r="83" spans="1:6" x14ac:dyDescent="0.25">
      <c r="A83" s="37" t="s">
        <v>74</v>
      </c>
      <c r="B83" s="5">
        <f>B84+B85+B86+B87</f>
        <v>117216690.19</v>
      </c>
      <c r="C83" s="5">
        <f>C84+C85+C86+C87</f>
        <v>615588.02</v>
      </c>
      <c r="D83" s="57">
        <f t="shared" si="5"/>
        <v>0.52517096243049954</v>
      </c>
    </row>
    <row r="84" spans="1:6" x14ac:dyDescent="0.25">
      <c r="A84" s="38" t="s">
        <v>75</v>
      </c>
      <c r="B84" s="24">
        <v>1152000</v>
      </c>
      <c r="C84" s="23">
        <v>93000</v>
      </c>
      <c r="D84" s="56">
        <f t="shared" si="5"/>
        <v>8.0729166666666679</v>
      </c>
    </row>
    <row r="85" spans="1:6" x14ac:dyDescent="0.25">
      <c r="A85" s="38" t="s">
        <v>76</v>
      </c>
      <c r="B85" s="24">
        <v>2178600</v>
      </c>
      <c r="C85" s="23">
        <v>0</v>
      </c>
      <c r="D85" s="56">
        <f t="shared" si="5"/>
        <v>0</v>
      </c>
    </row>
    <row r="86" spans="1:6" x14ac:dyDescent="0.25">
      <c r="A86" s="38" t="s">
        <v>77</v>
      </c>
      <c r="B86" s="24">
        <v>112183274.19</v>
      </c>
      <c r="C86" s="23">
        <v>522588.02</v>
      </c>
      <c r="D86" s="56">
        <f t="shared" si="5"/>
        <v>0.46583416625451235</v>
      </c>
    </row>
    <row r="87" spans="1:6" ht="18.75" customHeight="1" x14ac:dyDescent="0.25">
      <c r="A87" s="38" t="s">
        <v>78</v>
      </c>
      <c r="B87" s="24">
        <v>1702816</v>
      </c>
      <c r="C87" s="23">
        <v>0</v>
      </c>
      <c r="D87" s="56">
        <f t="shared" si="5"/>
        <v>0</v>
      </c>
    </row>
    <row r="88" spans="1:6" x14ac:dyDescent="0.25">
      <c r="A88" s="37" t="s">
        <v>79</v>
      </c>
      <c r="B88" s="5">
        <f>B89+B90+B91</f>
        <v>88140884.780000001</v>
      </c>
      <c r="C88" s="5">
        <f>C89+C90+C91</f>
        <v>1627500</v>
      </c>
      <c r="D88" s="57">
        <f t="shared" si="5"/>
        <v>1.8464756781852671</v>
      </c>
    </row>
    <row r="89" spans="1:6" x14ac:dyDescent="0.25">
      <c r="A89" s="38" t="s">
        <v>80</v>
      </c>
      <c r="B89" s="24">
        <v>65826600</v>
      </c>
      <c r="C89" s="23">
        <v>1580000</v>
      </c>
      <c r="D89" s="56">
        <f t="shared" si="5"/>
        <v>2.400245493463129</v>
      </c>
    </row>
    <row r="90" spans="1:6" x14ac:dyDescent="0.25">
      <c r="A90" s="38" t="s">
        <v>81</v>
      </c>
      <c r="B90" s="24">
        <v>22314284.780000001</v>
      </c>
      <c r="C90" s="23">
        <v>47500</v>
      </c>
      <c r="D90" s="56">
        <f t="shared" si="5"/>
        <v>0.21286812671035563</v>
      </c>
    </row>
    <row r="91" spans="1:6" hidden="1" x14ac:dyDescent="0.25">
      <c r="A91" s="38" t="s">
        <v>82</v>
      </c>
      <c r="B91" s="24"/>
      <c r="C91" s="23"/>
      <c r="D91" s="56" t="e">
        <f t="shared" si="5"/>
        <v>#DIV/0!</v>
      </c>
    </row>
    <row r="92" spans="1:6" x14ac:dyDescent="0.25">
      <c r="A92" s="37" t="s">
        <v>83</v>
      </c>
      <c r="B92" s="2">
        <f t="shared" ref="B92:C92" si="7">B93+B94</f>
        <v>1400000</v>
      </c>
      <c r="C92" s="2">
        <f t="shared" si="7"/>
        <v>2078.41</v>
      </c>
      <c r="D92" s="57">
        <f t="shared" si="5"/>
        <v>0.14845785714285714</v>
      </c>
    </row>
    <row r="93" spans="1:6" x14ac:dyDescent="0.25">
      <c r="A93" s="38" t="s">
        <v>84</v>
      </c>
      <c r="B93" s="24">
        <v>350000</v>
      </c>
      <c r="C93" s="23">
        <v>0</v>
      </c>
      <c r="D93" s="56">
        <f t="shared" si="5"/>
        <v>0</v>
      </c>
    </row>
    <row r="94" spans="1:6" x14ac:dyDescent="0.25">
      <c r="A94" s="43" t="s">
        <v>100</v>
      </c>
      <c r="B94" s="59">
        <v>1050000</v>
      </c>
      <c r="C94" s="25">
        <v>2078.41</v>
      </c>
      <c r="D94" s="80">
        <f t="shared" si="5"/>
        <v>0.19794380952380952</v>
      </c>
    </row>
    <row r="95" spans="1:6" ht="16.5" thickBot="1" x14ac:dyDescent="0.3">
      <c r="A95" s="74" t="s">
        <v>85</v>
      </c>
      <c r="B95" s="75">
        <v>4011100</v>
      </c>
      <c r="C95" s="39">
        <v>0</v>
      </c>
      <c r="D95" s="76">
        <f t="shared" si="5"/>
        <v>0</v>
      </c>
    </row>
    <row r="96" spans="1:6" ht="16.5" hidden="1" thickBot="1" x14ac:dyDescent="0.3">
      <c r="A96" s="69" t="s">
        <v>92</v>
      </c>
      <c r="B96" s="70"/>
      <c r="C96" s="71"/>
      <c r="D96" s="72" t="e">
        <f t="shared" si="5"/>
        <v>#DIV/0!</v>
      </c>
    </row>
    <row r="97" spans="1:6" ht="30.75" customHeight="1" thickBot="1" x14ac:dyDescent="0.3">
      <c r="A97" s="45" t="s">
        <v>86</v>
      </c>
      <c r="B97" s="40">
        <f>B49+B57+B61+B66+B71+B74+B81+B83+B88+B92+B95+B96</f>
        <v>2863317980.3600001</v>
      </c>
      <c r="C97" s="40">
        <f>C49+C57+C61+C66+C71+C74+C81+C83+C88+C92+C95+C96</f>
        <v>143774092.30000001</v>
      </c>
      <c r="D97" s="44">
        <f t="shared" si="5"/>
        <v>5.0212408571514482</v>
      </c>
      <c r="F97" s="15"/>
    </row>
    <row r="98" spans="1:6" ht="7.5" hidden="1" customHeight="1" x14ac:dyDescent="0.25">
      <c r="A98" s="82"/>
      <c r="B98" s="84"/>
      <c r="C98" s="83"/>
      <c r="D98" s="85" t="e">
        <f t="shared" si="5"/>
        <v>#DIV/0!</v>
      </c>
    </row>
    <row r="99" spans="1:6" ht="21.2" customHeight="1" thickBot="1" x14ac:dyDescent="0.3">
      <c r="A99" s="86" t="s">
        <v>87</v>
      </c>
      <c r="B99" s="88">
        <f>B47-B97</f>
        <v>-118652920.03000021</v>
      </c>
      <c r="C99" s="87">
        <f>C47-C97</f>
        <v>-53232694.99000001</v>
      </c>
      <c r="D99" s="42">
        <f t="shared" si="5"/>
        <v>44.864209811727058</v>
      </c>
    </row>
    <row r="100" spans="1:6" x14ac:dyDescent="0.25">
      <c r="A100" s="50" t="s">
        <v>96</v>
      </c>
      <c r="B100" s="51"/>
      <c r="C100" s="52"/>
      <c r="D100" s="53"/>
    </row>
    <row r="101" spans="1:6" x14ac:dyDescent="0.25">
      <c r="A101" s="38" t="s">
        <v>88</v>
      </c>
      <c r="B101" s="24">
        <v>40000000</v>
      </c>
      <c r="C101" s="24">
        <v>0</v>
      </c>
      <c r="D101" s="32">
        <v>0</v>
      </c>
    </row>
    <row r="102" spans="1:6" ht="31.5" hidden="1" x14ac:dyDescent="0.25">
      <c r="A102" s="38" t="s">
        <v>89</v>
      </c>
      <c r="B102" s="24">
        <v>0</v>
      </c>
      <c r="C102" s="23">
        <v>0</v>
      </c>
      <c r="D102" s="32" t="e">
        <f t="shared" si="5"/>
        <v>#DIV/0!</v>
      </c>
    </row>
    <row r="103" spans="1:6" ht="31.5" hidden="1" x14ac:dyDescent="0.25">
      <c r="A103" s="38" t="s">
        <v>90</v>
      </c>
      <c r="B103" s="24">
        <v>0</v>
      </c>
      <c r="C103" s="23">
        <v>0</v>
      </c>
      <c r="D103" s="32" t="e">
        <f t="shared" si="5"/>
        <v>#DIV/0!</v>
      </c>
    </row>
    <row r="104" spans="1:6" ht="30.75" customHeight="1" x14ac:dyDescent="0.25">
      <c r="A104" s="38" t="s">
        <v>91</v>
      </c>
      <c r="B104" s="24">
        <v>78652920.030000001</v>
      </c>
      <c r="C104" s="23">
        <v>53232694.990000002</v>
      </c>
      <c r="D104" s="32">
        <f>C104/B104*100</f>
        <v>67.680506928027413</v>
      </c>
    </row>
    <row r="105" spans="1:6" s="21" customFormat="1" ht="23.25" customHeight="1" x14ac:dyDescent="0.25">
      <c r="A105" s="18"/>
      <c r="B105" s="19"/>
      <c r="C105" s="19"/>
      <c r="D105" s="20"/>
    </row>
    <row r="106" spans="1:6" x14ac:dyDescent="0.25">
      <c r="A106" s="9"/>
      <c r="B106" s="26"/>
      <c r="C106" s="26"/>
      <c r="D106" s="9"/>
    </row>
  </sheetData>
  <mergeCells count="4">
    <mergeCell ref="A1:D1"/>
    <mergeCell ref="B48:D48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</vt:lpstr>
      <vt:lpstr>'02'!Заголовки_для_печати</vt:lpstr>
      <vt:lpstr>'02'!Область_печати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2023-03-06T12:07:31Z</dcterms:modified>
</cp:coreProperties>
</file>