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4_(предв)_2024" sheetId="1" state="visible" r:id="rId2"/>
    <sheet name="2023-2024 " sheetId="2" state="hidden" r:id="rId3"/>
    <sheet name="2024_пищев.в том числе" sheetId="3" state="hidden" r:id="rId4"/>
    <sheet name="Лист1" sheetId="4" state="hidden" r:id="rId5"/>
    <sheet name="табл_9 мес-2024" sheetId="5" state="visible" r:id="rId6"/>
  </sheets>
  <externalReferences>
    <externalReference r:id="rId1"/>
  </externalReferences>
  <definedNames>
    <definedName name="_xlnm._FilterDatabase" localSheetId="0" hidden="1">'2024_(предв)_2024'!$A$42:$AJU$298</definedName>
    <definedName name="Print_Titles" localSheetId="0" hidden="0">'2024_(предв)_2024'!$41:$42</definedName>
    <definedName name="_xlnm.Print_Area" localSheetId="0" hidden="0">'2024_(предв)_2024'!$A$244:$K$269</definedName>
    <definedName name="_xlnm._FilterDatabase" localSheetId="1" hidden="1">'2023-2024 '!$Q$38:$AJ$303</definedName>
    <definedName name="Print_Titles" localSheetId="1">'2023-2024 '!$37:$38</definedName>
    <definedName name="_xlnm.Print_Area" localSheetId="1">'2023-2024 '!$A$1:$P$310</definedName>
    <definedName name="_xlnm._FilterDatabase" localSheetId="2" hidden="1">'2024_пищев.в том числе'!$Q$38:$AJ$303</definedName>
    <definedName name="Print_Titles" localSheetId="2">'2024_пищев.в том числе'!$37:$38</definedName>
    <definedName name="_xlnm.Print_Area" localSheetId="2">'2024_пищев.в том числе'!$A$1:$P$324</definedName>
    <definedName name="_xlnm.Print_Area" localSheetId="4" hidden="0">'табл_9 мес-2024'!$B$1:$I$34</definedName>
    <definedName name="_xlnm._FilterDatabase" localSheetId="1" hidden="1">'2023-2024 '!$Q$38:$AJ$303</definedName>
    <definedName name="_xlnm._FilterDatabase" localSheetId="2" hidden="1">'2024_пищев.в том числе'!$Q$38:$AJ$303</definedName>
  </definedNames>
  <calcPr/>
</workbook>
</file>

<file path=xl/sharedStrings.xml><?xml version="1.0" encoding="utf-8"?>
<sst xmlns="http://schemas.openxmlformats.org/spreadsheetml/2006/main" count="703" uniqueCount="703">
  <si>
    <t xml:space="preserve">Инвестиционные проекты, планируемые к реализации в Чувашской Республике в 2024 год </t>
  </si>
  <si>
    <t xml:space="preserve">Сведения по состоянию на 25 декабря 2024 год</t>
  </si>
  <si>
    <t xml:space="preserve">Направление проекта</t>
  </si>
  <si>
    <t xml:space="preserve">Кол-во, ед.</t>
  </si>
  <si>
    <t xml:space="preserve">Стоимость проекта, млн.руб.</t>
  </si>
  <si>
    <t xml:space="preserve">в т.ч. собственные</t>
  </si>
  <si>
    <t xml:space="preserve">Количество созданных,планируемых к созданию новых рабочих мест</t>
  </si>
  <si>
    <t xml:space="preserve">Всего в т.ч.:</t>
  </si>
  <si>
    <t xml:space="preserve">по производственным объектам</t>
  </si>
  <si>
    <t xml:space="preserve">по проектам направленным на техническое обновление</t>
  </si>
  <si>
    <t xml:space="preserve">пищевая и перерабатывающая промышленность</t>
  </si>
  <si>
    <t>прочие</t>
  </si>
  <si>
    <t>Растениеводство</t>
  </si>
  <si>
    <t xml:space="preserve">Мощность (головы,тонны,га)</t>
  </si>
  <si>
    <t xml:space="preserve">Овощехранилища </t>
  </si>
  <si>
    <t>Зернохранилища</t>
  </si>
  <si>
    <t>Картофелефасовка</t>
  </si>
  <si>
    <t xml:space="preserve">Кормохранилище (кормоцех)</t>
  </si>
  <si>
    <t>Хмелеплантации</t>
  </si>
  <si>
    <t xml:space="preserve">2 га</t>
  </si>
  <si>
    <t>Зерносушилки</t>
  </si>
  <si>
    <t>Зерноочистка</t>
  </si>
  <si>
    <t>Прочее</t>
  </si>
  <si>
    <t>Итого:</t>
  </si>
  <si>
    <t>Животноводство</t>
  </si>
  <si>
    <t xml:space="preserve">Условные головы</t>
  </si>
  <si>
    <t xml:space="preserve">Количество голов</t>
  </si>
  <si>
    <t xml:space="preserve">Количество, ед.</t>
  </si>
  <si>
    <t xml:space="preserve">Стоимость проекта, млн. руб.</t>
  </si>
  <si>
    <t xml:space="preserve">в т.ч. привлекаемые</t>
  </si>
  <si>
    <t xml:space="preserve">Количество созданных, планируемых к созданию новых рабочих мест</t>
  </si>
  <si>
    <t xml:space="preserve"> Скотоводство</t>
  </si>
  <si>
    <t xml:space="preserve">в т.ч.:     коровы</t>
  </si>
  <si>
    <t xml:space="preserve">              КРС на откорме</t>
  </si>
  <si>
    <t>телята</t>
  </si>
  <si>
    <t>птица</t>
  </si>
  <si>
    <t xml:space="preserve">Овцеводство и козоводство</t>
  </si>
  <si>
    <t>Рыбоводство</t>
  </si>
  <si>
    <t xml:space="preserve">Мед , пчелы</t>
  </si>
  <si>
    <t xml:space="preserve">Убойные цеха</t>
  </si>
  <si>
    <t xml:space="preserve">12 т за день</t>
  </si>
  <si>
    <t xml:space="preserve">Итого: </t>
  </si>
  <si>
    <t xml:space="preserve">комбикормовый цех</t>
  </si>
  <si>
    <t>Сыроварня</t>
  </si>
  <si>
    <t>Переработка</t>
  </si>
  <si>
    <t>Всего_2024</t>
  </si>
  <si>
    <t xml:space="preserve">Информация о планируемых инвестиционных проектах  реализованных в 2024 году</t>
  </si>
  <si>
    <t xml:space="preserve">№ п/п</t>
  </si>
  <si>
    <t xml:space="preserve">Наименование организации</t>
  </si>
  <si>
    <t xml:space="preserve">Наименование инвестиционного проекта</t>
  </si>
  <si>
    <t xml:space="preserve">Мощность за счет реализации проекта, в год</t>
  </si>
  <si>
    <t xml:space="preserve">Срок окончания реализации проекта, годы</t>
  </si>
  <si>
    <t>голов</t>
  </si>
  <si>
    <t>тонн</t>
  </si>
  <si>
    <t>всего</t>
  </si>
  <si>
    <t xml:space="preserve">в т.ч.собственные</t>
  </si>
  <si>
    <t xml:space="preserve">Процент готовности, %</t>
  </si>
  <si>
    <t>животноводство</t>
  </si>
  <si>
    <t xml:space="preserve">Алатырский район</t>
  </si>
  <si>
    <t>Чалых-пищевка</t>
  </si>
  <si>
    <t xml:space="preserve">Аликовский район</t>
  </si>
  <si>
    <r>
      <t xml:space="preserve">Информация </t>
    </r>
    <r>
      <rPr>
        <b/>
        <sz val="10"/>
        <rFont val="Times New Roman"/>
      </rPr>
      <t xml:space="preserve"> о планируемых </t>
    </r>
    <r>
      <rPr>
        <sz val="10"/>
        <rFont val="Times New Roman"/>
      </rPr>
      <t xml:space="preserve">к  реализации  инвестиционных проектах, направленных на </t>
    </r>
    <r>
      <rPr>
        <b/>
        <sz val="10"/>
        <rFont val="Times New Roman"/>
      </rPr>
      <t xml:space="preserve">строительство </t>
    </r>
    <r>
      <rPr>
        <sz val="10"/>
        <rFont val="Times New Roman"/>
      </rPr>
      <t xml:space="preserve">производственных объектов </t>
    </r>
    <r>
      <rPr>
        <b/>
        <sz val="10"/>
        <rFont val="Times New Roman"/>
      </rPr>
      <t>2024</t>
    </r>
    <r>
      <rPr>
        <sz val="10"/>
        <rFont val="Times New Roman"/>
      </rPr>
      <t xml:space="preserve"> году</t>
    </r>
  </si>
  <si>
    <t xml:space="preserve">СХПК "Новый путь"</t>
  </si>
  <si>
    <t xml:space="preserve">Строительство молочно-товарной фермы на 200 голов  в д. Большие Шиуши  </t>
  </si>
  <si>
    <t>2022-2024</t>
  </si>
  <si>
    <t xml:space="preserve">Строительство родильного отделения для коров "Молочно-товарного комплекса № 1" в с. Чувашская Сорма</t>
  </si>
  <si>
    <t>2023-2024</t>
  </si>
  <si>
    <r>
      <t xml:space="preserve">Строительство сенажной траншеи на </t>
    </r>
    <r>
      <rPr>
        <sz val="10"/>
        <rFont val="Times New Roman"/>
      </rPr>
      <t xml:space="preserve">1000 тонн</t>
    </r>
    <r>
      <rPr>
        <sz val="10"/>
        <color indexed="2"/>
        <rFont val="Times New Roman"/>
      </rPr>
      <t xml:space="preserve"> </t>
    </r>
    <r>
      <rPr>
        <sz val="10"/>
        <rFont val="Times New Roman"/>
      </rPr>
      <t xml:space="preserve">в       д. Большие Шиуши, </t>
    </r>
    <r>
      <rPr>
        <sz val="10"/>
        <rFont val="Times New Roman"/>
      </rPr>
      <t xml:space="preserve">СХПК "Новый путь"</t>
    </r>
  </si>
  <si>
    <t xml:space="preserve">ИП Федоров В.В.</t>
  </si>
  <si>
    <t xml:space="preserve">Строительство ангара для хранения зерна на 300 тонн </t>
  </si>
  <si>
    <t>Всего</t>
  </si>
  <si>
    <r>
      <t xml:space="preserve">Информация  </t>
    </r>
    <r>
      <rPr>
        <b/>
        <sz val="10"/>
        <rFont val="Times New Roman"/>
      </rPr>
      <t xml:space="preserve">о планируемых </t>
    </r>
    <r>
      <rPr>
        <sz val="10"/>
        <rFont val="Times New Roman"/>
      </rPr>
      <t xml:space="preserve">к  реализации  инвестиционных проектах, направленных на</t>
    </r>
    <r>
      <rPr>
        <b/>
        <sz val="10"/>
        <rFont val="Times New Roman"/>
      </rPr>
      <t xml:space="preserve"> модернизацию (реконструкцию)</t>
    </r>
    <r>
      <rPr>
        <sz val="10"/>
        <rFont val="Times New Roman"/>
      </rPr>
      <t xml:space="preserve"> производственных объектов 2024 году</t>
    </r>
  </si>
  <si>
    <t xml:space="preserve">Модернизация телятника в дер. Нижние Елыши Молочно-товарного комплекса № 3</t>
  </si>
  <si>
    <t xml:space="preserve">КФХ Андреев А.Н.</t>
  </si>
  <si>
    <t xml:space="preserve">Реконструкция молочно-товарной фермы в дер. Сириккасы</t>
  </si>
  <si>
    <t>Итог_2024</t>
  </si>
  <si>
    <t xml:space="preserve">Батыревский район</t>
  </si>
  <si>
    <t xml:space="preserve">Информация  о планируемых к  реализации  инвестиционных проектах, направленных на строительство производственных объектов 2024 году</t>
  </si>
  <si>
    <t xml:space="preserve">ИП Головин Д.В</t>
  </si>
  <si>
    <t xml:space="preserve">Строительство МТФ</t>
  </si>
  <si>
    <t xml:space="preserve">КФХ Санзяпова Р.Ш</t>
  </si>
  <si>
    <t xml:space="preserve">Строительство телятника</t>
  </si>
  <si>
    <t xml:space="preserve">СХПК "Красное Знамя"</t>
  </si>
  <si>
    <t xml:space="preserve">Строительство зернохранилища/овощехранилища</t>
  </si>
  <si>
    <t xml:space="preserve">ЗАО "Батыревский"</t>
  </si>
  <si>
    <t xml:space="preserve">Телятник - профилакторий</t>
  </si>
  <si>
    <t xml:space="preserve">Информация  о реализованных  инвестиционных проектах, направленных на модернизацию (реконструкцию) производственных объектов 2024 году</t>
  </si>
  <si>
    <t xml:space="preserve">ИП Павлов А.В</t>
  </si>
  <si>
    <t xml:space="preserve">Реконструкция животноводческого помещения вспомогательных сооружений</t>
  </si>
  <si>
    <t xml:space="preserve">КФХ Думилиной А.Н</t>
  </si>
  <si>
    <t xml:space="preserve">Реконструкция конефермы</t>
  </si>
  <si>
    <t xml:space="preserve">СПССПК "Молочные Зори"</t>
  </si>
  <si>
    <r>
      <t xml:space="preserve">Модернизация технологического оборудования(</t>
    </r>
    <r>
      <rPr>
        <sz val="7"/>
        <rFont val="Times New Roman"/>
      </rPr>
      <t xml:space="preserve">котел плавитель для паровой переработки и плавления сырной массы, бескамерная вакуум - упаковачная машина)</t>
    </r>
  </si>
  <si>
    <t xml:space="preserve">ГКФХ Гафиятуллова А.Р</t>
  </si>
  <si>
    <t xml:space="preserve">Модернизация технологического оборудования молока, мяса,рыбы ,масличных культур.</t>
  </si>
  <si>
    <t xml:space="preserve">СССППК "Эко -Продукт"</t>
  </si>
  <si>
    <t>ИТОГО_2024</t>
  </si>
  <si>
    <t xml:space="preserve">Вурнарский район</t>
  </si>
  <si>
    <r>
      <rPr>
        <sz val="10"/>
        <rFont val="Times New Roman"/>
      </rPr>
      <t xml:space="preserve">Информация  о планируемых к  реализации  инвестиционных проектах, направленных на строительство производственных объектов </t>
    </r>
    <r>
      <rPr>
        <b/>
        <sz val="10"/>
        <rFont val="Times New Roman"/>
      </rPr>
      <t xml:space="preserve">2025 году</t>
    </r>
  </si>
  <si>
    <t xml:space="preserve">ООО "СХПК Мураты"</t>
  </si>
  <si>
    <t xml:space="preserve">Строительство зерносклада на 2500 тонн</t>
  </si>
  <si>
    <t>х</t>
  </si>
  <si>
    <r>
      <t xml:space="preserve">Информация о  реализацизованых инвестиционных проектах, направленных на </t>
    </r>
    <r>
      <rPr>
        <b/>
        <sz val="10"/>
        <rFont val="Times New Roman"/>
      </rPr>
      <t xml:space="preserve">модернизацию (реконструкцию) </t>
    </r>
    <r>
      <rPr>
        <sz val="10"/>
        <rFont val="Times New Roman"/>
      </rPr>
      <t xml:space="preserve">производственных объектов</t>
    </r>
  </si>
  <si>
    <t xml:space="preserve">ООО Агрофирма "Санары"</t>
  </si>
  <si>
    <t xml:space="preserve">Установка линии по очистке,сортировке семян зерновых культур</t>
  </si>
  <si>
    <t>ИТОГО</t>
  </si>
  <si>
    <t xml:space="preserve">Ибресинский район</t>
  </si>
  <si>
    <r>
      <t xml:space="preserve">Информация  о </t>
    </r>
    <r>
      <rPr>
        <b/>
        <sz val="10"/>
        <rFont val="Times New Roman"/>
      </rPr>
      <t>планируемых</t>
    </r>
    <r>
      <rPr>
        <sz val="10"/>
        <rFont val="Times New Roman"/>
      </rPr>
      <t xml:space="preserve"> к  реализации  инвестиционных проектах, направленных на</t>
    </r>
    <r>
      <rPr>
        <b/>
        <sz val="10"/>
        <rFont val="Times New Roman"/>
      </rPr>
      <t xml:space="preserve"> модернизацию (реконструкцию)</t>
    </r>
    <r>
      <rPr>
        <sz val="10"/>
        <rFont val="Times New Roman"/>
      </rPr>
      <t xml:space="preserve"> производственных объектов 2024 году</t>
    </r>
  </si>
  <si>
    <t xml:space="preserve">ООО «Волжское перерабатывающее предприятие»</t>
  </si>
  <si>
    <t xml:space="preserve">Канашский район</t>
  </si>
  <si>
    <r>
      <t xml:space="preserve">Информация  </t>
    </r>
    <r>
      <rPr>
        <b/>
        <sz val="10"/>
        <rFont val="Times New Roman"/>
      </rPr>
      <t xml:space="preserve">о планируемых </t>
    </r>
    <r>
      <rPr>
        <sz val="10"/>
        <rFont val="Times New Roman"/>
      </rPr>
      <t xml:space="preserve">к  реализации  инвестиционных проектах, направленных на </t>
    </r>
    <r>
      <rPr>
        <b/>
        <sz val="10"/>
        <rFont val="Times New Roman"/>
      </rPr>
      <t>строительство</t>
    </r>
    <r>
      <rPr>
        <sz val="10"/>
        <rFont val="Times New Roman"/>
      </rPr>
      <t xml:space="preserve"> производственных объектов </t>
    </r>
    <r>
      <rPr>
        <b/>
        <sz val="10"/>
        <rFont val="Times New Roman"/>
      </rPr>
      <t>2024</t>
    </r>
    <r>
      <rPr>
        <sz val="10"/>
        <rFont val="Times New Roman"/>
      </rPr>
      <t xml:space="preserve"> году</t>
    </r>
  </si>
  <si>
    <t xml:space="preserve">КФХ Никонова В.М.</t>
  </si>
  <si>
    <t xml:space="preserve">Строительство помещения для содержания КРС на 100 голов</t>
  </si>
  <si>
    <t xml:space="preserve">Строительство помещения для содержания телят на 100 голов</t>
  </si>
  <si>
    <r>
      <t xml:space="preserve">Информация  о </t>
    </r>
    <r>
      <rPr>
        <b/>
        <sz val="10"/>
        <rFont val="Times New Roman"/>
      </rPr>
      <t>планируемых</t>
    </r>
    <r>
      <rPr>
        <sz val="10"/>
        <rFont val="Times New Roman"/>
      </rPr>
      <t xml:space="preserve"> к  реализации  инвестиционных проектах, направленных на</t>
    </r>
    <r>
      <rPr>
        <b/>
        <sz val="10"/>
        <rFont val="Times New Roman"/>
      </rPr>
      <t xml:space="preserve"> модернизацию (реконструкцию)</t>
    </r>
    <r>
      <rPr>
        <sz val="10"/>
        <rFont val="Times New Roman"/>
      </rPr>
      <t xml:space="preserve"> производственных объектов </t>
    </r>
    <r>
      <rPr>
        <b/>
        <sz val="10"/>
        <rFont val="Times New Roman"/>
      </rPr>
      <t>2024</t>
    </r>
    <r>
      <rPr>
        <sz val="10"/>
        <rFont val="Times New Roman"/>
      </rPr>
      <t xml:space="preserve"> году</t>
    </r>
  </si>
  <si>
    <t xml:space="preserve">ООО "Канаш-Агро"</t>
  </si>
  <si>
    <t xml:space="preserve">Реконструкция зерносклада</t>
  </si>
  <si>
    <t xml:space="preserve">ООО "ППЗ "Канашский"</t>
  </si>
  <si>
    <t xml:space="preserve">Реконструкция и модернизация птичников</t>
  </si>
  <si>
    <t xml:space="preserve">Козловский район</t>
  </si>
  <si>
    <r>
      <t xml:space="preserve">Информация  </t>
    </r>
    <r>
      <rPr>
        <b/>
        <sz val="10"/>
        <rFont val="Times New Roman"/>
      </rPr>
      <t xml:space="preserve">о планируемых </t>
    </r>
    <r>
      <rPr>
        <sz val="10"/>
        <rFont val="Times New Roman"/>
      </rPr>
      <t xml:space="preserve">к  реализации  инвестиционных проектах, направленных на </t>
    </r>
    <r>
      <rPr>
        <b/>
        <sz val="10"/>
        <rFont val="Times New Roman"/>
      </rPr>
      <t>строительство</t>
    </r>
    <r>
      <rPr>
        <sz val="10"/>
        <rFont val="Times New Roman"/>
      </rPr>
      <t xml:space="preserve"> производственных объектов 2024 году</t>
    </r>
  </si>
  <si>
    <t xml:space="preserve">             ЗАО "Агрофирма"Куснар"</t>
  </si>
  <si>
    <t xml:space="preserve">Строительство телятника на 150 голов</t>
  </si>
  <si>
    <t xml:space="preserve">КФХ Семенов И.В.</t>
  </si>
  <si>
    <t xml:space="preserve">Строительство зернохранилища</t>
  </si>
  <si>
    <t xml:space="preserve">250 тн</t>
  </si>
  <si>
    <t xml:space="preserve">КФХ Ильин Д.М.</t>
  </si>
  <si>
    <t xml:space="preserve">Строительство фермы КРС молочного направления</t>
  </si>
  <si>
    <t xml:space="preserve">КФХ Квасков А.М.</t>
  </si>
  <si>
    <t xml:space="preserve">Комсомольский район</t>
  </si>
  <si>
    <t xml:space="preserve">ИП КФХ Сафиуллин Зуфар Миназимович, ИНН 210800034258,</t>
  </si>
  <si>
    <t xml:space="preserve">Строительство бойни и цеха по первичной переработке мяса</t>
  </si>
  <si>
    <t xml:space="preserve">СХПК « Восток»</t>
  </si>
  <si>
    <t xml:space="preserve">Строительство кормохранилище</t>
  </si>
  <si>
    <t xml:space="preserve">Строительство летнего лагеря для телят</t>
  </si>
  <si>
    <t xml:space="preserve">ГКФХ Садртдинов Рафик Абзалович</t>
  </si>
  <si>
    <t xml:space="preserve">СЕЛЬСКОХОЗЯЙСТВЕННЫЙ ПОТРЕБИТЕЛЬСКИЙ ПЕРЕРАБАТЫВАЮЩИЙ СНАБЖЕНЧЕСКО-СБЫТОВОЙ КООПЕРАТИВ "ТРИУМФ-АГРО" ИНН 2108003603  </t>
  </si>
  <si>
    <t xml:space="preserve">Развития  материально-технической базы СППССК "Триумф-Агро"</t>
  </si>
  <si>
    <t xml:space="preserve">СЕЛЬСКОХОЗЯЙСТВЕННЫЙ ПОТРЕБИТЕЛЬСКИЙ ПЕРЕРАБАТЫВАЮЩИЙ СНАБЖЕНЧЕСКО-СБЫТОВОЙ КООПЕРАТИВ "Ак Тай" ИНН 2108003392  </t>
  </si>
  <si>
    <t xml:space="preserve">строительство бойни и цеха по первичной переработке мяса</t>
  </si>
  <si>
    <t xml:space="preserve">Красноармейский район</t>
  </si>
  <si>
    <t xml:space="preserve">ООО "ВОЛИТ"</t>
  </si>
  <si>
    <t xml:space="preserve">Строительство телятника (молочного направления)</t>
  </si>
  <si>
    <t xml:space="preserve">на 860 кв.м</t>
  </si>
  <si>
    <t xml:space="preserve">Красночетайский район</t>
  </si>
  <si>
    <r>
      <t>Информация</t>
    </r>
    <r>
      <rPr>
        <b/>
        <sz val="10"/>
        <rFont val="Times New Roman"/>
      </rPr>
      <t xml:space="preserve"> о  реализованных </t>
    </r>
    <r>
      <rPr>
        <sz val="10"/>
        <rFont val="Times New Roman"/>
      </rPr>
      <t xml:space="preserve"> инвестиционных проектах, направленных на</t>
    </r>
    <r>
      <rPr>
        <b/>
        <sz val="10"/>
        <rFont val="Times New Roman"/>
      </rPr>
      <t xml:space="preserve"> строительство </t>
    </r>
    <r>
      <rPr>
        <sz val="10"/>
        <rFont val="Times New Roman"/>
      </rPr>
      <t xml:space="preserve">производственных объектов 2024 году</t>
    </r>
  </si>
  <si>
    <t xml:space="preserve">СХПК "Коминтерн"</t>
  </si>
  <si>
    <t xml:space="preserve">Строительство зерносклада</t>
  </si>
  <si>
    <t xml:space="preserve">3000 т</t>
  </si>
  <si>
    <t>41,2</t>
  </si>
  <si>
    <t xml:space="preserve">Строительство комбикормового цеха с автоматизированным управлением</t>
  </si>
  <si>
    <r>
      <t xml:space="preserve">Информация  о</t>
    </r>
    <r>
      <rPr>
        <b/>
        <sz val="10"/>
        <rFont val="Times New Roman"/>
      </rPr>
      <t xml:space="preserve"> планируемых</t>
    </r>
    <r>
      <rPr>
        <sz val="10"/>
        <rFont val="Times New Roman"/>
      </rPr>
      <t xml:space="preserve"> к  реализации  инвестиционных проектах, направленных на </t>
    </r>
    <r>
      <rPr>
        <b/>
        <sz val="10"/>
        <rFont val="Times New Roman"/>
      </rPr>
      <t xml:space="preserve">модернизацию (реконструкцию)</t>
    </r>
    <r>
      <rPr>
        <sz val="10"/>
        <rFont val="Times New Roman"/>
      </rPr>
      <t xml:space="preserve"> производственных объектов 2024 году </t>
    </r>
  </si>
  <si>
    <t xml:space="preserve">ИП Глава КФХ Кузнецова В.Н.</t>
  </si>
  <si>
    <t xml:space="preserve">Строительство (реконструкция) зерносклада</t>
  </si>
  <si>
    <t>ВСЕГО_2024</t>
  </si>
  <si>
    <t xml:space="preserve">Марпосадский район</t>
  </si>
  <si>
    <t xml:space="preserve">Обрядин А.Г.  "Аквакультура Марпосад"</t>
  </si>
  <si>
    <t xml:space="preserve">Проект развития по направлению "Современные технологии аквакультуры"</t>
  </si>
  <si>
    <t xml:space="preserve">Моргаушский район</t>
  </si>
  <si>
    <t xml:space="preserve">ИП Самушуков Евгений Юрьевич</t>
  </si>
  <si>
    <t xml:space="preserve">Выращивание ягодных культур (клубника садовая)</t>
  </si>
  <si>
    <t>2021-2024</t>
  </si>
  <si>
    <t xml:space="preserve">ИП Иванов А.В.</t>
  </si>
  <si>
    <t xml:space="preserve">Выращивание ягодных культур (клубника садовая), 18 га</t>
  </si>
  <si>
    <t xml:space="preserve">ОАО "Птицефабрика "Моргаушская"</t>
  </si>
  <si>
    <t xml:space="preserve">строительство 3 птичника</t>
  </si>
  <si>
    <t xml:space="preserve">Строительство 2 ангаров для хранения зерна</t>
  </si>
  <si>
    <t xml:space="preserve">ООО «Бездна»</t>
  </si>
  <si>
    <t xml:space="preserve">Строительство телятника на 300 голов </t>
  </si>
  <si>
    <t xml:space="preserve">СХПК им. Суворова</t>
  </si>
  <si>
    <t xml:space="preserve">Реконструкция телятника</t>
  </si>
  <si>
    <t xml:space="preserve">АО "АФ" Куснар"</t>
  </si>
  <si>
    <t xml:space="preserve">Модернизация молочно-товарной фермы на 400 голов</t>
  </si>
  <si>
    <t xml:space="preserve">Реконструкция коровника на 200 голов</t>
  </si>
  <si>
    <t xml:space="preserve">Порецкий район</t>
  </si>
  <si>
    <r>
      <t xml:space="preserve">Информация  </t>
    </r>
    <r>
      <rPr>
        <b/>
        <sz val="10"/>
        <rFont val="Times New Roman"/>
      </rPr>
      <t xml:space="preserve">о планируемых </t>
    </r>
    <r>
      <rPr>
        <sz val="10"/>
        <rFont val="Times New Roman"/>
      </rPr>
      <t xml:space="preserve">к  реализации  инвестиционных проектах, направленных на </t>
    </r>
    <r>
      <rPr>
        <b/>
        <sz val="10"/>
        <rFont val="Times New Roman"/>
      </rPr>
      <t>строительство</t>
    </r>
    <r>
      <rPr>
        <sz val="10"/>
        <rFont val="Times New Roman"/>
      </rPr>
      <t xml:space="preserve"> производственных объектов </t>
    </r>
    <r>
      <rPr>
        <b/>
        <sz val="10"/>
        <rFont val="Times New Roman"/>
      </rPr>
      <t xml:space="preserve">2024 году</t>
    </r>
  </si>
  <si>
    <t xml:space="preserve">ООО "Россы-Поречье"</t>
  </si>
  <si>
    <t xml:space="preserve">КФХ  Васильев Л.Л.</t>
  </si>
  <si>
    <t xml:space="preserve">Реконструкция фермы на 150 голов,  молочного направления</t>
  </si>
  <si>
    <r>
      <t xml:space="preserve">Информация  о </t>
    </r>
    <r>
      <rPr>
        <b/>
        <sz val="10"/>
        <rFont val="Times New Roman"/>
      </rPr>
      <t>планируемых</t>
    </r>
    <r>
      <rPr>
        <sz val="10"/>
        <rFont val="Times New Roman"/>
      </rPr>
      <t xml:space="preserve"> к  реализации  инвестиционных проектах, направленных на </t>
    </r>
    <r>
      <rPr>
        <b/>
        <sz val="10"/>
        <rFont val="Times New Roman"/>
      </rPr>
      <t xml:space="preserve">модернизацию (реконструкцию)</t>
    </r>
    <r>
      <rPr>
        <sz val="10"/>
        <rFont val="Times New Roman"/>
      </rPr>
      <t xml:space="preserve"> производственных объектов 2024году </t>
    </r>
  </si>
  <si>
    <t xml:space="preserve"> КФХ  Кормилицина Е.А.</t>
  </si>
  <si>
    <t xml:space="preserve">Реконструкция МТФ на 200 голов,  молочного направления</t>
  </si>
  <si>
    <t xml:space="preserve">Урмарский район</t>
  </si>
  <si>
    <t xml:space="preserve">СПССПК "Зеленая долина"</t>
  </si>
  <si>
    <t xml:space="preserve">Реконструкция молочного завода</t>
  </si>
  <si>
    <t xml:space="preserve">ИП Михайлова И.В..</t>
  </si>
  <si>
    <t xml:space="preserve">Реконструкция помещение для производства сыр</t>
  </si>
  <si>
    <t xml:space="preserve">ИП Михайлова Н.Ю.</t>
  </si>
  <si>
    <t xml:space="preserve">Цивильский район</t>
  </si>
  <si>
    <t xml:space="preserve">ООО"ВДС" </t>
  </si>
  <si>
    <t xml:space="preserve">Строительство инкубатория</t>
  </si>
  <si>
    <t xml:space="preserve">1600 тыс. шт яиц</t>
  </si>
  <si>
    <t xml:space="preserve">Чебоксарский район</t>
  </si>
  <si>
    <t xml:space="preserve">Информация о  реализованных  инвестиционных проектах, направленных на строительство производственных объектов 2024 году</t>
  </si>
  <si>
    <t xml:space="preserve">ООО "Мега ЮРМА"</t>
  </si>
  <si>
    <t xml:space="preserve">Строительство низкотемпературного холодильника</t>
  </si>
  <si>
    <t xml:space="preserve">АО "Агрофирма "Ольдеевская"</t>
  </si>
  <si>
    <t xml:space="preserve">Строительство кормоцеха </t>
  </si>
  <si>
    <t xml:space="preserve">5 т в час</t>
  </si>
  <si>
    <t xml:space="preserve">Строительство площадки по выращиванию и откорму молодняка КРС молочных пород на 296 голов</t>
  </si>
  <si>
    <t xml:space="preserve">АО "Чурачикское"</t>
  </si>
  <si>
    <t xml:space="preserve">Строительство площадки по выращиванию и откорму молодняка КРС молочных пород</t>
  </si>
  <si>
    <t xml:space="preserve">Реконтрукция 4-х цехов родительского стада для откорма бройлеров</t>
  </si>
  <si>
    <t xml:space="preserve">Обновление оборудования на мясопереработке</t>
  </si>
  <si>
    <t xml:space="preserve">Модернизация и реконструкция птичников Лапсарская Птицефабрика и Чебоксарская Птицефабрика</t>
  </si>
  <si>
    <t>Итого_2024</t>
  </si>
  <si>
    <t xml:space="preserve">Шемуршинский район</t>
  </si>
  <si>
    <t xml:space="preserve">КФХ Хлюкин О.А.</t>
  </si>
  <si>
    <t xml:space="preserve">реконструкция и модернизация телятника</t>
  </si>
  <si>
    <t xml:space="preserve">Шумерлинский район</t>
  </si>
  <si>
    <t xml:space="preserve">Информация  о планируемых к  реализации  инвестиционных проектах, направленных на модернизацию (реконструкцию) производственных объектов 2024году </t>
  </si>
  <si>
    <t xml:space="preserve">ООО "Грейн -Фектори"</t>
  </si>
  <si>
    <t xml:space="preserve">Реконструкция производственной базы</t>
  </si>
  <si>
    <t xml:space="preserve">Ядринский район</t>
  </si>
  <si>
    <t xml:space="preserve">ООО "Евротрейдинг"</t>
  </si>
  <si>
    <t xml:space="preserve">Организация производства пивной продукции</t>
  </si>
  <si>
    <t xml:space="preserve">Колхоз «ОПХ «Ленинская искра»</t>
  </si>
  <si>
    <t xml:space="preserve">Реконстркция зерносклада</t>
  </si>
  <si>
    <t xml:space="preserve">КФХ Кольцова А.Н.</t>
  </si>
  <si>
    <t xml:space="preserve">Развитие рыбоводства и выращивание рыбы</t>
  </si>
  <si>
    <t xml:space="preserve">ООО "РусьХмель</t>
  </si>
  <si>
    <t xml:space="preserve">Строительство хмелесушильного комплекса</t>
  </si>
  <si>
    <t xml:space="preserve">СОССПК «Ниме»</t>
  </si>
  <si>
    <t xml:space="preserve">Строительство семенного завода</t>
  </si>
  <si>
    <r>
      <t xml:space="preserve">Информация </t>
    </r>
    <r>
      <rPr>
        <b/>
        <sz val="10"/>
        <rFont val="Times New Roman"/>
      </rPr>
      <t xml:space="preserve">о  реализованных</t>
    </r>
    <r>
      <rPr>
        <sz val="10"/>
        <rFont val="Times New Roman"/>
      </rPr>
      <t xml:space="preserve">  инвестиционных проектах, направленных на </t>
    </r>
    <r>
      <rPr>
        <b/>
        <sz val="10"/>
        <rFont val="Times New Roman"/>
      </rPr>
      <t xml:space="preserve">модернизацию (реконструкцию)</t>
    </r>
    <r>
      <rPr>
        <sz val="10"/>
        <rFont val="Times New Roman"/>
      </rPr>
      <t xml:space="preserve"> производственных объектов 2024 году</t>
    </r>
  </si>
  <si>
    <t xml:space="preserve">Модернизация производства пивной продукции</t>
  </si>
  <si>
    <t xml:space="preserve">45 га</t>
  </si>
  <si>
    <t>2024-2027</t>
  </si>
  <si>
    <t xml:space="preserve">Яльчикский район</t>
  </si>
  <si>
    <t xml:space="preserve">ООО "Яманчурино"</t>
  </si>
  <si>
    <t xml:space="preserve">Строительство арочного склада сельскохозяйственной техники №2</t>
  </si>
  <si>
    <t xml:space="preserve">ИП Глава КФХ Цветкова Елена Витальевна</t>
  </si>
  <si>
    <t xml:space="preserve">Строительство склада для удобрении</t>
  </si>
  <si>
    <t xml:space="preserve">ООО "Победа"</t>
  </si>
  <si>
    <t xml:space="preserve">Строительство телятника на 360 голов  </t>
  </si>
  <si>
    <t xml:space="preserve">ООО "Энтепе"</t>
  </si>
  <si>
    <t xml:space="preserve">Реконструкция телятника на 150 голов</t>
  </si>
  <si>
    <t>2023-2025</t>
  </si>
  <si>
    <t xml:space="preserve">Янтиковский район</t>
  </si>
  <si>
    <t xml:space="preserve">СХПК "Чутеевский""</t>
  </si>
  <si>
    <t xml:space="preserve">Строительство цеха по переработке молока, производства сыра</t>
  </si>
  <si>
    <t xml:space="preserve">К(Ф)Х Грачева В.Г.</t>
  </si>
  <si>
    <t xml:space="preserve">1500 тонн</t>
  </si>
  <si>
    <t xml:space="preserve">К(Ф)Х Новикова Е.Г.</t>
  </si>
  <si>
    <t xml:space="preserve">Реконструкция фермы для товарной рыбы и строительство цеха по переработке рыбы</t>
  </si>
  <si>
    <t xml:space="preserve">из них проекты по животноводству</t>
  </si>
  <si>
    <t xml:space="preserve">ИТОГО ПО РЕСПУБЛИКЕ СХ</t>
  </si>
  <si>
    <t xml:space="preserve">Пищевая и перерабатывающая промышленность</t>
  </si>
  <si>
    <t xml:space="preserve">Планируемый срок окончания реализации проекта, годы</t>
  </si>
  <si>
    <t xml:space="preserve">тонн в год</t>
  </si>
  <si>
    <t xml:space="preserve">5 т/час</t>
  </si>
  <si>
    <t>крчет</t>
  </si>
  <si>
    <t xml:space="preserve">ИП Чалых Андрей Михайлович (Алатырский)</t>
  </si>
  <si>
    <t xml:space="preserve">Модернизация цех переработки  мяса овец</t>
  </si>
  <si>
    <t>алат</t>
  </si>
  <si>
    <t xml:space="preserve">Реконструкция цеха яичного порошка</t>
  </si>
  <si>
    <t>моргауш</t>
  </si>
  <si>
    <t xml:space="preserve">СППСК «Моргаушский»</t>
  </si>
  <si>
    <t xml:space="preserve">Реконструкция цеха переработки молока (Производство масла сливочного и сливок)</t>
  </si>
  <si>
    <t xml:space="preserve">Строительство комбикормового цеха</t>
  </si>
  <si>
    <t xml:space="preserve">5 т/ч</t>
  </si>
  <si>
    <t xml:space="preserve">СПССПК "Зеленая долина" (Урмарский)</t>
  </si>
  <si>
    <t xml:space="preserve">Реконструкция молочного завода (мощность???)</t>
  </si>
  <si>
    <t>урм</t>
  </si>
  <si>
    <t xml:space="preserve">ИП Михайлова Н.Ю. (Урмарский)</t>
  </si>
  <si>
    <t xml:space="preserve">Реконструкция помещения для производства сыра</t>
  </si>
  <si>
    <t xml:space="preserve">ИП Михайлова И.В. (Урмарский)</t>
  </si>
  <si>
    <t xml:space="preserve">15 тонн творога в год</t>
  </si>
  <si>
    <t>янт</t>
  </si>
  <si>
    <t xml:space="preserve">1)Строительсво нового цеха по сушке молока 2)Расширение производства                                      </t>
  </si>
  <si>
    <t xml:space="preserve">Первичная переработка молока – 250 т в сутки; производство сливочного масла – 8 т в сутки; производство сухого обезжиренного молока – 8 т в сутки (переработка 94 т обезжиренного молока); производство твердых сыров – 14 т в сутки; призводство сухой сыворотки - 5-6 тонн в сутки                              </t>
  </si>
  <si>
    <t>ибр</t>
  </si>
  <si>
    <t xml:space="preserve">ИП Шалеева О.В.</t>
  </si>
  <si>
    <t xml:space="preserve">Модернизация колбасного цеха</t>
  </si>
  <si>
    <t>чеб</t>
  </si>
  <si>
    <t xml:space="preserve">ОАО "Ядринмолоко"</t>
  </si>
  <si>
    <t xml:space="preserve">Модернизация производства</t>
  </si>
  <si>
    <t>ядр</t>
  </si>
  <si>
    <t xml:space="preserve">ООО Вурнарский мясокомбинат </t>
  </si>
  <si>
    <t xml:space="preserve">Модернизация производства(Линия по маркировке, упаковочная машина)</t>
  </si>
  <si>
    <t>вур</t>
  </si>
  <si>
    <t xml:space="preserve">ООО Мега Юрма</t>
  </si>
  <si>
    <t xml:space="preserve">модернизация производства </t>
  </si>
  <si>
    <t xml:space="preserve">ИП Михопаровой</t>
  </si>
  <si>
    <t xml:space="preserve">ООО ЧМК</t>
  </si>
  <si>
    <t>гор</t>
  </si>
  <si>
    <t xml:space="preserve">ООО ЧГМЗ</t>
  </si>
  <si>
    <t xml:space="preserve">ООО Ядринский мясокомбинат</t>
  </si>
  <si>
    <t xml:space="preserve">ООО "Марпосадский Маслозавод"</t>
  </si>
  <si>
    <t xml:space="preserve">модерназация линии по производству масла нерафинированного </t>
  </si>
  <si>
    <t>марп</t>
  </si>
  <si>
    <t xml:space="preserve">ООО «Звениговский»</t>
  </si>
  <si>
    <t xml:space="preserve">ОАО "Букет Чувашии"</t>
  </si>
  <si>
    <t xml:space="preserve">Модернизация, расширение варочного цеха</t>
  </si>
  <si>
    <t xml:space="preserve">За 1 квартал 2024 года ввели дополнительно 21 ед. Таким образом общее количество созданных рабочих мест на 01.04.2024 г. составляет 151 ед. Размер налоговых платежей за 1 квартал 2024 года составил 10,2 млн. руб., в основном за счет зарплатных налогов. Размер  средней заработной платы за отетный период составил 67,5 тыс. руб.</t>
  </si>
  <si>
    <t xml:space="preserve">Итого пищевка 2024</t>
  </si>
  <si>
    <t xml:space="preserve">ООО «Спиртовой завод «Ядринский»</t>
  </si>
  <si>
    <t xml:space="preserve">"Линия розлива производительностью 9000 бут. в час."</t>
  </si>
  <si>
    <t xml:space="preserve">9000 бут. в час</t>
  </si>
  <si>
    <t>2024-2026</t>
  </si>
  <si>
    <t xml:space="preserve">«Приобретение линии розлива молока и молочных продуктов в ПЭТ-бутылку</t>
  </si>
  <si>
    <t xml:space="preserve">ООО "Юнга", Моргаушский мо </t>
  </si>
  <si>
    <t>Сыроделие</t>
  </si>
  <si>
    <t>2022-2026</t>
  </si>
  <si>
    <t xml:space="preserve">«Строительство здания цеха розлива алкогольной продукции»</t>
  </si>
  <si>
    <t>2024-2026гг</t>
  </si>
  <si>
    <t xml:space="preserve">ИП Сорокина Т.А.</t>
  </si>
  <si>
    <t xml:space="preserve">Строительство убойного и обвалочного участков мясоперерабатывающнго цеха "Шумерлинский"</t>
  </si>
  <si>
    <t xml:space="preserve">10,0 в смену</t>
  </si>
  <si>
    <t xml:space="preserve">Реконструкция бывшего молочного завода под  солодовню </t>
  </si>
  <si>
    <t xml:space="preserve">3 квартал 2024  </t>
  </si>
  <si>
    <t xml:space="preserve">КФХ Афанасьев А.Ю., Козловский мо</t>
  </si>
  <si>
    <t xml:space="preserve"> Реконструкция цеха по производству комбикормов. Мощность ???</t>
  </si>
  <si>
    <t xml:space="preserve">10 тонн в год</t>
  </si>
  <si>
    <t xml:space="preserve">К(Ф)Х Грачева В.Г., Янтиковский мо</t>
  </si>
  <si>
    <t xml:space="preserve">ООО "Вурнары Завод СОМ"</t>
  </si>
  <si>
    <t xml:space="preserve">установка и запуск новой технологической линии по производству сыра</t>
  </si>
  <si>
    <t xml:space="preserve">2,7 тн в смену</t>
  </si>
  <si>
    <t xml:space="preserve">КФХ Семенов В.Н. (Козловский район)</t>
  </si>
  <si>
    <t xml:space="preserve">Реконструкция помещений сыродельного цеха и закупка нового оборудования</t>
  </si>
  <si>
    <t xml:space="preserve">КФХ Афанасьев А.Ю. (Козловский)</t>
  </si>
  <si>
    <t xml:space="preserve">Реконструкция цеха по переработке рыбы.</t>
  </si>
  <si>
    <t xml:space="preserve">1 тн в сутки</t>
  </si>
  <si>
    <t xml:space="preserve">ИП Разумова Сергей Петрович (Яльчикский)</t>
  </si>
  <si>
    <t xml:space="preserve"> Строительство цеха по производству тушенки</t>
  </si>
  <si>
    <t xml:space="preserve">К(Ф)Х Илларионова С.Р., Янтиковский мо</t>
  </si>
  <si>
    <t xml:space="preserve">Строительство цеха по переработке молока, производства сыра и кисломолочных продуктов</t>
  </si>
  <si>
    <t xml:space="preserve">100 тн продукции в год</t>
  </si>
  <si>
    <t xml:space="preserve"> АО «Чебоксарский хлебозавод №2»</t>
  </si>
  <si>
    <t xml:space="preserve">модернизация  технологической линии по производству хлебобулочных изделий </t>
  </si>
  <si>
    <t xml:space="preserve">ООО "ЧМКФ "Вавилон"</t>
  </si>
  <si>
    <t xml:space="preserve">модерназация линия для производства сахарного печенья</t>
  </si>
  <si>
    <t xml:space="preserve">2024 г.</t>
  </si>
  <si>
    <t xml:space="preserve">ООО "Приволжские колбасы "</t>
  </si>
  <si>
    <t xml:space="preserve">модернизация линии по переработке мясо</t>
  </si>
  <si>
    <t xml:space="preserve">ООО "Чебоксарский мясомбинат"</t>
  </si>
  <si>
    <t xml:space="preserve">Строительство производственного комплекса «Звениговский» (в 2024  - расширение производства и строительство завода по переработке молока, лаборатории, административного здания, завершение строительства завода по производству полуфабрикатов)</t>
  </si>
  <si>
    <t xml:space="preserve">2023-2024 гг.</t>
  </si>
  <si>
    <t>реконструкция-25</t>
  </si>
  <si>
    <t xml:space="preserve">строительство - 64</t>
  </si>
  <si>
    <t xml:space="preserve">3 стр</t>
  </si>
  <si>
    <t xml:space="preserve"> 15 стр,3 рек</t>
  </si>
  <si>
    <t xml:space="preserve">3 стр,1 рек</t>
  </si>
  <si>
    <t xml:space="preserve">1 стр, 1 рек</t>
  </si>
  <si>
    <t xml:space="preserve">1 стр</t>
  </si>
  <si>
    <t>и</t>
  </si>
  <si>
    <t xml:space="preserve">сыроварни </t>
  </si>
  <si>
    <t xml:space="preserve">2 стр,3 рек</t>
  </si>
  <si>
    <t xml:space="preserve">5 стр,1 рек</t>
  </si>
  <si>
    <t>ЗЕРНОСУШИЛКИ</t>
  </si>
  <si>
    <t xml:space="preserve">2 стр</t>
  </si>
  <si>
    <t xml:space="preserve">10 стр, 4 рек</t>
  </si>
  <si>
    <t xml:space="preserve">5 стр,3рек</t>
  </si>
  <si>
    <t xml:space="preserve">8 стр, 4 рек</t>
  </si>
  <si>
    <t xml:space="preserve">2 стр,1 рек</t>
  </si>
  <si>
    <t xml:space="preserve">Прочее животноводство </t>
  </si>
  <si>
    <t xml:space="preserve">2 стр,4 рек</t>
  </si>
  <si>
    <t xml:space="preserve">Информация о планируемых инвестиционных проектах </t>
  </si>
  <si>
    <t xml:space="preserve">6+1 в тч хмель</t>
  </si>
  <si>
    <t xml:space="preserve">Примечание (Проблемные вопросы, ход реализации,текущее состояние)</t>
  </si>
  <si>
    <t xml:space="preserve">Фактический срок окончания реализации проекта, годы</t>
  </si>
  <si>
    <t xml:space="preserve">растениеводство </t>
  </si>
  <si>
    <t>прочее</t>
  </si>
  <si>
    <t>пищевка</t>
  </si>
  <si>
    <t>Реконструкция</t>
  </si>
  <si>
    <t>Строительство</t>
  </si>
  <si>
    <t>рыба</t>
  </si>
  <si>
    <t xml:space="preserve">Молочная ферма</t>
  </si>
  <si>
    <t xml:space="preserve">Откорм КРС</t>
  </si>
  <si>
    <t>телятник</t>
  </si>
  <si>
    <t>овцы,козы</t>
  </si>
  <si>
    <t>Птица</t>
  </si>
  <si>
    <t>Картофелехранилища</t>
  </si>
  <si>
    <t>зерносушилки</t>
  </si>
  <si>
    <t>сыроварня</t>
  </si>
  <si>
    <t>комбик.цех</t>
  </si>
  <si>
    <t>про</t>
  </si>
  <si>
    <r>
      <t xml:space="preserve">Информация </t>
    </r>
    <r>
      <rPr>
        <b/>
        <sz val="10"/>
        <rFont val="Times New Roman"/>
      </rPr>
      <t xml:space="preserve">о планируемых</t>
    </r>
    <r>
      <rPr>
        <sz val="10"/>
        <rFont val="Times New Roman"/>
      </rPr>
      <t xml:space="preserve"> к  реализации  инвестиционных проектах, направленных на </t>
    </r>
    <r>
      <rPr>
        <b/>
        <sz val="10"/>
        <rFont val="Times New Roman"/>
      </rPr>
      <t xml:space="preserve">строительство, модернизацию (реконструкцию)  </t>
    </r>
    <r>
      <rPr>
        <sz val="10"/>
        <rFont val="Times New Roman"/>
      </rPr>
      <t xml:space="preserve">производственных объектов</t>
    </r>
    <r>
      <rPr>
        <b/>
        <sz val="10"/>
        <rFont val="Times New Roman"/>
      </rPr>
      <t xml:space="preserve"> 2024</t>
    </r>
    <r>
      <rPr>
        <sz val="10"/>
        <rFont val="Times New Roman"/>
      </rPr>
      <t xml:space="preserve"> году</t>
    </r>
  </si>
  <si>
    <t xml:space="preserve">ИП Чалых Андрей Михайлович</t>
  </si>
  <si>
    <t xml:space="preserve">Строительство овцеводческая ферма </t>
  </si>
  <si>
    <t xml:space="preserve">ООО "Агрохолдинг КиПиАй"</t>
  </si>
  <si>
    <t xml:space="preserve">Строительство зерносушильного комплекса</t>
  </si>
  <si>
    <t>1.</t>
  </si>
  <si>
    <t xml:space="preserve">КФХ Сапожников А.В.</t>
  </si>
  <si>
    <t xml:space="preserve">Строительство телятника на 70 гол. в дер. Нижние Татмыши</t>
  </si>
  <si>
    <t>2020-2024</t>
  </si>
  <si>
    <t xml:space="preserve">Разработана проектно-сметная документация.  Выполнены работы по распланировке площадки, частичной подготовке фундамента,  в 2023 году подана заявка в  Агенство по поддержке субъектов малого предпринимательства на получение кредита в размере 900 тыс. рублей,  кредит одобрен и получен. Закуплены строительные материалы. Строительные работы планируют завершить в 2024 году. Готовность проекта составляет 20 % .</t>
  </si>
  <si>
    <t xml:space="preserve"> 2024 г.</t>
  </si>
  <si>
    <t>2.</t>
  </si>
  <si>
    <t xml:space="preserve">КФХ Волков С.П.</t>
  </si>
  <si>
    <t xml:space="preserve">Строительство зерносортировального сушильного комплекса мощностью хранения 5000 тонн  в с. Большое Ямашево</t>
  </si>
  <si>
    <t>-</t>
  </si>
  <si>
    <t xml:space="preserve">Выполнены работы по заливке фундамента, приобретению и установке зерносушилки конвеерного типа МИГ-J, строительству завальнаой ямы для приемки зерна,  приобретению зернохранилища З силосного типа-СТ 10.10, по сборке 5 силосных башен, по пуску зерносушилки,  готовность 75 %.</t>
  </si>
  <si>
    <t xml:space="preserve">сентябрь 2024г.</t>
  </si>
  <si>
    <t>3.</t>
  </si>
  <si>
    <t xml:space="preserve">Выполнены  работы по монтажу каркаса, установке и перекрытию кровли, установке окон и дверей, заливке бетонного пола, проведению водопровода,  проведены электромонтажные работы. Строительные работы завершены. Установлены роботодояры. </t>
  </si>
  <si>
    <t xml:space="preserve">   1 квартал 2024 г.                  </t>
  </si>
  <si>
    <t>4.</t>
  </si>
  <si>
    <t xml:space="preserve">Разработана проектно-сметная документация.  Выполнены работы по распланировке площадки, по монтажу каркаса, возведению стен, перекрытию кровли. Готовность проекта составляет 50 %.</t>
  </si>
  <si>
    <t xml:space="preserve">декабрь 2024 г.</t>
  </si>
  <si>
    <t>5.</t>
  </si>
  <si>
    <t xml:space="preserve">Строительство сенажной траншеи на 750 тонн в дер. Нижние Елыши, СХПК "Новый путь"</t>
  </si>
  <si>
    <t xml:space="preserve">КФХ Харитонов А.А.</t>
  </si>
  <si>
    <r>
      <t>Реконструкция</t>
    </r>
    <r>
      <rPr>
        <sz val="10"/>
        <rFont val="Times New Roman"/>
      </rPr>
      <t xml:space="preserve"> зернохранилища</t>
    </r>
    <r>
      <rPr>
        <sz val="10"/>
        <rFont val="Times New Roman"/>
      </rPr>
      <t xml:space="preserve"> на 1000 тонн  в дер. Пизипово</t>
    </r>
  </si>
  <si>
    <t xml:space="preserve"> 2022-2024</t>
  </si>
  <si>
    <t xml:space="preserve">Выполнены работы по заливке бетонного пола, готовность 4%</t>
  </si>
  <si>
    <t xml:space="preserve">ноябрь 2024 г.</t>
  </si>
  <si>
    <t xml:space="preserve">КФХ Денисов Н.Г. </t>
  </si>
  <si>
    <r>
      <rPr>
        <sz val="10"/>
        <rFont val="Times New Roman"/>
      </rPr>
      <t>Реконструкция</t>
    </r>
    <r>
      <rPr>
        <sz val="10"/>
        <color indexed="2"/>
        <rFont val="Times New Roman"/>
      </rPr>
      <t xml:space="preserve"> </t>
    </r>
    <r>
      <rPr>
        <sz val="10"/>
        <rFont val="Times New Roman"/>
      </rPr>
      <t xml:space="preserve">зерносклада на 1000 тонн в с. Яндоба</t>
    </r>
  </si>
  <si>
    <t xml:space="preserve">Готовится ПСД</t>
  </si>
  <si>
    <r>
      <t xml:space="preserve">Информация  </t>
    </r>
    <r>
      <rPr>
        <b/>
        <sz val="10"/>
        <rFont val="Times New Roman"/>
      </rPr>
      <t xml:space="preserve">о планируемых </t>
    </r>
    <r>
      <rPr>
        <sz val="10"/>
        <rFont val="Times New Roman"/>
      </rPr>
      <t xml:space="preserve">к  реализации  инвестиционных проектах, направленных на </t>
    </r>
    <r>
      <rPr>
        <b/>
        <sz val="10"/>
        <rFont val="Times New Roman"/>
      </rPr>
      <t>строительство</t>
    </r>
    <r>
      <rPr>
        <sz val="10"/>
        <rFont val="Times New Roman"/>
      </rPr>
      <t xml:space="preserve"> производственных объектов 2023 году</t>
    </r>
  </si>
  <si>
    <t xml:space="preserve">ООО "Агрофирма "Кзыл-Камыш"</t>
  </si>
  <si>
    <t xml:space="preserve">Строительство овощехранилища</t>
  </si>
  <si>
    <t>2019-2024</t>
  </si>
  <si>
    <t>заморожено</t>
  </si>
  <si>
    <t xml:space="preserve">КФХ Шарафутдинов Алмаз М.</t>
  </si>
  <si>
    <t xml:space="preserve">Строительство фермы мясного направления</t>
  </si>
  <si>
    <t xml:space="preserve">КФХ Шарафутдинов Айнур М.</t>
  </si>
  <si>
    <t xml:space="preserve">Строительство помещения для откорма КРС</t>
  </si>
  <si>
    <t xml:space="preserve">КФХ Умеров И.Р.</t>
  </si>
  <si>
    <t xml:space="preserve">Строительство Зернохранилища</t>
  </si>
  <si>
    <t xml:space="preserve">АО АФ "Куснар"</t>
  </si>
  <si>
    <t xml:space="preserve">15/т в час</t>
  </si>
  <si>
    <t xml:space="preserve">ИП Горшков А.Ю.</t>
  </si>
  <si>
    <t>Овощехранилище</t>
  </si>
  <si>
    <t xml:space="preserve">СССППК "Агро-Союз"</t>
  </si>
  <si>
    <t xml:space="preserve">Строительство мясоперерабатывающего цеха</t>
  </si>
  <si>
    <t xml:space="preserve">110 тонн в год</t>
  </si>
  <si>
    <t xml:space="preserve">ИП Кошкин П.Н.</t>
  </si>
  <si>
    <t xml:space="preserve">КФХ Алимов Рамис Мавлетович</t>
  </si>
  <si>
    <t xml:space="preserve">Строительство птицефермы</t>
  </si>
  <si>
    <t>s</t>
  </si>
  <si>
    <t xml:space="preserve">Индустриальный парк</t>
  </si>
  <si>
    <t>2021-2025</t>
  </si>
  <si>
    <r>
      <t xml:space="preserve">Информация  </t>
    </r>
    <r>
      <rPr>
        <b/>
        <sz val="10"/>
        <rFont val="Times New Roman"/>
      </rPr>
      <t xml:space="preserve">о планируемых </t>
    </r>
    <r>
      <rPr>
        <sz val="10"/>
        <rFont val="Times New Roman"/>
      </rPr>
      <t xml:space="preserve">к  реализации  инвестиционных проектах, направленных на </t>
    </r>
    <r>
      <rPr>
        <b/>
        <sz val="10"/>
        <rFont val="Times New Roman"/>
      </rPr>
      <t>строительство</t>
    </r>
    <r>
      <rPr>
        <sz val="10"/>
        <rFont val="Times New Roman"/>
      </rPr>
      <t xml:space="preserve"> производственных объектов </t>
    </r>
    <r>
      <rPr>
        <b/>
        <sz val="10"/>
        <rFont val="Times New Roman"/>
      </rPr>
      <t xml:space="preserve">2024 </t>
    </r>
    <r>
      <rPr>
        <sz val="10"/>
        <rFont val="Times New Roman"/>
      </rPr>
      <t>году</t>
    </r>
  </si>
  <si>
    <t xml:space="preserve">КФХ Павлова В.Н.</t>
  </si>
  <si>
    <t xml:space="preserve">Строительство зерносклада на 600 тонн</t>
  </si>
  <si>
    <t xml:space="preserve">( заготовлены стойки и фермы на кровлю,стены)</t>
  </si>
  <si>
    <t xml:space="preserve">ООО "Агрохмель"</t>
  </si>
  <si>
    <t xml:space="preserve">Строительство зерносклада на 1000 тонн</t>
  </si>
  <si>
    <t xml:space="preserve">Строительство картофелехранилища на 1000 тонн</t>
  </si>
  <si>
    <t xml:space="preserve">Строительство картофелехранилища на 500 тонн</t>
  </si>
  <si>
    <r>
      <t xml:space="preserve">Информация  о </t>
    </r>
    <r>
      <rPr>
        <b/>
        <sz val="10"/>
        <rFont val="Times New Roman"/>
      </rPr>
      <t>планируемых</t>
    </r>
    <r>
      <rPr>
        <sz val="10"/>
        <rFont val="Times New Roman"/>
      </rPr>
      <t xml:space="preserve"> к  реализации  инвестиционных проектах, направленных на модернизацию (реконструкцию) производственных объектов 2023 году</t>
    </r>
  </si>
  <si>
    <t xml:space="preserve">Приобретена линия по очистке,сортировке семян. Установлены бункера.</t>
  </si>
  <si>
    <t xml:space="preserve">СХПК "Знамя"</t>
  </si>
  <si>
    <t xml:space="preserve">Реконструкция коровника на 1000 тонн</t>
  </si>
  <si>
    <r>
      <t>Информация</t>
    </r>
    <r>
      <rPr>
        <b/>
        <sz val="10"/>
        <rFont val="Times New Roman"/>
      </rPr>
      <t xml:space="preserve"> о  реализованных </t>
    </r>
    <r>
      <rPr>
        <sz val="10"/>
        <rFont val="Times New Roman"/>
      </rPr>
      <t xml:space="preserve"> инвестиционных проектах, направленных на</t>
    </r>
    <r>
      <rPr>
        <b/>
        <sz val="10"/>
        <rFont val="Times New Roman"/>
      </rPr>
      <t xml:space="preserve"> строительство </t>
    </r>
    <r>
      <rPr>
        <sz val="10"/>
        <rFont val="Times New Roman"/>
      </rPr>
      <t xml:space="preserve">производственных объектов 2023 году</t>
    </r>
  </si>
  <si>
    <t xml:space="preserve">1)Строительсво нового цеха по производству сливок     2)Расширение производства твердых сыров                                         </t>
  </si>
  <si>
    <t xml:space="preserve"> В настоящее время идет работа по расширению мощностей по производству твердых сыров. В планах в 2023 году: строительство нового цеха, расширение ассортимента выпускаемой продукции (предприятие планирует начать производство сливок), замена упаковки для сыров. Всего в проект в 2023 году будет вложено 600 млн. рублей</t>
  </si>
  <si>
    <t xml:space="preserve">ООО "Агрофирма Империя" </t>
  </si>
  <si>
    <t xml:space="preserve">Реконструкция кормоцеха </t>
  </si>
  <si>
    <t xml:space="preserve">Планируется замена напольного покрытия, крыши, закупка оборудования,  строительство подъездных путей. </t>
  </si>
  <si>
    <t xml:space="preserve"> СХПК им Кирова</t>
  </si>
  <si>
    <t xml:space="preserve">Строительство животноводческого комплекса  молочного направления КРС на 600 голов</t>
  </si>
  <si>
    <t xml:space="preserve">2020-2024 г.</t>
  </si>
  <si>
    <t xml:space="preserve">Проектная документация прошла стадию экспертизы, выдано положительное заключение, ожидается открытие кредитной линии в АО "Россельхозбанк"</t>
  </si>
  <si>
    <t xml:space="preserve">50 тонн в час</t>
  </si>
  <si>
    <t xml:space="preserve">Закуплено обрудование</t>
  </si>
  <si>
    <t xml:space="preserve">СППК "Мелилотус"</t>
  </si>
  <si>
    <t xml:space="preserve">Чувашский мед-пекарня</t>
  </si>
  <si>
    <t xml:space="preserve">Планирование (строительство объекта, включающий в себя магазин, пекарню, демонстрационный зал, коллективные средства размещения)</t>
  </si>
  <si>
    <t xml:space="preserve">Строительство помещения для содержания нетелейКРС на 100 голов</t>
  </si>
  <si>
    <t xml:space="preserve">Помещение (соорудили стены, крыша, ворота, подведен водопровод)</t>
  </si>
  <si>
    <t xml:space="preserve">Помещение (соорудили каркас стен, крыша)</t>
  </si>
  <si>
    <t xml:space="preserve">КФХ Арсентьев Э.С.</t>
  </si>
  <si>
    <t xml:space="preserve">Реконструкция молочно-товарной фермы на 100 голов</t>
  </si>
  <si>
    <t xml:space="preserve">На стадии реконструкции </t>
  </si>
  <si>
    <t>2024-2025</t>
  </si>
  <si>
    <t>Планирование</t>
  </si>
  <si>
    <t xml:space="preserve">Ведутся работы по демонтажу старого оборудования</t>
  </si>
  <si>
    <t xml:space="preserve">Строительство фермы коровы</t>
  </si>
  <si>
    <t xml:space="preserve">Здание пострено, проведены кровельные работы, завезено оборудование.</t>
  </si>
  <si>
    <t xml:space="preserve">Строительство фермы КРС нетели</t>
  </si>
  <si>
    <t xml:space="preserve">Здание пострено, 50 % проведены кровельные работы.</t>
  </si>
  <si>
    <t xml:space="preserve">На стадии завершения</t>
  </si>
  <si>
    <t xml:space="preserve">ЗАО "Агрофирма "Куснар"</t>
  </si>
  <si>
    <t xml:space="preserve">КФХ Афанасьев А.Ю.</t>
  </si>
  <si>
    <t xml:space="preserve">Строительство зимовального пруда.</t>
  </si>
  <si>
    <t xml:space="preserve">КФХ Сергеев О. М.</t>
  </si>
  <si>
    <t xml:space="preserve">Строительство зимовального пруда для рыб. Приобретение оборудования.</t>
  </si>
  <si>
    <r>
      <t xml:space="preserve">Информация  о </t>
    </r>
    <r>
      <rPr>
        <b/>
        <sz val="10"/>
        <rFont val="Times New Roman"/>
      </rPr>
      <t>планируемых</t>
    </r>
    <r>
      <rPr>
        <sz val="10"/>
        <rFont val="Times New Roman"/>
      </rPr>
      <t xml:space="preserve"> к  реализации  инвестиционных проектах, направленных на </t>
    </r>
    <r>
      <rPr>
        <b/>
        <sz val="10"/>
        <rFont val="Times New Roman"/>
      </rPr>
      <t xml:space="preserve">модернизацию (реконструкцию)</t>
    </r>
    <r>
      <rPr>
        <sz val="10"/>
        <rFont val="Times New Roman"/>
      </rPr>
      <t xml:space="preserve"> производственных объектов 2024 году</t>
    </r>
  </si>
  <si>
    <t xml:space="preserve">КФХ Семенов В.Н.</t>
  </si>
  <si>
    <t xml:space="preserve">На стадии реконструкции. </t>
  </si>
  <si>
    <t>???</t>
  </si>
  <si>
    <r>
      <t>Информация</t>
    </r>
    <r>
      <rPr>
        <b/>
        <sz val="10"/>
        <rFont val="Times New Roman"/>
      </rPr>
      <t xml:space="preserve"> о  реализованных </t>
    </r>
    <r>
      <rPr>
        <sz val="10"/>
        <rFont val="Times New Roman"/>
      </rPr>
      <t xml:space="preserve"> инвестиционных проектах, направленных на</t>
    </r>
    <r>
      <rPr>
        <b/>
        <sz val="10"/>
        <rFont val="Times New Roman"/>
      </rPr>
      <t xml:space="preserve"> строительство </t>
    </r>
    <r>
      <rPr>
        <sz val="10"/>
        <rFont val="Times New Roman"/>
      </rPr>
      <t xml:space="preserve">производственных объектов 2024году</t>
    </r>
  </si>
  <si>
    <t xml:space="preserve">СППССК "Ак Тай"</t>
  </si>
  <si>
    <t xml:space="preserve">12т за день</t>
  </si>
  <si>
    <t xml:space="preserve">ИП КФХ Шарафутдинов Радиф Мингазимович</t>
  </si>
  <si>
    <t xml:space="preserve">Арочный склад зерна</t>
  </si>
  <si>
    <t xml:space="preserve">подготовлен проект</t>
  </si>
  <si>
    <t xml:space="preserve">Колхоз "Искра"</t>
  </si>
  <si>
    <t xml:space="preserve">Строительство ангара?????</t>
  </si>
  <si>
    <t xml:space="preserve">передумали, нет средств</t>
  </si>
  <si>
    <t xml:space="preserve">СХПК "Рассвет"</t>
  </si>
  <si>
    <t xml:space="preserve">Строительство силосной траншея</t>
  </si>
  <si>
    <t>?????</t>
  </si>
  <si>
    <t xml:space="preserve">Строительство телятника на 300</t>
  </si>
  <si>
    <t xml:space="preserve">ИП ГКФХ Игнатьева И.В.</t>
  </si>
  <si>
    <t xml:space="preserve">Строительство молочно-товарной фермы</t>
  </si>
  <si>
    <t xml:space="preserve">ИП Глава КФХ Ермаков В.Ю.</t>
  </si>
  <si>
    <t xml:space="preserve">ИП Глава КФХ Шумилов В.Н.</t>
  </si>
  <si>
    <t xml:space="preserve">Строительство картофеле - и овощехранилище</t>
  </si>
  <si>
    <t xml:space="preserve">ООО "Красное Сормово"</t>
  </si>
  <si>
    <t xml:space="preserve">Строительство товарно-молочной фермы на 1200</t>
  </si>
  <si>
    <t xml:space="preserve">построен каркас мтф</t>
  </si>
  <si>
    <t xml:space="preserve">СХПК "Нива"</t>
  </si>
  <si>
    <t xml:space="preserve">Строительство коровника на 200 голов</t>
  </si>
  <si>
    <t xml:space="preserve">выполнение работ на 10%</t>
  </si>
  <si>
    <t xml:space="preserve">Колхоз "Свобода"</t>
  </si>
  <si>
    <t xml:space="preserve">производство рыбы</t>
  </si>
  <si>
    <t xml:space="preserve">Ведется строительство производственного здания, подключение к коммуникациям, обустройство автономного источника водоснабжения, автономный источник электроснабжения. Процент готовности 85%. Сумма потраченного гранта 7,7млн. Численность работников, включая КФХ чел, 2.</t>
  </si>
  <si>
    <t xml:space="preserve">ИП Краюшкин Александр Викторович</t>
  </si>
  <si>
    <t xml:space="preserve">Создание и развитие аквафермы по выращиванию сома</t>
  </si>
  <si>
    <t>2024-2028</t>
  </si>
  <si>
    <t xml:space="preserve">Ведется работа по закупки оборудования. К 2024 г. планируется создать 1 рабочеее место</t>
  </si>
  <si>
    <t xml:space="preserve">КФХ Мерлов А.В.</t>
  </si>
  <si>
    <t xml:space="preserve">Строительство зерносклада 18*50, 900 кв. м.</t>
  </si>
  <si>
    <t>2020-2025</t>
  </si>
  <si>
    <t xml:space="preserve">КФХ Афанасьевой Алины Александровны</t>
  </si>
  <si>
    <t xml:space="preserve">Строительство ангара для хранения техники 24м.*70м. с подъездными путями</t>
  </si>
  <si>
    <t xml:space="preserve">Строительство  птичников на 100 тыс. голов для кур-несушек, 3 птичника</t>
  </si>
  <si>
    <t xml:space="preserve">Цех переработки молока (Производство масла сливочного и сливок)</t>
  </si>
  <si>
    <t xml:space="preserve">Строительство склада для хранения кормов 30*70</t>
  </si>
  <si>
    <t xml:space="preserve">ИП Шапошникова О.А.</t>
  </si>
  <si>
    <t xml:space="preserve">Строительство теплицы для овощей </t>
  </si>
  <si>
    <t xml:space="preserve">ИП глава КФХ Федоров В.А.</t>
  </si>
  <si>
    <t xml:space="preserve">Выращивание ягодных культур (клубника садовая), 4 га</t>
  </si>
  <si>
    <t>2022-2025</t>
  </si>
  <si>
    <t xml:space="preserve">СПОССК "Кристалл Плюс"</t>
  </si>
  <si>
    <t xml:space="preserve">Строительство овощехранилища для хранения овощей и картофеля 14*30 м</t>
  </si>
  <si>
    <t xml:space="preserve">ООО «Агрико»</t>
  </si>
  <si>
    <t xml:space="preserve">Строительство субстратного цеха</t>
  </si>
  <si>
    <t xml:space="preserve">ООО "Граждане"</t>
  </si>
  <si>
    <t xml:space="preserve">Производство безалкогольных напитков.  Хмельник на 8 га</t>
  </si>
  <si>
    <t xml:space="preserve">ИП Ерцев Дмитрий Ильич</t>
  </si>
  <si>
    <t xml:space="preserve">Производство и переработка сельскохозяйственной продукции, производство сыров, соков и тд.</t>
  </si>
  <si>
    <t xml:space="preserve">КФХ Толстов Александр Александрович</t>
  </si>
  <si>
    <t xml:space="preserve">Строительство овощехранилища для хранения овощей на 3000 тонн</t>
  </si>
  <si>
    <t xml:space="preserve">ИП Плечов Евгений Иванович</t>
  </si>
  <si>
    <t xml:space="preserve">Выращивание земляники садовой , 2 га</t>
  </si>
  <si>
    <t xml:space="preserve">ИП Кондратьев Антон Валерьевич</t>
  </si>
  <si>
    <t xml:space="preserve">Выращивание земляники садовой, 2 га</t>
  </si>
  <si>
    <t xml:space="preserve">ООО "Юнга" </t>
  </si>
  <si>
    <t xml:space="preserve">Строительство коровника с доильным залом на 1000 голов </t>
  </si>
  <si>
    <t>2025-2026</t>
  </si>
  <si>
    <t xml:space="preserve">ООО АФ им. Мичурина</t>
  </si>
  <si>
    <t xml:space="preserve">«Фруктово ягодное производство» 2 этапа ( закладка фруктово-ягодных насаждений)</t>
  </si>
  <si>
    <t>2018-2026</t>
  </si>
  <si>
    <t xml:space="preserve">ИП Васильев Николай Арефьевич</t>
  </si>
  <si>
    <t xml:space="preserve">Выращивание земляники садовой, 4 га</t>
  </si>
  <si>
    <t>2023-2027</t>
  </si>
  <si>
    <t xml:space="preserve">ИП Краснов Евгений Юрьевич</t>
  </si>
  <si>
    <t xml:space="preserve">Выращивание земляники садовой,</t>
  </si>
  <si>
    <t xml:space="preserve">ИП Рыбаков Сергей Вячеславович</t>
  </si>
  <si>
    <t xml:space="preserve">Выращивание овец</t>
  </si>
  <si>
    <t xml:space="preserve">ИП Павлов Владимир Петрович</t>
  </si>
  <si>
    <t xml:space="preserve">Товарная аквакультура (форель)</t>
  </si>
  <si>
    <t xml:space="preserve">ИП Шуваев Евгений Александрович</t>
  </si>
  <si>
    <t xml:space="preserve">Товарная аквакультура (сом)</t>
  </si>
  <si>
    <t xml:space="preserve">Работы ведутся</t>
  </si>
  <si>
    <t xml:space="preserve">КФХ Пчеляков Н.А.</t>
  </si>
  <si>
    <t xml:space="preserve">Реконструкция фермы на 100 голов,  мясного направления</t>
  </si>
  <si>
    <t xml:space="preserve">перенесено на 2024 год</t>
  </si>
  <si>
    <t xml:space="preserve">декабрь 2024 год</t>
  </si>
  <si>
    <t xml:space="preserve">Реконструкция МТФ КФХ  Кормилицин А.Н.</t>
  </si>
  <si>
    <r>
      <t xml:space="preserve">Информация </t>
    </r>
    <r>
      <rPr>
        <b/>
        <sz val="10"/>
        <rFont val="Times New Roman"/>
      </rPr>
      <t xml:space="preserve">о  реализованных</t>
    </r>
    <r>
      <rPr>
        <sz val="10"/>
        <rFont val="Times New Roman"/>
      </rPr>
      <t xml:space="preserve">  инвестиционных проектах, направленных на </t>
    </r>
    <r>
      <rPr>
        <b/>
        <sz val="10"/>
        <rFont val="Times New Roman"/>
      </rPr>
      <t xml:space="preserve">модернизацию (реконструкцию)</t>
    </r>
    <r>
      <rPr>
        <sz val="10"/>
        <rFont val="Times New Roman"/>
      </rPr>
      <t xml:space="preserve"> производственных объектов 2023 году</t>
    </r>
  </si>
  <si>
    <t xml:space="preserve">ООО "Средний Аниш"</t>
  </si>
  <si>
    <t xml:space="preserve">Строительство сельскохозяйственного рынка</t>
  </si>
  <si>
    <t xml:space="preserve">Асфальтирована площадка под с/х рынок, натянуты линии электропередач. Вложены средства в сумме 1 млн.руб.</t>
  </si>
  <si>
    <t xml:space="preserve">КФХ Иванов Н.А.</t>
  </si>
  <si>
    <t xml:space="preserve">Строительство крытого зернотока на 1000 тн.</t>
  </si>
  <si>
    <t xml:space="preserve">Асфальтирована половина склада. Закуплена часть строительных материалов. Затрачены финансовые средства в сумме 1,0 млн.руб.</t>
  </si>
  <si>
    <t xml:space="preserve">КФХ Яковлев В.Н.</t>
  </si>
  <si>
    <t xml:space="preserve">Строительство зерносклада на 1500 тн.</t>
  </si>
  <si>
    <t xml:space="preserve">Заложен фундамент под строительство зерносклада на 1500 тн., возведен каркас зерносклада. Вложено 3 млн.руб</t>
  </si>
  <si>
    <r>
      <t xml:space="preserve">Информация  о</t>
    </r>
    <r>
      <rPr>
        <b/>
        <sz val="10"/>
        <rFont val="Times New Roman"/>
      </rPr>
      <t xml:space="preserve"> планируемых</t>
    </r>
    <r>
      <rPr>
        <sz val="10"/>
        <rFont val="Times New Roman"/>
      </rPr>
      <t xml:space="preserve"> к  реализации  инвестиционных проектах, направленных на </t>
    </r>
    <r>
      <rPr>
        <b/>
        <sz val="10"/>
        <rFont val="Times New Roman"/>
      </rPr>
      <t xml:space="preserve">модернизацию (реконструкцию) </t>
    </r>
    <r>
      <rPr>
        <sz val="10"/>
        <rFont val="Times New Roman"/>
      </rPr>
      <t xml:space="preserve">производственных объектов 2023 году </t>
    </r>
  </si>
  <si>
    <t xml:space="preserve">Заменена кровля, установлены оконные блоки. Внутри здания залиты топинговые полы, стены обшиты металлическими профлистами, потолки обработаны и окрашены латексной краской. Наружные стены обшиты металлическим сайдингом.   Приобретены оборудованя. Затрачены финансовые средства в сумме 55,0 млн.руб. Планирует открытие в апреле или в маe/ </t>
  </si>
  <si>
    <t xml:space="preserve"> ООО "Средний Аниш"</t>
  </si>
  <si>
    <t xml:space="preserve">Реконструкция животноводческой фермы на 200 голов КРС</t>
  </si>
  <si>
    <t xml:space="preserve">Возведен каркас фермы</t>
  </si>
  <si>
    <t xml:space="preserve">Приобретены оборудованя для производства сыра на сумму 6,75 млн.руб. Проведен капитальный ремонт. Затрачены финансовые средства в сумме 9,7 млн.руб. </t>
  </si>
  <si>
    <t xml:space="preserve">ИП Михайлова И.В.</t>
  </si>
  <si>
    <t xml:space="preserve">ООО "ВДС" </t>
  </si>
  <si>
    <t xml:space="preserve">Строительство телятника на 400 голов</t>
  </si>
  <si>
    <t>АО"АФ"Куснар"</t>
  </si>
  <si>
    <t xml:space="preserve">Строительство молочно-товарной фермы на 350 голов</t>
  </si>
  <si>
    <t xml:space="preserve">Строительство кормоцеха</t>
  </si>
  <si>
    <t xml:space="preserve">на стадии оформления кредита</t>
  </si>
  <si>
    <t xml:space="preserve">Строительство площаки по выращиванию и откорму молодняка КРС молочных пород на 296</t>
  </si>
  <si>
    <t xml:space="preserve">смета на экспертизе, строительство начато</t>
  </si>
  <si>
    <t xml:space="preserve">Строительство пощадки по выращиващиванию и откорму молодняка КРС молочных пород</t>
  </si>
  <si>
    <t xml:space="preserve">подготовка и согласование проектной  документации</t>
  </si>
  <si>
    <t xml:space="preserve">ИП Смирнов Сергей Владимирович  </t>
  </si>
  <si>
    <t xml:space="preserve">Разведение осетровых пород рыб</t>
  </si>
  <si>
    <t>2022-2027</t>
  </si>
  <si>
    <r>
      <t>Информация</t>
    </r>
    <r>
      <rPr>
        <b/>
        <sz val="10"/>
        <rFont val="Times New Roman"/>
      </rPr>
      <t xml:space="preserve">  о планируемых</t>
    </r>
    <r>
      <rPr>
        <sz val="10"/>
        <rFont val="Times New Roman"/>
      </rPr>
      <t xml:space="preserve"> к  реализации  инвестиционных проектах, направленных на </t>
    </r>
    <r>
      <rPr>
        <b/>
        <sz val="10"/>
        <rFont val="Times New Roman"/>
      </rPr>
      <t xml:space="preserve">модернизацию (реконструкцию)</t>
    </r>
    <r>
      <rPr>
        <sz val="10"/>
        <rFont val="Times New Roman"/>
      </rPr>
      <t xml:space="preserve"> производственных объектов 2024 году </t>
    </r>
  </si>
  <si>
    <t xml:space="preserve">Реконструкция коровника </t>
  </si>
  <si>
    <t xml:space="preserve">проект на разработке</t>
  </si>
  <si>
    <t xml:space="preserve">КФХ Егоров А.П.</t>
  </si>
  <si>
    <t xml:space="preserve">строительство и модернизация телятника</t>
  </si>
  <si>
    <t xml:space="preserve"> ИП Глава КФХ Рахматуллов Ф.С.</t>
  </si>
  <si>
    <t xml:space="preserve">строительство телятника по откорму КРС</t>
  </si>
  <si>
    <t xml:space="preserve">Макаров Г.Н.</t>
  </si>
  <si>
    <t xml:space="preserve">реконструкция и модернизация телятника </t>
  </si>
  <si>
    <t xml:space="preserve">Макаров О.Н.</t>
  </si>
  <si>
    <t xml:space="preserve">реконструкция животноводческого помещения для откорма мясного скота</t>
  </si>
  <si>
    <r>
      <t xml:space="preserve">Информация  о</t>
    </r>
    <r>
      <rPr>
        <b/>
        <sz val="10"/>
        <rFont val="Times New Roman"/>
      </rPr>
      <t xml:space="preserve"> планируемых</t>
    </r>
    <r>
      <rPr>
        <sz val="10"/>
        <rFont val="Times New Roman"/>
      </rPr>
      <t xml:space="preserve"> к  реализации  инвестиционных проектах, направленных на</t>
    </r>
    <r>
      <rPr>
        <b/>
        <sz val="10"/>
        <rFont val="Times New Roman"/>
      </rPr>
      <t xml:space="preserve"> модернизацию (реконструкцию)</t>
    </r>
    <r>
      <rPr>
        <sz val="10"/>
        <rFont val="Times New Roman"/>
      </rPr>
      <t xml:space="preserve"> производственных объектов 2023 году </t>
    </r>
  </si>
  <si>
    <t xml:space="preserve">КФХ Папейкина Ю.В.</t>
  </si>
  <si>
    <t xml:space="preserve">Строительство молочно-товарной фермы </t>
  </si>
  <si>
    <t xml:space="preserve">Планируют закладку хмельников на площади 2 га. в 2024 году.</t>
  </si>
  <si>
    <t xml:space="preserve">Строительство хмелеплантации на площади 2 га</t>
  </si>
  <si>
    <t xml:space="preserve">Планируется начать строительство в 2023 году</t>
  </si>
  <si>
    <t xml:space="preserve">ООО «Родина»</t>
  </si>
  <si>
    <t xml:space="preserve">Ведутся инженерно-геологические экспертизы, инженерно-геодезические изыскания, формирование земельного участка для строительства. Подана заявка на получение кредита.Разработана проектно-сметная документация,   проведена государственная экспертиза.</t>
  </si>
  <si>
    <t xml:space="preserve">В 2023 году построена плотина. Установлены в плотину рыбоулавливатели. Плотина заполнена водой и поднят уровень воды в ней. Мальков будут запускать весной следующего года.  Объем выполненных работ по данному проекту по состоянию на декабрь месяц 2023 года составляет 90 %. </t>
  </si>
  <si>
    <t xml:space="preserve">ИП Главы КФХ Бикулов Александр Николаевич</t>
  </si>
  <si>
    <t xml:space="preserve">Строительство коровника для содержания крупного рогатого скота с доильным залом на 100 голов   </t>
  </si>
  <si>
    <t xml:space="preserve">ИП Главы КФХ Васильев Виталий Геннадьевич</t>
  </si>
  <si>
    <t xml:space="preserve">Запуск линии по фасовке картофеля</t>
  </si>
  <si>
    <t>30тонн/час</t>
  </si>
  <si>
    <t xml:space="preserve">СХПК "Труд"</t>
  </si>
  <si>
    <t xml:space="preserve">Строительство зерносклада на 700 тонн</t>
  </si>
  <si>
    <t xml:space="preserve">ИП Разумова Сергей Петрович </t>
  </si>
  <si>
    <t xml:space="preserve">Цех по производству тушенки</t>
  </si>
  <si>
    <t xml:space="preserve">строительство зернохранилища на 1000 тонн</t>
  </si>
  <si>
    <t xml:space="preserve">ИП Главы КФХ Головин Борис Петрович</t>
  </si>
  <si>
    <t xml:space="preserve">ООО "АСК-Яльчики"</t>
  </si>
  <si>
    <t xml:space="preserve">Строительство зерноочистительного комплекса </t>
  </si>
  <si>
    <t xml:space="preserve">ИП Глава КФХ Викторов Александр Юрьевич</t>
  </si>
  <si>
    <t xml:space="preserve">Реконструкция зерносклада на 1000 тонн</t>
  </si>
  <si>
    <t xml:space="preserve">АО "Фирма Акконд-агро"</t>
  </si>
  <si>
    <t xml:space="preserve">Строительство комплекса в составе двух телятников на 480 голов, карантинного помещения для телят, бетонной площадки для хранения навоза, силосной траншеи, благоустройства территории.</t>
  </si>
  <si>
    <t xml:space="preserve">2976 тонн молока в год</t>
  </si>
  <si>
    <t xml:space="preserve">2024 - 2025</t>
  </si>
  <si>
    <t xml:space="preserve">Проект проходит экспертизу, перейдет на следующий год</t>
  </si>
  <si>
    <t xml:space="preserve">приобретение оборуования в 2024 г</t>
  </si>
  <si>
    <t xml:space="preserve">ООО "АККОНДМОЛОКО"</t>
  </si>
  <si>
    <t xml:space="preserve">Строительство материального склада"</t>
  </si>
  <si>
    <t xml:space="preserve">на утв</t>
  </si>
  <si>
    <t xml:space="preserve">К(Ф)Х Илларионова С.Р.</t>
  </si>
  <si>
    <t xml:space="preserve">Строительство молочно-товарной фермы на 440 голов дойного стада КРС</t>
  </si>
  <si>
    <r>
      <t xml:space="preserve">Информация  о </t>
    </r>
    <r>
      <rPr>
        <b/>
        <sz val="10"/>
        <rFont val="Times New Roman"/>
      </rPr>
      <t>планируемых</t>
    </r>
    <r>
      <rPr>
        <sz val="10"/>
        <rFont val="Times New Roman"/>
      </rPr>
      <t xml:space="preserve"> к  реализации  инвестиционных проектах, направленных на </t>
    </r>
    <r>
      <rPr>
        <b/>
        <sz val="10"/>
        <rFont val="Times New Roman"/>
      </rPr>
      <t xml:space="preserve">модернизацию (реконструкцию) </t>
    </r>
    <r>
      <rPr>
        <sz val="10"/>
        <rFont val="Times New Roman"/>
      </rPr>
      <t xml:space="preserve">производственных объектов 2023 году</t>
    </r>
  </si>
  <si>
    <t xml:space="preserve">Обновление и доукомплектация оборудованием складских помещений</t>
  </si>
  <si>
    <t xml:space="preserve">заключен договор на поставку оборудования с компанией -производителем</t>
  </si>
  <si>
    <t xml:space="preserve">ООО «Чебоксарский городской молочный завод» </t>
  </si>
  <si>
    <t xml:space="preserve">реконструкция котельного оборудования</t>
  </si>
  <si>
    <t xml:space="preserve">2023-2025 гг.</t>
  </si>
  <si>
    <t xml:space="preserve"> АО«Чувашхлебопродукт»</t>
  </si>
  <si>
    <t xml:space="preserve">реконструкция незавершенного строительства Канашского элеватора </t>
  </si>
  <si>
    <t>2023-2029</t>
  </si>
  <si>
    <t xml:space="preserve">модернизация линий по производству ржано-пшеничных сортов хлеба и батонов</t>
  </si>
  <si>
    <t>нет</t>
  </si>
  <si>
    <t xml:space="preserve">ИЗ НИХ ПИЩЕВКА И ПЕРЕРАБОТКА (РАЙОНЫ)</t>
  </si>
  <si>
    <t xml:space="preserve">ООО «Волжское перерабатывающее предприятие» (Ибресинс</t>
  </si>
  <si>
    <t xml:space="preserve">СППК "Мелилотус" (Канашский район)</t>
  </si>
  <si>
    <t xml:space="preserve">всего ппищевка _районы</t>
  </si>
  <si>
    <t xml:space="preserve">ИТОГО ПИЩЕВКА</t>
  </si>
  <si>
    <t>Районы</t>
  </si>
  <si>
    <t>Реализованно</t>
  </si>
  <si>
    <t>Реализовано</t>
  </si>
  <si>
    <t xml:space="preserve">Процент освоения,%</t>
  </si>
  <si>
    <t xml:space="preserve">осталось реализовать</t>
  </si>
  <si>
    <t xml:space="preserve">Численность населения на 01.01.2020 </t>
  </si>
  <si>
    <t>Создано</t>
  </si>
  <si>
    <t xml:space="preserve">кол-во, всего</t>
  </si>
  <si>
    <t>Сумма</t>
  </si>
  <si>
    <t>кол-во</t>
  </si>
  <si>
    <t xml:space="preserve">Сумма, млн.руб.</t>
  </si>
  <si>
    <t>сумма</t>
  </si>
  <si>
    <t xml:space="preserve">кол-во раб мест.</t>
  </si>
  <si>
    <t>скот.мест</t>
  </si>
  <si>
    <t>Алатырский</t>
  </si>
  <si>
    <t xml:space="preserve">Аликовский  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</si>
  <si>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</si>
  <si>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</si>
  <si>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</si>
  <si>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</si>
  <si>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</si>
  <si>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</si>
  <si>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</si>
  <si>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</si>
  <si>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</si>
  <si>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</si>
  <si>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</si>
  <si>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</si>
  <si>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</si>
  <si>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</si>
  <si>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</si>
  <si>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</si>
  <si>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</si>
  <si>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</si>
  <si>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</si>
  <si>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 xml:space="preserve">Итого по районам</t>
  </si>
  <si>
    <t xml:space="preserve">Пищевка </t>
  </si>
  <si>
    <t xml:space="preserve">Чувашской Республике </t>
  </si>
  <si>
    <t xml:space="preserve">Факт инвестроекты  2024 год</t>
  </si>
  <si>
    <t xml:space="preserve">Реализовано инвест проекты</t>
  </si>
  <si>
    <t xml:space="preserve">создано рабочих мест</t>
  </si>
  <si>
    <t xml:space="preserve">С пищевкой количество</t>
  </si>
  <si>
    <t>раб.мест</t>
  </si>
  <si>
    <t>скотоместа</t>
  </si>
  <si>
    <t xml:space="preserve">количество </t>
  </si>
  <si>
    <t xml:space="preserve">Пищевка + город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</si>
</sst>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2">
    <numFmt numFmtId="160" formatCode="[$-419]General"/>
    <numFmt numFmtId="161" formatCode="#,##0.00&quot; &quot;[$руб.-419];[Red]&quot;-&quot;#,##0.00&quot; &quot;[$руб.-419]"/>
    <numFmt numFmtId="162" formatCode="#,##0.00\ [$руб.-419];[Red]\-#,##0.00\ [$руб.-419]"/>
    <numFmt numFmtId="163" formatCode="_-* #,##0.00&quot;р.&quot;_-;\-* #,##0.00&quot;р.&quot;_-;_-* &quot;-&quot;??&quot;р.&quot;_-;_-@_-"/>
    <numFmt numFmtId="164" formatCode="&quot; &quot;#,##0.00&quot;р. &quot;;&quot;-&quot;#,##0.00&quot;р. &quot;;&quot; -&quot;#&quot;р. &quot;;@&quot; &quot;"/>
    <numFmt numFmtId="165" formatCode="_-* #,##0.00&quot;р.&quot;_-;\-* #,##0.00&quot;р.&quot;_-;_-* \-??&quot;р.&quot;_-;_-@_-"/>
    <numFmt numFmtId="166" formatCode="\ #,##0.00&quot;р. &quot;;\-#,##0.00&quot;р. &quot;;&quot; -&quot;#&quot;р. &quot;;@\ "/>
    <numFmt numFmtId="167" formatCode="0.000000"/>
    <numFmt numFmtId="168" formatCode="[$-419]0%"/>
    <numFmt numFmtId="169" formatCode="_-* #,##0.00\ _₽_-;\-* #,##0.00\ _₽_-;_-* &quot;-&quot;??\ _₽_-;_-@_-"/>
    <numFmt numFmtId="170" formatCode="_-* #,##0.00_р_._-;\-* #,##0.00_р_._-;_-* &quot;-&quot;??_р_._-;_-@_-"/>
    <numFmt numFmtId="171" formatCode="&quot; &quot;#,##0.00&quot;    &quot;;&quot;-&quot;#,##0.00&quot;    &quot;;&quot; -&quot;#&quot;    &quot;;@&quot; &quot;"/>
    <numFmt numFmtId="172" formatCode="_-* #,##0.00_р_._-;\-* #,##0.00_р_._-;_-* \-??_р_._-;_-@_-"/>
    <numFmt numFmtId="173" formatCode="\ #,##0.00&quot;    &quot;;\-#,##0.00&quot;    &quot;;&quot; -&quot;#&quot;    &quot;;@\ "/>
    <numFmt numFmtId="174" formatCode="_(* #,##0.00_);_(* \(#,##0.00\);_(* &quot;-&quot;??_);_(@_)"/>
    <numFmt numFmtId="175" formatCode="&quot; &quot;#,##0.00&quot; &quot;;&quot; (&quot;#,##0.00&quot;)&quot;;&quot; -&quot;#&quot; &quot;;@&quot; &quot;"/>
    <numFmt numFmtId="176" formatCode="\ #,##0.00\ ;&quot; (&quot;#,##0.00\);&quot; -&quot;#\ ;@\ "/>
    <numFmt numFmtId="177" formatCode="_(* #,##0.00_);_(* \(#,##0.00\);_(* \-??_);_(@_)"/>
    <numFmt numFmtId="178" formatCode="0.0"/>
    <numFmt numFmtId="179" formatCode="#,##0.0"/>
    <numFmt numFmtId="180" formatCode="_-* #,##0&quot; &quot;_₽_-;&quot;-&quot;* #,##0&quot; &quot;_₽_-;_-* &quot;-&quot;??&quot; &quot;_₽_-;_-@_-"/>
    <numFmt numFmtId="181" formatCode="0.000"/>
  </numFmts>
  <fonts count="55">
    <font>
      <sz val="11.000000"/>
      <color theme="1"/>
      <name val="Calibri"/>
      <scheme val="minor"/>
    </font>
    <font>
      <sz val="11.000000"/>
      <name val="Calibri"/>
    </font>
    <font>
      <sz val="11.000000"/>
      <color indexed="65"/>
      <name val="Calibri"/>
    </font>
    <font>
      <sz val="10.000000"/>
      <color theme="1"/>
      <name val="Arial1"/>
    </font>
    <font>
      <sz val="10.000000"/>
      <name val="Arial1"/>
    </font>
    <font>
      <b/>
      <i/>
      <sz val="16.000000"/>
      <name val="Arial1"/>
    </font>
    <font>
      <b/>
      <i/>
      <sz val="16.000000"/>
      <name val="Arial"/>
    </font>
    <font>
      <b/>
      <i/>
      <u/>
      <sz val="11.000000"/>
      <name val="Arial1"/>
    </font>
    <font>
      <b/>
      <i/>
      <u/>
      <sz val="11.000000"/>
      <name val="Arial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sz val="10.000000"/>
      <name val="Arial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1.000000"/>
      <name val="Arial1"/>
    </font>
    <font>
      <sz val="11.000000"/>
      <name val="Arial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theme="1"/>
      <name val="Times New Roman"/>
    </font>
    <font>
      <sz val="11.000000"/>
      <color indexed="2"/>
      <name val="Calibri"/>
    </font>
    <font>
      <sz val="11.000000"/>
      <color indexed="17"/>
      <name val="Calibri"/>
    </font>
    <font>
      <sz val="10.000000"/>
      <name val="Times New Roman"/>
    </font>
    <font>
      <b/>
      <sz val="10.000000"/>
      <name val="Times New Roman"/>
    </font>
    <font>
      <sz val="10.000000"/>
      <color theme="1"/>
      <name val="Calibri"/>
      <scheme val="minor"/>
    </font>
    <font>
      <sz val="10.000000"/>
      <color indexed="2"/>
      <name val="Times New Roman"/>
    </font>
    <font>
      <b/>
      <sz val="10.000000"/>
      <name val="Arial"/>
    </font>
    <font>
      <sz val="10.000000"/>
      <color theme="1"/>
      <name val="Times New Roman"/>
    </font>
    <font>
      <b/>
      <sz val="10.000000"/>
      <color indexed="2"/>
      <name val="Times New Roman"/>
    </font>
    <font>
      <sz val="12.000000"/>
      <name val="Times New Roman"/>
    </font>
    <font>
      <sz val="11.000000"/>
      <name val="Times New Roman"/>
    </font>
    <font>
      <i/>
      <sz val="10.000000"/>
      <color theme="1"/>
      <name val="Times New Roman"/>
    </font>
    <font>
      <b/>
      <sz val="10.000000"/>
      <color theme="1"/>
      <name val="Times New Roman"/>
    </font>
    <font>
      <b/>
      <sz val="11.000000"/>
      <name val="Times New Roman"/>
    </font>
    <font>
      <b/>
      <sz val="12.000000"/>
      <name val="Times New Roman"/>
    </font>
    <font>
      <sz val="9.000000"/>
      <name val="Times New Roman"/>
    </font>
    <font>
      <sz val="9.000000"/>
      <name val="Arial"/>
    </font>
    <font>
      <sz val="8.000000"/>
      <name val="Times New Roman"/>
    </font>
    <font>
      <sz val="10.000000"/>
      <color theme="1" tint="0"/>
      <name val="Times New Roman"/>
    </font>
    <font>
      <sz val="10.000000"/>
      <color indexed="2"/>
      <name val="Arial"/>
    </font>
    <font>
      <b/>
      <sz val="10.000000"/>
      <color theme="1"/>
      <name val="Calibri"/>
      <scheme val="minor"/>
    </font>
    <font>
      <sz val="11.000000"/>
      <name val="Calibri"/>
      <scheme val="minor"/>
    </font>
    <font>
      <b/>
      <sz val="14.000000"/>
      <name val="Times New Roman"/>
    </font>
    <font>
      <sz val="10.000000"/>
      <color rgb="FF7030A0"/>
      <name val="Times New Roman"/>
    </font>
    <font>
      <sz val="11.000000"/>
      <color indexed="2"/>
      <name val="Calibri"/>
      <scheme val="minor"/>
    </font>
    <font>
      <b/>
      <i/>
      <sz val="11.000000"/>
      <color theme="1"/>
      <name val="Calibri"/>
      <scheme val="minor"/>
    </font>
    <font>
      <b/>
      <i/>
      <sz val="12.000000"/>
      <color theme="1"/>
      <name val="Calibri"/>
      <scheme val="minor"/>
    </font>
    <font>
      <b/>
      <sz val="11.000000"/>
      <color theme="1"/>
      <name val="Calibri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5"/>
      </patternFill>
    </fill>
    <fill>
      <patternFill patternType="solid">
        <fgColor indexed="26"/>
        <bgColor indexed="6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2"/>
        <bgColor theme="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EA06A9"/>
        <bgColor rgb="FFEA06A9"/>
      </patternFill>
    </fill>
    <fill>
      <patternFill patternType="solid">
        <fgColor rgb="FF66FF66"/>
        <bgColor rgb="FF66FF66"/>
      </patternFill>
    </fill>
    <fill>
      <patternFill patternType="solid">
        <fgColor rgb="FF66FFFF"/>
        <bgColor rgb="FF66FFFF"/>
      </patternFill>
    </fill>
    <fill>
      <patternFill patternType="solid">
        <fgColor indexed="7"/>
        <bgColor indexed="7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7030A0"/>
        <bgColor rgb="FF7030A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/>
        <bgColor theme="7"/>
      </patternFill>
    </fill>
    <fill>
      <patternFill patternType="solid">
        <fgColor rgb="FFFFC000"/>
        <bgColor rgb="FFFFC000"/>
      </patternFill>
    </fill>
    <fill>
      <patternFill patternType="solid">
        <fgColor indexed="2"/>
        <bgColor indexed="2"/>
      </patternFill>
    </fill>
    <fill>
      <patternFill patternType="solid">
        <fgColor rgb="FFAEFF00"/>
        <bgColor rgb="FFAEFF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41F828"/>
        <bgColor rgb="FF41F828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indexed="26"/>
        <bgColor indexed="26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0070C0"/>
        <bgColor rgb="FF0070C0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rgb="FFFFCCFF"/>
        <bgColor rgb="FFFFCCFF"/>
      </patternFill>
    </fill>
  </fills>
  <borders count="46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auto="1"/>
      </top>
      <bottom style="thin">
        <color theme="1"/>
      </bottom>
      <diagonal style="none"/>
    </border>
  </borders>
  <cellStyleXfs count="861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1"/>
    <xf fontId="1" fillId="0" borderId="0" numFmtId="160" applyNumberFormat="1" applyFont="1" applyFill="1" applyBorder="0" applyProtection="0"/>
    <xf fontId="1" fillId="0" borderId="0" numFmtId="160" applyNumberFormat="1" applyFont="1" applyFill="1" applyBorder="1"/>
    <xf fontId="1" fillId="0" borderId="0" numFmtId="160" applyNumberFormat="1" applyFont="1" applyFill="1" applyBorder="1"/>
    <xf fontId="1" fillId="0" borderId="0" numFmtId="160" applyNumberFormat="1" applyFont="1" applyFill="1" applyBorder="0" applyProtection="0"/>
    <xf fontId="1" fillId="0" borderId="0" numFmtId="160" applyNumberFormat="1" applyFont="1" applyFill="1" applyBorder="1"/>
    <xf fontId="1" fillId="0" borderId="0" numFmtId="160" applyNumberFormat="1" applyFont="1" applyFill="1" applyBorder="1"/>
    <xf fontId="1" fillId="0" borderId="0" numFmtId="160" applyNumberFormat="1" applyFont="1" applyFill="1" applyBorder="1"/>
    <xf fontId="1" fillId="0" borderId="0" numFmtId="160" applyNumberFormat="1" applyFont="1" applyFill="1" applyBorder="0" applyProtection="0"/>
    <xf fontId="3" fillId="0" borderId="0" numFmtId="160" applyNumberFormat="1" applyFont="1" applyFill="1" applyBorder="1"/>
    <xf fontId="4" fillId="0" borderId="0" numFmtId="160" applyNumberFormat="1" applyFont="1" applyFill="1" applyBorder="0" applyProtection="0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4" fillId="0" borderId="0" numFmtId="160" applyNumberFormat="1" applyFont="1" applyFill="1" applyBorder="1"/>
    <xf fontId="5" fillId="0" borderId="0" numFmtId="0" applyNumberFormat="1" applyFont="1" applyFill="1" applyBorder="1">
      <alignment horizontal="center"/>
    </xf>
    <xf fontId="5" fillId="0" borderId="0" numFmtId="160" applyNumberFormat="1" applyFont="1" applyFill="1" applyBorder="0" applyProtection="0">
      <alignment horizontal="center"/>
    </xf>
    <xf fontId="5" fillId="0" borderId="0" numFmtId="0" applyNumberFormat="1" applyFont="1" applyFill="1" applyBorder="0" applyProtection="0">
      <alignment horizontal="center"/>
    </xf>
    <xf fontId="6" fillId="0" borderId="0" numFmtId="0" applyNumberFormat="0" applyFont="1" applyFill="1" applyBorder="0" applyProtection="0">
      <alignment horizontal="center"/>
    </xf>
    <xf fontId="6" fillId="0" borderId="0" numFmtId="0" applyNumberFormat="0" applyFont="1" applyFill="1" applyBorder="0" applyProtection="0">
      <alignment horizontal="center"/>
    </xf>
    <xf fontId="5" fillId="0" borderId="0" numFmtId="0" applyNumberFormat="1" applyFont="1" applyFill="1" applyBorder="1">
      <alignment horizontal="center"/>
    </xf>
    <xf fontId="5" fillId="0" borderId="0" numFmtId="0" applyNumberFormat="1" applyFont="1" applyFill="1" applyBorder="1">
      <alignment horizontal="center" textRotation="90"/>
    </xf>
    <xf fontId="5" fillId="0" borderId="0" numFmtId="160" applyNumberFormat="1" applyFont="1" applyFill="1" applyBorder="0" applyProtection="0">
      <alignment horizontal="center" textRotation="90"/>
    </xf>
    <xf fontId="5" fillId="0" borderId="0" numFmtId="0" applyNumberFormat="1" applyFont="1" applyFill="1" applyBorder="0" applyProtection="0">
      <alignment horizontal="center" textRotation="90"/>
    </xf>
    <xf fontId="6" fillId="0" borderId="0" numFmtId="0" applyNumberFormat="0" applyFont="1" applyFill="1" applyBorder="0" applyProtection="0">
      <alignment horizontal="center" textRotation="90"/>
    </xf>
    <xf fontId="6" fillId="0" borderId="0" numFmtId="0" applyNumberFormat="0" applyFont="1" applyFill="1" applyBorder="0" applyProtection="0">
      <alignment horizontal="center" textRotation="90"/>
    </xf>
    <xf fontId="5" fillId="0" borderId="0" numFmtId="0" applyNumberFormat="1" applyFont="1" applyFill="1" applyBorder="1">
      <alignment horizontal="center" textRotation="90"/>
    </xf>
    <xf fontId="7" fillId="0" borderId="0" numFmtId="0" applyNumberFormat="1" applyFont="1" applyFill="1" applyBorder="1"/>
    <xf fontId="7" fillId="0" borderId="0" numFmtId="160" applyNumberFormat="1" applyFont="1" applyFill="1" applyBorder="0" applyProtection="0"/>
    <xf fontId="7" fillId="0" borderId="0" numFmtId="0" applyNumberFormat="1" applyFont="1" applyFill="1" applyBorder="0" applyProtection="0"/>
    <xf fontId="8" fillId="0" borderId="0" numFmtId="0" applyNumberFormat="0" applyFont="1" applyFill="1" applyBorder="0" applyProtection="0"/>
    <xf fontId="8" fillId="0" borderId="0" numFmtId="0" applyNumberFormat="0" applyFont="1" applyFill="1" applyBorder="0" applyProtection="0"/>
    <xf fontId="7" fillId="0" borderId="0" numFmtId="0" applyNumberFormat="1" applyFont="1" applyFill="1" applyBorder="1"/>
    <xf fontId="7" fillId="0" borderId="0" numFmtId="161" applyNumberFormat="1" applyFont="1" applyFill="1" applyBorder="1"/>
    <xf fontId="7" fillId="0" borderId="0" numFmtId="161" applyNumberFormat="1" applyFont="1" applyFill="1" applyBorder="0" applyProtection="0"/>
    <xf fontId="7" fillId="0" borderId="0" numFmtId="162" applyNumberFormat="1" applyFont="1" applyFill="1" applyBorder="0" applyProtection="0"/>
    <xf fontId="8" fillId="0" borderId="0" numFmtId="161" applyNumberFormat="1" applyFont="1" applyFill="1" applyBorder="0" applyProtection="0"/>
    <xf fontId="8" fillId="0" borderId="0" numFmtId="162" applyNumberFormat="1" applyFont="1" applyFill="1" applyBorder="0" applyProtection="0"/>
    <xf fontId="7" fillId="0" borderId="0" numFmtId="162" applyNumberFormat="1" applyFont="1" applyFill="1" applyBorder="1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9" fillId="7" borderId="1" numFmtId="0" applyNumberFormat="0" applyFont="1" applyFill="1" applyBorder="1" applyProtection="0"/>
    <xf fontId="10" fillId="20" borderId="2" numFmtId="0" applyNumberFormat="0" applyFont="1" applyFill="1" applyBorder="1" applyProtection="0"/>
    <xf fontId="11" fillId="20" borderId="1" numFmtId="0" applyNumberFormat="0" applyFont="1" applyFill="1" applyBorder="1" applyProtection="0"/>
    <xf fontId="1" fillId="0" borderId="0" numFmtId="163" applyNumberFormat="1" applyFont="0" applyFill="0" applyBorder="0" applyProtection="0"/>
    <xf fontId="1" fillId="0" borderId="0" numFmtId="164" applyNumberFormat="1" applyFont="1" applyFill="1" applyBorder="0" applyProtection="0"/>
    <xf fontId="1" fillId="0" borderId="0" numFmtId="163" applyNumberFormat="1" applyFont="0" applyFill="0" applyBorder="0" applyProtection="0"/>
    <xf fontId="1" fillId="0" borderId="0" numFmtId="163" applyNumberFormat="1" applyFont="0" applyFill="0" applyBorder="0" applyProtection="0"/>
    <xf fontId="1" fillId="0" borderId="0" numFmtId="165" applyNumberFormat="1" applyFont="1" applyFill="0" applyBorder="0" applyProtection="0"/>
    <xf fontId="1" fillId="0" borderId="0" numFmtId="166" applyNumberFormat="1" applyFont="1" applyFill="1" applyBorder="0" applyProtection="0"/>
    <xf fontId="1" fillId="0" borderId="0" numFmtId="163" applyNumberFormat="1" applyFont="0" applyFill="0" applyBorder="0" applyProtection="0"/>
    <xf fontId="1" fillId="0" borderId="0" numFmtId="165" applyNumberFormat="1" applyFont="1" applyFill="0" applyBorder="0" applyProtection="0"/>
    <xf fontId="12" fillId="0" borderId="0" numFmtId="160" applyNumberFormat="1" applyFont="1" applyFill="1" applyBorder="0" applyProtection="0"/>
    <xf fontId="12" fillId="0" borderId="0" numFmtId="0" applyNumberFormat="1" applyFont="1" applyFill="1" applyBorder="1"/>
    <xf fontId="12" fillId="0" borderId="0" numFmtId="0" applyNumberFormat="1" applyFont="1" applyFill="1" applyBorder="0" applyProtection="0"/>
    <xf fontId="12" fillId="0" borderId="0" numFmtId="0" applyNumberFormat="1" applyFont="1" applyFill="1" applyBorder="0" applyProtection="0"/>
    <xf fontId="12" fillId="0" borderId="0" numFmtId="0" applyNumberFormat="1" applyFont="1" applyFill="1" applyBorder="0" applyProtection="0"/>
    <xf fontId="12" fillId="0" borderId="0" numFmtId="0" applyNumberFormat="1" applyFont="1" applyFill="1" applyBorder="0" applyProtection="0"/>
    <xf fontId="12" fillId="0" borderId="0" numFmtId="0" applyNumberFormat="1" applyFont="1" applyFill="1" applyBorder="0" applyProtection="0"/>
    <xf fontId="12" fillId="0" borderId="0" numFmtId="0" applyNumberFormat="1" applyFont="1" applyFill="1" applyBorder="0" applyProtection="0"/>
    <xf fontId="12" fillId="0" borderId="0" numFmtId="0" applyNumberFormat="1" applyFont="1" applyFill="1" applyBorder="0" applyProtection="0"/>
    <xf fontId="12" fillId="0" borderId="0" numFmtId="0" applyNumberFormat="1" applyFont="1" applyFill="1" applyBorder="0" applyProtection="0"/>
    <xf fontId="13" fillId="0" borderId="3" numFmtId="0" applyNumberFormat="0" applyFont="1" applyFill="0" applyBorder="1" applyProtection="0"/>
    <xf fontId="14" fillId="0" borderId="4" numFmtId="0" applyNumberFormat="0" applyFont="1" applyFill="0" applyBorder="1" applyProtection="0"/>
    <xf fontId="15" fillId="0" borderId="5" numFmtId="0" applyNumberFormat="0" applyFont="1" applyFill="0" applyBorder="1" applyProtection="0"/>
    <xf fontId="15" fillId="0" borderId="0" numFmtId="0" applyNumberFormat="0" applyFont="1" applyFill="0" applyBorder="0" applyProtection="0"/>
    <xf fontId="16" fillId="0" borderId="6" numFmtId="0" applyNumberFormat="0" applyFont="1" applyFill="0" applyBorder="1" applyProtection="0"/>
    <xf fontId="17" fillId="21" borderId="7" numFmtId="0" applyNumberFormat="0" applyFont="1" applyFill="1" applyBorder="1" applyProtection="0"/>
    <xf fontId="18" fillId="0" borderId="0" numFmtId="0" applyNumberFormat="0" applyFont="1" applyFill="0" applyBorder="0" applyProtection="0"/>
    <xf fontId="19" fillId="22" borderId="0" numFmtId="0" applyNumberFormat="0" applyFont="1" applyFill="1" applyBorder="0" applyProtection="0"/>
    <xf fontId="0" fillId="0" borderId="0" numFmtId="0" applyNumberFormat="1" applyFont="1" applyFill="1" applyBorder="1"/>
    <xf fontId="20" fillId="0" borderId="0" numFmtId="0" applyNumberFormat="1" applyFont="1" applyFill="1" applyBorder="1"/>
    <xf fontId="20" fillId="0" borderId="0" numFmtId="160" applyNumberFormat="1" applyFont="1" applyFill="1" applyBorder="0" applyProtection="0"/>
    <xf fontId="20" fillId="0" borderId="0" numFmtId="0" applyNumberFormat="1" applyFont="1" applyFill="1" applyBorder="0" applyProtection="0"/>
    <xf fontId="2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20" fillId="0" borderId="0" numFmtId="0" applyNumberFormat="1" applyFont="1" applyFill="1" applyBorder="1"/>
    <xf fontId="20" fillId="0" borderId="0" numFmtId="160" applyNumberFormat="1" applyFont="1" applyFill="1" applyBorder="0" applyProtection="0"/>
    <xf fontId="20" fillId="0" borderId="0" numFmtId="0" applyNumberFormat="1" applyFont="1" applyFill="1" applyBorder="0" applyProtection="0"/>
    <xf fontId="2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20" fillId="0" borderId="0" numFmtId="0" applyNumberFormat="1" applyFont="1" applyFill="1" applyBorder="1"/>
    <xf fontId="20" fillId="0" borderId="0" numFmtId="160" applyNumberFormat="1" applyFont="1" applyFill="1" applyBorder="0" applyProtection="0"/>
    <xf fontId="20" fillId="0" borderId="0" numFmtId="0" applyNumberFormat="1" applyFont="1" applyFill="1" applyBorder="0" applyProtection="0"/>
    <xf fontId="2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21" fillId="0" borderId="0" numFmtId="0" applyNumberFormat="1" applyFont="1" applyFill="1" applyBorder="1"/>
    <xf fontId="21" fillId="0" borderId="0" numFmtId="160" applyNumberFormat="1" applyFont="1" applyFill="1" applyBorder="0" applyProtection="0"/>
    <xf fontId="21" fillId="0" borderId="0" numFmtId="0" applyNumberFormat="1" applyFont="1" applyFill="1" applyBorder="0" applyProtection="0"/>
    <xf fontId="21" fillId="0" borderId="0" numFmtId="0" applyNumberFormat="1" applyFont="1" applyFill="1" applyBorder="1"/>
    <xf fontId="22" fillId="0" borderId="0" numFmtId="0" applyNumberFormat="1" applyFont="1" applyFill="1" applyBorder="1"/>
    <xf fontId="22" fillId="0" borderId="0" numFmtId="0" applyNumberFormat="1" applyFont="1" applyFill="1" applyBorder="1"/>
    <xf fontId="20" fillId="0" borderId="0" numFmtId="0" applyNumberFormat="1" applyFont="1" applyFill="1" applyBorder="1"/>
    <xf fontId="20" fillId="0" borderId="0" numFmtId="160" applyNumberFormat="1" applyFont="1" applyFill="1" applyBorder="0" applyProtection="0"/>
    <xf fontId="20" fillId="0" borderId="0" numFmtId="0" applyNumberFormat="1" applyFont="1" applyFill="1" applyBorder="0" applyProtection="0"/>
    <xf fontId="20" fillId="0" borderId="0" numFmtId="0" applyNumberFormat="1" applyFont="1" applyFill="1" applyBorder="1"/>
    <xf fontId="12" fillId="0" borderId="0" numFmtId="167" applyNumberFormat="1" applyFont="1" applyFill="1" applyBorder="1">
      <alignment horizontal="left" wrapText="1"/>
    </xf>
    <xf fontId="2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20" fillId="0" borderId="0" numFmtId="16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20" fillId="0" borderId="0" numFmtId="160" applyNumberFormat="1" applyFont="1" applyFill="1" applyBorder="0" applyProtection="0"/>
    <xf fontId="20" fillId="0" borderId="0" numFmtId="0" applyNumberFormat="1" applyFont="1" applyFill="1" applyBorder="0" applyProtection="0"/>
    <xf fontId="2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20" fillId="0" borderId="0" numFmtId="160" applyNumberFormat="1" applyFont="1" applyFill="1" applyBorder="0" applyProtection="0"/>
    <xf fontId="20" fillId="0" borderId="0" numFmtId="0" applyNumberFormat="1" applyFont="1" applyFill="1" applyBorder="0" applyProtection="0"/>
    <xf fontId="2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20" fillId="0" borderId="0" numFmtId="0" applyNumberFormat="1" applyFont="1" applyFill="1" applyBorder="1"/>
    <xf fontId="20" fillId="0" borderId="0" numFmtId="160" applyNumberFormat="1" applyFont="1" applyFill="1" applyBorder="0" applyProtection="0"/>
    <xf fontId="20" fillId="0" borderId="0" numFmtId="0" applyNumberFormat="1" applyFont="1" applyFill="1" applyBorder="0" applyProtection="0"/>
    <xf fontId="2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20" fillId="0" borderId="0" numFmtId="0" applyNumberFormat="1" applyFont="1" applyFill="1" applyBorder="1"/>
    <xf fontId="20" fillId="0" borderId="0" numFmtId="160" applyNumberFormat="1" applyFont="1" applyFill="1" applyBorder="0" applyProtection="0"/>
    <xf fontId="20" fillId="0" borderId="0" numFmtId="0" applyNumberFormat="1" applyFont="1" applyFill="1" applyBorder="0" applyProtection="0"/>
    <xf fontId="2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2" fillId="0" borderId="0" numFmtId="160" applyNumberFormat="1" applyFont="1" applyFill="1" applyBorder="0" applyProtection="0"/>
    <xf fontId="12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20" fillId="0" borderId="0" numFmtId="0" applyNumberFormat="1" applyFont="1" applyFill="1" applyBorder="1"/>
    <xf fontId="20" fillId="0" borderId="0" numFmtId="160" applyNumberFormat="1" applyFont="1" applyFill="1" applyBorder="0" applyProtection="0"/>
    <xf fontId="20" fillId="0" borderId="0" numFmtId="0" applyNumberFormat="1" applyFont="1" applyFill="1" applyBorder="0" applyProtection="0"/>
    <xf fontId="2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20" fillId="0" borderId="0" numFmtId="0" applyNumberFormat="1" applyFont="1" applyFill="1" applyBorder="1"/>
    <xf fontId="20" fillId="0" borderId="0" numFmtId="160" applyNumberFormat="1" applyFont="1" applyFill="1" applyBorder="0" applyProtection="0"/>
    <xf fontId="20" fillId="0" borderId="0" numFmtId="0" applyNumberFormat="1" applyFont="1" applyFill="1" applyBorder="0" applyProtection="0"/>
    <xf fontId="2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2" fillId="0" borderId="0" numFmtId="160" applyNumberFormat="1" applyFont="1" applyFill="1" applyBorder="0" applyProtection="0"/>
    <xf fontId="12" fillId="0" borderId="0" numFmtId="0" applyNumberFormat="1" applyFont="1" applyFill="1" applyBorder="0" applyProtection="0"/>
    <xf fontId="12" fillId="0" borderId="0" numFmtId="0" applyNumberFormat="1" applyFont="1" applyFill="1" applyBorder="1"/>
    <xf fontId="20" fillId="0" borderId="0" numFmtId="0" applyNumberFormat="1" applyFont="1" applyFill="1" applyBorder="1"/>
    <xf fontId="20" fillId="0" borderId="0" numFmtId="160" applyNumberFormat="1" applyFont="1" applyFill="1" applyBorder="0" applyProtection="0"/>
    <xf fontId="20" fillId="0" borderId="0" numFmtId="0" applyNumberFormat="1" applyFont="1" applyFill="1" applyBorder="0" applyProtection="0"/>
    <xf fontId="2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20" fillId="0" borderId="0" numFmtId="0" applyNumberFormat="1" applyFont="1" applyFill="1" applyBorder="1"/>
    <xf fontId="20" fillId="0" borderId="0" numFmtId="160" applyNumberFormat="1" applyFont="1" applyFill="1" applyBorder="0" applyProtection="0"/>
    <xf fontId="20" fillId="0" borderId="0" numFmtId="0" applyNumberFormat="1" applyFont="1" applyFill="1" applyBorder="0" applyProtection="0"/>
    <xf fontId="2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20" fillId="0" borderId="0" numFmtId="0" applyNumberFormat="1" applyFont="1" applyFill="1" applyBorder="1"/>
    <xf fontId="20" fillId="0" borderId="0" numFmtId="160" applyNumberFormat="1" applyFont="1" applyFill="1" applyBorder="0" applyProtection="0"/>
    <xf fontId="20" fillId="0" borderId="0" numFmtId="0" applyNumberFormat="1" applyFont="1" applyFill="1" applyBorder="0" applyProtection="0"/>
    <xf fontId="2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0" applyProtection="0"/>
    <xf fontId="1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0" applyNumberFormat="1" applyFont="1" applyFill="1" applyBorder="0" applyProtection="0"/>
    <xf fontId="20" fillId="0" borderId="0" numFmtId="0" applyNumberFormat="1" applyFont="1" applyFill="1" applyBorder="1"/>
    <xf fontId="23" fillId="3" borderId="0" numFmtId="0" applyNumberFormat="0" applyFont="1" applyFill="1" applyBorder="0" applyProtection="0"/>
    <xf fontId="24" fillId="0" borderId="0" numFmtId="0" applyNumberFormat="0" applyFont="1" applyFill="0" applyBorder="0" applyProtection="0"/>
    <xf fontId="1" fillId="23" borderId="8" numFmtId="0" applyNumberFormat="0" applyFont="1" applyFill="1" applyBorder="1" applyProtection="0"/>
    <xf fontId="0" fillId="0" borderId="0" numFmtId="9" applyNumberFormat="1" applyFont="0" applyFill="0" applyBorder="0" applyProtection="0"/>
    <xf fontId="1" fillId="0" borderId="0" numFmtId="9" applyNumberFormat="1" applyFont="0" applyFill="0" applyBorder="0" applyProtection="0"/>
    <xf fontId="1" fillId="0" borderId="0" numFmtId="9" applyNumberFormat="1" applyFont="0" applyFill="0" applyBorder="0" applyProtection="0"/>
    <xf fontId="1" fillId="0" borderId="0" numFmtId="9" applyNumberFormat="1" applyFont="0" applyFill="0" applyBorder="0" applyProtection="0"/>
    <xf fontId="1" fillId="0" borderId="0" numFmtId="9" applyNumberFormat="1" applyFont="1" applyFill="0" applyBorder="0" applyProtection="0"/>
    <xf fontId="1" fillId="0" borderId="0" numFmtId="168" applyNumberFormat="1" applyFont="1" applyFill="1" applyBorder="0" applyProtection="0"/>
    <xf fontId="1" fillId="0" borderId="0" numFmtId="9" applyNumberFormat="1" applyFont="1" applyFill="1" applyBorder="0" applyProtection="0"/>
    <xf fontId="1" fillId="0" borderId="0" numFmtId="9" applyNumberFormat="1" applyFont="1" applyFill="0" applyBorder="0" applyProtection="0"/>
    <xf fontId="20" fillId="0" borderId="0" numFmtId="9" applyNumberFormat="1" applyFont="0" applyFill="0" applyBorder="0" applyProtection="0"/>
    <xf fontId="1" fillId="0" borderId="0" numFmtId="168" applyNumberFormat="1" applyFont="1" applyFill="1" applyBorder="0" applyProtection="0"/>
    <xf fontId="1" fillId="0" borderId="0" numFmtId="9" applyNumberFormat="1" applyFont="1" applyFill="1" applyBorder="0" applyProtection="0"/>
    <xf fontId="1" fillId="0" borderId="0" numFmtId="9" applyNumberFormat="1" applyFont="1" applyFill="0" applyBorder="0" applyProtection="0"/>
    <xf fontId="1" fillId="0" borderId="0" numFmtId="168" applyNumberFormat="1" applyFont="1" applyFill="1" applyBorder="0" applyProtection="0"/>
    <xf fontId="1" fillId="0" borderId="0" numFmtId="9" applyNumberFormat="1" applyFont="1" applyFill="1" applyBorder="0" applyProtection="0"/>
    <xf fontId="0" fillId="0" borderId="0" numFmtId="9" applyNumberFormat="1" applyFont="0" applyFill="0" applyBorder="0" applyProtection="0"/>
    <xf fontId="1" fillId="0" borderId="0" numFmtId="9" applyNumberFormat="1" applyFont="0" applyFill="0" applyBorder="0" applyProtection="0"/>
    <xf fontId="1" fillId="0" borderId="0" numFmtId="9" applyNumberFormat="1" applyFont="1" applyFill="0" applyBorder="0" applyProtection="0"/>
    <xf fontId="1" fillId="0" borderId="0" numFmtId="9" applyNumberFormat="1" applyFont="1" applyFill="0" applyBorder="0" applyProtection="0"/>
    <xf fontId="25" fillId="0" borderId="9" numFmtId="0" applyNumberFormat="0" applyFont="1" applyFill="0" applyBorder="1" applyProtection="0"/>
    <xf fontId="26" fillId="0" borderId="0" numFmtId="0" applyNumberFormat="1" applyFont="1" applyFill="1" applyBorder="0">
      <alignment vertical="top" wrapText="1"/>
    </xf>
    <xf fontId="27" fillId="0" borderId="0" numFmtId="0" applyNumberFormat="0" applyFont="1" applyFill="0" applyBorder="0" applyProtection="0"/>
    <xf fontId="0" fillId="0" borderId="0" numFmtId="169" applyNumberFormat="1" applyFont="0" applyFill="0" applyBorder="0" applyProtection="0"/>
    <xf fontId="1" fillId="0" borderId="0" numFmtId="170" applyNumberFormat="1" applyFont="0" applyFill="0" applyBorder="0" applyProtection="0"/>
    <xf fontId="1" fillId="0" borderId="0" numFmtId="170" applyNumberFormat="1" applyFont="0" applyFill="0" applyBorder="0" applyProtection="0"/>
    <xf fontId="1" fillId="0" borderId="0" numFmtId="171" applyNumberFormat="1" applyFont="1" applyFill="1" applyBorder="0" applyProtection="0"/>
    <xf fontId="1" fillId="0" borderId="0" numFmtId="170" applyNumberFormat="1" applyFont="0" applyFill="0" applyBorder="0" applyProtection="0"/>
    <xf fontId="1" fillId="0" borderId="0" numFmtId="170" applyNumberFormat="1" applyFont="0" applyFill="0" applyBorder="0" applyProtection="0"/>
    <xf fontId="1" fillId="0" borderId="0" numFmtId="172" applyNumberFormat="1" applyFont="1" applyFill="0" applyBorder="0" applyProtection="0"/>
    <xf fontId="1" fillId="0" borderId="0" numFmtId="173" applyNumberFormat="1" applyFont="1" applyFill="1" applyBorder="0" applyProtection="0"/>
    <xf fontId="1" fillId="0" borderId="0" numFmtId="170" applyNumberFormat="1" applyFont="0" applyFill="0" applyBorder="0" applyProtection="0"/>
    <xf fontId="1" fillId="0" borderId="0" numFmtId="172" applyNumberFormat="1" applyFont="1" applyFill="0" applyBorder="0" applyProtection="0"/>
    <xf fontId="1" fillId="0" borderId="0" numFmtId="170" applyNumberFormat="1" applyFont="0" applyFill="0" applyBorder="0" applyProtection="0"/>
    <xf fontId="1" fillId="0" borderId="0" numFmtId="170" applyNumberFormat="1" applyFont="0" applyFill="0" applyBorder="0" applyProtection="0"/>
    <xf fontId="1" fillId="0" borderId="0" numFmtId="170" applyNumberFormat="1" applyFont="0" applyFill="0" applyBorder="0" applyProtection="0"/>
    <xf fontId="1" fillId="0" borderId="0" numFmtId="170" applyNumberFormat="1" applyFont="0" applyFill="0" applyBorder="0" applyProtection="0"/>
    <xf fontId="1" fillId="0" borderId="0" numFmtId="172" applyNumberFormat="1" applyFont="1" applyFill="0" applyBorder="0" applyProtection="0"/>
    <xf fontId="1" fillId="0" borderId="0" numFmtId="171" applyNumberFormat="1" applyFont="1" applyFill="1" applyBorder="0" applyProtection="0"/>
    <xf fontId="1" fillId="0" borderId="0" numFmtId="173" applyNumberFormat="1" applyFont="1" applyFill="1" applyBorder="0" applyProtection="0"/>
    <xf fontId="0" fillId="0" borderId="0" numFmtId="170" applyNumberFormat="1" applyFont="0" applyFill="0" applyBorder="0" applyProtection="0"/>
    <xf fontId="1" fillId="0" borderId="0" numFmtId="170" applyNumberFormat="1" applyFont="0" applyFill="0" applyBorder="0" applyProtection="0"/>
    <xf fontId="1" fillId="0" borderId="0" numFmtId="172" applyNumberFormat="1" applyFont="1" applyFill="0" applyBorder="0" applyProtection="0"/>
    <xf fontId="1" fillId="0" borderId="0" numFmtId="170" applyNumberFormat="1" applyFont="0" applyFill="0" applyBorder="0" applyProtection="0"/>
    <xf fontId="1" fillId="0" borderId="0" numFmtId="172" applyNumberFormat="1" applyFont="1" applyFill="0" applyBorder="0" applyProtection="0"/>
    <xf fontId="1" fillId="0" borderId="0" numFmtId="170" applyNumberFormat="1" applyFont="0" applyFill="0" applyBorder="0" applyProtection="0"/>
    <xf fontId="1" fillId="0" borderId="0" numFmtId="171" applyNumberFormat="1" applyFont="1" applyFill="1" applyBorder="0" applyProtection="0"/>
    <xf fontId="1" fillId="0" borderId="0" numFmtId="170" applyNumberFormat="1" applyFont="0" applyFill="0" applyBorder="0" applyProtection="0"/>
    <xf fontId="1" fillId="0" borderId="0" numFmtId="170" applyNumberFormat="1" applyFont="0" applyFill="0" applyBorder="0" applyProtection="0"/>
    <xf fontId="1" fillId="0" borderId="0" numFmtId="172" applyNumberFormat="1" applyFont="1" applyFill="0" applyBorder="0" applyProtection="0"/>
    <xf fontId="1" fillId="0" borderId="0" numFmtId="173" applyNumberFormat="1" applyFont="1" applyFill="1" applyBorder="0" applyProtection="0"/>
    <xf fontId="1" fillId="0" borderId="0" numFmtId="170" applyNumberFormat="1" applyFont="0" applyFill="0" applyBorder="0" applyProtection="0"/>
    <xf fontId="1" fillId="0" borderId="0" numFmtId="172" applyNumberFormat="1" applyFont="1" applyFill="0" applyBorder="0" applyProtection="0"/>
    <xf fontId="1" fillId="0" borderId="0" numFmtId="171" applyNumberFormat="1" applyFont="1" applyFill="1" applyBorder="0" applyProtection="0"/>
    <xf fontId="1" fillId="0" borderId="0" numFmtId="173" applyNumberFormat="1" applyFont="1" applyFill="1" applyBorder="0" applyProtection="0"/>
    <xf fontId="0" fillId="0" borderId="0" numFmtId="170" applyNumberFormat="1" applyFont="0" applyFill="0" applyBorder="0" applyProtection="0"/>
    <xf fontId="1" fillId="0" borderId="0" numFmtId="170" applyNumberFormat="1" applyFont="0" applyFill="0" applyBorder="0" applyProtection="0"/>
    <xf fontId="1" fillId="0" borderId="0" numFmtId="172" applyNumberFormat="1" applyFont="1" applyFill="0" applyBorder="0" applyProtection="0"/>
    <xf fontId="1" fillId="0" borderId="0" numFmtId="170" applyNumberFormat="1" applyFont="0" applyFill="0" applyBorder="0" applyProtection="0"/>
    <xf fontId="1" fillId="0" borderId="0" numFmtId="172" applyNumberFormat="1" applyFont="1" applyFill="0" applyBorder="0" applyProtection="0"/>
    <xf fontId="20" fillId="0" borderId="0" numFmtId="170" applyNumberFormat="1" applyFont="0" applyFill="0" applyBorder="0" applyProtection="0"/>
    <xf fontId="1" fillId="0" borderId="0" numFmtId="171" applyNumberFormat="1" applyFont="1" applyFill="1" applyBorder="0" applyProtection="0"/>
    <xf fontId="1" fillId="0" borderId="0" numFmtId="173" applyNumberFormat="1" applyFont="1" applyFill="1" applyBorder="0" applyProtection="0"/>
    <xf fontId="1" fillId="0" borderId="0" numFmtId="172" applyNumberFormat="1" applyFont="1" applyFill="0" applyBorder="0" applyProtection="0"/>
    <xf fontId="1" fillId="0" borderId="0" numFmtId="170" applyNumberFormat="1" applyFont="0" applyFill="0" applyBorder="0" applyProtection="0"/>
    <xf fontId="1" fillId="0" borderId="0" numFmtId="170" applyNumberFormat="1" applyFont="0" applyFill="0" applyBorder="0" applyProtection="0"/>
    <xf fontId="1" fillId="0" borderId="0" numFmtId="170" applyNumberFormat="1" applyFont="0" applyFill="0" applyBorder="0" applyProtection="0"/>
    <xf fontId="1" fillId="0" borderId="0" numFmtId="172" applyNumberFormat="1" applyFont="1" applyFill="0" applyBorder="0" applyProtection="0"/>
    <xf fontId="1" fillId="0" borderId="0" numFmtId="171" applyNumberFormat="1" applyFont="1" applyFill="1" applyBorder="0" applyProtection="0"/>
    <xf fontId="1" fillId="0" borderId="0" numFmtId="173" applyNumberFormat="1" applyFont="1" applyFill="1" applyBorder="0" applyProtection="0"/>
    <xf fontId="0" fillId="0" borderId="0" numFmtId="170" applyNumberFormat="1" applyFont="0" applyFill="0" applyBorder="0" applyProtection="0"/>
    <xf fontId="1" fillId="0" borderId="0" numFmtId="170" applyNumberFormat="1" applyFont="0" applyFill="0" applyBorder="0" applyProtection="0"/>
    <xf fontId="1" fillId="0" borderId="0" numFmtId="172" applyNumberFormat="1" applyFont="1" applyFill="0" applyBorder="0" applyProtection="0"/>
    <xf fontId="1" fillId="0" borderId="0" numFmtId="170" applyNumberFormat="1" applyFont="0" applyFill="0" applyBorder="0" applyProtection="0"/>
    <xf fontId="1" fillId="0" borderId="0" numFmtId="172" applyNumberFormat="1" applyFont="1" applyFill="0" applyBorder="0" applyProtection="0"/>
    <xf fontId="1" fillId="0" borderId="0" numFmtId="171" applyNumberFormat="1" applyFont="1" applyFill="1" applyBorder="0" applyProtection="0"/>
    <xf fontId="1" fillId="0" borderId="0" numFmtId="173" applyNumberFormat="1" applyFont="1" applyFill="1" applyBorder="0" applyProtection="0"/>
    <xf fontId="0" fillId="0" borderId="0" numFmtId="170" applyNumberFormat="1" applyFont="0" applyFill="0" applyBorder="0" applyProtection="0"/>
    <xf fontId="1" fillId="0" borderId="0" numFmtId="170" applyNumberFormat="1" applyFont="0" applyFill="0" applyBorder="0" applyProtection="0"/>
    <xf fontId="1" fillId="0" borderId="0" numFmtId="172" applyNumberFormat="1" applyFont="1" applyFill="0" applyBorder="0" applyProtection="0"/>
    <xf fontId="1" fillId="0" borderId="0" numFmtId="170" applyNumberFormat="1" applyFont="0" applyFill="0" applyBorder="0" applyProtection="0"/>
    <xf fontId="1" fillId="0" borderId="0" numFmtId="172" applyNumberFormat="1" applyFont="1" applyFill="0" applyBorder="0" applyProtection="0"/>
    <xf fontId="12" fillId="0" borderId="0" numFmtId="174" applyNumberFormat="1" applyFont="0" applyFill="0" applyBorder="0" applyProtection="0"/>
    <xf fontId="20" fillId="0" borderId="0" numFmtId="170" applyNumberFormat="1" applyFont="0" applyFill="0" applyBorder="0" applyProtection="0"/>
    <xf fontId="1" fillId="0" borderId="0" numFmtId="171" applyNumberFormat="1" applyFont="1" applyFill="1" applyBorder="0" applyProtection="0"/>
    <xf fontId="1" fillId="0" borderId="0" numFmtId="173" applyNumberFormat="1" applyFont="1" applyFill="1" applyBorder="0" applyProtection="0"/>
    <xf fontId="1" fillId="0" borderId="0" numFmtId="172" applyNumberFormat="1" applyFont="1" applyFill="0" applyBorder="0" applyProtection="0"/>
    <xf fontId="1" fillId="0" borderId="0" numFmtId="175" applyNumberFormat="1" applyFont="1" applyFill="1" applyBorder="0" applyProtection="0"/>
    <xf fontId="1" fillId="0" borderId="0" numFmtId="176" applyNumberFormat="1" applyFont="1" applyFill="1" applyBorder="0" applyProtection="0"/>
    <xf fontId="1" fillId="0" borderId="0" numFmtId="177" applyNumberFormat="1" applyFont="1" applyFill="0" applyBorder="0" applyProtection="0"/>
    <xf fontId="20" fillId="0" borderId="0" numFmtId="170" applyNumberFormat="1" applyFont="0" applyFill="0" applyBorder="0" applyProtection="0"/>
    <xf fontId="1" fillId="0" borderId="0" numFmtId="171" applyNumberFormat="1" applyFont="1" applyFill="1" applyBorder="0" applyProtection="0"/>
    <xf fontId="1" fillId="0" borderId="0" numFmtId="173" applyNumberFormat="1" applyFont="1" applyFill="1" applyBorder="0" applyProtection="0"/>
    <xf fontId="1" fillId="0" borderId="0" numFmtId="172" applyNumberFormat="1" applyFont="1" applyFill="0" applyBorder="0" applyProtection="0"/>
    <xf fontId="28" fillId="4" borderId="0" numFmtId="0" applyNumberFormat="0" applyFont="1" applyFill="1" applyBorder="0" applyProtection="0"/>
  </cellStyleXfs>
  <cellXfs count="1642">
    <xf fontId="0" fillId="0" borderId="0" numFmtId="0" xfId="0"/>
    <xf fontId="12" fillId="0" borderId="10" numFmtId="0" xfId="0" applyFont="1" applyBorder="1"/>
    <xf fontId="29" fillId="24" borderId="10" numFmtId="0" xfId="0" applyFont="1" applyFill="1" applyBorder="1" applyAlignment="1">
      <alignment horizontal="center"/>
    </xf>
    <xf fontId="29" fillId="24" borderId="10" numFmtId="0" xfId="0" applyFont="1" applyFill="1" applyBorder="1" applyAlignment="1">
      <alignment horizontal="left" wrapText="1"/>
    </xf>
    <xf fontId="29" fillId="25" borderId="10" numFmtId="0" xfId="0" applyFont="1" applyFill="1" applyBorder="1" applyAlignment="1">
      <alignment wrapText="1"/>
    </xf>
    <xf fontId="29" fillId="24" borderId="10" numFmtId="0" xfId="0" applyFont="1" applyFill="1" applyBorder="1" applyAlignment="1">
      <alignment horizontal="right" wrapText="1"/>
    </xf>
    <xf fontId="29" fillId="24" borderId="10" numFmtId="2" xfId="0" applyNumberFormat="1" applyFont="1" applyFill="1" applyBorder="1" applyAlignment="1">
      <alignment horizontal="right"/>
    </xf>
    <xf fontId="29" fillId="24" borderId="11" numFmtId="2" xfId="789" applyNumberFormat="1" applyFont="1" applyFill="1" applyBorder="1"/>
    <xf fontId="12" fillId="24" borderId="12" numFmtId="2" xfId="0" applyNumberFormat="1" applyFont="1" applyFill="1" applyBorder="1"/>
    <xf fontId="12" fillId="24" borderId="12" numFmtId="0" xfId="0" applyFont="1" applyFill="1" applyBorder="1"/>
    <xf fontId="12" fillId="24" borderId="13" numFmtId="0" xfId="0" applyFont="1" applyFill="1" applyBorder="1"/>
    <xf fontId="12" fillId="24" borderId="10" numFmtId="0" xfId="0" applyFont="1" applyFill="1" applyBorder="1"/>
    <xf fontId="29" fillId="24" borderId="10" numFmtId="1" xfId="163" applyNumberFormat="1" applyFont="1" applyFill="1" applyBorder="1" applyAlignment="1">
      <alignment horizontal="right"/>
    </xf>
    <xf fontId="29" fillId="24" borderId="10" numFmtId="178" xfId="163" applyNumberFormat="1" applyFont="1" applyFill="1" applyBorder="1" applyAlignment="1">
      <alignment horizontal="right"/>
    </xf>
    <xf fontId="30" fillId="24" borderId="10" numFmtId="1" xfId="0" applyNumberFormat="1" applyFont="1" applyFill="1" applyBorder="1" applyAlignment="1">
      <alignment horizontal="right" wrapText="1"/>
    </xf>
    <xf fontId="30" fillId="24" borderId="11" numFmtId="1" xfId="789" applyNumberFormat="1" applyFont="1" applyFill="1" applyBorder="1" applyAlignment="1">
      <alignment wrapText="1"/>
    </xf>
    <xf fontId="12" fillId="24" borderId="12" numFmtId="178" xfId="0" applyNumberFormat="1" applyFont="1" applyFill="1" applyBorder="1"/>
    <xf fontId="30" fillId="24" borderId="10" numFmtId="0" xfId="0" applyFont="1" applyFill="1" applyBorder="1" applyAlignment="1">
      <alignment horizontal="left" wrapText="1"/>
    </xf>
    <xf fontId="30" fillId="25" borderId="10" numFmtId="0" xfId="0" applyFont="1" applyFill="1" applyBorder="1" applyAlignment="1">
      <alignment wrapText="1"/>
    </xf>
    <xf fontId="30" fillId="24" borderId="10" numFmtId="0" xfId="0" applyFont="1" applyFill="1" applyBorder="1" applyAlignment="1">
      <alignment horizontal="right" wrapText="1"/>
    </xf>
    <xf fontId="30" fillId="24" borderId="10" numFmtId="178" xfId="0" applyNumberFormat="1" applyFont="1" applyFill="1" applyBorder="1" applyAlignment="1">
      <alignment horizontal="right" wrapText="1"/>
    </xf>
    <xf fontId="30" fillId="24" borderId="11" numFmtId="1" xfId="0" applyNumberFormat="1" applyFont="1" applyFill="1" applyBorder="1" applyAlignment="1">
      <alignment wrapText="1"/>
    </xf>
    <xf fontId="12" fillId="0" borderId="14" numFmtId="0" xfId="0" applyFont="1" applyBorder="1" applyAlignment="1">
      <alignment horizontal="left"/>
    </xf>
    <xf fontId="12" fillId="25" borderId="14" numFmtId="0" xfId="0" applyFont="1" applyFill="1" applyBorder="1" applyAlignment="1">
      <alignment horizontal="left"/>
    </xf>
    <xf fontId="12" fillId="25" borderId="14" numFmtId="0" xfId="0" applyFont="1" applyFill="1" applyBorder="1"/>
    <xf fontId="12" fillId="25" borderId="14" numFmtId="0" xfId="0" applyFont="1" applyFill="1" applyBorder="1" applyAlignment="1">
      <alignment horizontal="right"/>
    </xf>
    <xf fontId="12" fillId="0" borderId="14" numFmtId="0" xfId="0" applyFont="1" applyBorder="1" applyAlignment="1">
      <alignment horizontal="right"/>
    </xf>
    <xf fontId="12" fillId="0" borderId="14" numFmtId="1" xfId="0" applyNumberFormat="1" applyFont="1" applyBorder="1" applyAlignment="1">
      <alignment horizontal="right"/>
    </xf>
    <xf fontId="12" fillId="0" borderId="14" numFmtId="178" xfId="0" applyNumberFormat="1" applyFont="1" applyBorder="1" applyAlignment="1">
      <alignment horizontal="right"/>
    </xf>
    <xf fontId="12" fillId="0" borderId="10" numFmtId="1" xfId="0" applyNumberFormat="1" applyFont="1" applyBorder="1" applyAlignment="1">
      <alignment horizontal="right"/>
    </xf>
    <xf fontId="12" fillId="0" borderId="11" numFmtId="1" xfId="789" applyNumberFormat="1" applyFont="1" applyBorder="1"/>
    <xf fontId="29" fillId="24" borderId="11" numFmtId="0" xfId="0" applyFont="1" applyFill="1" applyBorder="1" applyAlignment="1">
      <alignment horizontal="center"/>
    </xf>
    <xf fontId="29" fillId="24" borderId="15" numFmtId="0" xfId="0" applyFont="1" applyFill="1" applyBorder="1" applyAlignment="1">
      <alignment horizontal="left" wrapText="1"/>
    </xf>
    <xf fontId="29" fillId="24" borderId="16" numFmtId="0" xfId="0" applyFont="1" applyFill="1" applyBorder="1" applyAlignment="1">
      <alignment horizontal="left" wrapText="1"/>
    </xf>
    <xf fontId="29" fillId="25" borderId="16" numFmtId="0" xfId="0" applyFont="1" applyFill="1" applyBorder="1" applyAlignment="1">
      <alignment wrapText="1"/>
    </xf>
    <xf fontId="29" fillId="24" borderId="16" numFmtId="0" xfId="0" applyFont="1" applyFill="1" applyBorder="1" applyAlignment="1">
      <alignment horizontal="right" wrapText="1"/>
    </xf>
    <xf fontId="29" fillId="24" borderId="16" numFmtId="1" xfId="0" applyNumberFormat="1" applyFont="1" applyFill="1" applyBorder="1" applyAlignment="1">
      <alignment horizontal="right" wrapText="1"/>
    </xf>
    <xf fontId="29" fillId="24" borderId="16" numFmtId="178" xfId="0" applyNumberFormat="1" applyFont="1" applyFill="1" applyBorder="1" applyAlignment="1">
      <alignment horizontal="right" wrapText="1"/>
    </xf>
    <xf fontId="29" fillId="24" borderId="17" numFmtId="178" xfId="0" applyNumberFormat="1" applyFont="1" applyFill="1" applyBorder="1" applyAlignment="1">
      <alignment horizontal="right" wrapText="1"/>
    </xf>
    <xf fontId="29" fillId="0" borderId="13" numFmtId="1" xfId="0" applyNumberFormat="1" applyFont="1" applyBorder="1" applyAlignment="1">
      <alignment horizontal="right"/>
    </xf>
    <xf fontId="29" fillId="26" borderId="11" numFmtId="1" xfId="789" applyNumberFormat="1" applyFont="1" applyFill="1" applyBorder="1"/>
    <xf fontId="29" fillId="24" borderId="18" numFmtId="0" xfId="0" applyFont="1" applyFill="1" applyBorder="1" applyAlignment="1">
      <alignment horizontal="left" wrapText="1"/>
    </xf>
    <xf fontId="29" fillId="24" borderId="10" numFmtId="1" xfId="0" applyNumberFormat="1" applyFont="1" applyFill="1" applyBorder="1" applyAlignment="1">
      <alignment horizontal="right" wrapText="1"/>
    </xf>
    <xf fontId="29" fillId="24" borderId="10" numFmtId="178" xfId="0" applyNumberFormat="1" applyFont="1" applyFill="1" applyBorder="1" applyAlignment="1">
      <alignment horizontal="right" wrapText="1"/>
    </xf>
    <xf fontId="29" fillId="24" borderId="19" numFmtId="178" xfId="0" applyNumberFormat="1" applyFont="1" applyFill="1" applyBorder="1" applyAlignment="1">
      <alignment horizontal="right" wrapText="1"/>
    </xf>
    <xf fontId="29" fillId="0" borderId="11" numFmtId="1" xfId="789" applyNumberFormat="1" applyFont="1" applyBorder="1"/>
    <xf fontId="30" fillId="24" borderId="18" numFmtId="0" xfId="0" applyFont="1" applyFill="1" applyBorder="1" applyAlignment="1">
      <alignment horizontal="left" wrapText="1"/>
    </xf>
    <xf fontId="30" fillId="26" borderId="10" numFmtId="3" xfId="0" applyNumberFormat="1" applyFont="1" applyFill="1" applyBorder="1" applyAlignment="1">
      <alignment horizontal="right"/>
    </xf>
    <xf fontId="30" fillId="26" borderId="10" numFmtId="1" xfId="0" applyNumberFormat="1" applyFont="1" applyFill="1" applyBorder="1" applyAlignment="1">
      <alignment horizontal="right"/>
    </xf>
    <xf fontId="30" fillId="26" borderId="10" numFmtId="178" xfId="0" applyNumberFormat="1" applyFont="1" applyFill="1" applyBorder="1" applyAlignment="1">
      <alignment horizontal="right"/>
    </xf>
    <xf fontId="30" fillId="26" borderId="19" numFmtId="178" xfId="0" applyNumberFormat="1" applyFont="1" applyFill="1" applyBorder="1" applyAlignment="1">
      <alignment horizontal="right"/>
    </xf>
    <xf fontId="29" fillId="26" borderId="13" numFmtId="1" xfId="0" applyNumberFormat="1" applyFont="1" applyFill="1" applyBorder="1" applyAlignment="1">
      <alignment horizontal="right"/>
    </xf>
    <xf fontId="29" fillId="26" borderId="10" numFmtId="3" xfId="0" applyNumberFormat="1" applyFont="1" applyFill="1" applyBorder="1" applyAlignment="1">
      <alignment horizontal="right"/>
    </xf>
    <xf fontId="29" fillId="26" borderId="10" numFmtId="1" xfId="0" applyNumberFormat="1" applyFont="1" applyFill="1" applyBorder="1" applyAlignment="1">
      <alignment horizontal="right" wrapText="1"/>
    </xf>
    <xf fontId="29" fillId="26" borderId="10" numFmtId="178" xfId="0" applyNumberFormat="1" applyFont="1" applyFill="1" applyBorder="1" applyAlignment="1">
      <alignment horizontal="right"/>
    </xf>
    <xf fontId="29" fillId="26" borderId="19" numFmtId="178" xfId="0" applyNumberFormat="1" applyFont="1" applyFill="1" applyBorder="1" applyAlignment="1">
      <alignment horizontal="right"/>
    </xf>
    <xf fontId="29" fillId="26" borderId="10" numFmtId="1" xfId="0" applyNumberFormat="1" applyFont="1" applyFill="1" applyBorder="1" applyAlignment="1">
      <alignment horizontal="right"/>
    </xf>
    <xf fontId="29" fillId="24" borderId="11" numFmtId="1" xfId="789" applyNumberFormat="1" applyFont="1" applyFill="1" applyBorder="1"/>
    <xf fontId="29" fillId="24" borderId="20" numFmtId="0" xfId="0" applyFont="1" applyFill="1" applyBorder="1" applyAlignment="1">
      <alignment horizontal="left" wrapText="1"/>
    </xf>
    <xf fontId="31" fillId="0" borderId="21" numFmtId="0" xfId="0" applyFont="1" applyBorder="1" applyAlignment="1">
      <alignment horizontal="left" wrapText="1"/>
    </xf>
    <xf fontId="31" fillId="25" borderId="21" numFmtId="0" xfId="0" applyFont="1" applyFill="1" applyBorder="1" applyAlignment="1">
      <alignment wrapText="1"/>
    </xf>
    <xf fontId="31" fillId="0" borderId="21" numFmtId="0" xfId="0" applyFont="1" applyBorder="1" applyAlignment="1">
      <alignment horizontal="right" wrapText="1"/>
    </xf>
    <xf fontId="29" fillId="24" borderId="21" numFmtId="3" xfId="0" applyNumberFormat="1" applyFont="1" applyFill="1" applyBorder="1" applyAlignment="1">
      <alignment horizontal="right"/>
    </xf>
    <xf fontId="29" fillId="24" borderId="21" numFmtId="1" xfId="0" applyNumberFormat="1" applyFont="1" applyFill="1" applyBorder="1" applyAlignment="1">
      <alignment horizontal="right"/>
    </xf>
    <xf fontId="29" fillId="26" borderId="21" numFmtId="178" xfId="0" applyNumberFormat="1" applyFont="1" applyFill="1" applyBorder="1" applyAlignment="1">
      <alignment horizontal="right"/>
    </xf>
    <xf fontId="29" fillId="26" borderId="22" numFmtId="178" xfId="0" applyNumberFormat="1" applyFont="1" applyFill="1" applyBorder="1" applyAlignment="1">
      <alignment horizontal="right"/>
    </xf>
    <xf fontId="29" fillId="24" borderId="23" numFmtId="0" xfId="0" applyFont="1" applyFill="1" applyBorder="1" applyAlignment="1">
      <alignment horizontal="left" wrapText="1"/>
    </xf>
    <xf fontId="29" fillId="25" borderId="23" numFmtId="0" xfId="0" applyFont="1" applyFill="1" applyBorder="1" applyAlignment="1">
      <alignment wrapText="1"/>
    </xf>
    <xf fontId="29" fillId="24" borderId="23" numFmtId="0" xfId="0" applyFont="1" applyFill="1" applyBorder="1" applyAlignment="1">
      <alignment horizontal="right" wrapText="1"/>
    </xf>
    <xf fontId="29" fillId="24" borderId="23" numFmtId="1" xfId="0" applyNumberFormat="1" applyFont="1" applyFill="1" applyBorder="1" applyAlignment="1">
      <alignment horizontal="right"/>
    </xf>
    <xf fontId="29" fillId="26" borderId="23" numFmtId="178" xfId="0" applyNumberFormat="1" applyFont="1" applyFill="1" applyBorder="1" applyAlignment="1">
      <alignment horizontal="right"/>
    </xf>
    <xf fontId="32" fillId="26" borderId="10" numFmtId="1" xfId="0" applyNumberFormat="1" applyFont="1" applyFill="1" applyBorder="1" applyAlignment="1">
      <alignment horizontal="right"/>
    </xf>
    <xf fontId="32" fillId="24" borderId="11" numFmtId="1" xfId="789" applyNumberFormat="1" applyFont="1" applyFill="1" applyBorder="1"/>
    <xf fontId="29" fillId="26" borderId="10" numFmtId="178" xfId="0" applyNumberFormat="1" applyFont="1" applyFill="1" applyBorder="1" applyAlignment="1">
      <alignment horizontal="right" wrapText="1"/>
    </xf>
    <xf fontId="29" fillId="0" borderId="11" numFmtId="1" xfId="0" applyNumberFormat="1" applyFont="1" applyBorder="1" applyAlignment="1">
      <alignment wrapText="1"/>
    </xf>
    <xf fontId="29" fillId="27" borderId="10" numFmtId="0" xfId="0" applyFont="1" applyFill="1" applyBorder="1" applyAlignment="1">
      <alignment horizontal="left" wrapText="1"/>
    </xf>
    <xf fontId="29" fillId="27" borderId="10" numFmtId="0" xfId="0" applyFont="1" applyFill="1" applyBorder="1" applyAlignment="1">
      <alignment horizontal="right" wrapText="1"/>
    </xf>
    <xf fontId="30" fillId="27" borderId="10" numFmtId="1" xfId="0" applyNumberFormat="1" applyFont="1" applyFill="1" applyBorder="1" applyAlignment="1">
      <alignment horizontal="right" wrapText="1"/>
    </xf>
    <xf fontId="30" fillId="26" borderId="10" numFmtId="178" xfId="0" applyNumberFormat="1" applyFont="1" applyFill="1" applyBorder="1" applyAlignment="1">
      <alignment horizontal="right" wrapText="1"/>
    </xf>
    <xf fontId="29" fillId="28" borderId="10" numFmtId="0" xfId="0" applyFont="1" applyFill="1" applyBorder="1" applyAlignment="1">
      <alignment horizontal="left" wrapText="1"/>
    </xf>
    <xf fontId="29" fillId="28" borderId="10" numFmtId="0" xfId="0" applyFont="1" applyFill="1" applyBorder="1" applyAlignment="1">
      <alignment horizontal="right" wrapText="1"/>
    </xf>
    <xf fontId="30" fillId="28" borderId="10" numFmtId="1" xfId="0" applyNumberFormat="1" applyFont="1" applyFill="1" applyBorder="1" applyAlignment="1">
      <alignment horizontal="right" wrapText="1"/>
    </xf>
    <xf fontId="29" fillId="28" borderId="10" numFmtId="1" xfId="0" applyNumberFormat="1" applyFont="1" applyFill="1" applyBorder="1" applyAlignment="1">
      <alignment horizontal="right" wrapText="1"/>
    </xf>
    <xf fontId="29" fillId="29" borderId="10" numFmtId="0" xfId="0" applyFont="1" applyFill="1" applyBorder="1" applyAlignment="1">
      <alignment horizontal="left" wrapText="1"/>
    </xf>
    <xf fontId="29" fillId="29" borderId="10" numFmtId="0" xfId="0" applyFont="1" applyFill="1" applyBorder="1" applyAlignment="1">
      <alignment horizontal="right" wrapText="1"/>
    </xf>
    <xf fontId="30" fillId="29" borderId="10" numFmtId="1" xfId="0" applyNumberFormat="1" applyFont="1" applyFill="1" applyBorder="1" applyAlignment="1">
      <alignment horizontal="right" wrapText="1"/>
    </xf>
    <xf fontId="29" fillId="29" borderId="10" numFmtId="1" xfId="0" applyNumberFormat="1" applyFont="1" applyFill="1" applyBorder="1" applyAlignment="1">
      <alignment horizontal="right" wrapText="1"/>
    </xf>
    <xf fontId="29" fillId="30" borderId="10" numFmtId="0" xfId="0" applyFont="1" applyFill="1" applyBorder="1" applyAlignment="1">
      <alignment horizontal="left" wrapText="1"/>
    </xf>
    <xf fontId="29" fillId="30" borderId="10" numFmtId="0" xfId="0" applyFont="1" applyFill="1" applyBorder="1" applyAlignment="1">
      <alignment horizontal="right" wrapText="1"/>
    </xf>
    <xf fontId="30" fillId="30" borderId="10" numFmtId="1" xfId="0" applyNumberFormat="1" applyFont="1" applyFill="1" applyBorder="1" applyAlignment="1">
      <alignment horizontal="right" wrapText="1"/>
    </xf>
    <xf fontId="29" fillId="30" borderId="10" numFmtId="1" xfId="0" applyNumberFormat="1" applyFont="1" applyFill="1" applyBorder="1" applyAlignment="1">
      <alignment horizontal="right" wrapText="1"/>
    </xf>
    <xf fontId="29" fillId="31" borderId="10" numFmtId="0" xfId="0" applyFont="1" applyFill="1" applyBorder="1" applyAlignment="1">
      <alignment horizontal="left" wrapText="1"/>
    </xf>
    <xf fontId="29" fillId="31" borderId="10" numFmtId="0" xfId="0" applyFont="1" applyFill="1" applyBorder="1" applyAlignment="1">
      <alignment horizontal="right" wrapText="1"/>
    </xf>
    <xf fontId="30" fillId="31" borderId="10" numFmtId="1" xfId="0" applyNumberFormat="1" applyFont="1" applyFill="1" applyBorder="1" applyAlignment="1">
      <alignment horizontal="right" wrapText="1"/>
    </xf>
    <xf fontId="29" fillId="31" borderId="10" numFmtId="1" xfId="0" applyNumberFormat="1" applyFont="1" applyFill="1" applyBorder="1" applyAlignment="1">
      <alignment horizontal="right" wrapText="1"/>
    </xf>
    <xf fontId="30" fillId="32" borderId="10" numFmtId="0" xfId="0" applyFont="1" applyFill="1" applyBorder="1" applyAlignment="1">
      <alignment horizontal="left" wrapText="1"/>
    </xf>
    <xf fontId="30" fillId="32" borderId="10" numFmtId="1" xfId="0" applyNumberFormat="1" applyFont="1" applyFill="1" applyBorder="1" applyAlignment="1">
      <alignment horizontal="left" wrapText="1"/>
    </xf>
    <xf fontId="30" fillId="25" borderId="10" numFmtId="1" xfId="0" applyNumberFormat="1" applyFont="1" applyFill="1" applyBorder="1" applyAlignment="1">
      <alignment wrapText="1"/>
    </xf>
    <xf fontId="30" fillId="32" borderId="10" numFmtId="0" xfId="0" applyFont="1" applyFill="1" applyBorder="1" applyAlignment="1">
      <alignment horizontal="right" wrapText="1"/>
    </xf>
    <xf fontId="30" fillId="32" borderId="10" numFmtId="1" xfId="0" applyNumberFormat="1" applyFont="1" applyFill="1" applyBorder="1" applyAlignment="1">
      <alignment horizontal="right" wrapText="1"/>
    </xf>
    <xf fontId="30" fillId="33" borderId="10" numFmtId="1" xfId="0" applyNumberFormat="1" applyFont="1" applyFill="1" applyBorder="1" applyAlignment="1">
      <alignment horizontal="right" wrapText="1"/>
    </xf>
    <xf fontId="29" fillId="0" borderId="10" numFmtId="0" xfId="0" applyFont="1" applyBorder="1" applyAlignment="1">
      <alignment horizontal="left" wrapText="1"/>
    </xf>
    <xf fontId="29" fillId="0" borderId="10" numFmtId="0" xfId="0" applyFont="1" applyBorder="1" applyAlignment="1">
      <alignment horizontal="right" wrapText="1"/>
    </xf>
    <xf fontId="29" fillId="0" borderId="10" numFmtId="0" xfId="0" applyFont="1" applyBorder="1" applyAlignment="1">
      <alignment horizontal="right"/>
    </xf>
    <xf fontId="29" fillId="0" borderId="10" numFmtId="1" xfId="0" applyNumberFormat="1" applyFont="1" applyBorder="1" applyAlignment="1">
      <alignment horizontal="right"/>
    </xf>
    <xf fontId="29" fillId="24" borderId="11" numFmtId="1" xfId="789" applyNumberFormat="1" applyFont="1" applyFill="1" applyBorder="1" applyAlignment="1">
      <alignment wrapText="1"/>
    </xf>
    <xf fontId="29" fillId="24" borderId="14" numFmtId="1" xfId="0" applyNumberFormat="1" applyFont="1" applyFill="1" applyBorder="1" applyAlignment="1">
      <alignment horizontal="right"/>
    </xf>
    <xf fontId="30" fillId="24" borderId="10" numFmtId="178" xfId="0" applyNumberFormat="1" applyFont="1" applyFill="1" applyBorder="1" applyAlignment="1">
      <alignment horizontal="right"/>
    </xf>
    <xf fontId="29" fillId="25" borderId="10" numFmtId="0" xfId="0" applyFont="1" applyFill="1" applyBorder="1" applyAlignment="1">
      <alignment horizontal="left" wrapText="1"/>
    </xf>
    <xf fontId="29" fillId="25" borderId="10" numFmtId="1" xfId="0" applyNumberFormat="1" applyFont="1" applyFill="1" applyBorder="1" applyAlignment="1">
      <alignment horizontal="left" wrapText="1"/>
    </xf>
    <xf fontId="29" fillId="25" borderId="10" numFmtId="1" xfId="0" applyNumberFormat="1" applyFont="1" applyFill="1" applyBorder="1" applyAlignment="1">
      <alignment wrapText="1"/>
    </xf>
    <xf fontId="29" fillId="25" borderId="10" numFmtId="0" xfId="0" applyFont="1" applyFill="1" applyBorder="1" applyAlignment="1">
      <alignment horizontal="right" wrapText="1"/>
    </xf>
    <xf fontId="29" fillId="25" borderId="11" numFmtId="3" xfId="0" applyNumberFormat="1" applyFont="1" applyFill="1" applyBorder="1" applyAlignment="1">
      <alignment horizontal="right" wrapText="1"/>
    </xf>
    <xf fontId="30" fillId="25" borderId="10" numFmtId="1" xfId="0" applyNumberFormat="1" applyFont="1" applyFill="1" applyBorder="1" applyAlignment="1">
      <alignment horizontal="right" wrapText="1"/>
    </xf>
    <xf fontId="29" fillId="25" borderId="13" numFmtId="178" xfId="0" applyNumberFormat="1" applyFont="1" applyFill="1" applyBorder="1" applyAlignment="1">
      <alignment horizontal="right" wrapText="1"/>
    </xf>
    <xf fontId="29" fillId="0" borderId="10" numFmtId="178" xfId="0" applyNumberFormat="1" applyFont="1" applyBorder="1" applyAlignment="1">
      <alignment horizontal="right" wrapText="1"/>
    </xf>
    <xf fontId="29" fillId="0" borderId="10" numFmtId="1" xfId="0" applyNumberFormat="1" applyFont="1" applyBorder="1" applyAlignment="1">
      <alignment horizontal="right" wrapText="1"/>
    </xf>
    <xf fontId="29" fillId="0" borderId="11" numFmtId="1" xfId="789" applyNumberFormat="1" applyFont="1" applyBorder="1" applyAlignment="1">
      <alignment wrapText="1"/>
    </xf>
    <xf fontId="29" fillId="34" borderId="10" numFmtId="0" xfId="0" applyFont="1" applyFill="1" applyBorder="1" applyAlignment="1">
      <alignment horizontal="left" wrapText="1"/>
    </xf>
    <xf fontId="29" fillId="34" borderId="10" numFmtId="1" xfId="0" applyNumberFormat="1" applyFont="1" applyFill="1" applyBorder="1" applyAlignment="1">
      <alignment horizontal="left" wrapText="1"/>
    </xf>
    <xf fontId="29" fillId="34" borderId="10" numFmtId="0" xfId="0" applyFont="1" applyFill="1" applyBorder="1" applyAlignment="1">
      <alignment horizontal="right" wrapText="1"/>
    </xf>
    <xf fontId="29" fillId="34" borderId="11" numFmtId="0" xfId="0" applyFont="1" applyFill="1" applyBorder="1" applyAlignment="1">
      <alignment horizontal="right" wrapText="1"/>
    </xf>
    <xf fontId="30" fillId="34" borderId="10" numFmtId="1" xfId="0" applyNumberFormat="1" applyFont="1" applyFill="1" applyBorder="1" applyAlignment="1">
      <alignment horizontal="right" wrapText="1"/>
    </xf>
    <xf fontId="29" fillId="34" borderId="13" numFmtId="178" xfId="0" applyNumberFormat="1" applyFont="1" applyFill="1" applyBorder="1" applyAlignment="1">
      <alignment horizontal="right" wrapText="1"/>
    </xf>
    <xf fontId="29" fillId="35" borderId="10" numFmtId="0" xfId="0" applyFont="1" applyFill="1" applyBorder="1" applyAlignment="1">
      <alignment horizontal="left" wrapText="1"/>
    </xf>
    <xf fontId="29" fillId="35" borderId="10" numFmtId="1" xfId="0" applyNumberFormat="1" applyFont="1" applyFill="1" applyBorder="1" applyAlignment="1">
      <alignment horizontal="left" wrapText="1"/>
    </xf>
    <xf fontId="29" fillId="35" borderId="10" numFmtId="0" xfId="0" applyFont="1" applyFill="1" applyBorder="1" applyAlignment="1">
      <alignment horizontal="right" wrapText="1"/>
    </xf>
    <xf fontId="29" fillId="35" borderId="11" numFmtId="0" xfId="0" applyFont="1" applyFill="1" applyBorder="1" applyAlignment="1">
      <alignment horizontal="right" wrapText="1"/>
    </xf>
    <xf fontId="30" fillId="35" borderId="10" numFmtId="1" xfId="0" applyNumberFormat="1" applyFont="1" applyFill="1" applyBorder="1" applyAlignment="1">
      <alignment horizontal="right" wrapText="1"/>
    </xf>
    <xf fontId="29" fillId="35" borderId="13" numFmtId="178" xfId="0" applyNumberFormat="1" applyFont="1" applyFill="1" applyBorder="1" applyAlignment="1">
      <alignment horizontal="right" wrapText="1"/>
    </xf>
    <xf fontId="29" fillId="36" borderId="10" numFmtId="0" xfId="0" applyFont="1" applyFill="1" applyBorder="1" applyAlignment="1">
      <alignment horizontal="left" wrapText="1"/>
    </xf>
    <xf fontId="29" fillId="36" borderId="10" numFmtId="0" xfId="0" applyFont="1" applyFill="1" applyBorder="1" applyAlignment="1">
      <alignment horizontal="right" wrapText="1"/>
    </xf>
    <xf fontId="29" fillId="36" borderId="11" numFmtId="0" xfId="0" applyFont="1" applyFill="1" applyBorder="1" applyAlignment="1">
      <alignment horizontal="right" wrapText="1"/>
    </xf>
    <xf fontId="30" fillId="36" borderId="10" numFmtId="1" xfId="0" applyNumberFormat="1" applyFont="1" applyFill="1" applyBorder="1" applyAlignment="1">
      <alignment horizontal="right" wrapText="1"/>
    </xf>
    <xf fontId="29" fillId="36" borderId="13" numFmtId="178" xfId="0" applyNumberFormat="1" applyFont="1" applyFill="1" applyBorder="1" applyAlignment="1">
      <alignment horizontal="right" wrapText="1"/>
    </xf>
    <xf fontId="29" fillId="37" borderId="10" numFmtId="0" xfId="0" applyFont="1" applyFill="1" applyBorder="1" applyAlignment="1">
      <alignment horizontal="left" wrapText="1"/>
    </xf>
    <xf fontId="29" fillId="38" borderId="10" numFmtId="1" xfId="0" applyNumberFormat="1" applyFont="1" applyFill="1" applyBorder="1" applyAlignment="1">
      <alignment horizontal="left" wrapText="1"/>
    </xf>
    <xf fontId="29" fillId="37" borderId="10" numFmtId="0" xfId="0" applyFont="1" applyFill="1" applyBorder="1" applyAlignment="1">
      <alignment horizontal="right" wrapText="1"/>
    </xf>
    <xf fontId="29" fillId="37" borderId="11" numFmtId="0" xfId="0" applyFont="1" applyFill="1" applyBorder="1" applyAlignment="1">
      <alignment horizontal="right" wrapText="1"/>
    </xf>
    <xf fontId="30" fillId="37" borderId="10" numFmtId="1" xfId="0" applyNumberFormat="1" applyFont="1" applyFill="1" applyBorder="1" applyAlignment="1">
      <alignment horizontal="right" wrapText="1"/>
    </xf>
    <xf fontId="29" fillId="37" borderId="13" numFmtId="178" xfId="0" applyNumberFormat="1" applyFont="1" applyFill="1" applyBorder="1" applyAlignment="1">
      <alignment horizontal="right" wrapText="1"/>
    </xf>
    <xf fontId="29" fillId="39" borderId="10" numFmtId="0" xfId="0" applyFont="1" applyFill="1" applyBorder="1" applyAlignment="1">
      <alignment horizontal="left" wrapText="1"/>
    </xf>
    <xf fontId="29" fillId="39" borderId="10" numFmtId="0" xfId="0" applyFont="1" applyFill="1" applyBorder="1" applyAlignment="1">
      <alignment horizontal="right" wrapText="1"/>
    </xf>
    <xf fontId="29" fillId="39" borderId="11" numFmtId="0" xfId="0" applyFont="1" applyFill="1" applyBorder="1" applyAlignment="1">
      <alignment horizontal="right" wrapText="1"/>
    </xf>
    <xf fontId="30" fillId="39" borderId="10" numFmtId="1" xfId="0" applyNumberFormat="1" applyFont="1" applyFill="1" applyBorder="1" applyAlignment="1">
      <alignment horizontal="right" wrapText="1"/>
    </xf>
    <xf fontId="29" fillId="39" borderId="13" numFmtId="178" xfId="0" applyNumberFormat="1" applyFont="1" applyFill="1" applyBorder="1" applyAlignment="1">
      <alignment horizontal="right" wrapText="1"/>
    </xf>
    <xf fontId="12" fillId="0" borderId="12" numFmtId="178" xfId="0" applyNumberFormat="1" applyFont="1" applyBorder="1"/>
    <xf fontId="12" fillId="0" borderId="12" numFmtId="0" xfId="0" applyFont="1" applyBorder="1"/>
    <xf fontId="29" fillId="40" borderId="10" numFmtId="0" xfId="0" applyFont="1" applyFill="1" applyBorder="1" applyAlignment="1">
      <alignment horizontal="left" wrapText="1"/>
    </xf>
    <xf fontId="29" fillId="40" borderId="10" numFmtId="0" xfId="0" applyFont="1" applyFill="1" applyBorder="1" applyAlignment="1">
      <alignment horizontal="right" wrapText="1"/>
    </xf>
    <xf fontId="29" fillId="40" borderId="11" numFmtId="0" xfId="0" applyFont="1" applyFill="1" applyBorder="1" applyAlignment="1">
      <alignment horizontal="right" wrapText="1"/>
    </xf>
    <xf fontId="30" fillId="40" borderId="10" numFmtId="1" xfId="0" applyNumberFormat="1" applyFont="1" applyFill="1" applyBorder="1" applyAlignment="1">
      <alignment horizontal="right"/>
    </xf>
    <xf fontId="29" fillId="40" borderId="13" numFmtId="178" xfId="0" applyNumberFormat="1" applyFont="1" applyFill="1" applyBorder="1" applyAlignment="1">
      <alignment horizontal="right"/>
    </xf>
    <xf fontId="30" fillId="24" borderId="10" numFmtId="1" xfId="0" applyNumberFormat="1" applyFont="1" applyFill="1" applyBorder="1" applyAlignment="1">
      <alignment horizontal="left" wrapText="1"/>
    </xf>
    <xf fontId="30" fillId="24" borderId="11" numFmtId="3" xfId="0" applyNumberFormat="1" applyFont="1" applyFill="1" applyBorder="1" applyAlignment="1">
      <alignment horizontal="right"/>
    </xf>
    <xf fontId="30" fillId="24" borderId="10" numFmtId="1" xfId="0" applyNumberFormat="1" applyFont="1" applyFill="1" applyBorder="1" applyAlignment="1">
      <alignment horizontal="right"/>
    </xf>
    <xf fontId="30" fillId="24" borderId="13" numFmtId="178" xfId="0" applyNumberFormat="1" applyFont="1" applyFill="1" applyBorder="1" applyAlignment="1">
      <alignment horizontal="right"/>
    </xf>
    <xf fontId="30" fillId="0" borderId="11" numFmtId="1" xfId="789" applyNumberFormat="1" applyFont="1" applyBorder="1"/>
    <xf fontId="29" fillId="41" borderId="10" numFmtId="0" xfId="0" applyFont="1" applyFill="1" applyBorder="1" applyAlignment="1">
      <alignment horizontal="left" wrapText="1"/>
    </xf>
    <xf fontId="30" fillId="41" borderId="10" numFmtId="0" xfId="0" applyFont="1" applyFill="1" applyBorder="1" applyAlignment="1">
      <alignment horizontal="right" wrapText="1"/>
    </xf>
    <xf fontId="30" fillId="41" borderId="11" numFmtId="3" xfId="0" applyNumberFormat="1" applyFont="1" applyFill="1" applyBorder="1" applyAlignment="1">
      <alignment horizontal="right"/>
    </xf>
    <xf fontId="30" fillId="41" borderId="10" numFmtId="1" xfId="0" applyNumberFormat="1" applyFont="1" applyFill="1" applyBorder="1" applyAlignment="1">
      <alignment horizontal="right"/>
    </xf>
    <xf fontId="29" fillId="41" borderId="13" numFmtId="178" xfId="0" applyNumberFormat="1" applyFont="1" applyFill="1" applyBorder="1" applyAlignment="1">
      <alignment horizontal="right"/>
    </xf>
    <xf fontId="29" fillId="24" borderId="13" numFmtId="178" xfId="0" applyNumberFormat="1" applyFont="1" applyFill="1" applyBorder="1" applyAlignment="1">
      <alignment horizontal="right"/>
    </xf>
    <xf fontId="30" fillId="42" borderId="10" numFmtId="0" xfId="0" applyFont="1" applyFill="1" applyBorder="1" applyAlignment="1">
      <alignment horizontal="left" wrapText="1"/>
    </xf>
    <xf fontId="30" fillId="42" borderId="10" numFmtId="0" xfId="0" applyFont="1" applyFill="1" applyBorder="1" applyAlignment="1">
      <alignment horizontal="right" wrapText="1"/>
    </xf>
    <xf fontId="30" fillId="42" borderId="11" numFmtId="3" xfId="0" applyNumberFormat="1" applyFont="1" applyFill="1" applyBorder="1" applyAlignment="1">
      <alignment horizontal="right"/>
    </xf>
    <xf fontId="30" fillId="42" borderId="10" numFmtId="1" xfId="0" applyNumberFormat="1" applyFont="1" applyFill="1" applyBorder="1" applyAlignment="1">
      <alignment horizontal="right"/>
    </xf>
    <xf fontId="29" fillId="42" borderId="13" numFmtId="178" xfId="0" applyNumberFormat="1" applyFont="1" applyFill="1" applyBorder="1" applyAlignment="1">
      <alignment horizontal="right"/>
    </xf>
    <xf fontId="29" fillId="26" borderId="10" numFmtId="0" xfId="0" applyFont="1" applyFill="1" applyBorder="1" applyAlignment="1">
      <alignment horizontal="center"/>
    </xf>
    <xf fontId="30" fillId="26" borderId="10" numFmtId="0" xfId="0" applyFont="1" applyFill="1" applyBorder="1" applyAlignment="1">
      <alignment horizontal="left" wrapText="1"/>
    </xf>
    <xf fontId="29" fillId="26" borderId="10" numFmtId="0" xfId="0" applyFont="1" applyFill="1" applyBorder="1" applyAlignment="1">
      <alignment horizontal="right" wrapText="1"/>
    </xf>
    <xf fontId="30" fillId="26" borderId="11" numFmtId="3" xfId="0" applyNumberFormat="1" applyFont="1" applyFill="1" applyBorder="1" applyAlignment="1">
      <alignment horizontal="right" wrapText="1"/>
    </xf>
    <xf fontId="30" fillId="26" borderId="13" numFmtId="178" xfId="0" applyNumberFormat="1" applyFont="1" applyFill="1" applyBorder="1" applyAlignment="1">
      <alignment horizontal="right"/>
    </xf>
    <xf fontId="30" fillId="26" borderId="11" numFmtId="1" xfId="789" applyNumberFormat="1" applyFont="1" applyFill="1" applyBorder="1"/>
    <xf fontId="29" fillId="26" borderId="10" numFmtId="0" xfId="0" applyFont="1" applyFill="1" applyBorder="1" applyAlignment="1">
      <alignment horizontal="left" wrapText="1"/>
    </xf>
    <xf fontId="29" fillId="26" borderId="10" numFmtId="1" xfId="0" applyNumberFormat="1" applyFont="1" applyFill="1" applyBorder="1" applyAlignment="1">
      <alignment horizontal="left" wrapText="1"/>
    </xf>
    <xf fontId="29" fillId="26" borderId="10" numFmtId="0" xfId="0" applyFont="1" applyFill="1" applyBorder="1" applyAlignment="1">
      <alignment horizontal="right"/>
    </xf>
    <xf fontId="30" fillId="26" borderId="23" numFmtId="1" xfId="0" applyNumberFormat="1" applyFont="1" applyFill="1" applyBorder="1" applyAlignment="1">
      <alignment horizontal="right"/>
    </xf>
    <xf fontId="30" fillId="26" borderId="10" numFmtId="0" xfId="0" applyFont="1" applyFill="1" applyBorder="1" applyAlignment="1">
      <alignment horizontal="center" wrapText="1"/>
    </xf>
    <xf fontId="30" fillId="26" borderId="10" numFmtId="0" xfId="0" applyFont="1" applyFill="1" applyBorder="1" applyAlignment="1">
      <alignment horizontal="right" wrapText="1"/>
    </xf>
    <xf fontId="30" fillId="26" borderId="10" numFmtId="1" xfId="0" applyNumberFormat="1" applyFont="1" applyFill="1" applyBorder="1" applyAlignment="1">
      <alignment horizontal="right" wrapText="1"/>
    </xf>
    <xf fontId="30" fillId="26" borderId="11" numFmtId="1" xfId="0" applyNumberFormat="1" applyFont="1" applyFill="1" applyBorder="1" applyAlignment="1">
      <alignment wrapText="1"/>
    </xf>
    <xf fontId="30" fillId="24" borderId="10" numFmtId="0" xfId="0" applyFont="1" applyFill="1" applyBorder="1" applyAlignment="1">
      <alignment horizontal="center" wrapText="1"/>
    </xf>
    <xf fontId="29" fillId="24" borderId="10" numFmtId="0" xfId="0" applyFont="1" applyFill="1" applyBorder="1" applyAlignment="1">
      <alignment horizontal="center" wrapText="1"/>
    </xf>
    <xf fontId="29" fillId="24" borderId="10" numFmtId="1" xfId="0" applyNumberFormat="1" applyFont="1" applyFill="1" applyBorder="1" applyAlignment="1">
      <alignment horizontal="center" wrapText="1"/>
    </xf>
    <xf fontId="29" fillId="24" borderId="0" numFmtId="1" xfId="0" applyNumberFormat="1" applyFont="1" applyFill="1" applyAlignment="1">
      <alignment horizontal="center" wrapText="1"/>
    </xf>
    <xf fontId="29" fillId="25" borderId="0" numFmtId="1" xfId="0" applyNumberFormat="1" applyFont="1" applyFill="1" applyAlignment="1">
      <alignment wrapText="1"/>
    </xf>
    <xf fontId="12" fillId="0" borderId="0" numFmtId="0" xfId="0" applyFont="1"/>
    <xf fontId="29" fillId="43" borderId="10" numFmtId="0" xfId="0" applyFont="1" applyFill="1" applyBorder="1" applyAlignment="1">
      <alignment horizontal="center"/>
    </xf>
    <xf fontId="29" fillId="43" borderId="10" numFmtId="0" xfId="0" applyFont="1" applyFill="1" applyBorder="1" applyAlignment="1">
      <alignment horizontal="left" wrapText="1"/>
    </xf>
    <xf fontId="30" fillId="43" borderId="11" numFmtId="0" xfId="0" applyFont="1" applyFill="1" applyBorder="1" applyAlignment="1">
      <alignment horizontal="center" wrapText="1"/>
    </xf>
    <xf fontId="30" fillId="25" borderId="24" numFmtId="0" xfId="0" applyFont="1" applyFill="1" applyBorder="1" applyAlignment="1">
      <alignment wrapText="1"/>
    </xf>
    <xf fontId="30" fillId="43" borderId="24" numFmtId="0" xfId="0" applyFont="1" applyFill="1" applyBorder="1" applyAlignment="1">
      <alignment horizontal="right" wrapText="1"/>
    </xf>
    <xf fontId="30" fillId="43" borderId="24" numFmtId="1" xfId="0" applyNumberFormat="1" applyFont="1" applyFill="1" applyBorder="1" applyAlignment="1">
      <alignment horizontal="right" wrapText="1"/>
    </xf>
    <xf fontId="30" fillId="43" borderId="24" numFmtId="178" xfId="0" applyNumberFormat="1" applyFont="1" applyFill="1" applyBorder="1" applyAlignment="1">
      <alignment horizontal="right" wrapText="1"/>
    </xf>
    <xf fontId="30" fillId="43" borderId="24" numFmtId="1" xfId="0" applyNumberFormat="1" applyFont="1" applyFill="1" applyBorder="1" applyAlignment="1">
      <alignment wrapText="1"/>
    </xf>
    <xf fontId="12" fillId="26" borderId="10" numFmtId="0" xfId="0" applyFont="1" applyFill="1" applyBorder="1"/>
    <xf fontId="29" fillId="43" borderId="10" numFmtId="1" xfId="0" applyNumberFormat="1" applyFont="1" applyFill="1" applyBorder="1" applyAlignment="1">
      <alignment horizontal="center" wrapText="1"/>
    </xf>
    <xf fontId="29" fillId="43" borderId="10" numFmtId="1" xfId="0" applyNumberFormat="1" applyFont="1" applyFill="1" applyBorder="1" applyAlignment="1">
      <alignment horizontal="right" wrapText="1"/>
    </xf>
    <xf fontId="29" fillId="43" borderId="10" numFmtId="0" xfId="0" applyFont="1" applyFill="1" applyBorder="1" applyAlignment="1">
      <alignment horizontal="right" wrapText="1"/>
    </xf>
    <xf fontId="29" fillId="43" borderId="10" numFmtId="178" xfId="0" applyNumberFormat="1" applyFont="1" applyFill="1" applyBorder="1" applyAlignment="1">
      <alignment horizontal="right" wrapText="1"/>
    </xf>
    <xf fontId="29" fillId="43" borderId="10" numFmtId="178" xfId="0" applyNumberFormat="1" applyFont="1" applyFill="1" applyBorder="1" applyAlignment="1">
      <alignment horizontal="right"/>
    </xf>
    <xf fontId="29" fillId="43" borderId="10" numFmtId="1" xfId="0" applyNumberFormat="1" applyFont="1" applyFill="1" applyBorder="1" applyAlignment="1">
      <alignment horizontal="right"/>
    </xf>
    <xf fontId="29" fillId="43" borderId="11" numFmtId="1" xfId="789" applyNumberFormat="1" applyFont="1" applyFill="1" applyBorder="1"/>
    <xf fontId="12" fillId="26" borderId="12" numFmtId="178" xfId="0" applyNumberFormat="1" applyFont="1" applyFill="1" applyBorder="1"/>
    <xf fontId="12" fillId="26" borderId="12" numFmtId="0" xfId="0" applyFont="1" applyFill="1" applyBorder="1"/>
    <xf fontId="12" fillId="26" borderId="13" numFmtId="0" xfId="0" applyFont="1" applyFill="1" applyBorder="1"/>
    <xf fontId="33" fillId="26" borderId="10" numFmtId="0" xfId="0" applyFont="1" applyFill="1" applyBorder="1" applyAlignment="1">
      <alignment horizontal="center"/>
    </xf>
    <xf fontId="30" fillId="26" borderId="11" numFmtId="1" xfId="789" applyNumberFormat="1" applyFont="1" applyFill="1" applyBorder="1" applyAlignment="1">
      <alignment wrapText="1"/>
    </xf>
    <xf fontId="33" fillId="26" borderId="12" numFmtId="178" xfId="0" applyNumberFormat="1" applyFont="1" applyFill="1" applyBorder="1" applyAlignment="1">
      <alignment horizontal="center"/>
    </xf>
    <xf fontId="33" fillId="26" borderId="12" numFmtId="0" xfId="0" applyFont="1" applyFill="1" applyBorder="1" applyAlignment="1">
      <alignment horizontal="center"/>
    </xf>
    <xf fontId="33" fillId="26" borderId="0" numFmtId="0" xfId="0" applyFont="1" applyFill="1" applyAlignment="1">
      <alignment horizontal="center"/>
    </xf>
    <xf fontId="30" fillId="43" borderId="10" numFmtId="0" xfId="0" applyFont="1" applyFill="1" applyBorder="1" applyAlignment="1">
      <alignment horizontal="center" wrapText="1"/>
    </xf>
    <xf fontId="30" fillId="43" borderId="10" numFmtId="0" xfId="0" applyFont="1" applyFill="1" applyBorder="1" applyAlignment="1">
      <alignment horizontal="left" wrapText="1"/>
    </xf>
    <xf fontId="30" fillId="43" borderId="10" numFmtId="0" xfId="0" applyFont="1" applyFill="1" applyBorder="1" applyAlignment="1">
      <alignment horizontal="right" wrapText="1"/>
    </xf>
    <xf fontId="30" fillId="43" borderId="10" numFmtId="1" xfId="0" applyNumberFormat="1" applyFont="1" applyFill="1" applyBorder="1" applyAlignment="1">
      <alignment horizontal="right" wrapText="1"/>
    </xf>
    <xf fontId="30" fillId="43" borderId="10" numFmtId="178" xfId="0" applyNumberFormat="1" applyFont="1" applyFill="1" applyBorder="1" applyAlignment="1">
      <alignment horizontal="right" wrapText="1"/>
    </xf>
    <xf fontId="30" fillId="43" borderId="11" numFmtId="1" xfId="0" applyNumberFormat="1" applyFont="1" applyFill="1" applyBorder="1" applyAlignment="1">
      <alignment wrapText="1"/>
    </xf>
    <xf fontId="29" fillId="43" borderId="10" numFmtId="0" xfId="0" applyFont="1" applyFill="1" applyBorder="1" applyAlignment="1">
      <alignment horizontal="center" wrapText="1"/>
    </xf>
    <xf fontId="29" fillId="43" borderId="14" numFmtId="0" xfId="0" applyFont="1" applyFill="1" applyBorder="1" applyAlignment="1">
      <alignment horizontal="left" wrapText="1"/>
    </xf>
    <xf fontId="29" fillId="25" borderId="14" numFmtId="0" xfId="0" applyFont="1" applyFill="1" applyBorder="1" applyAlignment="1">
      <alignment wrapText="1"/>
    </xf>
    <xf fontId="29" fillId="43" borderId="14" numFmtId="0" xfId="0" applyFont="1" applyFill="1" applyBorder="1" applyAlignment="1">
      <alignment horizontal="right" wrapText="1"/>
    </xf>
    <xf fontId="29" fillId="43" borderId="11" numFmtId="1" xfId="0" applyNumberFormat="1" applyFont="1" applyFill="1" applyBorder="1" applyAlignment="1">
      <alignment wrapText="1"/>
    </xf>
    <xf fontId="12" fillId="39" borderId="10" numFmtId="0" xfId="0" applyFont="1" applyFill="1" applyBorder="1"/>
    <xf fontId="34" fillId="43" borderId="11" numFmtId="0" xfId="0" applyFont="1" applyFill="1" applyBorder="1" applyAlignment="1">
      <alignment wrapText="1"/>
    </xf>
    <xf fontId="34" fillId="43" borderId="12" numFmtId="0" xfId="0" applyFont="1" applyFill="1" applyBorder="1" applyAlignment="1">
      <alignment horizontal="left" wrapText="1"/>
    </xf>
    <xf fontId="34" fillId="25" borderId="12" numFmtId="0" xfId="0" applyFont="1" applyFill="1" applyBorder="1" applyAlignment="1">
      <alignment wrapText="1"/>
    </xf>
    <xf fontId="34" fillId="43" borderId="12" numFmtId="1" xfId="0" applyNumberFormat="1" applyFont="1" applyFill="1" applyBorder="1" applyAlignment="1">
      <alignment horizontal="right" wrapText="1"/>
    </xf>
    <xf fontId="34" fillId="43" borderId="0" numFmtId="0" xfId="0" applyFont="1" applyFill="1" applyAlignment="1">
      <alignment horizontal="right" wrapText="1"/>
    </xf>
    <xf fontId="29" fillId="43" borderId="0" numFmtId="178" xfId="0" applyNumberFormat="1" applyFont="1" applyFill="1" applyAlignment="1">
      <alignment horizontal="right" wrapText="1"/>
    </xf>
    <xf fontId="34" fillId="43" borderId="0" numFmtId="1" xfId="103" applyNumberFormat="1" applyFont="1" applyFill="1" applyAlignment="1">
      <alignment horizontal="right" wrapText="1"/>
    </xf>
    <xf fontId="34" fillId="24" borderId="12" numFmtId="178" xfId="0" applyNumberFormat="1" applyFont="1" applyFill="1" applyBorder="1" applyAlignment="1">
      <alignment horizontal="justify"/>
    </xf>
    <xf fontId="29" fillId="43" borderId="11" numFmtId="0" xfId="0" applyFont="1" applyFill="1" applyBorder="1" applyAlignment="1">
      <alignment wrapText="1"/>
    </xf>
    <xf fontId="29" fillId="43" borderId="12" numFmtId="1" xfId="0" applyNumberFormat="1" applyFont="1" applyFill="1" applyBorder="1" applyAlignment="1">
      <alignment horizontal="right" wrapText="1"/>
    </xf>
    <xf fontId="29" fillId="43" borderId="13" numFmtId="0" xfId="0" applyFont="1" applyFill="1" applyBorder="1" applyAlignment="1">
      <alignment horizontal="right" wrapText="1"/>
    </xf>
    <xf fontId="29" fillId="43" borderId="0" numFmtId="1" xfId="0" applyNumberFormat="1" applyFont="1" applyFill="1" applyAlignment="1">
      <alignment horizontal="right" wrapText="1"/>
    </xf>
    <xf fontId="34" fillId="43" borderId="10" numFmtId="1" xfId="103" applyNumberFormat="1" applyFont="1" applyFill="1" applyBorder="1" applyAlignment="1">
      <alignment horizontal="right" wrapText="1"/>
    </xf>
    <xf fontId="29" fillId="43" borderId="0" numFmtId="1" xfId="0" applyNumberFormat="1" applyFont="1" applyFill="1" applyAlignment="1">
      <alignment wrapText="1"/>
    </xf>
    <xf fontId="29" fillId="24" borderId="12" numFmtId="178" xfId="0" applyNumberFormat="1" applyFont="1" applyFill="1" applyBorder="1" applyAlignment="1">
      <alignment horizontal="center" wrapText="1"/>
    </xf>
    <xf fontId="29" fillId="43" borderId="12" numFmtId="1" xfId="0" applyNumberFormat="1" applyFont="1" applyFill="1" applyBorder="1" applyAlignment="1">
      <alignment horizontal="left" wrapText="1"/>
    </xf>
    <xf fontId="29" fillId="25" borderId="12" numFmtId="1" xfId="0" applyNumberFormat="1" applyFont="1" applyFill="1" applyBorder="1" applyAlignment="1">
      <alignment wrapText="1"/>
    </xf>
    <xf fontId="29" fillId="43" borderId="12" numFmtId="0" xfId="0" applyFont="1" applyFill="1" applyBorder="1" applyAlignment="1">
      <alignment horizontal="right" wrapText="1"/>
    </xf>
    <xf fontId="34" fillId="43" borderId="12" numFmtId="0" xfId="0" applyFont="1" applyFill="1" applyBorder="1" applyAlignment="1">
      <alignment wrapText="1"/>
    </xf>
    <xf fontId="29" fillId="43" borderId="13" numFmtId="1" xfId="0" applyNumberFormat="1" applyFont="1" applyFill="1" applyBorder="1" applyAlignment="1">
      <alignment horizontal="right" wrapText="1"/>
    </xf>
    <xf fontId="30" fillId="43" borderId="10" numFmtId="1" xfId="0" applyNumberFormat="1" applyFont="1" applyFill="1" applyBorder="1" applyAlignment="1">
      <alignment horizontal="center" wrapText="1"/>
    </xf>
    <xf fontId="29" fillId="43" borderId="23" numFmtId="0" xfId="0" applyFont="1" applyFill="1" applyBorder="1" applyAlignment="1">
      <alignment horizontal="left" wrapText="1"/>
    </xf>
    <xf fontId="30" fillId="25" borderId="23" numFmtId="1" xfId="0" applyNumberFormat="1" applyFont="1" applyFill="1" applyBorder="1" applyAlignment="1">
      <alignment horizontal="right" wrapText="1"/>
    </xf>
    <xf fontId="30" fillId="43" borderId="11" numFmtId="1" xfId="789" applyNumberFormat="1" applyFont="1" applyFill="1" applyBorder="1" applyAlignment="1">
      <alignment wrapText="1"/>
    </xf>
    <xf fontId="12" fillId="0" borderId="13" numFmtId="0" xfId="0" applyFont="1" applyBorder="1"/>
    <xf fontId="29" fillId="43" borderId="12" numFmtId="0" xfId="0" applyFont="1" applyFill="1" applyBorder="1" applyAlignment="1">
      <alignment horizontal="left" wrapText="1"/>
    </xf>
    <xf fontId="29" fillId="25" borderId="12" numFmtId="0" xfId="0" applyFont="1" applyFill="1" applyBorder="1" applyAlignment="1">
      <alignment wrapText="1"/>
    </xf>
    <xf fontId="29" fillId="43" borderId="11" numFmtId="0" xfId="0" applyFont="1" applyFill="1" applyBorder="1"/>
    <xf fontId="29" fillId="43" borderId="0" numFmtId="1" xfId="0" applyNumberFormat="1" applyFont="1" applyFill="1" applyAlignment="1">
      <alignment horizontal="right"/>
    </xf>
    <xf fontId="29" fillId="43" borderId="10" numFmtId="1" xfId="103" applyNumberFormat="1" applyFont="1" applyFill="1" applyBorder="1" applyAlignment="1">
      <alignment horizontal="right" wrapText="1"/>
    </xf>
    <xf fontId="29" fillId="43" borderId="11" numFmtId="1" xfId="789" applyNumberFormat="1" applyFont="1" applyFill="1" applyBorder="1" applyAlignment="1">
      <alignment wrapText="1"/>
    </xf>
    <xf fontId="29" fillId="26" borderId="10" numFmtId="1" xfId="103" applyNumberFormat="1" applyFont="1" applyFill="1" applyBorder="1" applyAlignment="1">
      <alignment horizontal="right" wrapText="1"/>
    </xf>
    <xf fontId="29" fillId="26" borderId="11" numFmtId="1" xfId="789" applyNumberFormat="1" applyFont="1" applyFill="1" applyBorder="1" applyAlignment="1">
      <alignment wrapText="1"/>
    </xf>
    <xf fontId="29" fillId="43" borderId="11" numFmtId="0" xfId="0" applyFont="1" applyFill="1" applyBorder="1" applyAlignment="1">
      <alignment horizontal="left" wrapText="1"/>
    </xf>
    <xf fontId="29" fillId="43" borderId="0" numFmtId="0" xfId="0" applyFont="1" applyFill="1" applyAlignment="1">
      <alignment horizontal="right" wrapText="1"/>
    </xf>
    <xf fontId="29" fillId="43" borderId="10" numFmtId="179" xfId="0" applyNumberFormat="1" applyFont="1" applyFill="1" applyBorder="1" applyAlignment="1">
      <alignment horizontal="right" wrapText="1"/>
    </xf>
    <xf fontId="29" fillId="43" borderId="0" numFmtId="179" xfId="0" applyNumberFormat="1" applyFont="1" applyFill="1" applyAlignment="1">
      <alignment horizontal="right" wrapText="1"/>
    </xf>
    <xf fontId="30" fillId="43" borderId="12" numFmtId="0" xfId="0" applyFont="1" applyFill="1" applyBorder="1" applyAlignment="1">
      <alignment horizontal="left" wrapText="1"/>
    </xf>
    <xf fontId="30" fillId="25" borderId="12" numFmtId="0" xfId="0" applyFont="1" applyFill="1" applyBorder="1" applyAlignment="1">
      <alignment wrapText="1"/>
    </xf>
    <xf fontId="30" fillId="25" borderId="12" numFmtId="1" xfId="0" applyNumberFormat="1" applyFont="1" applyFill="1" applyBorder="1" applyAlignment="1">
      <alignment horizontal="right" wrapText="1"/>
    </xf>
    <xf fontId="30" fillId="43" borderId="0" numFmtId="1" xfId="0" applyNumberFormat="1" applyFont="1" applyFill="1" applyAlignment="1">
      <alignment horizontal="right" wrapText="1"/>
    </xf>
    <xf fontId="30" fillId="43" borderId="0" numFmtId="178" xfId="0" applyNumberFormat="1" applyFont="1" applyFill="1" applyAlignment="1">
      <alignment horizontal="right" wrapText="1"/>
    </xf>
    <xf fontId="29" fillId="43" borderId="11" numFmtId="0" xfId="0" applyFont="1" applyFill="1" applyBorder="1" applyAlignment="1">
      <alignment horizontal="center" wrapText="1"/>
    </xf>
    <xf fontId="29" fillId="43" borderId="24" numFmtId="0" xfId="0" applyFont="1" applyFill="1" applyBorder="1" applyAlignment="1">
      <alignment horizontal="center" wrapText="1"/>
    </xf>
    <xf fontId="29" fillId="43" borderId="25" numFmtId="0" xfId="0" applyFont="1" applyFill="1" applyBorder="1" applyAlignment="1">
      <alignment horizontal="center" wrapText="1"/>
    </xf>
    <xf fontId="29" fillId="25" borderId="25" numFmtId="0" xfId="0" applyFont="1" applyFill="1" applyBorder="1" applyAlignment="1">
      <alignment wrapText="1"/>
    </xf>
    <xf fontId="29" fillId="43" borderId="25" numFmtId="0" xfId="0" applyFont="1" applyFill="1" applyBorder="1" applyAlignment="1">
      <alignment horizontal="right" wrapText="1"/>
    </xf>
    <xf fontId="29" fillId="43" borderId="24" numFmtId="0" xfId="0" applyFont="1" applyFill="1" applyBorder="1" applyAlignment="1">
      <alignment horizontal="right" wrapText="1"/>
    </xf>
    <xf fontId="29" fillId="43" borderId="24" numFmtId="1" xfId="0" applyNumberFormat="1" applyFont="1" applyFill="1" applyBorder="1" applyAlignment="1">
      <alignment horizontal="right" wrapText="1"/>
    </xf>
    <xf fontId="29" fillId="43" borderId="24" numFmtId="1" xfId="0" applyNumberFormat="1" applyFont="1" applyFill="1" applyBorder="1" applyAlignment="1">
      <alignment wrapText="1"/>
    </xf>
    <xf fontId="12" fillId="26" borderId="0" numFmtId="0" xfId="0" applyFont="1" applyFill="1"/>
    <xf fontId="30" fillId="43" borderId="0" numFmtId="1" xfId="0" applyNumberFormat="1" applyFont="1" applyFill="1" applyAlignment="1">
      <alignment wrapText="1"/>
    </xf>
    <xf fontId="30" fillId="43" borderId="11" numFmtId="1" xfId="0" applyNumberFormat="1" applyFont="1" applyFill="1" applyBorder="1" applyAlignment="1">
      <alignment horizontal="center" wrapText="1"/>
    </xf>
    <xf fontId="30" fillId="43" borderId="24" numFmtId="0" xfId="0" applyFont="1" applyFill="1" applyBorder="1" applyAlignment="1">
      <alignment horizontal="left" wrapText="1"/>
    </xf>
    <xf fontId="30" fillId="43" borderId="24" numFmtId="178" xfId="0" applyNumberFormat="1" applyFont="1" applyFill="1" applyBorder="1" applyAlignment="1">
      <alignment horizontal="right"/>
    </xf>
    <xf fontId="30" fillId="43" borderId="24" numFmtId="1" xfId="0" applyNumberFormat="1" applyFont="1" applyFill="1" applyBorder="1" applyAlignment="1">
      <alignment horizontal="right"/>
    </xf>
    <xf fontId="30" fillId="43" borderId="24" numFmtId="1" xfId="789" applyNumberFormat="1" applyFont="1" applyFill="1" applyBorder="1" applyAlignment="1">
      <alignment wrapText="1"/>
    </xf>
    <xf fontId="30" fillId="26" borderId="11" numFmtId="0" xfId="0" applyFont="1" applyFill="1" applyBorder="1" applyAlignment="1">
      <alignment horizontal="center" wrapText="1"/>
    </xf>
    <xf fontId="30" fillId="26" borderId="24" numFmtId="0" xfId="0" applyFont="1" applyFill="1" applyBorder="1" applyAlignment="1">
      <alignment horizontal="left" wrapText="1"/>
    </xf>
    <xf fontId="35" fillId="26" borderId="24" numFmtId="0" xfId="0" applyFont="1" applyFill="1" applyBorder="1" applyAlignment="1">
      <alignment horizontal="right" wrapText="1"/>
    </xf>
    <xf fontId="30" fillId="26" borderId="24" numFmtId="0" xfId="0" applyFont="1" applyFill="1" applyBorder="1" applyAlignment="1">
      <alignment horizontal="right" wrapText="1"/>
    </xf>
    <xf fontId="30" fillId="26" borderId="24" numFmtId="1" xfId="0" applyNumberFormat="1" applyFont="1" applyFill="1" applyBorder="1" applyAlignment="1">
      <alignment horizontal="right" wrapText="1"/>
    </xf>
    <xf fontId="30" fillId="26" borderId="24" numFmtId="178" xfId="0" applyNumberFormat="1" applyFont="1" applyFill="1" applyBorder="1" applyAlignment="1">
      <alignment horizontal="right"/>
    </xf>
    <xf fontId="30" fillId="26" borderId="24" numFmtId="1" xfId="0" applyNumberFormat="1" applyFont="1" applyFill="1" applyBorder="1" applyAlignment="1">
      <alignment horizontal="right"/>
    </xf>
    <xf fontId="30" fillId="26" borderId="24" numFmtId="1" xfId="789" applyNumberFormat="1" applyFont="1" applyFill="1" applyBorder="1" applyAlignment="1">
      <alignment wrapText="1"/>
    </xf>
    <xf fontId="30" fillId="43" borderId="26" numFmtId="0" xfId="0" applyFont="1" applyFill="1" applyBorder="1" applyAlignment="1">
      <alignment horizontal="center" wrapText="1"/>
    </xf>
    <xf fontId="30" fillId="43" borderId="27" numFmtId="0" xfId="0" applyFont="1" applyFill="1" applyBorder="1" applyAlignment="1">
      <alignment horizontal="center" wrapText="1"/>
    </xf>
    <xf fontId="30" fillId="25" borderId="27" numFmtId="0" xfId="0" applyFont="1" applyFill="1" applyBorder="1" applyAlignment="1">
      <alignment wrapText="1"/>
    </xf>
    <xf fontId="30" fillId="43" borderId="27" numFmtId="0" xfId="0" applyFont="1" applyFill="1" applyBorder="1" applyAlignment="1">
      <alignment horizontal="right" wrapText="1"/>
    </xf>
    <xf fontId="30" fillId="43" borderId="27" numFmtId="1" xfId="0" applyNumberFormat="1" applyFont="1" applyFill="1" applyBorder="1" applyAlignment="1">
      <alignment horizontal="right" wrapText="1"/>
    </xf>
    <xf fontId="30" fillId="43" borderId="27" numFmtId="178" xfId="0" applyNumberFormat="1" applyFont="1" applyFill="1" applyBorder="1" applyAlignment="1">
      <alignment horizontal="right" wrapText="1"/>
    </xf>
    <xf fontId="30" fillId="43" borderId="27" numFmtId="1" xfId="0" applyNumberFormat="1" applyFont="1" applyFill="1" applyBorder="1" applyAlignment="1">
      <alignment wrapText="1"/>
    </xf>
    <xf fontId="29" fillId="43" borderId="28" numFmtId="0" xfId="0" applyFont="1" applyFill="1" applyBorder="1" applyAlignment="1">
      <alignment horizontal="center" wrapText="1"/>
    </xf>
    <xf fontId="29" fillId="25" borderId="28" numFmtId="0" xfId="0" applyFont="1" applyFill="1" applyBorder="1" applyAlignment="1">
      <alignment wrapText="1"/>
    </xf>
    <xf fontId="29" fillId="43" borderId="28" numFmtId="0" xfId="0" applyFont="1" applyFill="1" applyBorder="1" applyAlignment="1">
      <alignment horizontal="right" wrapText="1"/>
    </xf>
    <xf fontId="29" fillId="43" borderId="28" numFmtId="1" xfId="0" applyNumberFormat="1" applyFont="1" applyFill="1" applyBorder="1" applyAlignment="1">
      <alignment horizontal="right" wrapText="1"/>
    </xf>
    <xf fontId="29" fillId="43" borderId="28" numFmtId="178" xfId="0" applyNumberFormat="1" applyFont="1" applyFill="1" applyBorder="1" applyAlignment="1">
      <alignment horizontal="right" wrapText="1"/>
    </xf>
    <xf fontId="29" fillId="43" borderId="28" numFmtId="1" xfId="0" applyNumberFormat="1" applyFont="1" applyFill="1" applyBorder="1" applyAlignment="1">
      <alignment wrapText="1"/>
    </xf>
    <xf fontId="29" fillId="43" borderId="10" numFmtId="1" xfId="104" applyNumberFormat="1" applyFont="1" applyFill="1" applyBorder="1" applyAlignment="1">
      <alignment horizontal="center" wrapText="1"/>
    </xf>
    <xf fontId="29" fillId="43" borderId="10" numFmtId="0" xfId="104" applyFont="1" applyFill="1" applyBorder="1" applyAlignment="1">
      <alignment wrapText="1"/>
    </xf>
    <xf fontId="29" fillId="43" borderId="10" numFmtId="178" xfId="104" applyNumberFormat="1" applyFont="1" applyFill="1" applyBorder="1" applyAlignment="1">
      <alignment horizontal="right" wrapText="1"/>
    </xf>
    <xf fontId="29" fillId="43" borderId="0" numFmtId="1" xfId="104" applyNumberFormat="1" applyFont="1" applyFill="1" applyAlignment="1">
      <alignment horizontal="right" wrapText="1"/>
    </xf>
    <xf fontId="29" fillId="43" borderId="11" numFmtId="1" xfId="104" applyNumberFormat="1" applyFont="1" applyFill="1" applyBorder="1" applyAlignment="1">
      <alignment wrapText="1"/>
    </xf>
    <xf fontId="30" fillId="43" borderId="10" numFmtId="0" xfId="0" applyFont="1" applyFill="1" applyBorder="1" applyAlignment="1">
      <alignment wrapText="1"/>
    </xf>
    <xf fontId="29" fillId="25" borderId="24" numFmtId="0" xfId="0" applyFont="1" applyFill="1" applyBorder="1" applyAlignment="1">
      <alignment wrapText="1"/>
    </xf>
    <xf fontId="29" fillId="43" borderId="24" numFmtId="178" xfId="0" applyNumberFormat="1" applyFont="1" applyFill="1" applyBorder="1" applyAlignment="1">
      <alignment horizontal="right" wrapText="1"/>
    </xf>
    <xf fontId="30" fillId="43" borderId="12" numFmtId="0" xfId="0" applyFont="1" applyFill="1" applyBorder="1" applyAlignment="1">
      <alignment horizontal="right" wrapText="1"/>
    </xf>
    <xf fontId="30" fillId="43" borderId="13" numFmtId="0" xfId="0" applyFont="1" applyFill="1" applyBorder="1" applyAlignment="1">
      <alignment horizontal="right" wrapText="1"/>
    </xf>
    <xf fontId="30" fillId="26" borderId="24" numFmtId="0" xfId="0" applyFont="1" applyFill="1" applyBorder="1" applyAlignment="1">
      <alignment wrapText="1"/>
    </xf>
    <xf fontId="30" fillId="26" borderId="24" numFmtId="0" xfId="0" applyFont="1" applyFill="1" applyBorder="1" applyAlignment="1">
      <alignment horizontal="center" wrapText="1"/>
    </xf>
    <xf fontId="30" fillId="25" borderId="0" numFmtId="0" xfId="0" applyFont="1" applyFill="1" applyAlignment="1">
      <alignment wrapText="1"/>
    </xf>
    <xf fontId="30" fillId="26" borderId="0" numFmtId="0" xfId="0" applyFont="1" applyFill="1" applyAlignment="1">
      <alignment horizontal="right" wrapText="1"/>
    </xf>
    <xf fontId="30" fillId="26" borderId="24" numFmtId="178" xfId="0" applyNumberFormat="1" applyFont="1" applyFill="1" applyBorder="1" applyAlignment="1">
      <alignment horizontal="right" wrapText="1"/>
    </xf>
    <xf fontId="30" fillId="26" borderId="24" numFmtId="1" xfId="0" applyNumberFormat="1" applyFont="1" applyFill="1" applyBorder="1" applyAlignment="1">
      <alignment wrapText="1"/>
    </xf>
    <xf fontId="30" fillId="43" borderId="24" numFmtId="0" xfId="0" applyFont="1" applyFill="1" applyBorder="1" applyAlignment="1">
      <alignment horizontal="center" wrapText="1"/>
    </xf>
    <xf fontId="29" fillId="43" borderId="12" numFmtId="0" xfId="0" applyFont="1" applyFill="1" applyBorder="1" applyAlignment="1">
      <alignment horizontal="center" wrapText="1"/>
    </xf>
    <xf fontId="29" fillId="43" borderId="23" numFmtId="0" xfId="0" applyFont="1" applyFill="1" applyBorder="1" applyAlignment="1">
      <alignment horizontal="right" wrapText="1"/>
    </xf>
    <xf fontId="29" fillId="43" borderId="10" numFmtId="0" xfId="0" applyFont="1" applyFill="1" applyBorder="1" applyAlignment="1">
      <alignment horizontal="right"/>
    </xf>
    <xf fontId="35" fillId="26" borderId="10" numFmtId="0" xfId="0" applyFont="1" applyFill="1" applyBorder="1" applyAlignment="1">
      <alignment horizontal="right" wrapText="1"/>
    </xf>
    <xf fontId="12" fillId="44" borderId="10" numFmtId="0" xfId="0" applyFont="1" applyFill="1" applyBorder="1"/>
    <xf fontId="29" fillId="43" borderId="29" numFmtId="0" xfId="0" applyFont="1" applyFill="1" applyBorder="1" applyAlignment="1">
      <alignment horizontal="right" wrapText="1"/>
    </xf>
    <xf fontId="29" fillId="43" borderId="14" numFmtId="178" xfId="0" applyNumberFormat="1" applyFont="1" applyFill="1" applyBorder="1" applyAlignment="1">
      <alignment horizontal="right" wrapText="1"/>
    </xf>
    <xf fontId="29" fillId="43" borderId="14" numFmtId="1" xfId="0" applyNumberFormat="1" applyFont="1" applyFill="1" applyBorder="1" applyAlignment="1">
      <alignment horizontal="right" wrapText="1"/>
    </xf>
    <xf fontId="30" fillId="43" borderId="30" numFmtId="0" xfId="0" applyFont="1" applyFill="1" applyBorder="1" applyAlignment="1">
      <alignment horizontal="left" wrapText="1"/>
    </xf>
    <xf fontId="30" fillId="43" borderId="12" numFmtId="1" xfId="0" applyNumberFormat="1" applyFont="1" applyFill="1" applyBorder="1" applyAlignment="1">
      <alignment horizontal="right" wrapText="1"/>
    </xf>
    <xf fontId="30" fillId="43" borderId="12" numFmtId="178" xfId="0" applyNumberFormat="1" applyFont="1" applyFill="1" applyBorder="1" applyAlignment="1">
      <alignment horizontal="right" wrapText="1"/>
    </xf>
    <xf fontId="30" fillId="43" borderId="12" numFmtId="1" xfId="789" applyNumberFormat="1" applyFont="1" applyFill="1" applyBorder="1" applyAlignment="1">
      <alignment wrapText="1"/>
    </xf>
    <xf fontId="29" fillId="43" borderId="31" numFmtId="0" xfId="0" applyFont="1" applyFill="1" applyBorder="1" applyAlignment="1">
      <alignment horizontal="left" wrapText="1"/>
    </xf>
    <xf fontId="29" fillId="25" borderId="31" numFmtId="0" xfId="0" applyFont="1" applyFill="1" applyBorder="1" applyAlignment="1">
      <alignment wrapText="1"/>
    </xf>
    <xf fontId="29" fillId="43" borderId="31" numFmtId="0" xfId="0" applyFont="1" applyFill="1" applyBorder="1" applyAlignment="1">
      <alignment horizontal="right" wrapText="1"/>
    </xf>
    <xf fontId="29" fillId="43" borderId="23" numFmtId="1" xfId="0" applyNumberFormat="1" applyFont="1" applyFill="1" applyBorder="1" applyAlignment="1">
      <alignment horizontal="right" wrapText="1"/>
    </xf>
    <xf fontId="29" fillId="43" borderId="23" numFmtId="178" xfId="0" applyNumberFormat="1" applyFont="1" applyFill="1" applyBorder="1" applyAlignment="1">
      <alignment horizontal="right" wrapText="1"/>
    </xf>
    <xf fontId="29" fillId="43" borderId="30" numFmtId="1" xfId="0" applyNumberFormat="1" applyFont="1" applyFill="1" applyBorder="1" applyAlignment="1">
      <alignment wrapText="1"/>
    </xf>
    <xf fontId="30" fillId="43" borderId="23" numFmtId="0" xfId="0" applyFont="1" applyFill="1" applyBorder="1" applyAlignment="1">
      <alignment horizontal="left" wrapText="1"/>
    </xf>
    <xf fontId="30" fillId="25" borderId="23" numFmtId="0" xfId="0" applyFont="1" applyFill="1" applyBorder="1" applyAlignment="1">
      <alignment wrapText="1"/>
    </xf>
    <xf fontId="29" fillId="24" borderId="12" numFmtId="178" xfId="0" applyNumberFormat="1" applyFont="1" applyFill="1" applyBorder="1" applyAlignment="1">
      <alignment horizontal="left" wrapText="1"/>
    </xf>
    <xf fontId="29" fillId="43" borderId="26" numFmtId="1" xfId="0" applyNumberFormat="1" applyFont="1" applyFill="1" applyBorder="1" applyAlignment="1">
      <alignment wrapText="1"/>
    </xf>
    <xf fontId="29" fillId="43" borderId="26" numFmtId="0" xfId="0" applyFont="1" applyFill="1" applyBorder="1" applyAlignment="1">
      <alignment horizontal="left" wrapText="1"/>
    </xf>
    <xf fontId="29" fillId="43" borderId="29" numFmtId="1" xfId="0" applyNumberFormat="1" applyFont="1" applyFill="1" applyBorder="1" applyAlignment="1">
      <alignment horizontal="right" wrapText="1"/>
    </xf>
    <xf fontId="29" fillId="43" borderId="14" numFmtId="178" xfId="103" applyNumberFormat="1" applyFont="1" applyFill="1" applyBorder="1" applyAlignment="1">
      <alignment horizontal="right" wrapText="1"/>
    </xf>
    <xf fontId="29" fillId="43" borderId="0" numFmtId="1" xfId="103" applyNumberFormat="1" applyFont="1" applyFill="1" applyAlignment="1">
      <alignment horizontal="right" wrapText="1"/>
    </xf>
    <xf fontId="29" fillId="43" borderId="11" numFmtId="1" xfId="0" applyNumberFormat="1" applyFont="1" applyFill="1" applyBorder="1" applyAlignment="1">
      <alignment horizontal="center" wrapText="1"/>
    </xf>
    <xf fontId="29" fillId="43" borderId="14" numFmtId="179" xfId="0" applyNumberFormat="1" applyFont="1" applyFill="1" applyBorder="1" applyAlignment="1">
      <alignment horizontal="right"/>
    </xf>
    <xf fontId="29" fillId="43" borderId="14" numFmtId="1" xfId="0" applyNumberFormat="1" applyFont="1" applyFill="1" applyBorder="1" applyAlignment="1">
      <alignment horizontal="right"/>
    </xf>
    <xf fontId="29" fillId="43" borderId="11" numFmtId="1" xfId="0" applyNumberFormat="1" applyFont="1" applyFill="1" applyBorder="1"/>
    <xf fontId="36" fillId="43" borderId="12" numFmtId="0" xfId="0" applyFont="1" applyFill="1" applyBorder="1" applyAlignment="1">
      <alignment horizontal="right" wrapText="1"/>
    </xf>
    <xf fontId="36" fillId="43" borderId="27" numFmtId="0" xfId="0" applyFont="1" applyFill="1" applyBorder="1" applyAlignment="1">
      <alignment horizontal="right" wrapText="1"/>
    </xf>
    <xf fontId="29" fillId="43" borderId="11" numFmtId="1" xfId="0" applyNumberFormat="1" applyFont="1" applyFill="1" applyBorder="1" applyAlignment="1">
      <alignment horizontal="right" wrapText="1"/>
    </xf>
    <xf fontId="29" fillId="43" borderId="26" numFmtId="1" xfId="103" applyNumberFormat="1" applyFont="1" applyFill="1" applyBorder="1" applyAlignment="1">
      <alignment horizontal="right" wrapText="1"/>
    </xf>
    <xf fontId="29" fillId="43" borderId="0" numFmtId="0" xfId="0" applyFont="1" applyFill="1" applyAlignment="1">
      <alignment horizontal="left" wrapText="1"/>
    </xf>
    <xf fontId="36" fillId="43" borderId="13" numFmtId="0" xfId="0" applyFont="1" applyFill="1" applyBorder="1" applyAlignment="1">
      <alignment horizontal="right" wrapText="1"/>
    </xf>
    <xf fontId="29" fillId="25" borderId="12" numFmtId="178" xfId="0" applyNumberFormat="1" applyFont="1" applyFill="1" applyBorder="1" applyAlignment="1">
      <alignment horizontal="right" wrapText="1"/>
    </xf>
    <xf fontId="29" fillId="43" borderId="32" numFmtId="0" xfId="0" applyFont="1" applyFill="1" applyBorder="1" applyAlignment="1">
      <alignment horizontal="right" wrapText="1"/>
    </xf>
    <xf fontId="29" fillId="43" borderId="0" numFmtId="1" xfId="19" applyNumberFormat="1" applyFont="1" applyFill="1" applyAlignment="1">
      <alignment horizontal="right" wrapText="1"/>
    </xf>
    <xf fontId="29" fillId="43" borderId="23" numFmtId="1" xfId="0" applyNumberFormat="1" applyFont="1" applyFill="1" applyBorder="1" applyAlignment="1">
      <alignment horizontal="left" wrapText="1"/>
    </xf>
    <xf fontId="29" fillId="25" borderId="23" numFmtId="1" xfId="0" applyNumberFormat="1" applyFont="1" applyFill="1" applyBorder="1" applyAlignment="1">
      <alignment wrapText="1"/>
    </xf>
    <xf fontId="30" fillId="43" borderId="23" numFmtId="1" xfId="0" applyNumberFormat="1" applyFont="1" applyFill="1" applyBorder="1" applyAlignment="1">
      <alignment horizontal="right" wrapText="1"/>
    </xf>
    <xf fontId="30" fillId="24" borderId="10" numFmtId="3" xfId="0" applyNumberFormat="1" applyFont="1" applyFill="1" applyBorder="1" applyAlignment="1">
      <alignment horizontal="right" wrapText="1"/>
    </xf>
    <xf fontId="29" fillId="25" borderId="0" numFmtId="0" xfId="0" applyFont="1" applyFill="1" applyAlignment="1">
      <alignment wrapText="1"/>
    </xf>
    <xf fontId="37" fillId="43" borderId="10" numFmtId="1" xfId="0" applyNumberFormat="1" applyFont="1" applyFill="1" applyBorder="1" applyAlignment="1">
      <alignment horizontal="center" wrapText="1"/>
    </xf>
    <xf fontId="37" fillId="43" borderId="10" numFmtId="0" xfId="0" applyFont="1" applyFill="1" applyBorder="1" applyAlignment="1">
      <alignment horizontal="left" wrapText="1"/>
    </xf>
    <xf fontId="37" fillId="25" borderId="0" numFmtId="0" xfId="0" applyFont="1" applyFill="1" applyAlignment="1">
      <alignment wrapText="1"/>
    </xf>
    <xf fontId="37" fillId="43" borderId="0" numFmtId="0" xfId="0" applyFont="1" applyFill="1" applyAlignment="1">
      <alignment horizontal="right" wrapText="1"/>
    </xf>
    <xf fontId="37" fillId="43" borderId="10" numFmtId="0" xfId="0" applyFont="1" applyFill="1" applyBorder="1" applyAlignment="1">
      <alignment horizontal="right" wrapText="1"/>
    </xf>
    <xf fontId="37" fillId="43" borderId="0" numFmtId="1" xfId="0" applyNumberFormat="1" applyFont="1" applyFill="1" applyAlignment="1">
      <alignment horizontal="right" wrapText="1"/>
    </xf>
    <xf fontId="37" fillId="43" borderId="10" numFmtId="178" xfId="0" applyNumberFormat="1" applyFont="1" applyFill="1" applyBorder="1" applyAlignment="1">
      <alignment horizontal="right" wrapText="1"/>
    </xf>
    <xf fontId="37" fillId="43" borderId="0" numFmtId="49" xfId="0" applyNumberFormat="1" applyFont="1" applyFill="1" applyAlignment="1">
      <alignment horizontal="right" wrapText="1"/>
    </xf>
    <xf fontId="37" fillId="43" borderId="10" numFmtId="1" xfId="0" applyNumberFormat="1" applyFont="1" applyFill="1" applyBorder="1" applyAlignment="1">
      <alignment horizontal="right" wrapText="1"/>
    </xf>
    <xf fontId="37" fillId="43" borderId="0" numFmtId="1" xfId="0" applyNumberFormat="1" applyFont="1" applyFill="1" applyAlignment="1">
      <alignment wrapText="1"/>
    </xf>
    <xf fontId="37" fillId="24" borderId="12" numFmtId="178" xfId="0" applyNumberFormat="1" applyFont="1" applyFill="1" applyBorder="1" applyAlignment="1">
      <alignment horizontal="left" wrapText="1"/>
    </xf>
    <xf fontId="37" fillId="25" borderId="10" numFmtId="0" xfId="0" applyFont="1" applyFill="1" applyBorder="1" applyAlignment="1">
      <alignment wrapText="1"/>
    </xf>
    <xf fontId="37" fillId="43" borderId="10" numFmtId="179" xfId="0" applyNumberFormat="1" applyFont="1" applyFill="1" applyBorder="1" applyAlignment="1">
      <alignment horizontal="right" wrapText="1"/>
    </xf>
    <xf fontId="37" fillId="43" borderId="11" numFmtId="1" xfId="0" applyNumberFormat="1" applyFont="1" applyFill="1" applyBorder="1" applyAlignment="1">
      <alignment wrapText="1"/>
    </xf>
    <xf fontId="29" fillId="43" borderId="10" numFmtId="1" xfId="0" applyNumberFormat="1" applyFont="1" applyFill="1" applyBorder="1" applyAlignment="1">
      <alignment horizontal="center"/>
    </xf>
    <xf fontId="30" fillId="43" borderId="10" numFmtId="1" xfId="0" applyNumberFormat="1" applyFont="1" applyFill="1" applyBorder="1" applyAlignment="1">
      <alignment horizontal="right"/>
    </xf>
    <xf fontId="30" fillId="43" borderId="10" numFmtId="178" xfId="0" applyNumberFormat="1" applyFont="1" applyFill="1" applyBorder="1" applyAlignment="1">
      <alignment horizontal="right"/>
    </xf>
    <xf fontId="30" fillId="43" borderId="11" numFmtId="1" xfId="789" applyNumberFormat="1" applyFont="1" applyFill="1" applyBorder="1"/>
    <xf fontId="29" fillId="43" borderId="0" numFmtId="1" xfId="0" applyNumberFormat="1" applyFont="1" applyFill="1" applyAlignment="1">
      <alignment horizontal="center" wrapText="1"/>
    </xf>
    <xf fontId="33" fillId="26" borderId="10" numFmtId="0" xfId="0" applyFont="1" applyFill="1" applyBorder="1"/>
    <xf fontId="33" fillId="26" borderId="12" numFmtId="178" xfId="0" applyNumberFormat="1" applyFont="1" applyFill="1" applyBorder="1"/>
    <xf fontId="33" fillId="26" borderId="12" numFmtId="0" xfId="0" applyFont="1" applyFill="1" applyBorder="1"/>
    <xf fontId="33" fillId="26" borderId="13" numFmtId="0" xfId="0" applyFont="1" applyFill="1" applyBorder="1"/>
    <xf fontId="29" fillId="43" borderId="11" numFmtId="0" xfId="103" applyFont="1" applyFill="1" applyBorder="1" applyAlignment="1">
      <alignment horizontal="center" wrapText="1"/>
    </xf>
    <xf fontId="0" fillId="43" borderId="12" numFmtId="0" xfId="0" applyFill="1" applyBorder="1" applyAlignment="1">
      <alignment horizontal="right" wrapText="1"/>
    </xf>
    <xf fontId="29" fillId="24" borderId="12" numFmtId="178" xfId="103" applyNumberFormat="1" applyFont="1" applyFill="1" applyBorder="1" applyAlignment="1">
      <alignment horizontal="center" wrapText="1"/>
    </xf>
    <xf fontId="30" fillId="43" borderId="13" numFmtId="1" xfId="0" applyNumberFormat="1" applyFont="1" applyFill="1" applyBorder="1" applyAlignment="1">
      <alignment horizontal="right" wrapText="1"/>
    </xf>
    <xf fontId="30" fillId="24" borderId="12" numFmtId="178" xfId="103" applyNumberFormat="1" applyFont="1" applyFill="1" applyBorder="1" applyAlignment="1">
      <alignment horizontal="center" wrapText="1"/>
    </xf>
    <xf fontId="30" fillId="43" borderId="11" numFmtId="0" xfId="0" applyFont="1" applyFill="1" applyBorder="1" applyAlignment="1">
      <alignment horizontal="left" wrapText="1"/>
    </xf>
    <xf fontId="30" fillId="26" borderId="25" numFmtId="0" xfId="0" applyFont="1" applyFill="1" applyBorder="1" applyAlignment="1">
      <alignment horizontal="left" wrapText="1"/>
    </xf>
    <xf fontId="30" fillId="25" borderId="25" numFmtId="0" xfId="0" applyFont="1" applyFill="1" applyBorder="1" applyAlignment="1">
      <alignment wrapText="1"/>
    </xf>
    <xf fontId="35" fillId="26" borderId="25" numFmtId="0" xfId="0" applyFont="1" applyFill="1" applyBorder="1" applyAlignment="1">
      <alignment horizontal="right" wrapText="1"/>
    </xf>
    <xf fontId="31" fillId="43" borderId="24" numFmtId="0" xfId="0" applyFont="1" applyFill="1" applyBorder="1" applyAlignment="1">
      <alignment horizontal="left" wrapText="1"/>
    </xf>
    <xf fontId="31" fillId="43" borderId="27" numFmtId="0" xfId="0" applyFont="1" applyFill="1" applyBorder="1" applyAlignment="1">
      <alignment horizontal="left" wrapText="1"/>
    </xf>
    <xf fontId="31" fillId="25" borderId="27" numFmtId="0" xfId="0" applyFont="1" applyFill="1" applyBorder="1" applyAlignment="1">
      <alignment wrapText="1"/>
    </xf>
    <xf fontId="31" fillId="43" borderId="27" numFmtId="0" xfId="0" applyFont="1" applyFill="1" applyBorder="1" applyAlignment="1">
      <alignment horizontal="right" wrapText="1"/>
    </xf>
    <xf fontId="31" fillId="43" borderId="24" numFmtId="0" xfId="0" applyFont="1" applyFill="1" applyBorder="1" applyAlignment="1">
      <alignment horizontal="right" wrapText="1"/>
    </xf>
    <xf fontId="31" fillId="43" borderId="24" numFmtId="1" xfId="0" applyNumberFormat="1" applyFont="1" applyFill="1" applyBorder="1" applyAlignment="1">
      <alignment horizontal="right" wrapText="1"/>
    </xf>
    <xf fontId="31" fillId="43" borderId="24" numFmtId="178" xfId="0" applyNumberFormat="1" applyFont="1" applyFill="1" applyBorder="1" applyAlignment="1">
      <alignment horizontal="right" wrapText="1"/>
    </xf>
    <xf fontId="31" fillId="43" borderId="24" numFmtId="1" xfId="0" applyNumberFormat="1" applyFont="1" applyFill="1" applyBorder="1" applyAlignment="1">
      <alignment wrapText="1"/>
    </xf>
    <xf fontId="34" fillId="43" borderId="11" numFmtId="0" xfId="0" applyFont="1" applyFill="1" applyBorder="1" applyAlignment="1">
      <alignment horizontal="left" wrapText="1"/>
    </xf>
    <xf fontId="34" fillId="43" borderId="10" numFmtId="1" xfId="0" applyNumberFormat="1" applyFont="1" applyFill="1" applyBorder="1" applyAlignment="1">
      <alignment horizontal="right" wrapText="1"/>
    </xf>
    <xf fontId="34" fillId="43" borderId="0" numFmtId="178" xfId="0" applyNumberFormat="1" applyFont="1" applyFill="1" applyAlignment="1">
      <alignment horizontal="right" wrapText="1"/>
    </xf>
    <xf fontId="34" fillId="43" borderId="10" numFmtId="178" xfId="0" applyNumberFormat="1" applyFont="1" applyFill="1" applyBorder="1" applyAlignment="1">
      <alignment horizontal="right" wrapText="1"/>
    </xf>
    <xf fontId="34" fillId="43" borderId="0" numFmtId="1" xfId="0" applyNumberFormat="1" applyFont="1" applyFill="1" applyAlignment="1">
      <alignment horizontal="right" wrapText="1"/>
    </xf>
    <xf fontId="34" fillId="43" borderId="11" numFmtId="1" xfId="0" applyNumberFormat="1" applyFont="1" applyFill="1" applyBorder="1" applyAlignment="1">
      <alignment wrapText="1"/>
    </xf>
    <xf fontId="29" fillId="0" borderId="12" numFmtId="178" xfId="0" applyNumberFormat="1" applyFont="1" applyBorder="1" applyAlignment="1">
      <alignment horizontal="left"/>
    </xf>
    <xf fontId="34" fillId="43" borderId="0" numFmtId="1" xfId="0" applyNumberFormat="1" applyFont="1" applyFill="1" applyAlignment="1">
      <alignment wrapText="1"/>
    </xf>
    <xf fontId="29" fillId="43" borderId="11" numFmtId="0" xfId="103" applyFont="1" applyFill="1" applyBorder="1" applyAlignment="1">
      <alignment horizontal="left" wrapText="1"/>
    </xf>
    <xf fontId="29" fillId="43" borderId="10" numFmtId="0" xfId="103" applyFont="1" applyFill="1" applyBorder="1" applyAlignment="1">
      <alignment horizontal="right" wrapText="1"/>
    </xf>
    <xf fontId="34" fillId="43" borderId="10" numFmtId="0" xfId="0" applyFont="1" applyFill="1" applyBorder="1" applyAlignment="1">
      <alignment horizontal="right"/>
    </xf>
    <xf fontId="12" fillId="43" borderId="11" numFmtId="1" xfId="0" applyNumberFormat="1" applyFont="1" applyFill="1" applyBorder="1" applyAlignment="1">
      <alignment wrapText="1"/>
    </xf>
    <xf fontId="34" fillId="43" borderId="10" numFmtId="0" xfId="0" applyFont="1" applyFill="1" applyBorder="1" applyAlignment="1">
      <alignment horizontal="right" wrapText="1"/>
    </xf>
    <xf fontId="29" fillId="43" borderId="11" numFmtId="1" xfId="103" applyNumberFormat="1" applyFont="1" applyFill="1" applyBorder="1" applyAlignment="1">
      <alignment wrapText="1"/>
    </xf>
    <xf fontId="12" fillId="0" borderId="12" numFmtId="178" xfId="0" applyNumberFormat="1" applyFont="1" applyBorder="1" applyAlignment="1">
      <alignment horizontal="left"/>
    </xf>
    <xf fontId="29" fillId="43" borderId="0" numFmtId="178" xfId="103" applyNumberFormat="1" applyFont="1" applyFill="1" applyAlignment="1">
      <alignment horizontal="right" wrapText="1"/>
    </xf>
    <xf fontId="30" fillId="43" borderId="10" numFmtId="1" xfId="103" applyNumberFormat="1" applyFont="1" applyFill="1" applyBorder="1" applyAlignment="1">
      <alignment horizontal="center" wrapText="1"/>
    </xf>
    <xf fontId="29" fillId="43" borderId="12" numFmtId="0" xfId="0" applyFont="1" applyFill="1" applyBorder="1" applyAlignment="1">
      <alignment wrapText="1"/>
    </xf>
    <xf fontId="29" fillId="43" borderId="11" numFmtId="0" xfId="103" applyFont="1" applyFill="1" applyBorder="1" applyAlignment="1">
      <alignment wrapText="1"/>
    </xf>
    <xf fontId="34" fillId="43" borderId="10" numFmtId="0" xfId="0" applyFont="1" applyFill="1" applyBorder="1" applyAlignment="1">
      <alignment wrapText="1"/>
    </xf>
    <xf fontId="34" fillId="43" borderId="23" numFmtId="0" xfId="0" applyFont="1" applyFill="1" applyBorder="1" applyAlignment="1">
      <alignment wrapText="1"/>
    </xf>
    <xf fontId="34" fillId="25" borderId="23" numFmtId="0" xfId="0" applyFont="1" applyFill="1" applyBorder="1" applyAlignment="1">
      <alignment wrapText="1"/>
    </xf>
    <xf fontId="35" fillId="26" borderId="10" numFmtId="1" xfId="0" applyNumberFormat="1" applyFont="1" applyFill="1" applyBorder="1" applyAlignment="1">
      <alignment horizontal="right" wrapText="1"/>
    </xf>
    <xf fontId="29" fillId="43" borderId="28" numFmtId="0" xfId="0" applyFont="1" applyFill="1" applyBorder="1" applyAlignment="1">
      <alignment horizontal="left" wrapText="1"/>
    </xf>
    <xf fontId="29" fillId="43" borderId="14" numFmtId="179" xfId="0" applyNumberFormat="1" applyFont="1" applyFill="1" applyBorder="1" applyAlignment="1">
      <alignment horizontal="right" wrapText="1"/>
    </xf>
    <xf fontId="29" fillId="43" borderId="26" numFmtId="1" xfId="0" applyNumberFormat="1" applyFont="1" applyFill="1" applyBorder="1"/>
    <xf fontId="12" fillId="43" borderId="10" numFmtId="0" xfId="0" applyFont="1" applyFill="1" applyBorder="1"/>
    <xf fontId="29" fillId="43" borderId="10" numFmtId="0" xfId="0" applyFont="1" applyFill="1" applyBorder="1" applyAlignment="1">
      <alignment horizontal="center" vertical="top" wrapText="1"/>
    </xf>
    <xf fontId="29" fillId="43" borderId="10" numFmtId="0" xfId="0" applyFont="1" applyFill="1" applyBorder="1" applyAlignment="1">
      <alignment horizontal="left" vertical="top" wrapText="1"/>
    </xf>
    <xf fontId="29" fillId="25" borderId="10" numFmtId="0" xfId="0" applyFont="1" applyFill="1" applyBorder="1" applyAlignment="1">
      <alignment horizontal="center" vertical="top" wrapText="1"/>
    </xf>
    <xf fontId="29" fillId="43" borderId="10" numFmtId="2" xfId="0" applyNumberFormat="1" applyFont="1" applyFill="1" applyBorder="1" applyAlignment="1">
      <alignment horizontal="center" vertical="top" wrapText="1"/>
    </xf>
    <xf fontId="29" fillId="43" borderId="10" numFmtId="179" xfId="0" applyNumberFormat="1" applyFont="1" applyFill="1" applyBorder="1" applyAlignment="1">
      <alignment horizontal="center" vertical="top" wrapText="1"/>
    </xf>
    <xf fontId="29" fillId="43" borderId="10" numFmtId="0" xfId="0" applyFont="1" applyFill="1" applyBorder="1" applyAlignment="1">
      <alignment horizontal="center" vertical="top"/>
    </xf>
    <xf fontId="29" fillId="43" borderId="10" numFmtId="0" xfId="0" applyFont="1" applyFill="1" applyBorder="1" applyAlignment="1">
      <alignment vertical="top" wrapText="1"/>
    </xf>
    <xf fontId="29" fillId="43" borderId="33" numFmtId="178" xfId="0" applyNumberFormat="1" applyFont="1" applyFill="1" applyBorder="1" applyAlignment="1">
      <alignment horizontal="left" wrapText="1"/>
    </xf>
    <xf fontId="12" fillId="43" borderId="12" numFmtId="0" xfId="0" applyFont="1" applyFill="1" applyBorder="1"/>
    <xf fontId="12" fillId="43" borderId="13" numFmtId="0" xfId="0" applyFont="1" applyFill="1" applyBorder="1"/>
    <xf fontId="30" fillId="43" borderId="23" numFmtId="178" xfId="0" applyNumberFormat="1" applyFont="1" applyFill="1" applyBorder="1" applyAlignment="1">
      <alignment horizontal="right" wrapText="1"/>
    </xf>
    <xf fontId="30" fillId="43" borderId="30" numFmtId="1" xfId="789" applyNumberFormat="1" applyFont="1" applyFill="1" applyBorder="1" applyAlignment="1">
      <alignment wrapText="1"/>
    </xf>
    <xf fontId="29" fillId="43" borderId="0" numFmtId="0" xfId="0" applyFont="1" applyFill="1" applyAlignment="1">
      <alignment horizontal="center" wrapText="1"/>
    </xf>
    <xf fontId="12" fillId="25" borderId="10" numFmtId="0" xfId="0" applyFont="1" applyFill="1" applyBorder="1"/>
    <xf fontId="29" fillId="43" borderId="0" numFmtId="1" xfId="0" applyNumberFormat="1" applyFont="1" applyFill="1"/>
    <xf fontId="30" fillId="43" borderId="23" numFmtId="0" xfId="0" applyFont="1" applyFill="1" applyBorder="1" applyAlignment="1">
      <alignment horizontal="right" wrapText="1"/>
    </xf>
    <xf fontId="29" fillId="24" borderId="10" numFmtId="1" xfId="0" applyNumberFormat="1" applyFont="1" applyFill="1" applyBorder="1" applyAlignment="1">
      <alignment horizontal="right"/>
    </xf>
    <xf fontId="29" fillId="24" borderId="10" numFmtId="178" xfId="0" applyNumberFormat="1" applyFont="1" applyFill="1" applyBorder="1" applyAlignment="1">
      <alignment horizontal="right"/>
    </xf>
    <xf fontId="29" fillId="43" borderId="10" numFmtId="0" xfId="103" applyFont="1" applyFill="1" applyBorder="1" applyAlignment="1">
      <alignment wrapText="1"/>
    </xf>
    <xf fontId="34" fillId="25" borderId="0" numFmtId="0" xfId="0" applyFont="1" applyFill="1" applyAlignment="1">
      <alignment wrapText="1"/>
    </xf>
    <xf fontId="29" fillId="43" borderId="10" numFmtId="178" xfId="103" applyNumberFormat="1" applyFont="1" applyFill="1" applyBorder="1" applyAlignment="1">
      <alignment horizontal="right" wrapText="1"/>
    </xf>
    <xf fontId="29" fillId="43" borderId="10" numFmtId="1" xfId="103" applyNumberFormat="1" applyFont="1" applyFill="1" applyBorder="1" applyAlignment="1">
      <alignment wrapText="1"/>
    </xf>
    <xf fontId="12" fillId="24" borderId="33" numFmtId="178" xfId="0" applyNumberFormat="1" applyFont="1" applyFill="1" applyBorder="1"/>
    <xf fontId="30" fillId="43" borderId="10" numFmtId="0" xfId="103" applyFont="1" applyFill="1" applyBorder="1" applyAlignment="1">
      <alignment horizontal="left" wrapText="1"/>
    </xf>
    <xf fontId="30" fillId="43" borderId="10" numFmtId="1" xfId="0" applyNumberFormat="1" applyFont="1" applyFill="1" applyBorder="1" applyAlignment="1">
      <alignment wrapText="1"/>
    </xf>
    <xf fontId="33" fillId="26" borderId="33" numFmtId="178" xfId="0" applyNumberFormat="1" applyFont="1" applyFill="1" applyBorder="1"/>
    <xf fontId="30" fillId="43" borderId="0" numFmtId="0" xfId="0" applyFont="1" applyFill="1" applyAlignment="1">
      <alignment horizontal="left" wrapText="1"/>
    </xf>
    <xf fontId="30" fillId="43" borderId="0" numFmtId="0" xfId="0" applyFont="1" applyFill="1" applyAlignment="1">
      <alignment horizontal="right" wrapText="1"/>
    </xf>
    <xf fontId="33" fillId="26" borderId="0" numFmtId="0" xfId="0" applyFont="1" applyFill="1"/>
    <xf fontId="30" fillId="26" borderId="10" numFmtId="1" xfId="0" applyNumberFormat="1" applyFont="1" applyFill="1" applyBorder="1" applyAlignment="1">
      <alignment horizontal="center" wrapText="1"/>
    </xf>
    <xf fontId="30" fillId="26" borderId="10" numFmtId="0" xfId="103" applyFont="1" applyFill="1" applyBorder="1" applyAlignment="1">
      <alignment horizontal="left" wrapText="1"/>
    </xf>
    <xf fontId="30" fillId="26" borderId="0" numFmtId="0" xfId="0" applyFont="1" applyFill="1" applyAlignment="1">
      <alignment horizontal="left" wrapText="1"/>
    </xf>
    <xf fontId="30" fillId="26" borderId="0" numFmtId="178" xfId="0" applyNumberFormat="1" applyFont="1" applyFill="1" applyAlignment="1">
      <alignment horizontal="right" wrapText="1"/>
    </xf>
    <xf fontId="30" fillId="26" borderId="0" numFmtId="1" xfId="0" applyNumberFormat="1" applyFont="1" applyFill="1" applyAlignment="1">
      <alignment horizontal="right" wrapText="1"/>
    </xf>
    <xf fontId="29" fillId="43" borderId="30" numFmtId="0" xfId="0" applyFont="1" applyFill="1" applyBorder="1" applyAlignment="1">
      <alignment horizontal="left" wrapText="1"/>
    </xf>
    <xf fontId="29" fillId="43" borderId="27" numFmtId="0" xfId="0" applyFont="1" applyFill="1" applyBorder="1" applyAlignment="1">
      <alignment horizontal="center" wrapText="1"/>
    </xf>
    <xf fontId="29" fillId="25" borderId="27" numFmtId="0" xfId="0" applyFont="1" applyFill="1" applyBorder="1" applyAlignment="1">
      <alignment wrapText="1"/>
    </xf>
    <xf fontId="29" fillId="43" borderId="27" numFmtId="0" xfId="0" applyFont="1" applyFill="1" applyBorder="1" applyAlignment="1">
      <alignment horizontal="right" wrapText="1"/>
    </xf>
    <xf fontId="29" fillId="43" borderId="0" numFmtId="178" xfId="0" applyNumberFormat="1" applyFont="1" applyFill="1" applyAlignment="1">
      <alignment horizontal="center" wrapText="1"/>
    </xf>
    <xf fontId="29" fillId="43" borderId="10" numFmtId="178" xfId="0" applyNumberFormat="1" applyFont="1" applyFill="1" applyBorder="1" applyAlignment="1">
      <alignment horizontal="center" wrapText="1"/>
    </xf>
    <xf fontId="29" fillId="43" borderId="13" numFmtId="0" xfId="0" applyFont="1" applyFill="1" applyBorder="1" applyAlignment="1">
      <alignment horizontal="center" wrapText="1"/>
    </xf>
    <xf fontId="29" fillId="43" borderId="0" numFmtId="0" xfId="0" applyFont="1" applyFill="1" applyAlignment="1">
      <alignment wrapText="1"/>
    </xf>
    <xf fontId="12" fillId="24" borderId="0" numFmtId="0" xfId="0" applyFont="1" applyFill="1"/>
    <xf fontId="30" fillId="25" borderId="23" numFmtId="0" xfId="0" applyFont="1" applyFill="1" applyBorder="1" applyAlignment="1">
      <alignment horizontal="right" wrapText="1"/>
    </xf>
    <xf fontId="29" fillId="43" borderId="10" numFmtId="2" xfId="0" applyNumberFormat="1" applyFont="1" applyFill="1" applyBorder="1" applyAlignment="1">
      <alignment horizontal="center" wrapText="1"/>
    </xf>
    <xf fontId="29" fillId="43" borderId="0" numFmtId="2" xfId="0" applyNumberFormat="1" applyFont="1" applyFill="1" applyAlignment="1">
      <alignment horizontal="center" wrapText="1"/>
    </xf>
    <xf fontId="29" fillId="43" borderId="0" numFmtId="9" xfId="0" applyNumberFormat="1" applyFont="1" applyFill="1" applyAlignment="1">
      <alignment wrapText="1"/>
    </xf>
    <xf fontId="29" fillId="43" borderId="11" numFmtId="2" xfId="789" applyNumberFormat="1" applyFont="1" applyFill="1" applyBorder="1"/>
    <xf fontId="29" fillId="0" borderId="11" numFmtId="0" xfId="0" applyFont="1" applyBorder="1" applyAlignment="1">
      <alignment horizontal="center" wrapText="1"/>
    </xf>
    <xf fontId="29" fillId="0" borderId="24" numFmtId="0" xfId="0" applyFont="1" applyBorder="1" applyAlignment="1">
      <alignment horizontal="center" wrapText="1"/>
    </xf>
    <xf fontId="29" fillId="0" borderId="24" numFmtId="0" xfId="0" applyFont="1" applyBorder="1" applyAlignment="1">
      <alignment horizontal="right" wrapText="1"/>
    </xf>
    <xf fontId="29" fillId="0" borderId="24" numFmtId="1" xfId="0" applyNumberFormat="1" applyFont="1" applyBorder="1" applyAlignment="1">
      <alignment horizontal="right" wrapText="1"/>
    </xf>
    <xf fontId="29" fillId="0" borderId="24" numFmtId="178" xfId="0" applyNumberFormat="1" applyFont="1" applyBorder="1" applyAlignment="1">
      <alignment horizontal="right" wrapText="1"/>
    </xf>
    <xf fontId="29" fillId="0" borderId="24" numFmtId="1" xfId="0" applyNumberFormat="1" applyFont="1" applyBorder="1" applyAlignment="1">
      <alignment wrapText="1"/>
    </xf>
    <xf fontId="29" fillId="25" borderId="10" numFmtId="0" xfId="0" applyFont="1" applyFill="1" applyBorder="1" applyAlignment="1">
      <alignment horizontal="center" wrapText="1"/>
    </xf>
    <xf fontId="29" fillId="24" borderId="0" numFmtId="0" xfId="0" applyFont="1" applyFill="1" applyAlignment="1">
      <alignment horizontal="center" wrapText="1"/>
    </xf>
    <xf fontId="29" fillId="24" borderId="13" numFmtId="0" xfId="0" applyFont="1" applyFill="1" applyBorder="1" applyAlignment="1">
      <alignment horizontal="right" wrapText="1"/>
    </xf>
    <xf fontId="29" fillId="24" borderId="0" numFmtId="1" xfId="0" applyNumberFormat="1" applyFont="1" applyFill="1" applyAlignment="1">
      <alignment horizontal="right" wrapText="1"/>
    </xf>
    <xf fontId="29" fillId="24" borderId="0" numFmtId="178" xfId="0" applyNumberFormat="1" applyFont="1" applyFill="1" applyAlignment="1">
      <alignment horizontal="right" wrapText="1"/>
    </xf>
    <xf fontId="29" fillId="24" borderId="11" numFmtId="1" xfId="0" applyNumberFormat="1" applyFont="1" applyFill="1" applyBorder="1" applyAlignment="1">
      <alignment wrapText="1"/>
    </xf>
    <xf fontId="33" fillId="43" borderId="10" numFmtId="0" xfId="0" applyFont="1" applyFill="1" applyBorder="1" applyAlignment="1">
      <alignment horizontal="left"/>
    </xf>
    <xf fontId="12" fillId="43" borderId="10" numFmtId="0" xfId="0" applyFont="1" applyFill="1" applyBorder="1" applyAlignment="1">
      <alignment horizontal="left"/>
    </xf>
    <xf fontId="12" fillId="25" borderId="23" numFmtId="0" xfId="0" applyFont="1" applyFill="1" applyBorder="1"/>
    <xf fontId="12" fillId="43" borderId="10" numFmtId="1" xfId="0" applyNumberFormat="1" applyFont="1" applyFill="1" applyBorder="1" applyAlignment="1">
      <alignment horizontal="right"/>
    </xf>
    <xf fontId="12" fillId="43" borderId="10" numFmtId="0" xfId="0" applyFont="1" applyFill="1" applyBorder="1" applyAlignment="1">
      <alignment horizontal="right"/>
    </xf>
    <xf fontId="12" fillId="43" borderId="10" numFmtId="178" xfId="0" applyNumberFormat="1" applyFont="1" applyFill="1" applyBorder="1" applyAlignment="1">
      <alignment horizontal="right"/>
    </xf>
    <xf fontId="12" fillId="43" borderId="11" numFmtId="1" xfId="789" applyNumberFormat="1" applyFont="1" applyFill="1" applyBorder="1"/>
    <xf fontId="12" fillId="33" borderId="10" numFmtId="0" xfId="0" applyFont="1" applyFill="1" applyBorder="1"/>
    <xf fontId="38" fillId="43" borderId="30" numFmtId="0" xfId="0" applyFont="1" applyFill="1" applyBorder="1" applyAlignment="1">
      <alignment horizontal="center" wrapText="1"/>
    </xf>
    <xf fontId="34" fillId="43" borderId="12" numFmtId="0" xfId="0" applyFont="1" applyFill="1" applyBorder="1" applyAlignment="1">
      <alignment horizontal="center" wrapText="1"/>
    </xf>
    <xf fontId="29" fillId="43" borderId="0" numFmtId="3" xfId="0" applyNumberFormat="1" applyFont="1" applyFill="1" applyAlignment="1">
      <alignment horizontal="right" wrapText="1"/>
    </xf>
    <xf fontId="34" fillId="0" borderId="12" numFmtId="178" xfId="0" applyNumberFormat="1" applyFont="1" applyBorder="1" applyAlignment="1">
      <alignment horizontal="center" wrapText="1"/>
    </xf>
    <xf fontId="30" fillId="43" borderId="10" numFmtId="3" xfId="0" applyNumberFormat="1" applyFont="1" applyFill="1" applyBorder="1" applyAlignment="1">
      <alignment horizontal="right" wrapText="1"/>
    </xf>
    <xf fontId="29" fillId="43" borderId="10" numFmtId="3" xfId="0" applyNumberFormat="1" applyFont="1" applyFill="1" applyBorder="1" applyAlignment="1">
      <alignment horizontal="right" wrapText="1"/>
    </xf>
    <xf fontId="29" fillId="0" borderId="12" numFmtId="178" xfId="0" applyNumberFormat="1" applyFont="1" applyBorder="1" applyAlignment="1">
      <alignment horizontal="left" wrapText="1"/>
    </xf>
    <xf fontId="36" fillId="43" borderId="10" numFmtId="0" xfId="0" applyFont="1" applyFill="1" applyBorder="1" applyAlignment="1">
      <alignment wrapText="1"/>
    </xf>
    <xf fontId="34" fillId="43" borderId="11" numFmtId="0" xfId="0" applyFont="1" applyFill="1" applyBorder="1" applyAlignment="1">
      <alignment horizontal="center" wrapText="1"/>
    </xf>
    <xf fontId="34" fillId="0" borderId="12" numFmtId="178" xfId="0" applyNumberFormat="1" applyFont="1" applyBorder="1" applyAlignment="1">
      <alignment horizontal="justify"/>
    </xf>
    <xf fontId="31" fillId="24" borderId="10" numFmtId="0" xfId="0" applyFont="1" applyFill="1" applyBorder="1"/>
    <xf fontId="29" fillId="43" borderId="10" numFmtId="2" xfId="103" applyNumberFormat="1" applyFont="1" applyFill="1" applyBorder="1" applyAlignment="1">
      <alignment horizontal="center" wrapText="1"/>
    </xf>
    <xf fontId="29" fillId="43" borderId="0" numFmtId="0" xfId="103" applyFont="1" applyFill="1" applyAlignment="1">
      <alignment horizontal="center" wrapText="1"/>
    </xf>
    <xf fontId="29" fillId="43" borderId="24" numFmtId="0" xfId="0" applyFont="1" applyFill="1" applyBorder="1" applyAlignment="1">
      <alignment horizontal="left" wrapText="1"/>
    </xf>
    <xf fontId="34" fillId="43" borderId="10" numFmtId="0" xfId="0" applyFont="1" applyFill="1" applyBorder="1" applyAlignment="1">
      <alignment horizontal="left" wrapText="1"/>
    </xf>
    <xf fontId="39" fillId="25" borderId="10" numFmtId="1" xfId="0" applyNumberFormat="1" applyFont="1" applyFill="1" applyBorder="1" applyAlignment="1">
      <alignment horizontal="right" wrapText="1"/>
    </xf>
    <xf fontId="39" fillId="43" borderId="10" numFmtId="0" xfId="0" applyFont="1" applyFill="1" applyBorder="1" applyAlignment="1">
      <alignment horizontal="right" wrapText="1"/>
    </xf>
    <xf fontId="39" fillId="43" borderId="10" numFmtId="1" xfId="0" applyNumberFormat="1" applyFont="1" applyFill="1" applyBorder="1" applyAlignment="1">
      <alignment horizontal="right" wrapText="1"/>
    </xf>
    <xf fontId="39" fillId="43" borderId="10" numFmtId="178" xfId="0" applyNumberFormat="1" applyFont="1" applyFill="1" applyBorder="1" applyAlignment="1">
      <alignment horizontal="right" wrapText="1"/>
    </xf>
    <xf fontId="39" fillId="43" borderId="11" numFmtId="1" xfId="789" applyNumberFormat="1" applyFont="1" applyFill="1" applyBorder="1" applyAlignment="1">
      <alignment wrapText="1"/>
    </xf>
    <xf fontId="34" fillId="25" borderId="10" numFmtId="0" xfId="0" applyFont="1" applyFill="1" applyBorder="1" applyAlignment="1">
      <alignment wrapText="1"/>
    </xf>
    <xf fontId="34" fillId="26" borderId="10" numFmtId="0" xfId="0" applyFont="1" applyFill="1" applyBorder="1" applyAlignment="1">
      <alignment horizontal="left" wrapText="1"/>
    </xf>
    <xf fontId="39" fillId="26" borderId="10" numFmtId="0" xfId="0" applyFont="1" applyFill="1" applyBorder="1" applyAlignment="1">
      <alignment horizontal="right" wrapText="1"/>
    </xf>
    <xf fontId="39" fillId="26" borderId="10" numFmtId="1" xfId="0" applyNumberFormat="1" applyFont="1" applyFill="1" applyBorder="1" applyAlignment="1">
      <alignment horizontal="right" wrapText="1"/>
    </xf>
    <xf fontId="39" fillId="26" borderId="10" numFmtId="178" xfId="0" applyNumberFormat="1" applyFont="1" applyFill="1" applyBorder="1" applyAlignment="1">
      <alignment horizontal="right" wrapText="1"/>
    </xf>
    <xf fontId="39" fillId="26" borderId="11" numFmtId="1" xfId="789" applyNumberFormat="1" applyFont="1" applyFill="1" applyBorder="1" applyAlignment="1">
      <alignment wrapText="1"/>
    </xf>
    <xf fontId="29" fillId="43" borderId="14" numFmtId="1" xfId="103" applyNumberFormat="1" applyFont="1" applyFill="1" applyBorder="1" applyAlignment="1">
      <alignment horizontal="right" wrapText="1"/>
    </xf>
    <xf fontId="30" fillId="43" borderId="12" numFmtId="178" xfId="103" applyNumberFormat="1" applyFont="1" applyFill="1" applyBorder="1" applyAlignment="1">
      <alignment horizontal="right" wrapText="1"/>
    </xf>
    <xf fontId="30" fillId="43" borderId="12" numFmtId="1" xfId="103" applyNumberFormat="1" applyFont="1" applyFill="1" applyBorder="1" applyAlignment="1">
      <alignment horizontal="right" wrapText="1"/>
    </xf>
    <xf fontId="30" fillId="43" borderId="12" numFmtId="1" xfId="0" applyNumberFormat="1" applyFont="1" applyFill="1" applyBorder="1" applyAlignment="1">
      <alignment wrapText="1"/>
    </xf>
    <xf fontId="29" fillId="43" borderId="25" numFmtId="1" xfId="0" applyNumberFormat="1" applyFont="1" applyFill="1" applyBorder="1" applyAlignment="1">
      <alignment horizontal="right" wrapText="1"/>
    </xf>
    <xf fontId="29" fillId="43" borderId="25" numFmtId="178" xfId="0" applyNumberFormat="1" applyFont="1" applyFill="1" applyBorder="1" applyAlignment="1">
      <alignment horizontal="right" wrapText="1"/>
    </xf>
    <xf fontId="29" fillId="43" borderId="10" numFmtId="0" xfId="0" applyFont="1" applyFill="1" applyBorder="1" applyAlignment="1">
      <alignment wrapText="1"/>
    </xf>
    <xf fontId="29" fillId="43" borderId="34" numFmtId="1" xfId="0" applyNumberFormat="1" applyFont="1" applyFill="1" applyBorder="1" applyAlignment="1">
      <alignment horizontal="right" wrapText="1"/>
    </xf>
    <xf fontId="29" fillId="43" borderId="12" numFmtId="1" xfId="0" applyNumberFormat="1" applyFont="1" applyFill="1" applyBorder="1" applyAlignment="1">
      <alignment wrapText="1"/>
    </xf>
    <xf fontId="40" fillId="45" borderId="10" numFmtId="1" xfId="0" applyNumberFormat="1" applyFont="1" applyFill="1" applyBorder="1" applyAlignment="1">
      <alignment horizontal="center" wrapText="1"/>
    </xf>
    <xf fontId="30" fillId="33" borderId="10" numFmtId="0" xfId="0" applyFont="1" applyFill="1" applyBorder="1" applyAlignment="1">
      <alignment horizontal="left" wrapText="1"/>
    </xf>
    <xf fontId="30" fillId="33" borderId="10" numFmtId="1" xfId="0" applyNumberFormat="1" applyFont="1" applyFill="1" applyBorder="1" applyAlignment="1">
      <alignment horizontal="left" wrapText="1"/>
    </xf>
    <xf fontId="30" fillId="33" borderId="10" numFmtId="0" xfId="0" applyFont="1" applyFill="1" applyBorder="1" applyAlignment="1">
      <alignment horizontal="right" wrapText="1"/>
    </xf>
    <xf fontId="40" fillId="45" borderId="10" numFmtId="178" xfId="0" applyNumberFormat="1" applyFont="1" applyFill="1" applyBorder="1" applyAlignment="1">
      <alignment horizontal="right" wrapText="1"/>
    </xf>
    <xf fontId="12" fillId="45" borderId="10" numFmtId="178" xfId="0" applyNumberFormat="1" applyFont="1" applyFill="1" applyBorder="1"/>
    <xf fontId="30" fillId="45" borderId="10" numFmtId="1" xfId="0" applyNumberFormat="1" applyFont="1" applyFill="1" applyBorder="1" applyAlignment="1">
      <alignment horizontal="right" wrapText="1"/>
    </xf>
    <xf fontId="30" fillId="33" borderId="11" numFmtId="1" xfId="789" applyNumberFormat="1" applyFont="1" applyFill="1" applyBorder="1" applyAlignment="1">
      <alignment wrapText="1"/>
    </xf>
    <xf fontId="41" fillId="46" borderId="11" numFmtId="0" xfId="0" applyFont="1" applyFill="1" applyBorder="1" applyAlignment="1">
      <alignment horizontal="center" wrapText="1"/>
    </xf>
    <xf fontId="41" fillId="46" borderId="24" numFmtId="0" xfId="0" applyFont="1" applyFill="1" applyBorder="1" applyAlignment="1">
      <alignment horizontal="left" wrapText="1"/>
    </xf>
    <xf fontId="41" fillId="25" borderId="24" numFmtId="0" xfId="0" applyFont="1" applyFill="1" applyBorder="1" applyAlignment="1">
      <alignment wrapText="1"/>
    </xf>
    <xf fontId="41" fillId="46" borderId="24" numFmtId="0" xfId="0" applyFont="1" applyFill="1" applyBorder="1" applyAlignment="1">
      <alignment horizontal="right" wrapText="1"/>
    </xf>
    <xf fontId="41" fillId="46" borderId="24" numFmtId="1" xfId="0" applyNumberFormat="1" applyFont="1" applyFill="1" applyBorder="1" applyAlignment="1">
      <alignment horizontal="right" wrapText="1"/>
    </xf>
    <xf fontId="41" fillId="46" borderId="24" numFmtId="178" xfId="0" applyNumberFormat="1" applyFont="1" applyFill="1" applyBorder="1" applyAlignment="1">
      <alignment horizontal="right" wrapText="1"/>
    </xf>
    <xf fontId="41" fillId="46" borderId="24" numFmtId="1" xfId="0" applyNumberFormat="1" applyFont="1" applyFill="1" applyBorder="1" applyAlignment="1">
      <alignment wrapText="1"/>
    </xf>
    <xf fontId="29" fillId="47" borderId="12" numFmtId="178" xfId="0" applyNumberFormat="1" applyFont="1" applyFill="1" applyBorder="1" applyAlignment="1">
      <alignment horizontal="left" wrapText="1"/>
    </xf>
    <xf fontId="12" fillId="43" borderId="12" numFmtId="178" xfId="0" applyNumberFormat="1" applyFont="1" applyFill="1" applyBorder="1"/>
    <xf fontId="29" fillId="48" borderId="12" numFmtId="178" xfId="0" applyNumberFormat="1" applyFont="1" applyFill="1" applyBorder="1" applyAlignment="1">
      <alignment horizontal="left"/>
    </xf>
    <xf fontId="12" fillId="0" borderId="24" numFmtId="0" xfId="0" applyFont="1" applyBorder="1"/>
    <xf fontId="29" fillId="43" borderId="10" numFmtId="0" xfId="103" applyFont="1" applyFill="1" applyBorder="1" applyAlignment="1">
      <alignment horizontal="left" wrapText="1"/>
    </xf>
    <xf fontId="29" fillId="25" borderId="0" numFmtId="0" xfId="103" applyFont="1" applyFill="1" applyAlignment="1">
      <alignment wrapText="1"/>
    </xf>
    <xf fontId="12" fillId="48" borderId="12" numFmtId="178" xfId="0" applyNumberFormat="1" applyFont="1" applyFill="1" applyBorder="1" applyAlignment="1">
      <alignment horizontal="left"/>
    </xf>
    <xf fontId="12" fillId="49" borderId="12" numFmtId="178" xfId="0" applyNumberFormat="1" applyFont="1" applyFill="1" applyBorder="1"/>
    <xf fontId="32" fillId="43" borderId="10" numFmtId="0" xfId="0" applyFont="1" applyFill="1" applyBorder="1" applyAlignment="1">
      <alignment horizontal="right" wrapText="1"/>
    </xf>
    <xf fontId="29" fillId="43" borderId="12" numFmtId="178" xfId="0" applyNumberFormat="1" applyFont="1" applyFill="1" applyBorder="1" applyAlignment="1">
      <alignment horizontal="right" wrapText="1"/>
    </xf>
    <xf fontId="29" fillId="43" borderId="13" numFmtId="178" xfId="0" applyNumberFormat="1" applyFont="1" applyFill="1" applyBorder="1" applyAlignment="1">
      <alignment horizontal="right" wrapText="1"/>
    </xf>
    <xf fontId="12" fillId="50" borderId="12" numFmtId="178" xfId="0" applyNumberFormat="1" applyFont="1" applyFill="1" applyBorder="1"/>
    <xf fontId="29" fillId="26" borderId="10" numFmtId="0" xfId="0" applyFont="1" applyFill="1" applyBorder="1"/>
    <xf fontId="29" fillId="43" borderId="12" numFmtId="178" xfId="0" applyNumberFormat="1" applyFont="1" applyFill="1" applyBorder="1" applyAlignment="1">
      <alignment horizontal="center" wrapText="1"/>
    </xf>
    <xf fontId="29" fillId="43" borderId="12" numFmtId="179" xfId="0" applyNumberFormat="1" applyFont="1" applyFill="1" applyBorder="1" applyAlignment="1">
      <alignment horizontal="right" wrapText="1"/>
    </xf>
    <xf fontId="29" fillId="43" borderId="12" numFmtId="0" xfId="0" applyFont="1" applyFill="1" applyBorder="1" applyAlignment="1">
      <alignment horizontal="right"/>
    </xf>
    <xf fontId="29" fillId="43" borderId="12" numFmtId="0" xfId="0" applyFont="1" applyFill="1" applyBorder="1"/>
    <xf fontId="29" fillId="26" borderId="12" numFmtId="0" xfId="0" applyFont="1" applyFill="1" applyBorder="1"/>
    <xf fontId="29" fillId="26" borderId="13" numFmtId="0" xfId="0" applyFont="1" applyFill="1" applyBorder="1"/>
    <xf fontId="12" fillId="43" borderId="0" numFmtId="0" xfId="0" applyFont="1" applyFill="1" applyAlignment="1">
      <alignment wrapText="1"/>
    </xf>
    <xf fontId="29" fillId="27" borderId="12" numFmtId="178" xfId="0" applyNumberFormat="1" applyFont="1" applyFill="1" applyBorder="1" applyAlignment="1">
      <alignment horizontal="left" wrapText="1"/>
    </xf>
    <xf fontId="29" fillId="26" borderId="0" numFmtId="0" xfId="0" applyFont="1" applyFill="1"/>
    <xf fontId="29" fillId="43" borderId="11" numFmtId="0" xfId="0" applyFont="1" applyFill="1" applyBorder="1" applyAlignment="1">
      <alignment horizontal="justify" wrapText="1"/>
    </xf>
    <xf fontId="12" fillId="43" borderId="12" numFmtId="0" xfId="0" applyFont="1" applyFill="1" applyBorder="1" applyAlignment="1">
      <alignment wrapText="1"/>
    </xf>
    <xf fontId="29" fillId="43" borderId="12" numFmtId="178" xfId="0" applyNumberFormat="1" applyFont="1" applyFill="1" applyBorder="1" applyAlignment="1">
      <alignment horizontal="left" wrapText="1"/>
    </xf>
    <xf fontId="29" fillId="43" borderId="33" numFmtId="0" xfId="0" applyFont="1" applyFill="1" applyBorder="1" applyAlignment="1">
      <alignment horizontal="right" wrapText="1"/>
    </xf>
    <xf fontId="29" fillId="51" borderId="12" numFmtId="178" xfId="0" applyNumberFormat="1" applyFont="1" applyFill="1" applyBorder="1" applyAlignment="1">
      <alignment horizontal="left" wrapText="1"/>
    </xf>
    <xf fontId="29" fillId="24" borderId="28" numFmtId="178" xfId="0" applyNumberFormat="1" applyFont="1" applyFill="1" applyBorder="1" applyAlignment="1">
      <alignment horizontal="left" wrapText="1"/>
    </xf>
    <xf fontId="29" fillId="24" borderId="0" numFmtId="2" xfId="0" applyNumberFormat="1" applyFont="1" applyFill="1" applyAlignment="1">
      <alignment horizontal="left" wrapText="1"/>
    </xf>
    <xf fontId="42" fillId="26" borderId="10" numFmtId="0" xfId="0" applyFont="1" applyFill="1" applyBorder="1"/>
    <xf fontId="42" fillId="43" borderId="10" numFmtId="0" xfId="0" applyFont="1" applyFill="1" applyBorder="1" applyAlignment="1">
      <alignment horizontal="left" wrapText="1"/>
    </xf>
    <xf fontId="42" fillId="43" borderId="35" numFmtId="0" xfId="0" applyFont="1" applyFill="1" applyBorder="1" applyAlignment="1">
      <alignment horizontal="left" wrapText="1"/>
    </xf>
    <xf fontId="42" fillId="25" borderId="0" numFmtId="0" xfId="0" applyFont="1" applyFill="1" applyAlignment="1">
      <alignment wrapText="1"/>
    </xf>
    <xf fontId="42" fillId="43" borderId="12" numFmtId="0" xfId="0" applyFont="1" applyFill="1" applyBorder="1" applyAlignment="1">
      <alignment horizontal="right" wrapText="1"/>
    </xf>
    <xf fontId="42" fillId="43" borderId="12" numFmtId="1" xfId="0" applyNumberFormat="1" applyFont="1" applyFill="1" applyBorder="1" applyAlignment="1">
      <alignment horizontal="right" wrapText="1"/>
    </xf>
    <xf fontId="43" fillId="43" borderId="12" numFmtId="0" xfId="0" applyFont="1" applyFill="1" applyBorder="1" applyAlignment="1">
      <alignment wrapText="1"/>
    </xf>
    <xf fontId="42" fillId="43" borderId="12" numFmtId="179" xfId="0" applyNumberFormat="1" applyFont="1" applyFill="1" applyBorder="1" applyAlignment="1">
      <alignment horizontal="right" wrapText="1"/>
    </xf>
    <xf fontId="42" fillId="43" borderId="12" numFmtId="0" xfId="0" applyFont="1" applyFill="1" applyBorder="1" applyAlignment="1">
      <alignment horizontal="right"/>
    </xf>
    <xf fontId="42" fillId="43" borderId="36" numFmtId="0" xfId="0" applyFont="1" applyFill="1" applyBorder="1"/>
    <xf fontId="44" fillId="26" borderId="10" numFmtId="178" xfId="0" applyNumberFormat="1" applyFont="1" applyFill="1" applyBorder="1" applyAlignment="1">
      <alignment horizontal="left" vertical="top" wrapText="1"/>
    </xf>
    <xf fontId="42" fillId="24" borderId="0" numFmtId="2" xfId="0" applyNumberFormat="1" applyFont="1" applyFill="1" applyAlignment="1">
      <alignment horizontal="left" wrapText="1"/>
    </xf>
    <xf fontId="42" fillId="26" borderId="12" numFmtId="0" xfId="0" applyFont="1" applyFill="1" applyBorder="1"/>
    <xf fontId="42" fillId="26" borderId="0" numFmtId="0" xfId="0" applyFont="1" applyFill="1"/>
    <xf fontId="30" fillId="33" borderId="30" numFmtId="1" xfId="0" applyNumberFormat="1" applyFont="1" applyFill="1" applyBorder="1" applyAlignment="1">
      <alignment horizontal="center" wrapText="1"/>
    </xf>
    <xf fontId="30" fillId="33" borderId="31" numFmtId="0" xfId="0" applyFont="1" applyFill="1" applyBorder="1" applyAlignment="1">
      <alignment horizontal="left" wrapText="1"/>
    </xf>
    <xf fontId="29" fillId="33" borderId="31" numFmtId="0" xfId="0" applyFont="1" applyFill="1" applyBorder="1" applyAlignment="1">
      <alignment horizontal="justify" wrapText="1"/>
    </xf>
    <xf fontId="29" fillId="33" borderId="0" numFmtId="0" xfId="0" applyFont="1" applyFill="1" applyAlignment="1">
      <alignment horizontal="right" wrapText="1"/>
    </xf>
    <xf fontId="29" fillId="33" borderId="31" numFmtId="0" xfId="0" applyFont="1" applyFill="1" applyBorder="1" applyAlignment="1">
      <alignment horizontal="right" wrapText="1"/>
    </xf>
    <xf fontId="29" fillId="33" borderId="0" numFmtId="1" xfId="0" applyNumberFormat="1" applyFont="1" applyFill="1" applyAlignment="1">
      <alignment horizontal="right"/>
    </xf>
    <xf fontId="30" fillId="33" borderId="31" numFmtId="178" xfId="0" applyNumberFormat="1" applyFont="1" applyFill="1" applyBorder="1" applyAlignment="1">
      <alignment horizontal="right"/>
    </xf>
    <xf fontId="30" fillId="33" borderId="0" numFmtId="178" xfId="0" applyNumberFormat="1" applyFont="1" applyFill="1" applyAlignment="1">
      <alignment horizontal="right" wrapText="1"/>
    </xf>
    <xf fontId="30" fillId="33" borderId="37" numFmtId="1" xfId="0" applyNumberFormat="1" applyFont="1" applyFill="1" applyBorder="1" applyAlignment="1">
      <alignment horizontal="right"/>
    </xf>
    <xf fontId="29" fillId="33" borderId="37" numFmtId="1" xfId="789" applyNumberFormat="1" applyFont="1" applyFill="1" applyBorder="1"/>
    <xf fontId="12" fillId="26" borderId="37" numFmtId="178" xfId="0" applyNumberFormat="1" applyFont="1" applyFill="1" applyBorder="1"/>
    <xf fontId="30" fillId="33" borderId="12" numFmtId="0" xfId="0" applyFont="1" applyFill="1" applyBorder="1" applyAlignment="1">
      <alignment horizontal="left" wrapText="1"/>
    </xf>
    <xf fontId="29" fillId="33" borderId="12" numFmtId="0" xfId="0" applyFont="1" applyFill="1" applyBorder="1" applyAlignment="1">
      <alignment horizontal="justify" wrapText="1"/>
    </xf>
    <xf fontId="29" fillId="33" borderId="12" numFmtId="0" xfId="0" applyFont="1" applyFill="1" applyBorder="1" applyAlignment="1">
      <alignment horizontal="right" wrapText="1"/>
    </xf>
    <xf fontId="29" fillId="33" borderId="12" numFmtId="1" xfId="0" applyNumberFormat="1" applyFont="1" applyFill="1" applyBorder="1" applyAlignment="1">
      <alignment horizontal="right"/>
    </xf>
    <xf fontId="30" fillId="33" borderId="12" numFmtId="178" xfId="0" applyNumberFormat="1" applyFont="1" applyFill="1" applyBorder="1" applyAlignment="1">
      <alignment horizontal="right"/>
    </xf>
    <xf fontId="30" fillId="33" borderId="12" numFmtId="178" xfId="0" applyNumberFormat="1" applyFont="1" applyFill="1" applyBorder="1" applyAlignment="1">
      <alignment horizontal="right" wrapText="1"/>
    </xf>
    <xf fontId="30" fillId="33" borderId="12" numFmtId="1" xfId="0" applyNumberFormat="1" applyFont="1" applyFill="1" applyBorder="1" applyAlignment="1">
      <alignment horizontal="right"/>
    </xf>
    <xf fontId="29" fillId="33" borderId="12" numFmtId="1" xfId="789" applyNumberFormat="1" applyFont="1" applyFill="1" applyBorder="1"/>
    <xf fontId="29" fillId="26" borderId="11" numFmtId="1" xfId="0" applyNumberFormat="1" applyFont="1" applyFill="1" applyBorder="1" applyAlignment="1">
      <alignment horizontal="center" wrapText="1"/>
    </xf>
    <xf fontId="34" fillId="26" borderId="31" numFmtId="0" xfId="0" applyFont="1" applyFill="1" applyBorder="1" applyAlignment="1">
      <alignment horizontal="center" wrapText="1"/>
    </xf>
    <xf fontId="34" fillId="26" borderId="35" numFmtId="0" xfId="0" applyFont="1" applyFill="1" applyBorder="1" applyAlignment="1">
      <alignment horizontal="justify" wrapText="1"/>
    </xf>
    <xf fontId="29" fillId="26" borderId="12" numFmtId="0" xfId="0" applyFont="1" applyFill="1" applyBorder="1" applyAlignment="1">
      <alignment horizontal="right" wrapText="1"/>
    </xf>
    <xf fontId="29" fillId="26" borderId="32" numFmtId="0" xfId="0" applyFont="1" applyFill="1" applyBorder="1" applyAlignment="1">
      <alignment horizontal="right" wrapText="1"/>
    </xf>
    <xf fontId="29" fillId="26" borderId="0" numFmtId="1" xfId="0" applyNumberFormat="1" applyFont="1" applyFill="1" applyAlignment="1">
      <alignment horizontal="right" wrapText="1"/>
    </xf>
    <xf fontId="29" fillId="26" borderId="23" numFmtId="178" xfId="0" applyNumberFormat="1" applyFont="1" applyFill="1" applyBorder="1" applyAlignment="1">
      <alignment horizontal="right" wrapText="1"/>
    </xf>
    <xf fontId="29" fillId="26" borderId="0" numFmtId="178" xfId="0" applyNumberFormat="1" applyFont="1" applyFill="1" applyAlignment="1">
      <alignment horizontal="right" wrapText="1"/>
    </xf>
    <xf fontId="29" fillId="26" borderId="12" numFmtId="1" xfId="0" applyNumberFormat="1" applyFont="1" applyFill="1" applyBorder="1" applyAlignment="1">
      <alignment horizontal="right"/>
    </xf>
    <xf fontId="29" fillId="26" borderId="12" numFmtId="1" xfId="0" applyNumberFormat="1" applyFont="1" applyFill="1" applyBorder="1"/>
    <xf fontId="29" fillId="26" borderId="31" numFmtId="0" xfId="0" applyFont="1" applyFill="1" applyBorder="1" applyAlignment="1">
      <alignment horizontal="right" wrapText="1"/>
    </xf>
    <xf fontId="29" fillId="26" borderId="11" numFmtId="178" xfId="0" applyNumberFormat="1" applyFont="1" applyFill="1" applyBorder="1" applyAlignment="1">
      <alignment horizontal="right" wrapText="1"/>
    </xf>
    <xf fontId="29" fillId="26" borderId="12" numFmtId="1" xfId="0" applyNumberFormat="1" applyFont="1" applyFill="1" applyBorder="1" applyAlignment="1">
      <alignment horizontal="right" wrapText="1"/>
    </xf>
    <xf fontId="29" fillId="26" borderId="12" numFmtId="1" xfId="0" applyNumberFormat="1" applyFont="1" applyFill="1" applyBorder="1" applyAlignment="1">
      <alignment wrapText="1"/>
    </xf>
    <xf fontId="12" fillId="43" borderId="0" numFmtId="0" xfId="0" applyFont="1" applyFill="1"/>
    <xf fontId="29" fillId="26" borderId="23" numFmtId="0" xfId="104" applyFont="1" applyFill="1" applyBorder="1" applyAlignment="1">
      <alignment wrapText="1"/>
    </xf>
    <xf fontId="45" fillId="26" borderId="10" numFmtId="0" xfId="0" applyFont="1" applyFill="1" applyBorder="1" applyAlignment="1">
      <alignment wrapText="1"/>
    </xf>
    <xf fontId="45" fillId="25" borderId="10" numFmtId="0" xfId="0" applyFont="1" applyFill="1" applyBorder="1" applyAlignment="1">
      <alignment wrapText="1"/>
    </xf>
    <xf fontId="29" fillId="26" borderId="0" numFmtId="0" xfId="0" applyFont="1" applyFill="1" applyAlignment="1">
      <alignment horizontal="right" wrapText="1"/>
    </xf>
    <xf fontId="29" fillId="26" borderId="10" numFmtId="178" xfId="104" applyNumberFormat="1" applyFont="1" applyFill="1" applyBorder="1" applyAlignment="1">
      <alignment horizontal="right" wrapText="1"/>
    </xf>
    <xf fontId="45" fillId="26" borderId="23" numFmtId="1" xfId="0" applyNumberFormat="1" applyFont="1" applyFill="1" applyBorder="1" applyAlignment="1">
      <alignment horizontal="right" wrapText="1"/>
    </xf>
    <xf fontId="12" fillId="26" borderId="30" numFmtId="1" xfId="0" applyNumberFormat="1" applyFont="1" applyFill="1" applyBorder="1"/>
    <xf fontId="29" fillId="26" borderId="10" numFmtId="1" xfId="103" applyNumberFormat="1" applyFont="1" applyFill="1" applyBorder="1" applyAlignment="1">
      <alignment horizontal="center" wrapText="1"/>
    </xf>
    <xf fontId="29" fillId="26" borderId="0" numFmtId="1" xfId="0" applyNumberFormat="1" applyFont="1" applyFill="1"/>
    <xf fontId="29" fillId="26" borderId="10" numFmtId="1" xfId="0" applyNumberFormat="1" applyFont="1" applyFill="1" applyBorder="1" applyAlignment="1">
      <alignment horizontal="center" wrapText="1"/>
    </xf>
    <xf fontId="29" fillId="26" borderId="0" numFmtId="0" xfId="0" applyFont="1" applyFill="1" applyAlignment="1">
      <alignment horizontal="left" wrapText="1"/>
    </xf>
    <xf fontId="29" fillId="26" borderId="13" numFmtId="1" xfId="0" applyNumberFormat="1" applyFont="1" applyFill="1" applyBorder="1" applyAlignment="1">
      <alignment horizontal="right" wrapText="1"/>
    </xf>
    <xf fontId="29" fillId="26" borderId="11" numFmtId="1" xfId="0" applyNumberFormat="1" applyFont="1" applyFill="1" applyBorder="1"/>
    <xf fontId="12" fillId="26" borderId="24" numFmtId="0" xfId="0" applyFont="1" applyFill="1" applyBorder="1"/>
    <xf fontId="29" fillId="26" borderId="12" numFmtId="178" xfId="0" applyNumberFormat="1" applyFont="1" applyFill="1" applyBorder="1"/>
    <xf fontId="0" fillId="0" borderId="0" numFmtId="4" xfId="0" applyNumberFormat="1"/>
    <xf fontId="29" fillId="43" borderId="12" numFmtId="4" xfId="0" applyNumberFormat="1" applyFont="1" applyFill="1" applyBorder="1"/>
    <xf fontId="29" fillId="26" borderId="0" numFmtId="0" xfId="0" applyFont="1" applyFill="1" applyAlignment="1">
      <alignment wrapText="1"/>
    </xf>
    <xf fontId="29" fillId="26" borderId="12" numFmtId="178" xfId="0" applyNumberFormat="1" applyFont="1" applyFill="1" applyBorder="1" applyAlignment="1">
      <alignment horizontal="left" wrapText="1"/>
    </xf>
    <xf fontId="0" fillId="0" borderId="12" numFmtId="4" xfId="0" applyNumberFormat="1" applyBorder="1"/>
    <xf fontId="12" fillId="26" borderId="10" numFmtId="0" xfId="0" applyFont="1" applyFill="1" applyBorder="1" applyAlignment="1">
      <alignment horizontal="right" wrapText="1"/>
    </xf>
    <xf fontId="29" fillId="26" borderId="0" numFmtId="1" xfId="0" applyNumberFormat="1" applyFont="1" applyFill="1" applyAlignment="1">
      <alignment horizontal="right"/>
    </xf>
    <xf fontId="29" fillId="26" borderId="0" numFmtId="178" xfId="0" applyNumberFormat="1" applyFont="1" applyFill="1" applyAlignment="1">
      <alignment horizontal="right"/>
    </xf>
    <xf fontId="29" fillId="26" borderId="0" numFmtId="0" xfId="0" applyFont="1" applyFill="1" applyAlignment="1">
      <alignment horizontal="justify" wrapText="1"/>
    </xf>
    <xf fontId="29" fillId="26" borderId="34" numFmtId="178" xfId="0" applyNumberFormat="1" applyFont="1" applyFill="1" applyBorder="1" applyAlignment="1">
      <alignment horizontal="right" wrapText="1"/>
    </xf>
    <xf fontId="29" fillId="26" borderId="38" numFmtId="1" xfId="0" applyNumberFormat="1" applyFont="1" applyFill="1" applyBorder="1" applyAlignment="1">
      <alignment horizontal="right"/>
    </xf>
    <xf fontId="29" fillId="26" borderId="25" numFmtId="1" xfId="789" applyNumberFormat="1" applyFont="1" applyFill="1" applyBorder="1"/>
    <xf fontId="29" fillId="43" borderId="10" numFmtId="0" xfId="0" applyFont="1" applyFill="1" applyBorder="1" applyAlignment="1">
      <alignment horizontal="justify" wrapText="1"/>
    </xf>
    <xf fontId="29" fillId="26" borderId="23" numFmtId="0" xfId="0" applyFont="1" applyFill="1" applyBorder="1" applyAlignment="1">
      <alignment horizontal="left" wrapText="1"/>
    </xf>
    <xf fontId="29" fillId="26" borderId="23" numFmtId="1" xfId="0" applyNumberFormat="1" applyFont="1" applyFill="1" applyBorder="1" applyAlignment="1">
      <alignment horizontal="left" wrapText="1"/>
    </xf>
    <xf fontId="29" fillId="26" borderId="10" numFmtId="3" xfId="0" applyNumberFormat="1" applyFont="1" applyFill="1" applyBorder="1" applyAlignment="1">
      <alignment horizontal="right" wrapText="1"/>
    </xf>
    <xf fontId="29" fillId="24" borderId="10" numFmtId="1" xfId="0" applyNumberFormat="1" applyFont="1" applyFill="1" applyBorder="1" applyAlignment="1">
      <alignment horizontal="left" wrapText="1"/>
    </xf>
    <xf fontId="29" fillId="24" borderId="10" numFmtId="3" xfId="0" applyNumberFormat="1" applyFont="1" applyFill="1" applyBorder="1" applyAlignment="1">
      <alignment horizontal="right" wrapText="1"/>
    </xf>
    <xf fontId="29" fillId="24" borderId="10" numFmtId="180" xfId="0" applyNumberFormat="1" applyFont="1" applyFill="1" applyBorder="1" applyAlignment="1">
      <alignment horizontal="right" wrapText="1"/>
    </xf>
    <xf fontId="12" fillId="0" borderId="0" numFmtId="0" xfId="0" applyFont="1" applyAlignment="1">
      <alignment vertical="top"/>
    </xf>
    <xf fontId="29" fillId="24" borderId="0" numFmtId="0" xfId="0" applyFont="1" applyFill="1" applyAlignment="1">
      <alignment horizontal="center" vertical="top"/>
    </xf>
    <xf fontId="29" fillId="24" borderId="0" numFmtId="0" xfId="0" applyFont="1" applyFill="1" applyAlignment="1">
      <alignment horizontal="left" vertical="top" wrapText="1"/>
    </xf>
    <xf fontId="29" fillId="24" borderId="0" numFmtId="2" xfId="0" applyNumberFormat="1" applyFont="1" applyFill="1" applyAlignment="1">
      <alignment horizontal="center" vertical="top"/>
    </xf>
    <xf fontId="29" fillId="24" borderId="0" numFmtId="179" xfId="0" applyNumberFormat="1" applyFont="1" applyFill="1" applyAlignment="1">
      <alignment horizontal="center" vertical="top"/>
    </xf>
    <xf fontId="29" fillId="24" borderId="0" numFmtId="0" xfId="0" applyFont="1" applyFill="1" applyAlignment="1">
      <alignment horizontal="left" vertical="top"/>
    </xf>
    <xf fontId="29" fillId="24" borderId="0" numFmtId="1" xfId="768" applyNumberFormat="1" applyFont="1" applyFill="1" applyAlignment="1">
      <alignment horizontal="left" vertical="top"/>
    </xf>
    <xf fontId="12" fillId="24" borderId="0" numFmtId="178" xfId="0" applyNumberFormat="1" applyFont="1" applyFill="1" applyAlignment="1">
      <alignment horizontal="center" vertical="center"/>
    </xf>
    <xf fontId="12" fillId="24" borderId="0" numFmtId="1" xfId="0" applyNumberFormat="1" applyFont="1" applyFill="1" applyAlignment="1">
      <alignment horizontal="center" vertical="center"/>
    </xf>
    <xf fontId="12" fillId="0" borderId="0" numFmtId="0" xfId="0" applyFont="1" applyAlignment="1">
      <alignment horizontal="left" vertical="top"/>
    </xf>
    <xf fontId="12" fillId="43" borderId="0" numFmtId="0" xfId="0" applyFont="1" applyFill="1" applyAlignment="1">
      <alignment horizontal="left" vertical="top"/>
    </xf>
    <xf fontId="12" fillId="25" borderId="0" numFmtId="0" xfId="0" applyFont="1" applyFill="1" applyAlignment="1">
      <alignment horizontal="left" vertical="top"/>
    </xf>
    <xf fontId="12" fillId="34" borderId="0" numFmtId="0" xfId="0" applyFont="1" applyFill="1" applyAlignment="1">
      <alignment horizontal="left" vertical="top"/>
    </xf>
    <xf fontId="12" fillId="35" borderId="0" numFmtId="0" xfId="0" applyFont="1" applyFill="1" applyAlignment="1">
      <alignment horizontal="left" vertical="top"/>
    </xf>
    <xf fontId="12" fillId="38" borderId="0" numFmtId="0" xfId="0" applyFont="1" applyFill="1" applyAlignment="1">
      <alignment horizontal="left" vertical="top"/>
    </xf>
    <xf fontId="12" fillId="52" borderId="0" numFmtId="0" xfId="0" applyFont="1" applyFill="1" applyAlignment="1">
      <alignment horizontal="left" vertical="top"/>
    </xf>
    <xf fontId="12" fillId="32" borderId="0" numFmtId="0" xfId="0" applyFont="1" applyFill="1" applyAlignment="1">
      <alignment horizontal="left" vertical="top"/>
    </xf>
    <xf fontId="12" fillId="40" borderId="0" numFmtId="0" xfId="0" applyFont="1" applyFill="1" applyAlignment="1">
      <alignment horizontal="left" vertical="top"/>
    </xf>
    <xf fontId="12" fillId="42" borderId="0" numFmtId="0" xfId="0" applyFont="1" applyFill="1" applyAlignment="1">
      <alignment horizontal="left" vertical="top"/>
    </xf>
    <xf fontId="12" fillId="27" borderId="0" numFmtId="0" xfId="0" applyFont="1" applyFill="1" applyAlignment="1">
      <alignment horizontal="left" vertical="top"/>
    </xf>
    <xf fontId="12" fillId="53" borderId="0" numFmtId="0" xfId="0" applyFont="1" applyFill="1" applyAlignment="1">
      <alignment horizontal="left" vertical="top"/>
    </xf>
    <xf fontId="12" fillId="46" borderId="0" numFmtId="0" xfId="0" applyFont="1" applyFill="1" applyAlignment="1">
      <alignment horizontal="left" vertical="top"/>
    </xf>
    <xf fontId="12" fillId="54" borderId="0" numFmtId="0" xfId="0" applyFont="1" applyFill="1" applyAlignment="1">
      <alignment horizontal="left" vertical="top"/>
    </xf>
    <xf fontId="12" fillId="55" borderId="0" numFmtId="0" xfId="0" applyFont="1" applyFill="1" applyAlignment="1">
      <alignment horizontal="left" vertical="top"/>
    </xf>
    <xf fontId="12" fillId="31" borderId="0" numFmtId="0" xfId="0" applyFont="1" applyFill="1" applyAlignment="1">
      <alignment horizontal="left" vertical="top"/>
    </xf>
    <xf fontId="29" fillId="24" borderId="0" numFmtId="0" xfId="163" applyFont="1" applyFill="1" applyAlignment="1">
      <alignment horizontal="center" vertical="top"/>
    </xf>
    <xf fontId="29" fillId="24" borderId="0" numFmtId="2" xfId="163" applyNumberFormat="1" applyFont="1" applyFill="1" applyAlignment="1">
      <alignment horizontal="center" vertical="top"/>
    </xf>
    <xf fontId="30" fillId="24" borderId="0" numFmtId="14" xfId="0" applyNumberFormat="1" applyFont="1" applyFill="1" applyAlignment="1">
      <alignment horizontal="center" vertical="top" wrapText="1"/>
    </xf>
    <xf fontId="30" fillId="24" borderId="10" numFmtId="14" xfId="0" applyNumberFormat="1" applyFont="1" applyFill="1" applyBorder="1" applyAlignment="1">
      <alignment horizontal="center" vertical="top" wrapText="1"/>
    </xf>
    <xf fontId="30" fillId="24" borderId="0" numFmtId="1" xfId="768" applyNumberFormat="1" applyFont="1" applyFill="1" applyAlignment="1">
      <alignment horizontal="center" vertical="top" wrapText="1"/>
    </xf>
    <xf fontId="12" fillId="24" borderId="0" numFmtId="0" xfId="0" applyFont="1" applyFill="1" applyAlignment="1">
      <alignment horizontal="left" vertical="top"/>
    </xf>
    <xf fontId="12" fillId="24" borderId="0" numFmtId="0" xfId="0" applyFont="1" applyFill="1" applyAlignment="1">
      <alignment vertical="top"/>
    </xf>
    <xf fontId="30" fillId="24" borderId="0" numFmtId="0" xfId="0" applyFont="1" applyFill="1" applyAlignment="1">
      <alignment horizontal="center" vertical="top" wrapText="1"/>
    </xf>
    <xf fontId="29" fillId="24" borderId="0" numFmtId="1" xfId="768" applyNumberFormat="1" applyFont="1" applyFill="1" applyAlignment="1">
      <alignment horizontal="left" vertical="top" wrapText="1"/>
    </xf>
    <xf fontId="29" fillId="24" borderId="26" numFmtId="0" xfId="0" applyFont="1" applyFill="1" applyBorder="1" applyAlignment="1">
      <alignment horizontal="center" vertical="top" wrapText="1"/>
    </xf>
    <xf fontId="29" fillId="24" borderId="29" numFmtId="0" xfId="0" applyFont="1" applyFill="1" applyBorder="1" applyAlignment="1">
      <alignment horizontal="center" vertical="top" wrapText="1"/>
    </xf>
    <xf fontId="29" fillId="24" borderId="14" numFmtId="0" xfId="0" applyFont="1" applyFill="1" applyBorder="1" applyAlignment="1">
      <alignment horizontal="center" vertical="top" wrapText="1"/>
    </xf>
    <xf fontId="29" fillId="24" borderId="14" numFmtId="179" xfId="0" applyNumberFormat="1" applyFont="1" applyFill="1" applyBorder="1" applyAlignment="1">
      <alignment horizontal="center" vertical="top" wrapText="1"/>
    </xf>
    <xf fontId="29" fillId="24" borderId="14" numFmtId="2" xfId="0" applyNumberFormat="1" applyFont="1" applyFill="1" applyBorder="1" applyAlignment="1">
      <alignment horizontal="center" vertical="top" wrapText="1"/>
    </xf>
    <xf fontId="29" fillId="0" borderId="0" numFmtId="0" xfId="0" applyFont="1" applyAlignment="1">
      <alignment vertical="top"/>
    </xf>
    <xf fontId="29" fillId="24" borderId="30" numFmtId="0" xfId="0" applyFont="1" applyFill="1" applyBorder="1" applyAlignment="1">
      <alignment horizontal="center" vertical="top" wrapText="1"/>
    </xf>
    <xf fontId="29" fillId="24" borderId="32" numFmtId="0" xfId="0" applyFont="1" applyFill="1" applyBorder="1" applyAlignment="1">
      <alignment horizontal="center" vertical="top" wrapText="1"/>
    </xf>
    <xf fontId="29" fillId="24" borderId="23" numFmtId="0" xfId="0" applyFont="1" applyFill="1" applyBorder="1" applyAlignment="1">
      <alignment horizontal="center" vertical="top" wrapText="1"/>
    </xf>
    <xf fontId="29" fillId="24" borderId="23" numFmtId="179" xfId="0" applyNumberFormat="1" applyFont="1" applyFill="1" applyBorder="1" applyAlignment="1">
      <alignment horizontal="center" vertical="top" wrapText="1"/>
    </xf>
    <xf fontId="29" fillId="24" borderId="23" numFmtId="2" xfId="0" applyNumberFormat="1" applyFont="1" applyFill="1" applyBorder="1" applyAlignment="1">
      <alignment horizontal="center" vertical="top" wrapText="1"/>
    </xf>
    <xf fontId="30" fillId="24" borderId="11" numFmtId="0" xfId="0" applyFont="1" applyFill="1" applyBorder="1" applyAlignment="1">
      <alignment horizontal="left" vertical="center" wrapText="1"/>
    </xf>
    <xf fontId="30" fillId="24" borderId="13" numFmtId="0" xfId="0" applyFont="1" applyFill="1" applyBorder="1" applyAlignment="1">
      <alignment horizontal="left" vertical="top" wrapText="1"/>
    </xf>
    <xf fontId="30" fillId="24" borderId="13" numFmtId="0" xfId="0" applyFont="1" applyFill="1" applyBorder="1" applyAlignment="1">
      <alignment horizontal="left" vertical="center" wrapText="1"/>
    </xf>
    <xf fontId="30" fillId="24" borderId="10" numFmtId="3" xfId="0" applyNumberFormat="1" applyFont="1" applyFill="1" applyBorder="1" applyAlignment="1">
      <alignment horizontal="center" vertical="center"/>
    </xf>
    <xf fontId="30" fillId="24" borderId="10" numFmtId="2" xfId="0" applyNumberFormat="1" applyFont="1" applyFill="1" applyBorder="1" applyAlignment="1">
      <alignment horizontal="center" vertical="center"/>
    </xf>
    <xf fontId="29" fillId="0" borderId="0" numFmtId="3" xfId="0" applyNumberFormat="1" applyFont="1" applyAlignment="1">
      <alignment vertical="top"/>
    </xf>
    <xf fontId="29" fillId="24" borderId="11" numFmtId="0" xfId="0" applyFont="1" applyFill="1" applyBorder="1" applyAlignment="1">
      <alignment horizontal="left" vertical="top" wrapText="1"/>
    </xf>
    <xf fontId="29" fillId="24" borderId="13" numFmtId="0" xfId="0" applyFont="1" applyFill="1" applyBorder="1" applyAlignment="1">
      <alignment horizontal="left" vertical="top" wrapText="1"/>
    </xf>
    <xf fontId="29" fillId="24" borderId="10" numFmtId="3" xfId="0" applyNumberFormat="1" applyFont="1" applyFill="1" applyBorder="1" applyAlignment="1">
      <alignment horizontal="center" vertical="center"/>
    </xf>
    <xf fontId="29" fillId="24" borderId="10" numFmtId="2" xfId="0" applyNumberFormat="1" applyFont="1" applyFill="1" applyBorder="1" applyAlignment="1">
      <alignment horizontal="center" vertical="center"/>
    </xf>
    <xf fontId="29" fillId="24" borderId="10" numFmtId="179" xfId="0" applyNumberFormat="1" applyFont="1" applyFill="1" applyBorder="1" applyAlignment="1">
      <alignment horizontal="center" vertical="center"/>
    </xf>
    <xf fontId="29" fillId="24" borderId="26" numFmtId="0" xfId="0" applyFont="1" applyFill="1" applyBorder="1" applyAlignment="1">
      <alignment horizontal="left" vertical="top" wrapText="1"/>
    </xf>
    <xf fontId="29" fillId="24" borderId="29" numFmtId="0" xfId="0" applyFont="1" applyFill="1" applyBorder="1" applyAlignment="1">
      <alignment horizontal="left" vertical="top" wrapText="1"/>
    </xf>
    <xf fontId="29" fillId="24" borderId="14" numFmtId="3" xfId="0" applyNumberFormat="1" applyFont="1" applyFill="1" applyBorder="1" applyAlignment="1">
      <alignment horizontal="center" vertical="center"/>
    </xf>
    <xf fontId="29" fillId="24" borderId="14" numFmtId="2" xfId="0" applyNumberFormat="1" applyFont="1" applyFill="1" applyBorder="1" applyAlignment="1">
      <alignment horizontal="center" vertical="center"/>
    </xf>
    <xf fontId="29" fillId="25" borderId="0" numFmtId="3" xfId="0" applyNumberFormat="1" applyFont="1" applyFill="1" applyAlignment="1">
      <alignment vertical="top"/>
    </xf>
    <xf fontId="31" fillId="0" borderId="13" numFmtId="0" xfId="0" applyFont="1" applyBorder="1" applyAlignment="1">
      <alignment horizontal="left" vertical="top" wrapText="1"/>
    </xf>
    <xf fontId="32" fillId="24" borderId="0" numFmtId="0" xfId="0" applyFont="1" applyFill="1" applyAlignment="1">
      <alignment horizontal="center" vertical="top"/>
    </xf>
    <xf fontId="29" fillId="24" borderId="10" numFmtId="0" xfId="0" applyFont="1" applyFill="1" applyBorder="1" applyAlignment="1">
      <alignment horizontal="left" vertical="top" wrapText="1"/>
    </xf>
    <xf fontId="29" fillId="24" borderId="10" numFmtId="0" xfId="0" applyFont="1" applyFill="1" applyBorder="1" applyAlignment="1">
      <alignment horizontal="center" vertical="top" wrapText="1"/>
    </xf>
    <xf fontId="29" fillId="24" borderId="10" numFmtId="2" xfId="0" applyNumberFormat="1" applyFont="1" applyFill="1" applyBorder="1" applyAlignment="1">
      <alignment horizontal="center" vertical="top" wrapText="1"/>
    </xf>
    <xf fontId="29" fillId="27" borderId="10" numFmtId="0" xfId="0" applyFont="1" applyFill="1" applyBorder="1" applyAlignment="1">
      <alignment horizontal="left" vertical="top" wrapText="1"/>
    </xf>
    <xf fontId="29" fillId="27" borderId="10" numFmtId="0" xfId="0" applyFont="1" applyFill="1" applyBorder="1" applyAlignment="1">
      <alignment horizontal="center" vertical="top" wrapText="1"/>
    </xf>
    <xf fontId="29" fillId="27" borderId="10" numFmtId="2" xfId="0" applyNumberFormat="1" applyFont="1" applyFill="1" applyBorder="1" applyAlignment="1">
      <alignment horizontal="center" vertical="top" wrapText="1"/>
    </xf>
    <xf fontId="29" fillId="0" borderId="10" numFmtId="2" xfId="0" applyNumberFormat="1" applyFont="1" applyBorder="1" applyAlignment="1">
      <alignment horizontal="center" vertical="center" wrapText="1"/>
    </xf>
    <xf fontId="29" fillId="0" borderId="10" numFmtId="3" xfId="0" applyNumberFormat="1" applyFont="1" applyBorder="1" applyAlignment="1">
      <alignment horizontal="center" vertical="center" wrapText="1"/>
    </xf>
    <xf fontId="29" fillId="0" borderId="0" numFmtId="1" xfId="768" applyNumberFormat="1" applyFont="1" applyAlignment="1">
      <alignment vertical="top"/>
    </xf>
    <xf fontId="29" fillId="28" borderId="10" numFmtId="0" xfId="0" applyFont="1" applyFill="1" applyBorder="1" applyAlignment="1">
      <alignment horizontal="left" vertical="top" wrapText="1"/>
    </xf>
    <xf fontId="29" fillId="28" borderId="10" numFmtId="0" xfId="0" applyFont="1" applyFill="1" applyBorder="1" applyAlignment="1">
      <alignment horizontal="center" vertical="top" wrapText="1"/>
    </xf>
    <xf fontId="29" fillId="28" borderId="10" numFmtId="2" xfId="0" applyNumberFormat="1" applyFont="1" applyFill="1" applyBorder="1" applyAlignment="1">
      <alignment horizontal="center" vertical="top" wrapText="1"/>
    </xf>
    <xf fontId="29" fillId="0" borderId="10" numFmtId="2" xfId="0" applyNumberFormat="1" applyFont="1" applyBorder="1" applyAlignment="1">
      <alignment horizontal="center" vertical="top" wrapText="1"/>
    </xf>
    <xf fontId="29" fillId="0" borderId="10" numFmtId="1" xfId="0" applyNumberFormat="1" applyFont="1" applyBorder="1" applyAlignment="1">
      <alignment horizontal="center" vertical="top" wrapText="1"/>
    </xf>
    <xf fontId="29" fillId="29" borderId="10" numFmtId="0" xfId="0" applyFont="1" applyFill="1" applyBorder="1" applyAlignment="1">
      <alignment horizontal="left" vertical="top" wrapText="1"/>
    </xf>
    <xf fontId="29" fillId="29" borderId="10" numFmtId="0" xfId="0" applyFont="1" applyFill="1" applyBorder="1" applyAlignment="1">
      <alignment horizontal="center" vertical="top" wrapText="1"/>
    </xf>
    <xf fontId="29" fillId="29" borderId="10" numFmtId="2" xfId="0" applyNumberFormat="1" applyFont="1" applyFill="1" applyBorder="1" applyAlignment="1">
      <alignment horizontal="center" vertical="top" wrapText="1"/>
    </xf>
    <xf fontId="29" fillId="0" borderId="10" numFmtId="2" xfId="0" applyNumberFormat="1" applyFont="1" applyBorder="1" applyAlignment="1">
      <alignment horizontal="center" vertical="center"/>
    </xf>
    <xf fontId="29" fillId="0" borderId="10" numFmtId="179" xfId="0" applyNumberFormat="1" applyFont="1" applyBorder="1" applyAlignment="1">
      <alignment horizontal="center" vertical="center"/>
    </xf>
    <xf fontId="29" fillId="41" borderId="10" numFmtId="0" xfId="0" applyFont="1" applyFill="1" applyBorder="1" applyAlignment="1">
      <alignment horizontal="left" vertical="top" wrapText="1"/>
    </xf>
    <xf fontId="29" fillId="41" borderId="10" numFmtId="0" xfId="0" applyFont="1" applyFill="1" applyBorder="1" applyAlignment="1">
      <alignment horizontal="center" vertical="top" wrapText="1"/>
    </xf>
    <xf fontId="29" fillId="41" borderId="10" numFmtId="2" xfId="0" applyNumberFormat="1" applyFont="1" applyFill="1" applyBorder="1" applyAlignment="1">
      <alignment horizontal="center" vertical="top" wrapText="1"/>
    </xf>
    <xf fontId="29" fillId="30" borderId="10" numFmtId="0" xfId="0" applyFont="1" applyFill="1" applyBorder="1" applyAlignment="1">
      <alignment horizontal="left" vertical="top" wrapText="1"/>
    </xf>
    <xf fontId="29" fillId="30" borderId="10" numFmtId="0" xfId="0" applyFont="1" applyFill="1" applyBorder="1" applyAlignment="1">
      <alignment horizontal="center" vertical="top" wrapText="1"/>
    </xf>
    <xf fontId="29" fillId="30" borderId="10" numFmtId="2" xfId="0" applyNumberFormat="1" applyFont="1" applyFill="1" applyBorder="1" applyAlignment="1">
      <alignment horizontal="center" vertical="top" wrapText="1"/>
    </xf>
    <xf fontId="29" fillId="31" borderId="14" numFmtId="0" xfId="0" applyFont="1" applyFill="1" applyBorder="1" applyAlignment="1">
      <alignment horizontal="left" vertical="top" wrapText="1"/>
    </xf>
    <xf fontId="29" fillId="31" borderId="14" numFmtId="0" xfId="0" applyFont="1" applyFill="1" applyBorder="1" applyAlignment="1">
      <alignment horizontal="center" vertical="top" wrapText="1"/>
    </xf>
    <xf fontId="29" fillId="31" borderId="14" numFmtId="2" xfId="0" applyNumberFormat="1" applyFont="1" applyFill="1" applyBorder="1" applyAlignment="1">
      <alignment horizontal="center" vertical="top" wrapText="1"/>
    </xf>
    <xf fontId="29" fillId="0" borderId="14" numFmtId="2" xfId="0" applyNumberFormat="1" applyFont="1" applyBorder="1" applyAlignment="1">
      <alignment horizontal="center" vertical="center"/>
    </xf>
    <xf fontId="29" fillId="0" borderId="14" numFmtId="179" xfId="0" applyNumberFormat="1" applyFont="1" applyBorder="1" applyAlignment="1">
      <alignment horizontal="center" vertical="center"/>
    </xf>
    <xf fontId="30" fillId="32" borderId="14" numFmtId="0" xfId="0" applyFont="1" applyFill="1" applyBorder="1" applyAlignment="1">
      <alignment horizontal="left" vertical="top" wrapText="1"/>
    </xf>
    <xf fontId="30" fillId="32" borderId="14" numFmtId="0" xfId="0" applyFont="1" applyFill="1" applyBorder="1" applyAlignment="1">
      <alignment horizontal="center" vertical="top" wrapText="1"/>
    </xf>
    <xf fontId="30" fillId="32" borderId="14" numFmtId="2" xfId="0" applyNumberFormat="1" applyFont="1" applyFill="1" applyBorder="1" applyAlignment="1">
      <alignment horizontal="center" vertical="top" wrapText="1"/>
    </xf>
    <xf fontId="30" fillId="0" borderId="14" numFmtId="2" xfId="0" applyNumberFormat="1" applyFont="1" applyBorder="1" applyAlignment="1">
      <alignment horizontal="center" vertical="center"/>
    </xf>
    <xf fontId="30" fillId="0" borderId="14" numFmtId="3" xfId="0" applyNumberFormat="1" applyFont="1" applyBorder="1" applyAlignment="1">
      <alignment horizontal="center" vertical="center"/>
    </xf>
    <xf fontId="29" fillId="55" borderId="10" numFmtId="0" xfId="0" applyFont="1" applyFill="1" applyBorder="1" applyAlignment="1">
      <alignment horizontal="left" vertical="top" wrapText="1"/>
    </xf>
    <xf fontId="29" fillId="55" borderId="10" numFmtId="0" xfId="0" applyFont="1" applyFill="1" applyBorder="1" applyAlignment="1">
      <alignment horizontal="center" vertical="top" wrapText="1"/>
    </xf>
    <xf fontId="29" fillId="55" borderId="10" numFmtId="2" xfId="0" applyNumberFormat="1" applyFont="1" applyFill="1" applyBorder="1" applyAlignment="1">
      <alignment horizontal="center" vertical="top" wrapText="1"/>
    </xf>
    <xf fontId="29" fillId="0" borderId="10" numFmtId="3" xfId="0" applyNumberFormat="1" applyFont="1" applyBorder="1" applyAlignment="1">
      <alignment horizontal="center" vertical="center"/>
    </xf>
    <xf fontId="30" fillId="24" borderId="10" numFmtId="0" xfId="0" applyFont="1" applyFill="1" applyBorder="1" applyAlignment="1">
      <alignment horizontal="left" vertical="top" wrapText="1"/>
    </xf>
    <xf fontId="30" fillId="24" borderId="10" numFmtId="0" xfId="0" applyFont="1" applyFill="1" applyBorder="1" applyAlignment="1">
      <alignment horizontal="center" vertical="top" wrapText="1"/>
    </xf>
    <xf fontId="30" fillId="24" borderId="10" numFmtId="2" xfId="0" applyNumberFormat="1" applyFont="1" applyFill="1" applyBorder="1" applyAlignment="1">
      <alignment horizontal="center" vertical="top" wrapText="1"/>
    </xf>
    <xf fontId="30" fillId="24" borderId="10" numFmtId="179" xfId="0" applyNumberFormat="1" applyFont="1" applyFill="1" applyBorder="1" applyAlignment="1">
      <alignment horizontal="center" vertical="center"/>
    </xf>
    <xf fontId="29" fillId="24" borderId="0" numFmtId="0" xfId="0" applyFont="1" applyFill="1" applyAlignment="1">
      <alignment vertical="top"/>
    </xf>
    <xf fontId="29" fillId="0" borderId="0" numFmtId="0" xfId="0" applyFont="1" applyAlignment="1">
      <alignment vertical="top" wrapText="1"/>
    </xf>
    <xf fontId="29" fillId="0" borderId="0" numFmtId="0" xfId="0" applyFont="1" applyAlignment="1">
      <alignment horizontal="left" vertical="top" wrapText="1"/>
    </xf>
    <xf fontId="29" fillId="0" borderId="0" numFmtId="2" xfId="0" applyNumberFormat="1" applyFont="1" applyAlignment="1">
      <alignment vertical="top"/>
    </xf>
    <xf fontId="29" fillId="24" borderId="10" numFmtId="3" xfId="0" applyNumberFormat="1" applyFont="1" applyFill="1" applyBorder="1" applyAlignment="1">
      <alignment horizontal="center" vertical="top" wrapText="1"/>
    </xf>
    <xf fontId="29" fillId="24" borderId="10" numFmtId="179" xfId="0" applyNumberFormat="1" applyFont="1" applyFill="1" applyBorder="1" applyAlignment="1">
      <alignment horizontal="center" vertical="top" wrapText="1"/>
    </xf>
    <xf fontId="29" fillId="24" borderId="10" numFmtId="0" xfId="0" applyFont="1" applyFill="1" applyBorder="1" applyAlignment="1">
      <alignment horizontal="center" vertical="top"/>
    </xf>
    <xf fontId="30" fillId="24" borderId="10" numFmtId="2" xfId="0" applyNumberFormat="1" applyFont="1" applyFill="1" applyBorder="1" applyAlignment="1">
      <alignment horizontal="center" vertical="top"/>
    </xf>
    <xf fontId="29" fillId="24" borderId="10" numFmtId="179" xfId="0" applyNumberFormat="1" applyFont="1" applyFill="1" applyBorder="1" applyAlignment="1">
      <alignment horizontal="center" vertical="top"/>
    </xf>
    <xf fontId="29" fillId="25" borderId="10" numFmtId="0" xfId="0" applyFont="1" applyFill="1" applyBorder="1" applyAlignment="1">
      <alignment horizontal="left" vertical="top" wrapText="1"/>
    </xf>
    <xf fontId="29" fillId="25" borderId="10" numFmtId="3" xfId="0" applyNumberFormat="1" applyFont="1" applyFill="1" applyBorder="1" applyAlignment="1">
      <alignment horizontal="center" vertical="top" wrapText="1"/>
    </xf>
    <xf fontId="29" fillId="25" borderId="10" numFmtId="2" xfId="0" applyNumberFormat="1" applyFont="1" applyFill="1" applyBorder="1" applyAlignment="1">
      <alignment horizontal="center" vertical="top" wrapText="1"/>
    </xf>
    <xf fontId="29" fillId="0" borderId="10" numFmtId="3" xfId="0" applyNumberFormat="1" applyFont="1" applyBorder="1" applyAlignment="1">
      <alignment horizontal="center" vertical="top" wrapText="1"/>
    </xf>
    <xf fontId="29" fillId="34" borderId="10" numFmtId="0" xfId="0" applyFont="1" applyFill="1" applyBorder="1" applyAlignment="1">
      <alignment vertical="top" wrapText="1"/>
    </xf>
    <xf fontId="29" fillId="34" borderId="10" numFmtId="0" xfId="0" applyFont="1" applyFill="1" applyBorder="1" applyAlignment="1">
      <alignment horizontal="left" vertical="top" wrapText="1"/>
    </xf>
    <xf fontId="29" fillId="34" borderId="10" numFmtId="0" xfId="0" applyFont="1" applyFill="1" applyBorder="1" applyAlignment="1">
      <alignment horizontal="center" vertical="top" wrapText="1"/>
    </xf>
    <xf fontId="29" fillId="34" borderId="10" numFmtId="2" xfId="0" applyNumberFormat="1" applyFont="1" applyFill="1" applyBorder="1" applyAlignment="1">
      <alignment horizontal="center" vertical="top" wrapText="1"/>
    </xf>
    <xf fontId="29" fillId="0" borderId="10" numFmtId="178" xfId="0" applyNumberFormat="1" applyFont="1" applyBorder="1" applyAlignment="1">
      <alignment horizontal="center" vertical="top" wrapText="1"/>
    </xf>
    <xf fontId="29" fillId="35" borderId="10" numFmtId="0" xfId="0" applyFont="1" applyFill="1" applyBorder="1" applyAlignment="1">
      <alignment horizontal="left" vertical="top" wrapText="1"/>
    </xf>
    <xf fontId="29" fillId="35" borderId="10" numFmtId="0" xfId="0" applyFont="1" applyFill="1" applyBorder="1" applyAlignment="1">
      <alignment horizontal="center" vertical="top" wrapText="1"/>
    </xf>
    <xf fontId="29" fillId="35" borderId="10" numFmtId="2" xfId="0" applyNumberFormat="1" applyFont="1" applyFill="1" applyBorder="1" applyAlignment="1">
      <alignment horizontal="center" vertical="top" wrapText="1"/>
    </xf>
    <xf fontId="29" fillId="36" borderId="10" numFmtId="0" xfId="0" applyFont="1" applyFill="1" applyBorder="1" applyAlignment="1">
      <alignment horizontal="left" vertical="top" wrapText="1"/>
    </xf>
    <xf fontId="29" fillId="36" borderId="10" numFmtId="0" xfId="0" applyFont="1" applyFill="1" applyBorder="1" applyAlignment="1">
      <alignment horizontal="center" vertical="top" wrapText="1"/>
    </xf>
    <xf fontId="29" fillId="36" borderId="10" numFmtId="2" xfId="0" applyNumberFormat="1" applyFont="1" applyFill="1" applyBorder="1" applyAlignment="1">
      <alignment horizontal="center" vertical="top" wrapText="1"/>
    </xf>
    <xf fontId="29" fillId="0" borderId="10" numFmtId="0" xfId="0" applyFont="1" applyBorder="1" applyAlignment="1">
      <alignment horizontal="center" vertical="top" wrapText="1"/>
    </xf>
    <xf fontId="29" fillId="37" borderId="10" numFmtId="0" xfId="0" applyFont="1" applyFill="1" applyBorder="1" applyAlignment="1">
      <alignment horizontal="left" vertical="top" wrapText="1"/>
    </xf>
    <xf fontId="29" fillId="38" borderId="10" numFmtId="0" xfId="0" applyFont="1" applyFill="1" applyBorder="1" applyAlignment="1">
      <alignment horizontal="left" vertical="top" wrapText="1"/>
    </xf>
    <xf fontId="29" fillId="37" borderId="10" numFmtId="0" xfId="0" applyFont="1" applyFill="1" applyBorder="1" applyAlignment="1">
      <alignment horizontal="center" vertical="top" wrapText="1"/>
    </xf>
    <xf fontId="29" fillId="37" borderId="10" numFmtId="2" xfId="0" applyNumberFormat="1" applyFont="1" applyFill="1" applyBorder="1" applyAlignment="1">
      <alignment horizontal="center" vertical="top" wrapText="1"/>
    </xf>
    <xf fontId="29" fillId="39" borderId="10" numFmtId="0" xfId="0" applyFont="1" applyFill="1" applyBorder="1" applyAlignment="1">
      <alignment horizontal="left" vertical="top" wrapText="1"/>
    </xf>
    <xf fontId="29" fillId="39" borderId="10" numFmtId="0" xfId="0" applyFont="1" applyFill="1" applyBorder="1" applyAlignment="1">
      <alignment horizontal="center" vertical="top" wrapText="1"/>
    </xf>
    <xf fontId="29" fillId="39" borderId="10" numFmtId="2" xfId="0" applyNumberFormat="1" applyFont="1" applyFill="1" applyBorder="1" applyAlignment="1">
      <alignment horizontal="center" vertical="top" wrapText="1"/>
    </xf>
    <xf fontId="29" fillId="56" borderId="10" numFmtId="0" xfId="0" applyFont="1" applyFill="1" applyBorder="1" applyAlignment="1">
      <alignment horizontal="left" vertical="top" wrapText="1"/>
    </xf>
    <xf fontId="29" fillId="56" borderId="10" numFmtId="0" xfId="0" applyFont="1" applyFill="1" applyBorder="1" applyAlignment="1">
      <alignment horizontal="center" vertical="top" wrapText="1"/>
    </xf>
    <xf fontId="29" fillId="56" borderId="10" numFmtId="2" xfId="0" applyNumberFormat="1" applyFont="1" applyFill="1" applyBorder="1" applyAlignment="1">
      <alignment horizontal="center" vertical="top" wrapText="1"/>
    </xf>
    <xf fontId="30" fillId="24" borderId="10" numFmtId="3" xfId="0" applyNumberFormat="1" applyFont="1" applyFill="1" applyBorder="1" applyAlignment="1">
      <alignment horizontal="center" vertical="top"/>
    </xf>
    <xf fontId="30" fillId="24" borderId="10" numFmtId="0" xfId="0" applyFont="1" applyFill="1" applyBorder="1" applyAlignment="1">
      <alignment horizontal="center" vertical="top"/>
    </xf>
    <xf fontId="30" fillId="0" borderId="10" numFmtId="3" xfId="0" applyNumberFormat="1" applyFont="1" applyBorder="1" applyAlignment="1">
      <alignment horizontal="center" vertical="top"/>
    </xf>
    <xf fontId="30" fillId="42" borderId="10" numFmtId="0" xfId="0" applyFont="1" applyFill="1" applyBorder="1" applyAlignment="1">
      <alignment horizontal="left" vertical="top" wrapText="1"/>
    </xf>
    <xf fontId="30" fillId="42" borderId="10" numFmtId="0" xfId="0" applyFont="1" applyFill="1" applyBorder="1" applyAlignment="1">
      <alignment horizontal="center" vertical="top" wrapText="1"/>
    </xf>
    <xf fontId="30" fillId="42" borderId="10" numFmtId="3" xfId="0" applyNumberFormat="1" applyFont="1" applyFill="1" applyBorder="1" applyAlignment="1">
      <alignment horizontal="center" vertical="top"/>
    </xf>
    <xf fontId="30" fillId="42" borderId="10" numFmtId="0" xfId="0" applyFont="1" applyFill="1" applyBorder="1" applyAlignment="1">
      <alignment horizontal="center" vertical="top"/>
    </xf>
    <xf fontId="30" fillId="42" borderId="10" numFmtId="2" xfId="0" applyNumberFormat="1" applyFont="1" applyFill="1" applyBorder="1" applyAlignment="1">
      <alignment horizontal="center" vertical="top"/>
    </xf>
    <xf fontId="29" fillId="40" borderId="10" numFmtId="0" xfId="0" applyFont="1" applyFill="1" applyBorder="1" applyAlignment="1">
      <alignment horizontal="left" vertical="top" wrapText="1"/>
    </xf>
    <xf fontId="29" fillId="40" borderId="10" numFmtId="0" xfId="0" applyFont="1" applyFill="1" applyBorder="1" applyAlignment="1">
      <alignment horizontal="center" vertical="top" wrapText="1"/>
    </xf>
    <xf fontId="29" fillId="40" borderId="10" numFmtId="0" xfId="0" applyFont="1" applyFill="1" applyBorder="1" applyAlignment="1">
      <alignment horizontal="center" vertical="top"/>
    </xf>
    <xf fontId="29" fillId="40" borderId="10" numFmtId="2" xfId="0" applyNumberFormat="1" applyFont="1" applyFill="1" applyBorder="1" applyAlignment="1">
      <alignment horizontal="center" vertical="top"/>
    </xf>
    <xf fontId="29" fillId="0" borderId="10" numFmtId="3" xfId="0" applyNumberFormat="1" applyFont="1" applyBorder="1" applyAlignment="1">
      <alignment horizontal="center" vertical="top"/>
    </xf>
    <xf fontId="30" fillId="24" borderId="10" numFmtId="3" xfId="0" applyNumberFormat="1" applyFont="1" applyFill="1" applyBorder="1" applyAlignment="1">
      <alignment horizontal="center" vertical="top" wrapText="1"/>
    </xf>
    <xf fontId="12" fillId="24" borderId="14" numFmtId="0" xfId="0" applyFont="1" applyFill="1" applyBorder="1" applyAlignment="1">
      <alignment horizontal="left" vertical="top"/>
    </xf>
    <xf fontId="12" fillId="24" borderId="10" numFmtId="0" xfId="0" applyFont="1" applyFill="1" applyBorder="1" applyAlignment="1">
      <alignment horizontal="left" vertical="top"/>
    </xf>
    <xf fontId="30" fillId="24" borderId="25" numFmtId="0" xfId="0" applyFont="1" applyFill="1" applyBorder="1" applyAlignment="1">
      <alignment horizontal="center" vertical="top" wrapText="1"/>
    </xf>
    <xf fontId="12" fillId="24" borderId="10" numFmtId="178" xfId="0" applyNumberFormat="1" applyFont="1" applyFill="1" applyBorder="1" applyAlignment="1">
      <alignment horizontal="center" vertical="center"/>
    </xf>
    <xf fontId="12" fillId="24" borderId="10" numFmtId="1" xfId="0" applyNumberFormat="1" applyFont="1" applyFill="1" applyBorder="1" applyAlignment="1">
      <alignment horizontal="center" vertical="center"/>
    </xf>
    <xf fontId="12" fillId="25" borderId="10" numFmtId="0" xfId="0" applyFont="1" applyFill="1" applyBorder="1" applyAlignment="1">
      <alignment horizontal="left" vertical="top"/>
    </xf>
    <xf fontId="30" fillId="24" borderId="10" numFmtId="0" xfId="0" applyFont="1" applyFill="1" applyBorder="1" applyAlignment="1">
      <alignment horizontal="center" vertical="center" wrapText="1"/>
    </xf>
    <xf fontId="30" fillId="24" borderId="10" numFmtId="179" xfId="0" applyNumberFormat="1" applyFont="1" applyFill="1" applyBorder="1" applyAlignment="1">
      <alignment horizontal="center" vertical="center" wrapText="1"/>
    </xf>
    <xf fontId="30" fillId="24" borderId="14" numFmtId="0" xfId="0" applyFont="1" applyFill="1" applyBorder="1" applyAlignment="1">
      <alignment vertical="center" wrapText="1"/>
    </xf>
    <xf fontId="30" fillId="24" borderId="14" numFmtId="0" xfId="0" applyFont="1" applyFill="1" applyBorder="1" applyAlignment="1">
      <alignment horizontal="center" vertical="center" wrapText="1"/>
    </xf>
    <xf fontId="30" fillId="24" borderId="14" numFmtId="1" xfId="768" applyNumberFormat="1" applyFont="1" applyFill="1" applyBorder="1" applyAlignment="1">
      <alignment horizontal="center" vertical="center" wrapText="1"/>
    </xf>
    <xf fontId="30" fillId="24" borderId="31" numFmtId="178" xfId="0" applyNumberFormat="1" applyFont="1" applyFill="1" applyBorder="1" applyAlignment="1">
      <alignment vertical="center" wrapText="1"/>
    </xf>
    <xf fontId="30" fillId="24" borderId="31" numFmtId="1" xfId="0" applyNumberFormat="1" applyFont="1" applyFill="1" applyBorder="1" applyAlignment="1">
      <alignment vertical="center" wrapText="1"/>
    </xf>
    <xf fontId="12" fillId="0" borderId="23" numFmtId="0" xfId="0" applyFont="1" applyBorder="1" applyAlignment="1">
      <alignment horizontal="left" vertical="top"/>
    </xf>
    <xf fontId="12" fillId="43" borderId="23" numFmtId="0" xfId="0" applyFont="1" applyFill="1" applyBorder="1" applyAlignment="1">
      <alignment horizontal="left" vertical="top"/>
    </xf>
    <xf fontId="12" fillId="25" borderId="23" numFmtId="0" xfId="0" applyFont="1" applyFill="1" applyBorder="1" applyAlignment="1">
      <alignment horizontal="left" vertical="top"/>
    </xf>
    <xf fontId="12" fillId="0" borderId="32" numFmtId="0" xfId="0" applyFont="1" applyBorder="1" applyAlignment="1">
      <alignment horizontal="left" vertical="top"/>
    </xf>
    <xf fontId="12" fillId="0" borderId="10" numFmtId="0" xfId="0" applyFont="1" applyBorder="1" applyAlignment="1">
      <alignment horizontal="left" vertical="top"/>
    </xf>
    <xf fontId="33" fillId="0" borderId="14" numFmtId="0" xfId="0" applyFont="1" applyBorder="1" applyAlignment="1">
      <alignment horizontal="left" vertical="top"/>
    </xf>
    <xf fontId="30" fillId="24" borderId="10" numFmtId="0" xfId="0" applyFont="1" applyFill="1" applyBorder="1" applyAlignment="1">
      <alignment vertical="center" wrapText="1"/>
    </xf>
    <xf fontId="30" fillId="24" borderId="10" numFmtId="2" xfId="0" applyNumberFormat="1" applyFont="1" applyFill="1" applyBorder="1" applyAlignment="1">
      <alignment vertical="center" wrapText="1"/>
    </xf>
    <xf fontId="30" fillId="24" borderId="10" numFmtId="179" xfId="0" applyNumberFormat="1" applyFont="1" applyFill="1" applyBorder="1" applyAlignment="1">
      <alignment vertical="center" wrapText="1"/>
    </xf>
    <xf fontId="30" fillId="24" borderId="23" numFmtId="0" xfId="0" applyFont="1" applyFill="1" applyBorder="1" applyAlignment="1">
      <alignment vertical="center" wrapText="1"/>
    </xf>
    <xf fontId="30" fillId="24" borderId="23" numFmtId="0" xfId="0" applyFont="1" applyFill="1" applyBorder="1" applyAlignment="1">
      <alignment horizontal="center" vertical="center" wrapText="1"/>
    </xf>
    <xf fontId="30" fillId="24" borderId="23" numFmtId="1" xfId="768" applyNumberFormat="1" applyFont="1" applyFill="1" applyBorder="1" applyAlignment="1">
      <alignment horizontal="center" vertical="center" wrapText="1"/>
    </xf>
    <xf fontId="30" fillId="24" borderId="23" numFmtId="178" xfId="0" applyNumberFormat="1" applyFont="1" applyFill="1" applyBorder="1" applyAlignment="1">
      <alignment vertical="center" wrapText="1"/>
    </xf>
    <xf fontId="30" fillId="38" borderId="10" numFmtId="1" xfId="0" applyNumberFormat="1" applyFont="1" applyFill="1" applyBorder="1" applyAlignment="1">
      <alignment vertical="center" wrapText="1"/>
    </xf>
    <xf fontId="12" fillId="43" borderId="10" numFmtId="0" xfId="0" applyFont="1" applyFill="1" applyBorder="1" applyAlignment="1">
      <alignment horizontal="left" vertical="top"/>
    </xf>
    <xf fontId="29" fillId="52" borderId="10" numFmtId="0" xfId="0" applyFont="1" applyFill="1" applyBorder="1" applyAlignment="1">
      <alignment horizontal="left" vertical="top" wrapText="1"/>
    </xf>
    <xf fontId="29" fillId="32" borderId="10" numFmtId="0" xfId="0" applyFont="1" applyFill="1" applyBorder="1" applyAlignment="1">
      <alignment horizontal="left" vertical="top" wrapText="1"/>
    </xf>
    <xf fontId="29" fillId="42" borderId="10" numFmtId="0" xfId="0" applyFont="1" applyFill="1" applyBorder="1" applyAlignment="1">
      <alignment horizontal="left" vertical="top" wrapText="1"/>
    </xf>
    <xf fontId="29" fillId="27" borderId="13" numFmtId="0" xfId="0" applyFont="1" applyFill="1" applyBorder="1" applyAlignment="1">
      <alignment horizontal="left" vertical="top" wrapText="1"/>
    </xf>
    <xf fontId="29" fillId="53" borderId="10" numFmtId="0" xfId="0" applyFont="1" applyFill="1" applyBorder="1" applyAlignment="1">
      <alignment horizontal="left" vertical="top" wrapText="1"/>
    </xf>
    <xf fontId="29" fillId="46" borderId="10" numFmtId="0" xfId="0" applyFont="1" applyFill="1" applyBorder="1" applyAlignment="1">
      <alignment horizontal="left" vertical="top" wrapText="1"/>
    </xf>
    <xf fontId="29" fillId="54" borderId="10" numFmtId="0" xfId="0" applyFont="1" applyFill="1" applyBorder="1" applyAlignment="1">
      <alignment horizontal="left" vertical="top" wrapText="1"/>
    </xf>
    <xf fontId="29" fillId="31" borderId="10" numFmtId="0" xfId="0" applyFont="1" applyFill="1" applyBorder="1" applyAlignment="1">
      <alignment horizontal="left" vertical="top" wrapText="1"/>
    </xf>
    <xf fontId="29" fillId="57" borderId="10" numFmtId="0" xfId="0" applyFont="1" applyFill="1" applyBorder="1" applyAlignment="1">
      <alignment horizontal="left" vertical="top" wrapText="1"/>
    </xf>
    <xf fontId="33" fillId="0" borderId="23" numFmtId="0" xfId="0" applyFont="1" applyBorder="1" applyAlignment="1">
      <alignment horizontal="left" vertical="top"/>
    </xf>
    <xf fontId="29" fillId="24" borderId="11" numFmtId="0" xfId="0" applyFont="1" applyFill="1" applyBorder="1" applyAlignment="1">
      <alignment horizontal="center" vertical="top" wrapText="1"/>
    </xf>
    <xf fontId="29" fillId="24" borderId="11" numFmtId="1" xfId="768" applyNumberFormat="1" applyFont="1" applyFill="1" applyBorder="1" applyAlignment="1">
      <alignment horizontal="center" vertical="top" wrapText="1"/>
    </xf>
    <xf fontId="12" fillId="24" borderId="11" numFmtId="178" xfId="0" applyNumberFormat="1" applyFont="1" applyFill="1" applyBorder="1" applyAlignment="1">
      <alignment horizontal="center" vertical="center"/>
    </xf>
    <xf fontId="12" fillId="33" borderId="11" numFmtId="1" xfId="0" applyNumberFormat="1" applyFont="1" applyFill="1" applyBorder="1" applyAlignment="1">
      <alignment horizontal="center" vertical="center"/>
    </xf>
    <xf fontId="29" fillId="43" borderId="11" numFmtId="0" xfId="0" applyFont="1" applyFill="1" applyBorder="1" applyAlignment="1">
      <alignment horizontal="left" vertical="top" wrapText="1"/>
    </xf>
    <xf fontId="12" fillId="34" borderId="10" numFmtId="0" xfId="0" applyFont="1" applyFill="1" applyBorder="1" applyAlignment="1">
      <alignment horizontal="left" vertical="top"/>
    </xf>
    <xf fontId="12" fillId="35" borderId="10" numFmtId="0" xfId="0" applyFont="1" applyFill="1" applyBorder="1" applyAlignment="1">
      <alignment horizontal="left" vertical="top"/>
    </xf>
    <xf fontId="12" fillId="38" borderId="10" numFmtId="0" xfId="0" applyFont="1" applyFill="1" applyBorder="1" applyAlignment="1">
      <alignment horizontal="left" vertical="top"/>
    </xf>
    <xf fontId="12" fillId="52" borderId="10" numFmtId="0" xfId="0" applyFont="1" applyFill="1" applyBorder="1" applyAlignment="1">
      <alignment horizontal="left" vertical="top"/>
    </xf>
    <xf fontId="12" fillId="32" borderId="10" numFmtId="0" xfId="0" applyFont="1" applyFill="1" applyBorder="1" applyAlignment="1">
      <alignment horizontal="left" vertical="top"/>
    </xf>
    <xf fontId="12" fillId="40" borderId="10" numFmtId="0" xfId="0" applyFont="1" applyFill="1" applyBorder="1" applyAlignment="1">
      <alignment horizontal="left" vertical="top"/>
    </xf>
    <xf fontId="12" fillId="42" borderId="10" numFmtId="0" xfId="0" applyFont="1" applyFill="1" applyBorder="1" applyAlignment="1">
      <alignment horizontal="left" vertical="top"/>
    </xf>
    <xf fontId="12" fillId="27" borderId="10" numFmtId="0" xfId="0" applyFont="1" applyFill="1" applyBorder="1" applyAlignment="1">
      <alignment horizontal="left" vertical="top"/>
    </xf>
    <xf fontId="12" fillId="53" borderId="10" numFmtId="0" xfId="0" applyFont="1" applyFill="1" applyBorder="1" applyAlignment="1">
      <alignment horizontal="left" vertical="top"/>
    </xf>
    <xf fontId="12" fillId="46" borderId="10" numFmtId="0" xfId="0" applyFont="1" applyFill="1" applyBorder="1" applyAlignment="1">
      <alignment horizontal="left" vertical="top"/>
    </xf>
    <xf fontId="12" fillId="54" borderId="10" numFmtId="0" xfId="0" applyFont="1" applyFill="1" applyBorder="1" applyAlignment="1">
      <alignment horizontal="left" vertical="top"/>
    </xf>
    <xf fontId="12" fillId="55" borderId="10" numFmtId="0" xfId="0" applyFont="1" applyFill="1" applyBorder="1" applyAlignment="1">
      <alignment horizontal="left" vertical="top"/>
    </xf>
    <xf fontId="12" fillId="31" borderId="10" numFmtId="0" xfId="0" applyFont="1" applyFill="1" applyBorder="1" applyAlignment="1">
      <alignment horizontal="left" vertical="top"/>
    </xf>
    <xf fontId="30" fillId="43" borderId="11" numFmtId="0" xfId="0" applyFont="1" applyFill="1" applyBorder="1" applyAlignment="1">
      <alignment horizontal="center" vertical="top" wrapText="1"/>
    </xf>
    <xf fontId="30" fillId="43" borderId="24" numFmtId="0" xfId="0" applyFont="1" applyFill="1" applyBorder="1" applyAlignment="1">
      <alignment horizontal="center" vertical="top" wrapText="1"/>
    </xf>
    <xf fontId="30" fillId="43" borderId="13" numFmtId="0" xfId="0" applyFont="1" applyFill="1" applyBorder="1" applyAlignment="1">
      <alignment horizontal="center" vertical="top" wrapText="1"/>
    </xf>
    <xf fontId="30" fillId="43" borderId="24" numFmtId="1" xfId="768" applyNumberFormat="1" applyFont="1" applyFill="1" applyBorder="1" applyAlignment="1">
      <alignment horizontal="center" vertical="top" wrapText="1"/>
    </xf>
    <xf fontId="12" fillId="33" borderId="11" numFmtId="2" xfId="0" applyNumberFormat="1" applyFont="1" applyFill="1" applyBorder="1" applyAlignment="1">
      <alignment horizontal="center" vertical="center"/>
    </xf>
    <xf fontId="29" fillId="27" borderId="24" numFmtId="0" xfId="0" applyFont="1" applyFill="1" applyBorder="1" applyAlignment="1">
      <alignment horizontal="center" vertical="top" wrapText="1"/>
    </xf>
    <xf fontId="29" fillId="27" borderId="13" numFmtId="0" xfId="0" applyFont="1" applyFill="1" applyBorder="1" applyAlignment="1">
      <alignment horizontal="center" vertical="top" wrapText="1"/>
    </xf>
    <xf fontId="29" fillId="27" borderId="27" numFmtId="1" xfId="768" applyNumberFormat="1" applyFont="1" applyFill="1" applyBorder="1" applyAlignment="1">
      <alignment horizontal="center" vertical="top" wrapText="1"/>
    </xf>
    <xf fontId="12" fillId="24" borderId="26" numFmtId="178" xfId="0" applyNumberFormat="1" applyFont="1" applyFill="1" applyBorder="1" applyAlignment="1">
      <alignment horizontal="center" vertical="center"/>
    </xf>
    <xf fontId="12" fillId="24" borderId="26" numFmtId="1" xfId="0" applyNumberFormat="1" applyFont="1" applyFill="1" applyBorder="1" applyAlignment="1">
      <alignment horizontal="center" vertical="center"/>
    </xf>
    <xf fontId="29" fillId="38" borderId="10" numFmtId="0" xfId="0" applyFont="1" applyFill="1" applyBorder="1" applyAlignment="1">
      <alignment horizontal="center" vertical="top" wrapText="1"/>
    </xf>
    <xf fontId="29" fillId="38" borderId="10" numFmtId="2" xfId="0" applyNumberFormat="1" applyFont="1" applyFill="1" applyBorder="1" applyAlignment="1">
      <alignment horizontal="center" vertical="top" wrapText="1"/>
    </xf>
    <xf fontId="29" fillId="38" borderId="10" numFmtId="179" xfId="0" applyNumberFormat="1" applyFont="1" applyFill="1" applyBorder="1" applyAlignment="1">
      <alignment horizontal="center" vertical="top"/>
    </xf>
    <xf fontId="29" fillId="38" borderId="10" numFmtId="0" xfId="0" applyFont="1" applyFill="1" applyBorder="1" applyAlignment="1">
      <alignment horizontal="center" vertical="top"/>
    </xf>
    <xf fontId="29" fillId="38" borderId="10" numFmtId="9" xfId="0" applyNumberFormat="1" applyFont="1" applyFill="1" applyBorder="1" applyAlignment="1">
      <alignment horizontal="left" vertical="top"/>
    </xf>
    <xf fontId="29" fillId="38" borderId="11" numFmtId="1" xfId="768" applyNumberFormat="1" applyFont="1" applyFill="1" applyBorder="1" applyAlignment="1">
      <alignment horizontal="left" vertical="top"/>
    </xf>
    <xf fontId="12" fillId="24" borderId="11" numFmtId="1" xfId="0" applyNumberFormat="1" applyFont="1" applyFill="1" applyBorder="1" applyAlignment="1">
      <alignment horizontal="center" vertical="center"/>
    </xf>
    <xf fontId="29" fillId="42" borderId="10" numFmtId="0" xfId="0" applyFont="1" applyFill="1" applyBorder="1" applyAlignment="1">
      <alignment horizontal="center" vertical="top" wrapText="1"/>
    </xf>
    <xf fontId="29" fillId="42" borderId="10" numFmtId="2" xfId="0" applyNumberFormat="1" applyFont="1" applyFill="1" applyBorder="1" applyAlignment="1">
      <alignment horizontal="center" vertical="top" wrapText="1"/>
    </xf>
    <xf fontId="29" fillId="42" borderId="10" numFmtId="179" xfId="0" applyNumberFormat="1" applyFont="1" applyFill="1" applyBorder="1" applyAlignment="1">
      <alignment horizontal="center" vertical="top"/>
    </xf>
    <xf fontId="29" fillId="42" borderId="10" numFmtId="0" xfId="0" applyFont="1" applyFill="1" applyBorder="1" applyAlignment="1">
      <alignment horizontal="center" vertical="top"/>
    </xf>
    <xf fontId="29" fillId="42" borderId="11" numFmtId="0" xfId="0" applyFont="1" applyFill="1" applyBorder="1" applyAlignment="1">
      <alignment horizontal="left" vertical="top"/>
    </xf>
    <xf fontId="12" fillId="24" borderId="11" numFmtId="1" xfId="768" applyNumberFormat="1" applyFont="1" applyFill="1" applyBorder="1" applyAlignment="1">
      <alignment horizontal="center" vertical="center"/>
    </xf>
    <xf fontId="29" fillId="55" borderId="10" numFmtId="179" xfId="0" applyNumberFormat="1" applyFont="1" applyFill="1" applyBorder="1" applyAlignment="1">
      <alignment horizontal="center" vertical="top"/>
    </xf>
    <xf fontId="29" fillId="55" borderId="10" numFmtId="0" xfId="0" applyFont="1" applyFill="1" applyBorder="1" applyAlignment="1">
      <alignment horizontal="center" vertical="top"/>
    </xf>
    <xf fontId="29" fillId="55" borderId="11" numFmtId="9" xfId="0" applyNumberFormat="1" applyFont="1" applyFill="1" applyBorder="1" applyAlignment="1">
      <alignment horizontal="left" vertical="top"/>
    </xf>
    <xf fontId="29" fillId="55" borderId="11" numFmtId="1" xfId="768" applyNumberFormat="1" applyFont="1" applyFill="1" applyBorder="1" applyAlignment="1">
      <alignment horizontal="left" vertical="top"/>
    </xf>
    <xf fontId="33" fillId="25" borderId="0" numFmtId="0" xfId="0" applyFont="1" applyFill="1" applyAlignment="1">
      <alignment horizontal="center" vertical="top"/>
    </xf>
    <xf fontId="30" fillId="24" borderId="10" numFmtId="2" xfId="0" applyNumberFormat="1" applyFont="1" applyFill="1" applyBorder="1" applyAlignment="1">
      <alignment horizontal="center" vertical="center" wrapText="1"/>
    </xf>
    <xf fontId="30" fillId="24" borderId="11" numFmtId="9" xfId="103" applyNumberFormat="1" applyFont="1" applyFill="1" applyBorder="1" applyAlignment="1">
      <alignment horizontal="center" vertical="center" wrapText="1"/>
    </xf>
    <xf fontId="30" fillId="24" borderId="11" numFmtId="1" xfId="768" applyNumberFormat="1" applyFont="1" applyFill="1" applyBorder="1" applyAlignment="1">
      <alignment horizontal="center" vertical="center" wrapText="1"/>
    </xf>
    <xf fontId="33" fillId="38" borderId="11" numFmtId="178" xfId="0" applyNumberFormat="1" applyFont="1" applyFill="1" applyBorder="1" applyAlignment="1">
      <alignment horizontal="center" vertical="center"/>
    </xf>
    <xf fontId="33" fillId="24" borderId="11" numFmtId="1" xfId="0" applyNumberFormat="1" applyFont="1" applyFill="1" applyBorder="1" applyAlignment="1">
      <alignment horizontal="center" vertical="center"/>
    </xf>
    <xf fontId="33" fillId="0" borderId="10" numFmtId="0" xfId="0" applyFont="1" applyBorder="1" applyAlignment="1">
      <alignment horizontal="left" vertical="top"/>
    </xf>
    <xf fontId="30" fillId="24" borderId="11" numFmtId="0" xfId="0" applyFont="1" applyFill="1" applyBorder="1" applyAlignment="1">
      <alignment horizontal="left" vertical="top" wrapText="1"/>
    </xf>
    <xf fontId="30" fillId="43" borderId="11" numFmtId="0" xfId="0" applyFont="1" applyFill="1" applyBorder="1" applyAlignment="1">
      <alignment horizontal="left" vertical="top" wrapText="1"/>
    </xf>
    <xf fontId="33" fillId="25" borderId="10" numFmtId="0" xfId="0" applyFont="1" applyFill="1" applyBorder="1" applyAlignment="1">
      <alignment horizontal="left" vertical="top"/>
    </xf>
    <xf fontId="33" fillId="34" borderId="10" numFmtId="0" xfId="0" applyFont="1" applyFill="1" applyBorder="1" applyAlignment="1">
      <alignment horizontal="left" vertical="top"/>
    </xf>
    <xf fontId="33" fillId="35" borderId="10" numFmtId="0" xfId="0" applyFont="1" applyFill="1" applyBorder="1" applyAlignment="1">
      <alignment horizontal="left" vertical="top"/>
    </xf>
    <xf fontId="33" fillId="38" borderId="10" numFmtId="0" xfId="0" applyFont="1" applyFill="1" applyBorder="1" applyAlignment="1">
      <alignment horizontal="left" vertical="top"/>
    </xf>
    <xf fontId="33" fillId="52" borderId="10" numFmtId="0" xfId="0" applyFont="1" applyFill="1" applyBorder="1" applyAlignment="1">
      <alignment horizontal="left" vertical="top"/>
    </xf>
    <xf fontId="33" fillId="32" borderId="10" numFmtId="0" xfId="0" applyFont="1" applyFill="1" applyBorder="1" applyAlignment="1">
      <alignment horizontal="left" vertical="top"/>
    </xf>
    <xf fontId="33" fillId="40" borderId="10" numFmtId="0" xfId="0" applyFont="1" applyFill="1" applyBorder="1" applyAlignment="1">
      <alignment horizontal="left" vertical="top"/>
    </xf>
    <xf fontId="33" fillId="42" borderId="10" numFmtId="0" xfId="0" applyFont="1" applyFill="1" applyBorder="1" applyAlignment="1">
      <alignment horizontal="left" vertical="top"/>
    </xf>
    <xf fontId="33" fillId="27" borderId="10" numFmtId="0" xfId="0" applyFont="1" applyFill="1" applyBorder="1" applyAlignment="1">
      <alignment horizontal="left" vertical="top"/>
    </xf>
    <xf fontId="33" fillId="53" borderId="10" numFmtId="0" xfId="0" applyFont="1" applyFill="1" applyBorder="1" applyAlignment="1">
      <alignment horizontal="left" vertical="top"/>
    </xf>
    <xf fontId="33" fillId="46" borderId="10" numFmtId="0" xfId="0" applyFont="1" applyFill="1" applyBorder="1" applyAlignment="1">
      <alignment horizontal="left" vertical="top"/>
    </xf>
    <xf fontId="33" fillId="54" borderId="10" numFmtId="0" xfId="0" applyFont="1" applyFill="1" applyBorder="1" applyAlignment="1">
      <alignment horizontal="left" vertical="top"/>
    </xf>
    <xf fontId="33" fillId="55" borderId="10" numFmtId="0" xfId="0" applyFont="1" applyFill="1" applyBorder="1" applyAlignment="1">
      <alignment horizontal="left" vertical="top"/>
    </xf>
    <xf fontId="33" fillId="31" borderId="10" numFmtId="0" xfId="0" applyFont="1" applyFill="1" applyBorder="1" applyAlignment="1">
      <alignment horizontal="left" vertical="top"/>
    </xf>
    <xf fontId="33" fillId="0" borderId="0" numFmtId="0" xfId="0" applyFont="1" applyAlignment="1">
      <alignment horizontal="left" vertical="top"/>
    </xf>
    <xf fontId="33" fillId="0" borderId="0" numFmtId="0" xfId="0" applyFont="1" applyAlignment="1">
      <alignment horizontal="center" vertical="top"/>
    </xf>
    <xf fontId="29" fillId="27" borderId="11" numFmtId="0" xfId="0" applyFont="1" applyFill="1" applyBorder="1" applyAlignment="1">
      <alignment horizontal="center" vertical="top" wrapText="1"/>
    </xf>
    <xf fontId="29" fillId="27" borderId="24" numFmtId="1" xfId="768" applyNumberFormat="1" applyFont="1" applyFill="1" applyBorder="1" applyAlignment="1">
      <alignment horizontal="center" vertical="top" wrapText="1"/>
    </xf>
    <xf fontId="12" fillId="24" borderId="11" numFmtId="0" xfId="0" applyFont="1" applyFill="1" applyBorder="1" applyAlignment="1">
      <alignment horizontal="left" vertical="top"/>
    </xf>
    <xf fontId="12" fillId="43" borderId="11" numFmtId="0" xfId="0" applyFont="1" applyFill="1" applyBorder="1" applyAlignment="1">
      <alignment horizontal="left" vertical="top"/>
    </xf>
    <xf fontId="29" fillId="35" borderId="11" numFmtId="0" xfId="0" applyFont="1" applyFill="1" applyBorder="1" applyAlignment="1">
      <alignment horizontal="left" vertical="top" wrapText="1"/>
    </xf>
    <xf fontId="29" fillId="35" borderId="11" numFmtId="1" xfId="768" applyNumberFormat="1" applyFont="1" applyFill="1" applyBorder="1" applyAlignment="1">
      <alignment horizontal="left" vertical="top" wrapText="1"/>
    </xf>
    <xf fontId="29" fillId="24" borderId="11" numFmtId="178" xfId="0" applyNumberFormat="1" applyFont="1" applyFill="1" applyBorder="1" applyAlignment="1">
      <alignment horizontal="center" vertical="center" wrapText="1"/>
    </xf>
    <xf fontId="29" fillId="24" borderId="11" numFmtId="1" xfId="0" applyNumberFormat="1" applyFont="1" applyFill="1" applyBorder="1" applyAlignment="1">
      <alignment horizontal="center" vertical="center" wrapText="1"/>
    </xf>
    <xf fontId="29" fillId="55" borderId="11" numFmtId="0" xfId="0" applyFont="1" applyFill="1" applyBorder="1" applyAlignment="1">
      <alignment horizontal="left" vertical="top" wrapText="1"/>
    </xf>
    <xf fontId="29" fillId="55" borderId="11" numFmtId="1" xfId="768" applyNumberFormat="1" applyFont="1" applyFill="1" applyBorder="1" applyAlignment="1">
      <alignment horizontal="left" vertical="top" wrapText="1"/>
    </xf>
    <xf fontId="29" fillId="34" borderId="11" numFmtId="0" xfId="0" applyFont="1" applyFill="1" applyBorder="1" applyAlignment="1">
      <alignment horizontal="left" vertical="top" wrapText="1"/>
    </xf>
    <xf fontId="29" fillId="34" borderId="11" numFmtId="1" xfId="768" applyNumberFormat="1" applyFont="1" applyFill="1" applyBorder="1" applyAlignment="1">
      <alignment horizontal="left" vertical="top" wrapText="1"/>
    </xf>
    <xf fontId="29" fillId="25" borderId="11" numFmtId="0" xfId="0" applyFont="1" applyFill="1" applyBorder="1" applyAlignment="1">
      <alignment horizontal="left" vertical="top" wrapText="1"/>
    </xf>
    <xf fontId="29" fillId="25" borderId="11" numFmtId="1" xfId="768" applyNumberFormat="1" applyFont="1" applyFill="1" applyBorder="1" applyAlignment="1">
      <alignment horizontal="left" vertical="top" wrapText="1"/>
    </xf>
    <xf fontId="29" fillId="29" borderId="11" numFmtId="0" xfId="0" applyFont="1" applyFill="1" applyBorder="1" applyAlignment="1">
      <alignment horizontal="left" vertical="top" wrapText="1"/>
    </xf>
    <xf fontId="29" fillId="29" borderId="11" numFmtId="1" xfId="768" applyNumberFormat="1" applyFont="1" applyFill="1" applyBorder="1" applyAlignment="1">
      <alignment horizontal="left" vertical="top" wrapText="1"/>
    </xf>
    <xf fontId="30" fillId="0" borderId="10" numFmtId="0" xfId="0" applyFont="1" applyBorder="1" applyAlignment="1">
      <alignment horizontal="center" vertical="top" wrapText="1"/>
    </xf>
    <xf fontId="30" fillId="0" borderId="10" numFmtId="0" xfId="0" applyFont="1" applyBorder="1" applyAlignment="1">
      <alignment horizontal="left" vertical="top" wrapText="1"/>
    </xf>
    <xf fontId="29" fillId="0" borderId="10" numFmtId="0" xfId="0" applyFont="1" applyBorder="1" applyAlignment="1">
      <alignment horizontal="left" vertical="top" wrapText="1"/>
    </xf>
    <xf fontId="30" fillId="0" borderId="10" numFmtId="2" xfId="0" applyNumberFormat="1" applyFont="1" applyBorder="1" applyAlignment="1">
      <alignment horizontal="center" vertical="top" wrapText="1"/>
    </xf>
    <xf fontId="29" fillId="0" borderId="11" numFmtId="1" xfId="768" applyNumberFormat="1" applyFont="1" applyBorder="1" applyAlignment="1">
      <alignment horizontal="center" vertical="top" wrapText="1"/>
    </xf>
    <xf fontId="12" fillId="38" borderId="11" numFmtId="178" xfId="0" applyNumberFormat="1" applyFont="1" applyFill="1" applyBorder="1" applyAlignment="1">
      <alignment horizontal="center" vertical="center"/>
    </xf>
    <xf fontId="29" fillId="0" borderId="26" numFmtId="0" xfId="0" applyFont="1" applyBorder="1" applyAlignment="1">
      <alignment horizontal="center" vertical="top" wrapText="1"/>
    </xf>
    <xf fontId="29" fillId="0" borderId="27" numFmtId="0" xfId="0" applyFont="1" applyBorder="1" applyAlignment="1">
      <alignment horizontal="center" vertical="top" wrapText="1"/>
    </xf>
    <xf fontId="29" fillId="0" borderId="29" numFmtId="0" xfId="0" applyFont="1" applyBorder="1" applyAlignment="1">
      <alignment horizontal="center" vertical="top" wrapText="1"/>
    </xf>
    <xf fontId="29" fillId="0" borderId="27" numFmtId="1" xfId="768" applyNumberFormat="1" applyFont="1" applyBorder="1" applyAlignment="1">
      <alignment horizontal="center" vertical="top" wrapText="1"/>
    </xf>
    <xf fontId="29" fillId="48" borderId="10" numFmtId="0" xfId="0" applyFont="1" applyFill="1" applyBorder="1" applyAlignment="1">
      <alignment horizontal="center" vertical="top" wrapText="1"/>
    </xf>
    <xf fontId="34" fillId="48" borderId="10" numFmtId="0" xfId="0" applyFont="1" applyFill="1" applyBorder="1" applyAlignment="1">
      <alignment vertical="center"/>
    </xf>
    <xf fontId="34" fillId="48" borderId="10" numFmtId="0" xfId="0" applyFont="1" applyFill="1" applyBorder="1" applyAlignment="1">
      <alignment horizontal="left" vertical="top" wrapText="1"/>
    </xf>
    <xf fontId="34" fillId="48" borderId="10" numFmtId="0" xfId="0" applyFont="1" applyFill="1" applyBorder="1" applyAlignment="1">
      <alignment horizontal="center" vertical="center" wrapText="1"/>
    </xf>
    <xf fontId="29" fillId="58" borderId="10" numFmtId="0" xfId="0" applyFont="1" applyFill="1" applyBorder="1" applyAlignment="1">
      <alignment horizontal="center" vertical="center"/>
    </xf>
    <xf fontId="29" fillId="58" borderId="10" numFmtId="2" xfId="0" applyNumberFormat="1" applyFont="1" applyFill="1" applyBorder="1" applyAlignment="1">
      <alignment horizontal="center" vertical="center"/>
    </xf>
    <xf fontId="29" fillId="48" borderId="10" numFmtId="0" xfId="0" applyFont="1" applyFill="1" applyBorder="1" applyAlignment="1">
      <alignment horizontal="center" vertical="center" wrapText="1"/>
    </xf>
    <xf fontId="29" fillId="48" borderId="29" numFmtId="0" xfId="0" applyFont="1" applyFill="1" applyBorder="1" applyAlignment="1">
      <alignment horizontal="center" vertical="center" wrapText="1"/>
    </xf>
    <xf fontId="29" fillId="48" borderId="0" numFmtId="1" xfId="768" applyNumberFormat="1" applyFont="1" applyFill="1" applyAlignment="1">
      <alignment horizontal="center" vertical="center" wrapText="1"/>
    </xf>
    <xf fontId="29" fillId="24" borderId="26" numFmtId="178" xfId="0" applyNumberFormat="1" applyFont="1" applyFill="1" applyBorder="1" applyAlignment="1">
      <alignment horizontal="center" vertical="center" wrapText="1"/>
    </xf>
    <xf fontId="29" fillId="24" borderId="26" numFmtId="1" xfId="0" applyNumberFormat="1" applyFont="1" applyFill="1" applyBorder="1" applyAlignment="1">
      <alignment horizontal="center" vertical="center" wrapText="1"/>
    </xf>
    <xf fontId="29" fillId="48" borderId="10" numFmtId="0" xfId="0" applyFont="1" applyFill="1" applyBorder="1" applyAlignment="1">
      <alignment vertical="center" wrapText="1"/>
    </xf>
    <xf fontId="34" fillId="48" borderId="14" numFmtId="0" xfId="0" applyFont="1" applyFill="1" applyBorder="1" applyAlignment="1">
      <alignment horizontal="left" vertical="top" wrapText="1"/>
    </xf>
    <xf fontId="34" fillId="48" borderId="10" numFmtId="2" xfId="0" applyNumberFormat="1" applyFont="1" applyFill="1" applyBorder="1" applyAlignment="1">
      <alignment horizontal="center" vertical="center" wrapText="1"/>
    </xf>
    <xf fontId="29" fillId="48" borderId="10" numFmtId="0" xfId="103" applyFont="1" applyFill="1" applyBorder="1" applyAlignment="1">
      <alignment horizontal="center" vertical="center" wrapText="1"/>
    </xf>
    <xf fontId="30" fillId="0" borderId="27" numFmtId="0" xfId="0" applyFont="1" applyBorder="1" applyAlignment="1">
      <alignment horizontal="left" vertical="top" wrapText="1"/>
    </xf>
    <xf fontId="29" fillId="24" borderId="10" numFmtId="0" xfId="103" applyFont="1" applyFill="1" applyBorder="1" applyAlignment="1">
      <alignment horizontal="center" vertical="center" wrapText="1"/>
    </xf>
    <xf fontId="29" fillId="24" borderId="11" numFmtId="9" xfId="0" applyNumberFormat="1" applyFont="1" applyFill="1" applyBorder="1" applyAlignment="1">
      <alignment horizontal="center" vertical="top" wrapText="1"/>
    </xf>
    <xf fontId="30" fillId="24" borderId="27" numFmtId="0" xfId="0" applyFont="1" applyFill="1" applyBorder="1" applyAlignment="1">
      <alignment horizontal="left" vertical="top" wrapText="1"/>
    </xf>
    <xf fontId="29" fillId="24" borderId="0" numFmtId="0" xfId="0" applyFont="1" applyFill="1" applyAlignment="1">
      <alignment horizontal="center" vertical="top" wrapText="1"/>
    </xf>
    <xf fontId="30" fillId="24" borderId="0" numFmtId="2" xfId="0" applyNumberFormat="1" applyFont="1" applyFill="1" applyAlignment="1">
      <alignment horizontal="center" vertical="top" wrapText="1"/>
    </xf>
    <xf fontId="29" fillId="24" borderId="0" numFmtId="0" xfId="103" applyFont="1" applyFill="1" applyAlignment="1">
      <alignment horizontal="center" vertical="center" wrapText="1"/>
    </xf>
    <xf fontId="29" fillId="0" borderId="11" numFmtId="0" xfId="0" applyFont="1" applyBorder="1" applyAlignment="1">
      <alignment horizontal="center" vertical="top" wrapText="1"/>
    </xf>
    <xf fontId="29" fillId="0" borderId="24" numFmtId="0" xfId="0" applyFont="1" applyBorder="1" applyAlignment="1">
      <alignment horizontal="center" vertical="top" wrapText="1"/>
    </xf>
    <xf fontId="29" fillId="0" borderId="13" numFmtId="0" xfId="0" applyFont="1" applyBorder="1" applyAlignment="1">
      <alignment horizontal="center" vertical="top" wrapText="1"/>
    </xf>
    <xf fontId="29" fillId="0" borderId="24" numFmtId="1" xfId="768" applyNumberFormat="1" applyFont="1" applyBorder="1" applyAlignment="1">
      <alignment horizontal="center" vertical="top" wrapText="1"/>
    </xf>
    <xf fontId="29" fillId="59" borderId="11" numFmtId="0" xfId="0" applyFont="1" applyFill="1" applyBorder="1" applyAlignment="1">
      <alignment horizontal="center" vertical="top" wrapText="1"/>
    </xf>
    <xf fontId="29" fillId="59" borderId="10" numFmtId="0" xfId="103" applyFont="1" applyFill="1" applyBorder="1" applyAlignment="1">
      <alignment vertical="center" wrapText="1"/>
    </xf>
    <xf fontId="29" fillId="59" borderId="10" numFmtId="0" xfId="0" applyFont="1" applyFill="1" applyBorder="1" applyAlignment="1">
      <alignment horizontal="left" vertical="top" wrapText="1"/>
    </xf>
    <xf fontId="29" fillId="59" borderId="10" numFmtId="0" xfId="0" applyFont="1" applyFill="1" applyBorder="1" applyAlignment="1">
      <alignment horizontal="center" vertical="top" wrapText="1"/>
    </xf>
    <xf fontId="29" fillId="59" borderId="10" numFmtId="2" xfId="0" applyNumberFormat="1" applyFont="1" applyFill="1" applyBorder="1" applyAlignment="1">
      <alignment horizontal="center" vertical="top" wrapText="1"/>
    </xf>
    <xf fontId="29" fillId="59" borderId="10" numFmtId="0" xfId="103" applyFont="1" applyFill="1" applyBorder="1" applyAlignment="1">
      <alignment horizontal="center" vertical="center" wrapText="1"/>
    </xf>
    <xf fontId="29" fillId="59" borderId="10" numFmtId="9" xfId="103" applyNumberFormat="1" applyFont="1" applyFill="1" applyBorder="1" applyAlignment="1">
      <alignment horizontal="center" vertical="center" wrapText="1"/>
    </xf>
    <xf fontId="29" fillId="59" borderId="11" numFmtId="1" xfId="768" applyNumberFormat="1" applyFont="1" applyFill="1" applyBorder="1" applyAlignment="1">
      <alignment horizontal="center" vertical="center" wrapText="1"/>
    </xf>
    <xf fontId="29" fillId="34" borderId="11" numFmtId="0" xfId="0" applyFont="1" applyFill="1" applyBorder="1" applyAlignment="1">
      <alignment horizontal="center" vertical="top" wrapText="1"/>
    </xf>
    <xf fontId="29" fillId="34" borderId="11" numFmtId="9" xfId="0" applyNumberFormat="1" applyFont="1" applyFill="1" applyBorder="1" applyAlignment="1">
      <alignment horizontal="center" vertical="top" wrapText="1"/>
    </xf>
    <xf fontId="29" fillId="34" borderId="11" numFmtId="1" xfId="768" applyNumberFormat="1" applyFont="1" applyFill="1" applyBorder="1" applyAlignment="1">
      <alignment horizontal="center" vertical="top" wrapText="1"/>
    </xf>
    <xf fontId="29" fillId="34" borderId="10" numFmtId="1" xfId="0" applyNumberFormat="1" applyFont="1" applyFill="1" applyBorder="1" applyAlignment="1">
      <alignment horizontal="center" vertical="top" wrapText="1"/>
    </xf>
    <xf fontId="12" fillId="0" borderId="11" numFmtId="0" xfId="0" applyFont="1" applyBorder="1" applyAlignment="1">
      <alignment horizontal="left" vertical="top"/>
    </xf>
    <xf fontId="29" fillId="55" borderId="11" numFmtId="0" xfId="0" applyFont="1" applyFill="1" applyBorder="1" applyAlignment="1">
      <alignment horizontal="center" vertical="top" wrapText="1"/>
    </xf>
    <xf fontId="29" fillId="55" borderId="10" numFmtId="1" xfId="0" applyNumberFormat="1" applyFont="1" applyFill="1" applyBorder="1" applyAlignment="1">
      <alignment horizontal="center" vertical="top" wrapText="1"/>
    </xf>
    <xf fontId="29" fillId="55" borderId="11" numFmtId="9" xfId="0" applyNumberFormat="1" applyFont="1" applyFill="1" applyBorder="1" applyAlignment="1">
      <alignment horizontal="center" vertical="top" wrapText="1"/>
    </xf>
    <xf fontId="29" fillId="55" borderId="11" numFmtId="1" xfId="768" applyNumberFormat="1" applyFont="1" applyFill="1" applyBorder="1" applyAlignment="1">
      <alignment horizontal="center" vertical="top" wrapText="1"/>
    </xf>
    <xf fontId="29" fillId="59" borderId="11" numFmtId="0" xfId="0" applyFont="1" applyFill="1" applyBorder="1" applyAlignment="1">
      <alignment horizontal="left" vertical="top" wrapText="1"/>
    </xf>
    <xf fontId="29" fillId="59" borderId="11" numFmtId="9" xfId="0" applyNumberFormat="1" applyFont="1" applyFill="1" applyBorder="1" applyAlignment="1">
      <alignment horizontal="center" vertical="top" wrapText="1"/>
    </xf>
    <xf fontId="29" fillId="59" borderId="11" numFmtId="1" xfId="768" applyNumberFormat="1" applyFont="1" applyFill="1" applyBorder="1" applyAlignment="1">
      <alignment horizontal="center" vertical="top" wrapText="1"/>
    </xf>
    <xf fontId="29" fillId="0" borderId="11" numFmtId="0" xfId="0" applyFont="1" applyBorder="1" applyAlignment="1">
      <alignment horizontal="left" vertical="top" wrapText="1"/>
    </xf>
    <xf fontId="29" fillId="0" borderId="14" numFmtId="0" xfId="0" applyFont="1" applyBorder="1" applyAlignment="1">
      <alignment horizontal="left" vertical="top" wrapText="1"/>
    </xf>
    <xf fontId="29" fillId="0" borderId="14" numFmtId="0" xfId="0" applyFont="1" applyBorder="1" applyAlignment="1">
      <alignment horizontal="center" vertical="top" wrapText="1"/>
    </xf>
    <xf fontId="29" fillId="0" borderId="14" numFmtId="2" xfId="0" applyNumberFormat="1" applyFont="1" applyBorder="1" applyAlignment="1">
      <alignment horizontal="center" vertical="top" wrapText="1"/>
    </xf>
    <xf fontId="29" fillId="0" borderId="11" numFmtId="9" xfId="0" applyNumberFormat="1" applyFont="1" applyBorder="1" applyAlignment="1">
      <alignment horizontal="center" vertical="top" wrapText="1"/>
    </xf>
    <xf fontId="29" fillId="0" borderId="11" numFmtId="178" xfId="0" applyNumberFormat="1" applyFont="1" applyBorder="1" applyAlignment="1">
      <alignment horizontal="center" vertical="center" wrapText="1"/>
    </xf>
    <xf fontId="29" fillId="0" borderId="11" numFmtId="1" xfId="0" applyNumberFormat="1" applyFont="1" applyBorder="1" applyAlignment="1">
      <alignment horizontal="center" vertical="center" wrapText="1"/>
    </xf>
    <xf fontId="29" fillId="52" borderId="11" numFmtId="0" xfId="0" applyFont="1" applyFill="1" applyBorder="1" applyAlignment="1">
      <alignment horizontal="center" vertical="top" wrapText="1"/>
    </xf>
    <xf fontId="29" fillId="52" borderId="10" numFmtId="0" xfId="103" applyFont="1" applyFill="1" applyBorder="1" applyAlignment="1">
      <alignment vertical="center" wrapText="1"/>
    </xf>
    <xf fontId="29" fillId="52" borderId="10" numFmtId="0" xfId="0" applyFont="1" applyFill="1" applyBorder="1" applyAlignment="1">
      <alignment horizontal="center" vertical="top" wrapText="1"/>
    </xf>
    <xf fontId="29" fillId="52" borderId="10" numFmtId="2" xfId="0" applyNumberFormat="1" applyFont="1" applyFill="1" applyBorder="1" applyAlignment="1">
      <alignment horizontal="center" vertical="top" wrapText="1"/>
    </xf>
    <xf fontId="29" fillId="52" borderId="10" numFmtId="0" xfId="103" applyFont="1" applyFill="1" applyBorder="1" applyAlignment="1">
      <alignment horizontal="center" vertical="center" wrapText="1"/>
    </xf>
    <xf fontId="29" fillId="52" borderId="10" numFmtId="9" xfId="103" applyNumberFormat="1" applyFont="1" applyFill="1" applyBorder="1" applyAlignment="1">
      <alignment horizontal="center" vertical="center" wrapText="1"/>
    </xf>
    <xf fontId="29" fillId="52" borderId="11" numFmtId="1" xfId="768" applyNumberFormat="1" applyFont="1" applyFill="1" applyBorder="1" applyAlignment="1">
      <alignment horizontal="center" vertical="center" wrapText="1"/>
    </xf>
    <xf fontId="29" fillId="44" borderId="11" numFmtId="0" xfId="0" applyFont="1" applyFill="1" applyBorder="1" applyAlignment="1">
      <alignment horizontal="left" vertical="top" wrapText="1"/>
    </xf>
    <xf fontId="29" fillId="44" borderId="10" numFmtId="0" xfId="0" applyFont="1" applyFill="1" applyBorder="1" applyAlignment="1">
      <alignment horizontal="left" vertical="top" wrapText="1"/>
    </xf>
    <xf fontId="29" fillId="44" borderId="10" numFmtId="0" xfId="0" applyFont="1" applyFill="1" applyBorder="1" applyAlignment="1">
      <alignment horizontal="center" vertical="top" wrapText="1"/>
    </xf>
    <xf fontId="29" fillId="44" borderId="10" numFmtId="2" xfId="0" applyNumberFormat="1" applyFont="1" applyFill="1" applyBorder="1" applyAlignment="1">
      <alignment horizontal="center" vertical="top" wrapText="1"/>
    </xf>
    <xf fontId="29" fillId="44" borderId="11" numFmtId="9" xfId="0" applyNumberFormat="1" applyFont="1" applyFill="1" applyBorder="1" applyAlignment="1">
      <alignment horizontal="center" vertical="top" wrapText="1"/>
    </xf>
    <xf fontId="29" fillId="44" borderId="11" numFmtId="1" xfId="768" applyNumberFormat="1" applyFont="1" applyFill="1" applyBorder="1" applyAlignment="1">
      <alignment horizontal="center" vertical="top" wrapText="1"/>
    </xf>
    <xf fontId="30" fillId="24" borderId="11" numFmtId="0" xfId="0" applyFont="1" applyFill="1" applyBorder="1" applyAlignment="1">
      <alignment horizontal="center" vertical="top" wrapText="1"/>
    </xf>
    <xf fontId="30" fillId="24" borderId="0" numFmtId="2" xfId="0" applyNumberFormat="1" applyFont="1" applyFill="1" applyAlignment="1">
      <alignment horizontal="center" vertical="top"/>
    </xf>
    <xf fontId="30" fillId="24" borderId="0" numFmtId="0" xfId="0" applyFont="1" applyFill="1" applyAlignment="1">
      <alignment horizontal="center" vertical="top"/>
    </xf>
    <xf fontId="30" fillId="24" borderId="10" numFmtId="1" xfId="0" applyNumberFormat="1" applyFont="1" applyFill="1" applyBorder="1" applyAlignment="1">
      <alignment horizontal="center" vertical="top" wrapText="1"/>
    </xf>
    <xf fontId="29" fillId="24" borderId="11" numFmtId="0" xfId="0" applyFont="1" applyFill="1" applyBorder="1" applyAlignment="1">
      <alignment horizontal="left" vertical="top"/>
    </xf>
    <xf fontId="29" fillId="24" borderId="11" numFmtId="1" xfId="768" applyNumberFormat="1" applyFont="1" applyFill="1" applyBorder="1" applyAlignment="1">
      <alignment horizontal="left" vertical="top"/>
    </xf>
    <xf fontId="29" fillId="38" borderId="11" numFmtId="178" xfId="0" applyNumberFormat="1" applyFont="1" applyFill="1" applyBorder="1" applyAlignment="1">
      <alignment horizontal="center" vertical="center" wrapText="1"/>
    </xf>
    <xf fontId="30" fillId="0" borderId="10" numFmtId="0" xfId="0" applyFont="1" applyBorder="1" applyAlignment="1">
      <alignment vertical="top" wrapText="1"/>
    </xf>
    <xf fontId="30" fillId="0" borderId="10" numFmtId="4" xfId="0" applyNumberFormat="1" applyFont="1" applyBorder="1" applyAlignment="1">
      <alignment horizontal="center" vertical="top" wrapText="1"/>
    </xf>
    <xf fontId="30" fillId="24" borderId="10" numFmtId="1" xfId="0" applyNumberFormat="1" applyFont="1" applyFill="1" applyBorder="1" applyAlignment="1">
      <alignment horizontal="center" vertical="center" wrapText="1"/>
    </xf>
    <xf fontId="29" fillId="24" borderId="0" numFmtId="1" xfId="0" applyNumberFormat="1" applyFont="1" applyFill="1" applyAlignment="1">
      <alignment horizontal="center" vertical="center" wrapText="1"/>
    </xf>
    <xf fontId="29" fillId="48" borderId="10" numFmtId="0" xfId="0" applyFont="1" applyFill="1" applyBorder="1" applyAlignment="1">
      <alignment horizontal="left" vertical="top" wrapText="1"/>
    </xf>
    <xf fontId="29" fillId="48" borderId="10" numFmtId="2" xfId="0" applyNumberFormat="1" applyFont="1" applyFill="1" applyBorder="1" applyAlignment="1">
      <alignment horizontal="center" vertical="top" wrapText="1"/>
    </xf>
    <xf fontId="29" fillId="48" borderId="11" numFmtId="1" xfId="768" applyNumberFormat="1" applyFont="1" applyFill="1" applyBorder="1" applyAlignment="1">
      <alignment horizontal="center" vertical="top" wrapText="1"/>
    </xf>
    <xf fontId="12" fillId="24" borderId="30" numFmtId="1" xfId="0" applyNumberFormat="1" applyFont="1" applyFill="1" applyBorder="1" applyAlignment="1">
      <alignment horizontal="center" vertical="center"/>
    </xf>
    <xf fontId="12" fillId="24" borderId="23" numFmtId="0" xfId="0" applyFont="1" applyFill="1" applyBorder="1" applyAlignment="1">
      <alignment horizontal="left" vertical="top" wrapText="1"/>
    </xf>
    <xf fontId="12" fillId="43" borderId="23" numFmtId="0" xfId="0" applyFont="1" applyFill="1" applyBorder="1" applyAlignment="1">
      <alignment horizontal="left" vertical="top" wrapText="1"/>
    </xf>
    <xf fontId="12" fillId="25" borderId="23" numFmtId="0" xfId="0" applyFont="1" applyFill="1" applyBorder="1" applyAlignment="1">
      <alignment horizontal="left" vertical="top" wrapText="1"/>
    </xf>
    <xf fontId="12" fillId="34" borderId="23" numFmtId="0" xfId="0" applyFont="1" applyFill="1" applyBorder="1" applyAlignment="1">
      <alignment horizontal="left" vertical="top" wrapText="1"/>
    </xf>
    <xf fontId="12" fillId="35" borderId="23" numFmtId="0" xfId="0" applyFont="1" applyFill="1" applyBorder="1" applyAlignment="1">
      <alignment horizontal="left" vertical="top" wrapText="1"/>
    </xf>
    <xf fontId="12" fillId="38" borderId="23" numFmtId="0" xfId="0" applyFont="1" applyFill="1" applyBorder="1" applyAlignment="1">
      <alignment horizontal="left" vertical="top" wrapText="1"/>
    </xf>
    <xf fontId="12" fillId="52" borderId="23" numFmtId="0" xfId="0" applyFont="1" applyFill="1" applyBorder="1" applyAlignment="1">
      <alignment horizontal="left" vertical="top" wrapText="1"/>
    </xf>
    <xf fontId="12" fillId="32" borderId="23" numFmtId="0" xfId="0" applyFont="1" applyFill="1" applyBorder="1" applyAlignment="1">
      <alignment horizontal="left" vertical="top" wrapText="1"/>
    </xf>
    <xf fontId="12" fillId="40" borderId="23" numFmtId="0" xfId="0" applyFont="1" applyFill="1" applyBorder="1" applyAlignment="1">
      <alignment horizontal="left" vertical="top" wrapText="1"/>
    </xf>
    <xf fontId="12" fillId="42" borderId="23" numFmtId="0" xfId="0" applyFont="1" applyFill="1" applyBorder="1" applyAlignment="1">
      <alignment horizontal="left" vertical="top" wrapText="1"/>
    </xf>
    <xf fontId="12" fillId="27" borderId="32" numFmtId="0" xfId="0" applyFont="1" applyFill="1" applyBorder="1" applyAlignment="1">
      <alignment horizontal="left" vertical="top" wrapText="1"/>
    </xf>
    <xf fontId="12" fillId="53" borderId="23" numFmtId="0" xfId="0" applyFont="1" applyFill="1" applyBorder="1" applyAlignment="1">
      <alignment horizontal="left" vertical="top" wrapText="1"/>
    </xf>
    <xf fontId="12" fillId="46" borderId="23" numFmtId="0" xfId="0" applyFont="1" applyFill="1" applyBorder="1" applyAlignment="1">
      <alignment horizontal="left" vertical="top" wrapText="1"/>
    </xf>
    <xf fontId="12" fillId="54" borderId="10" numFmtId="0" xfId="0" applyFont="1" applyFill="1" applyBorder="1" applyAlignment="1">
      <alignment horizontal="left" vertical="top" wrapText="1"/>
    </xf>
    <xf fontId="12" fillId="55" borderId="10" numFmtId="0" xfId="0" applyFont="1" applyFill="1" applyBorder="1" applyAlignment="1">
      <alignment horizontal="left" vertical="top" wrapText="1"/>
    </xf>
    <xf fontId="12" fillId="31" borderId="10" numFmtId="0" xfId="0" applyFont="1" applyFill="1" applyBorder="1" applyAlignment="1">
      <alignment horizontal="left" vertical="top" wrapText="1"/>
    </xf>
    <xf fontId="33" fillId="0" borderId="14" numFmtId="0" xfId="0" applyFont="1" applyBorder="1" applyAlignment="1">
      <alignment horizontal="left" vertical="top" wrapText="1"/>
    </xf>
    <xf fontId="12" fillId="32" borderId="10" numFmtId="0" xfId="0" applyFont="1" applyFill="1" applyBorder="1" applyAlignment="1">
      <alignment horizontal="left" vertical="top" wrapText="1"/>
    </xf>
    <xf fontId="12" fillId="24" borderId="0" numFmtId="0" xfId="0" applyFont="1" applyFill="1" applyAlignment="1">
      <alignment horizontal="left" vertical="top" wrapText="1"/>
    </xf>
    <xf fontId="12" fillId="43" borderId="0" numFmtId="0" xfId="0" applyFont="1" applyFill="1" applyAlignment="1">
      <alignment horizontal="left" vertical="top" wrapText="1"/>
    </xf>
    <xf fontId="12" fillId="25" borderId="0" numFmtId="0" xfId="0" applyFont="1" applyFill="1" applyAlignment="1">
      <alignment horizontal="left" vertical="top" wrapText="1"/>
    </xf>
    <xf fontId="12" fillId="34" borderId="0" numFmtId="0" xfId="0" applyFont="1" applyFill="1" applyAlignment="1">
      <alignment horizontal="left" vertical="top" wrapText="1"/>
    </xf>
    <xf fontId="12" fillId="35" borderId="0" numFmtId="0" xfId="0" applyFont="1" applyFill="1" applyAlignment="1">
      <alignment horizontal="left" vertical="top" wrapText="1"/>
    </xf>
    <xf fontId="12" fillId="38" borderId="0" numFmtId="0" xfId="0" applyFont="1" applyFill="1" applyAlignment="1">
      <alignment horizontal="left" vertical="top" wrapText="1"/>
    </xf>
    <xf fontId="12" fillId="52" borderId="0" numFmtId="0" xfId="0" applyFont="1" applyFill="1" applyAlignment="1">
      <alignment horizontal="left" vertical="top" wrapText="1"/>
    </xf>
    <xf fontId="12" fillId="32" borderId="0" numFmtId="0" xfId="0" applyFont="1" applyFill="1" applyAlignment="1">
      <alignment horizontal="left" vertical="top" wrapText="1"/>
    </xf>
    <xf fontId="12" fillId="40" borderId="0" numFmtId="0" xfId="0" applyFont="1" applyFill="1" applyAlignment="1">
      <alignment horizontal="left" vertical="top" wrapText="1"/>
    </xf>
    <xf fontId="12" fillId="42" borderId="0" numFmtId="0" xfId="0" applyFont="1" applyFill="1" applyAlignment="1">
      <alignment horizontal="left" vertical="top" wrapText="1"/>
    </xf>
    <xf fontId="12" fillId="27" borderId="0" numFmtId="0" xfId="0" applyFont="1" applyFill="1" applyAlignment="1">
      <alignment horizontal="left" vertical="top" wrapText="1"/>
    </xf>
    <xf fontId="12" fillId="53" borderId="0" numFmtId="0" xfId="0" applyFont="1" applyFill="1" applyAlignment="1">
      <alignment horizontal="left" vertical="top" wrapText="1"/>
    </xf>
    <xf fontId="12" fillId="46" borderId="0" numFmtId="0" xfId="0" applyFont="1" applyFill="1" applyAlignment="1">
      <alignment horizontal="left" vertical="top" wrapText="1"/>
    </xf>
    <xf fontId="12" fillId="54" borderId="0" numFmtId="0" xfId="0" applyFont="1" applyFill="1" applyAlignment="1">
      <alignment horizontal="left" vertical="top" wrapText="1"/>
    </xf>
    <xf fontId="12" fillId="55" borderId="0" numFmtId="0" xfId="0" applyFont="1" applyFill="1" applyAlignment="1">
      <alignment horizontal="left" vertical="top" wrapText="1"/>
    </xf>
    <xf fontId="12" fillId="31" borderId="0" numFmtId="0" xfId="0" applyFont="1" applyFill="1" applyAlignment="1">
      <alignment horizontal="left" vertical="top" wrapText="1"/>
    </xf>
    <xf fontId="33" fillId="0" borderId="23" numFmtId="0" xfId="0" applyFont="1" applyBorder="1" applyAlignment="1">
      <alignment horizontal="left" vertical="top" wrapText="1"/>
    </xf>
    <xf fontId="12" fillId="0" borderId="11" numFmtId="178" xfId="0" applyNumberFormat="1" applyFont="1" applyBorder="1" applyAlignment="1">
      <alignment horizontal="center" vertical="center"/>
    </xf>
    <xf fontId="12" fillId="0" borderId="11" numFmtId="1" xfId="0" applyNumberFormat="1" applyFont="1" applyBorder="1" applyAlignment="1">
      <alignment horizontal="center" vertical="center"/>
    </xf>
    <xf fontId="30" fillId="0" borderId="10" numFmtId="0" xfId="0" applyFont="1" applyBorder="1" applyAlignment="1">
      <alignment horizontal="center" vertical="center" wrapText="1"/>
    </xf>
    <xf fontId="29" fillId="32" borderId="11" numFmtId="0" xfId="0" applyFont="1" applyFill="1" applyBorder="1" applyAlignment="1">
      <alignment horizontal="center" vertical="top" wrapText="1"/>
    </xf>
    <xf fontId="29" fillId="55" borderId="14" numFmtId="0" xfId="0" applyFont="1" applyFill="1" applyBorder="1" applyAlignment="1">
      <alignment horizontal="left" vertical="top" wrapText="1"/>
    </xf>
    <xf fontId="29" fillId="55" borderId="14" numFmtId="0" xfId="0" applyFont="1" applyFill="1" applyBorder="1" applyAlignment="1">
      <alignment horizontal="center" vertical="top" wrapText="1"/>
    </xf>
    <xf fontId="29" fillId="55" borderId="14" numFmtId="2" xfId="0" applyNumberFormat="1" applyFont="1" applyFill="1" applyBorder="1" applyAlignment="1">
      <alignment horizontal="center" vertical="top" wrapText="1"/>
    </xf>
    <xf fontId="29" fillId="55" borderId="24" numFmtId="0" xfId="0" applyFont="1" applyFill="1" applyBorder="1" applyAlignment="1">
      <alignment horizontal="center" vertical="top" wrapText="1"/>
    </xf>
    <xf fontId="30" fillId="0" borderId="11" numFmtId="0" xfId="0" applyFont="1" applyBorder="1" applyAlignment="1">
      <alignment horizontal="center" vertical="top" wrapText="1"/>
    </xf>
    <xf fontId="29" fillId="24" borderId="24" numFmtId="0" xfId="0" applyFont="1" applyFill="1" applyBorder="1" applyAlignment="1">
      <alignment horizontal="center" vertical="top" wrapText="1"/>
    </xf>
    <xf fontId="29" fillId="24" borderId="24" numFmtId="1" xfId="768" applyNumberFormat="1" applyFont="1" applyFill="1" applyBorder="1" applyAlignment="1">
      <alignment horizontal="center" vertical="top" wrapText="1"/>
    </xf>
    <xf fontId="12" fillId="24" borderId="0" numFmtId="2" xfId="0" applyNumberFormat="1" applyFont="1" applyFill="1" applyAlignment="1">
      <alignment vertical="top"/>
    </xf>
    <xf fontId="12" fillId="24" borderId="0" numFmtId="1" xfId="768" applyNumberFormat="1" applyFont="1" applyFill="1" applyAlignment="1">
      <alignment vertical="top"/>
    </xf>
    <xf fontId="12" fillId="24" borderId="0" numFmtId="178" xfId="0" applyNumberFormat="1" applyFont="1" applyFill="1" applyAlignment="1">
      <alignment vertical="top"/>
    </xf>
    <xf fontId="12" fillId="24" borderId="0" numFmtId="1" xfId="0" applyNumberFormat="1" applyFont="1" applyFill="1" applyAlignment="1">
      <alignment vertical="top"/>
    </xf>
    <xf fontId="34" fillId="42" borderId="10" numFmtId="0" xfId="0" applyFont="1" applyFill="1" applyBorder="1" applyAlignment="1">
      <alignment horizontal="left" vertical="top" wrapText="1"/>
    </xf>
    <xf fontId="34" fillId="42" borderId="10" numFmtId="0" xfId="0" applyFont="1" applyFill="1" applyBorder="1" applyAlignment="1">
      <alignment horizontal="center" vertical="top" wrapText="1"/>
    </xf>
    <xf fontId="29" fillId="42" borderId="11" numFmtId="0" xfId="0" applyFont="1" applyFill="1" applyBorder="1" applyAlignment="1">
      <alignment horizontal="center" vertical="top" wrapText="1"/>
    </xf>
    <xf fontId="29" fillId="42" borderId="11" numFmtId="1" xfId="768" applyNumberFormat="1" applyFont="1" applyFill="1" applyBorder="1" applyAlignment="1">
      <alignment horizontal="center" vertical="top" wrapText="1"/>
    </xf>
    <xf fontId="30" fillId="24" borderId="23" numFmtId="0" xfId="0" applyFont="1" applyFill="1" applyBorder="1" applyAlignment="1">
      <alignment vertical="top" wrapText="1"/>
    </xf>
    <xf fontId="30" fillId="24" borderId="23" numFmtId="0" xfId="0" applyFont="1" applyFill="1" applyBorder="1" applyAlignment="1">
      <alignment horizontal="left" vertical="top" wrapText="1"/>
    </xf>
    <xf fontId="30" fillId="24" borderId="23" numFmtId="0" xfId="0" applyFont="1" applyFill="1" applyBorder="1" applyAlignment="1">
      <alignment horizontal="center" vertical="top" wrapText="1"/>
    </xf>
    <xf fontId="30" fillId="24" borderId="23" numFmtId="2" xfId="0" applyNumberFormat="1" applyFont="1" applyFill="1" applyBorder="1" applyAlignment="1">
      <alignment horizontal="center" vertical="top" wrapText="1"/>
    </xf>
    <xf fontId="30" fillId="24" borderId="23" numFmtId="4" xfId="0" applyNumberFormat="1" applyFont="1" applyFill="1" applyBorder="1" applyAlignment="1">
      <alignment horizontal="center" vertical="top" wrapText="1"/>
    </xf>
    <xf fontId="29" fillId="24" borderId="30" numFmtId="1" xfId="768" applyNumberFormat="1" applyFont="1" applyFill="1" applyBorder="1" applyAlignment="1">
      <alignment horizontal="center" vertical="top" wrapText="1"/>
    </xf>
    <xf fontId="29" fillId="54" borderId="11" numFmtId="0" xfId="0" applyFont="1" applyFill="1" applyBorder="1" applyAlignment="1">
      <alignment horizontal="center" vertical="top" wrapText="1"/>
    </xf>
    <xf fontId="29" fillId="54" borderId="10" numFmtId="0" xfId="0" applyFont="1" applyFill="1" applyBorder="1" applyAlignment="1">
      <alignment horizontal="center" vertical="top" wrapText="1"/>
    </xf>
    <xf fontId="29" fillId="54" borderId="10" numFmtId="2" xfId="0" applyNumberFormat="1" applyFont="1" applyFill="1" applyBorder="1" applyAlignment="1">
      <alignment horizontal="center" vertical="top" wrapText="1"/>
    </xf>
    <xf fontId="29" fillId="54" borderId="11" numFmtId="9" xfId="0" applyNumberFormat="1" applyFont="1" applyFill="1" applyBorder="1" applyAlignment="1">
      <alignment horizontal="center" vertical="top" wrapText="1"/>
    </xf>
    <xf fontId="29" fillId="54" borderId="11" numFmtId="1" xfId="768" applyNumberFormat="1" applyFont="1" applyFill="1" applyBorder="1" applyAlignment="1">
      <alignment horizontal="center" vertical="top" wrapText="1"/>
    </xf>
    <xf fontId="29" fillId="0" borderId="10" numFmtId="0" xfId="0" applyFont="1" applyBorder="1" applyAlignment="1">
      <alignment horizontal="center" vertical="center"/>
    </xf>
    <xf fontId="30" fillId="0" borderId="10" numFmtId="181" xfId="0" applyNumberFormat="1" applyFont="1" applyBorder="1" applyAlignment="1">
      <alignment horizontal="center" vertical="top" wrapText="1"/>
    </xf>
    <xf fontId="12" fillId="44" borderId="0" numFmtId="0" xfId="0" applyFont="1" applyFill="1" applyAlignment="1">
      <alignment vertical="top"/>
    </xf>
    <xf fontId="29" fillId="60" borderId="10" numFmtId="0" xfId="0" applyFont="1" applyFill="1" applyBorder="1" applyAlignment="1">
      <alignment horizontal="center" vertical="center" wrapText="1"/>
    </xf>
    <xf fontId="29" fillId="34" borderId="10" numFmtId="0" xfId="103" applyFont="1" applyFill="1" applyBorder="1" applyAlignment="1">
      <alignment vertical="center" wrapText="1"/>
    </xf>
    <xf fontId="29" fillId="34" borderId="10" numFmtId="0" xfId="0" applyFont="1" applyFill="1" applyBorder="1" applyAlignment="1">
      <alignment horizontal="center" vertical="center" wrapText="1"/>
    </xf>
    <xf fontId="29" fillId="34" borderId="10" numFmtId="0" xfId="103" applyFont="1" applyFill="1" applyBorder="1" applyAlignment="1">
      <alignment horizontal="center" vertical="center" wrapText="1"/>
    </xf>
    <xf fontId="29" fillId="34" borderId="11" numFmtId="0" xfId="103" applyFont="1" applyFill="1" applyBorder="1" applyAlignment="1">
      <alignment horizontal="center" vertical="center" wrapText="1"/>
    </xf>
    <xf fontId="29" fillId="34" borderId="11" numFmtId="1" xfId="768" applyNumberFormat="1" applyFont="1" applyFill="1" applyBorder="1" applyAlignment="1">
      <alignment horizontal="center" vertical="center" wrapText="1"/>
    </xf>
    <xf fontId="29" fillId="24" borderId="11" numFmtId="178" xfId="0" applyNumberFormat="1" applyFont="1" applyFill="1" applyBorder="1" applyAlignment="1">
      <alignment horizontal="center" vertical="center"/>
    </xf>
    <xf fontId="29" fillId="24" borderId="11" numFmtId="1" xfId="0" applyNumberFormat="1" applyFont="1" applyFill="1" applyBorder="1" applyAlignment="1">
      <alignment horizontal="center" vertical="center"/>
    </xf>
    <xf fontId="12" fillId="48" borderId="0" numFmtId="0" xfId="0" applyFont="1" applyFill="1" applyAlignment="1">
      <alignment vertical="top"/>
    </xf>
    <xf fontId="29" fillId="46" borderId="10" numFmtId="0" xfId="0" applyFont="1" applyFill="1" applyBorder="1" applyAlignment="1">
      <alignment horizontal="center" vertical="center" wrapText="1"/>
    </xf>
    <xf fontId="29" fillId="55" borderId="10" numFmtId="0" xfId="103" applyFont="1" applyFill="1" applyBorder="1" applyAlignment="1">
      <alignment vertical="center" wrapText="1"/>
    </xf>
    <xf fontId="29" fillId="55" borderId="10" numFmtId="0" xfId="103" applyFont="1" applyFill="1" applyBorder="1" applyAlignment="1">
      <alignment horizontal="center" vertical="center" wrapText="1"/>
    </xf>
    <xf fontId="29" fillId="55" borderId="11" numFmtId="9" xfId="103" applyNumberFormat="1" applyFont="1" applyFill="1" applyBorder="1" applyAlignment="1">
      <alignment horizontal="center" vertical="center" wrapText="1"/>
    </xf>
    <xf fontId="29" fillId="55" borderId="11" numFmtId="1" xfId="768" applyNumberFormat="1" applyFont="1" applyFill="1" applyBorder="1" applyAlignment="1">
      <alignment horizontal="center" vertical="center" wrapText="1"/>
    </xf>
    <xf fontId="12" fillId="48" borderId="10" numFmtId="0" xfId="0" applyFont="1" applyFill="1" applyBorder="1" applyAlignment="1">
      <alignment horizontal="left" vertical="top"/>
    </xf>
    <xf fontId="12" fillId="48" borderId="0" numFmtId="0" xfId="0" applyFont="1" applyFill="1" applyAlignment="1">
      <alignment horizontal="left" vertical="top"/>
    </xf>
    <xf fontId="29" fillId="32" borderId="10" numFmtId="0" xfId="0" applyFont="1" applyFill="1" applyBorder="1" applyAlignment="1">
      <alignment horizontal="center" vertical="center" wrapText="1"/>
    </xf>
    <xf fontId="29" fillId="32" borderId="10" numFmtId="0" xfId="103" applyFont="1" applyFill="1" applyBorder="1" applyAlignment="1">
      <alignment vertical="center" wrapText="1"/>
    </xf>
    <xf fontId="29" fillId="32" borderId="10" numFmtId="0" xfId="0" applyFont="1" applyFill="1" applyBorder="1" applyAlignment="1">
      <alignment horizontal="center" vertical="top" wrapText="1"/>
    </xf>
    <xf fontId="29" fillId="32" borderId="10" numFmtId="2" xfId="0" applyNumberFormat="1" applyFont="1" applyFill="1" applyBorder="1" applyAlignment="1">
      <alignment horizontal="center" vertical="top" wrapText="1"/>
    </xf>
    <xf fontId="29" fillId="32" borderId="10" numFmtId="0" xfId="103" applyFont="1" applyFill="1" applyBorder="1" applyAlignment="1">
      <alignment horizontal="center" vertical="center" wrapText="1"/>
    </xf>
    <xf fontId="29" fillId="32" borderId="11" numFmtId="9" xfId="103" applyNumberFormat="1" applyFont="1" applyFill="1" applyBorder="1" applyAlignment="1">
      <alignment horizontal="center" vertical="center" wrapText="1"/>
    </xf>
    <xf fontId="29" fillId="32" borderId="11" numFmtId="1" xfId="768" applyNumberFormat="1" applyFont="1" applyFill="1" applyBorder="1" applyAlignment="1">
      <alignment horizontal="center" vertical="center" wrapText="1"/>
    </xf>
    <xf fontId="29" fillId="34" borderId="11" numFmtId="9" xfId="103" applyNumberFormat="1" applyFont="1" applyFill="1" applyBorder="1" applyAlignment="1">
      <alignment horizontal="center" vertical="center" wrapText="1"/>
    </xf>
    <xf fontId="29" fillId="35" borderId="10" numFmtId="0" xfId="0" applyFont="1" applyFill="1" applyBorder="1" applyAlignment="1">
      <alignment horizontal="center" vertical="center" wrapText="1"/>
    </xf>
    <xf fontId="29" fillId="35" borderId="10" numFmtId="0" xfId="103" applyFont="1" applyFill="1" applyBorder="1" applyAlignment="1">
      <alignment vertical="center" wrapText="1"/>
    </xf>
    <xf fontId="29" fillId="35" borderId="10" numFmtId="0" xfId="103" applyFont="1" applyFill="1" applyBorder="1" applyAlignment="1">
      <alignment horizontal="center" vertical="center" wrapText="1"/>
    </xf>
    <xf fontId="29" fillId="35" borderId="11" numFmtId="9" xfId="103" applyNumberFormat="1" applyFont="1" applyFill="1" applyBorder="1" applyAlignment="1">
      <alignment horizontal="center" vertical="center" wrapText="1"/>
    </xf>
    <xf fontId="29" fillId="35" borderId="11" numFmtId="1" xfId="768" applyNumberFormat="1" applyFont="1" applyFill="1" applyBorder="1" applyAlignment="1">
      <alignment horizontal="center" vertical="center" wrapText="1"/>
    </xf>
    <xf fontId="30" fillId="0" borderId="10" numFmtId="0" xfId="0" applyFont="1" applyBorder="1" applyAlignment="1">
      <alignment horizontal="center" wrapText="1"/>
    </xf>
    <xf fontId="30" fillId="0" borderId="11" numFmtId="1" xfId="768" applyNumberFormat="1" applyFont="1" applyBorder="1" applyAlignment="1">
      <alignment horizontal="center" vertical="top" wrapText="1"/>
    </xf>
    <xf fontId="29" fillId="34" borderId="10" numFmtId="0" xfId="96" applyFont="1" applyFill="1" applyBorder="1" applyAlignment="1">
      <alignment horizontal="left" vertical="center" wrapText="1"/>
    </xf>
    <xf fontId="29" fillId="34" borderId="10" numFmtId="0" xfId="96" applyFont="1" applyFill="1" applyBorder="1" applyAlignment="1">
      <alignment horizontal="center" vertical="center" wrapText="1"/>
    </xf>
    <xf fontId="29" fillId="34" borderId="24" numFmtId="9" xfId="96" applyNumberFormat="1" applyFont="1" applyFill="1" applyBorder="1" applyAlignment="1">
      <alignment horizontal="center" vertical="center" wrapText="1"/>
    </xf>
    <xf fontId="29" fillId="34" borderId="24" numFmtId="1" xfId="768" applyNumberFormat="1" applyFont="1" applyFill="1" applyBorder="1" applyAlignment="1">
      <alignment horizontal="center" vertical="center" wrapText="1"/>
    </xf>
    <xf fontId="29" fillId="0" borderId="10" numFmtId="0" xfId="0" applyFont="1" applyBorder="1" applyAlignment="1">
      <alignment horizontal="center" vertical="center" wrapText="1"/>
    </xf>
    <xf fontId="29" fillId="0" borderId="10" numFmtId="0" xfId="96" applyFont="1" applyBorder="1" applyAlignment="1">
      <alignment horizontal="left" vertical="center" wrapText="1"/>
    </xf>
    <xf fontId="29" fillId="0" borderId="10" numFmtId="0" xfId="96" applyFont="1" applyBorder="1" applyAlignment="1">
      <alignment horizontal="center" vertical="center" wrapText="1"/>
    </xf>
    <xf fontId="29" fillId="0" borderId="24" numFmtId="9" xfId="96" applyNumberFormat="1" applyFont="1" applyBorder="1" applyAlignment="1">
      <alignment horizontal="center" vertical="center" wrapText="1"/>
    </xf>
    <xf fontId="29" fillId="0" borderId="24" numFmtId="1" xfId="768" applyNumberFormat="1" applyFont="1" applyBorder="1" applyAlignment="1">
      <alignment horizontal="center" vertical="center" wrapText="1"/>
    </xf>
    <xf fontId="29" fillId="0" borderId="11" numFmtId="178" xfId="0" applyNumberFormat="1" applyFont="1" applyBorder="1" applyAlignment="1">
      <alignment horizontal="center" vertical="center"/>
    </xf>
    <xf fontId="29" fillId="0" borderId="11" numFmtId="1" xfId="0" applyNumberFormat="1" applyFont="1" applyBorder="1" applyAlignment="1">
      <alignment horizontal="center" vertical="center"/>
    </xf>
    <xf fontId="30" fillId="24" borderId="10" numFmtId="0" xfId="0" applyFont="1" applyFill="1" applyBorder="1" applyAlignment="1">
      <alignment vertical="top" wrapText="1"/>
    </xf>
    <xf fontId="29" fillId="25" borderId="10" numFmtId="0" xfId="0" applyFont="1" applyFill="1" applyBorder="1" applyAlignment="1">
      <alignment horizontal="left" vertical="center" wrapText="1"/>
    </xf>
    <xf fontId="29" fillId="25" borderId="10" numFmtId="0" xfId="103" applyFont="1" applyFill="1" applyBorder="1" applyAlignment="1">
      <alignment horizontal="center" vertical="center" wrapText="1"/>
    </xf>
    <xf fontId="29" fillId="25" borderId="10" numFmtId="9" xfId="103" applyNumberFormat="1" applyFont="1" applyFill="1" applyBorder="1" applyAlignment="1">
      <alignment horizontal="center" vertical="center" wrapText="1"/>
    </xf>
    <xf fontId="29" fillId="25" borderId="11" numFmtId="1" xfId="768" applyNumberFormat="1" applyFont="1" applyFill="1" applyBorder="1" applyAlignment="1">
      <alignment horizontal="center" vertical="center" wrapText="1"/>
    </xf>
    <xf fontId="29" fillId="24" borderId="11" numFmtId="2" xfId="0" applyNumberFormat="1" applyFont="1" applyFill="1" applyBorder="1" applyAlignment="1">
      <alignment horizontal="center" vertical="center"/>
    </xf>
    <xf fontId="29" fillId="34" borderId="10" numFmtId="9" xfId="0" applyNumberFormat="1" applyFont="1" applyFill="1" applyBorder="1" applyAlignment="1">
      <alignment horizontal="center" vertical="top" wrapText="1"/>
    </xf>
    <xf fontId="29" fillId="48" borderId="10" numFmtId="0" xfId="0" applyFont="1" applyFill="1" applyBorder="1" applyAlignment="1">
      <alignment vertical="top" wrapText="1"/>
    </xf>
    <xf fontId="29" fillId="35" borderId="23" numFmtId="0" xfId="0" applyFont="1" applyFill="1" applyBorder="1" applyAlignment="1">
      <alignment horizontal="center" vertical="center" wrapText="1"/>
    </xf>
    <xf fontId="34" fillId="35" borderId="10" numFmtId="0" xfId="0" applyFont="1" applyFill="1" applyBorder="1" applyAlignment="1">
      <alignment horizontal="left" vertical="top" wrapText="1"/>
    </xf>
    <xf fontId="29" fillId="35" borderId="10" numFmtId="2" xfId="0" applyNumberFormat="1" applyFont="1" applyFill="1" applyBorder="1" applyAlignment="1">
      <alignment horizontal="center" vertical="center" wrapText="1"/>
    </xf>
    <xf fontId="29" fillId="35" borderId="10" numFmtId="9" xfId="103" applyNumberFormat="1" applyFont="1" applyFill="1" applyBorder="1" applyAlignment="1">
      <alignment horizontal="center" vertical="center" wrapText="1"/>
    </xf>
    <xf fontId="29" fillId="50" borderId="10" numFmtId="0" xfId="0" applyFont="1" applyFill="1" applyBorder="1" applyAlignment="1">
      <alignment horizontal="center" vertical="top" wrapText="1"/>
    </xf>
    <xf fontId="29" fillId="43" borderId="11" numFmtId="1" xfId="768" applyNumberFormat="1" applyFont="1" applyFill="1" applyBorder="1" applyAlignment="1">
      <alignment horizontal="center" vertical="top" wrapText="1"/>
    </xf>
    <xf fontId="29" fillId="31" borderId="10" numFmtId="0" xfId="0" applyFont="1" applyFill="1" applyBorder="1" applyAlignment="1">
      <alignment vertical="top" wrapText="1"/>
    </xf>
    <xf fontId="29" fillId="31" borderId="10" numFmtId="0" xfId="0" applyFont="1" applyFill="1" applyBorder="1" applyAlignment="1">
      <alignment horizontal="center" vertical="top" wrapText="1"/>
    </xf>
    <xf fontId="29" fillId="31" borderId="10" numFmtId="2" xfId="0" applyNumberFormat="1" applyFont="1" applyFill="1" applyBorder="1" applyAlignment="1">
      <alignment horizontal="center" vertical="top" wrapText="1"/>
    </xf>
    <xf fontId="29" fillId="31" borderId="10" numFmtId="9" xfId="0" applyNumberFormat="1" applyFont="1" applyFill="1" applyBorder="1" applyAlignment="1">
      <alignment horizontal="center" vertical="top" wrapText="1"/>
    </xf>
    <xf fontId="29" fillId="31" borderId="11" numFmtId="1" xfId="768" applyNumberFormat="1" applyFont="1" applyFill="1" applyBorder="1" applyAlignment="1">
      <alignment horizontal="center" vertical="top" wrapText="1"/>
    </xf>
    <xf fontId="29" fillId="57" borderId="10" numFmtId="0" xfId="0" applyFont="1" applyFill="1" applyBorder="1" applyAlignment="1">
      <alignment horizontal="left" vertical="top"/>
    </xf>
    <xf fontId="29" fillId="57" borderId="10" numFmtId="0" xfId="0" applyFont="1" applyFill="1" applyBorder="1" applyAlignment="1">
      <alignment horizontal="center" vertical="top" wrapText="1"/>
    </xf>
    <xf fontId="29" fillId="57" borderId="10" numFmtId="2" xfId="0" applyNumberFormat="1" applyFont="1" applyFill="1" applyBorder="1" applyAlignment="1">
      <alignment horizontal="center" vertical="top" wrapText="1"/>
    </xf>
    <xf fontId="29" fillId="57" borderId="11" numFmtId="1" xfId="768" applyNumberFormat="1" applyFont="1" applyFill="1" applyBorder="1" applyAlignment="1">
      <alignment horizontal="center" vertical="top" wrapText="1"/>
    </xf>
    <xf fontId="29" fillId="43" borderId="10" numFmtId="0" xfId="0" applyFont="1" applyFill="1" applyBorder="1" applyAlignment="1">
      <alignment horizontal="left" vertical="top"/>
    </xf>
    <xf fontId="12" fillId="0" borderId="10" numFmtId="0" xfId="0" applyFont="1" applyBorder="1" applyAlignment="1">
      <alignment vertical="center"/>
    </xf>
    <xf fontId="12" fillId="0" borderId="11" numFmtId="1" xfId="768" applyNumberFormat="1" applyFont="1" applyBorder="1" applyAlignment="1">
      <alignment vertical="center"/>
    </xf>
    <xf fontId="12" fillId="24" borderId="11" numFmtId="0" xfId="0" applyFont="1" applyFill="1" applyBorder="1" applyAlignment="1">
      <alignment vertical="center"/>
    </xf>
    <xf fontId="12" fillId="24" borderId="11" numFmtId="1" xfId="768" applyNumberFormat="1" applyFont="1" applyFill="1" applyBorder="1" applyAlignment="1">
      <alignment vertical="center"/>
    </xf>
    <xf fontId="29" fillId="42" borderId="30" numFmtId="0" xfId="0" applyFont="1" applyFill="1" applyBorder="1" applyAlignment="1">
      <alignment horizontal="center" vertical="top" wrapText="1"/>
    </xf>
    <xf fontId="29" fillId="48" borderId="30" numFmtId="0" xfId="0" applyFont="1" applyFill="1" applyBorder="1" applyAlignment="1">
      <alignment horizontal="center" vertical="top" wrapText="1"/>
    </xf>
    <xf fontId="29" fillId="0" borderId="30" numFmtId="0" xfId="0" applyFont="1" applyBorder="1" applyAlignment="1">
      <alignment horizontal="center" vertical="top" wrapText="1"/>
    </xf>
    <xf fontId="29" fillId="44" borderId="11" numFmtId="9" xfId="0" applyNumberFormat="1" applyFont="1" applyFill="1" applyBorder="1" applyAlignment="1">
      <alignment horizontal="center" vertical="center" wrapText="1"/>
    </xf>
    <xf fontId="29" fillId="0" borderId="10" numFmtId="1" xfId="768" applyNumberFormat="1" applyFont="1" applyBorder="1" applyAlignment="1">
      <alignment horizontal="center" vertical="top" wrapText="1"/>
    </xf>
    <xf fontId="12" fillId="0" borderId="10" numFmtId="178" xfId="0" applyNumberFormat="1" applyFont="1" applyBorder="1" applyAlignment="1">
      <alignment vertical="top"/>
    </xf>
    <xf fontId="12" fillId="0" borderId="10" numFmtId="1" xfId="0" applyNumberFormat="1" applyFont="1" applyBorder="1" applyAlignment="1">
      <alignment vertical="top"/>
    </xf>
    <xf fontId="29" fillId="54" borderId="30" numFmtId="0" xfId="0" applyFont="1" applyFill="1" applyBorder="1" applyAlignment="1">
      <alignment horizontal="center" vertical="top" wrapText="1"/>
    </xf>
    <xf fontId="32" fillId="54" borderId="10" numFmtId="0" xfId="0" applyFont="1" applyFill="1" applyBorder="1" applyAlignment="1">
      <alignment horizontal="center" vertical="top" wrapText="1"/>
    </xf>
    <xf fontId="32" fillId="54" borderId="10" numFmtId="2" xfId="0" applyNumberFormat="1" applyFont="1" applyFill="1" applyBorder="1" applyAlignment="1">
      <alignment horizontal="center" vertical="top" wrapText="1"/>
    </xf>
    <xf fontId="30" fillId="24" borderId="24" numFmtId="1" xfId="768" applyNumberFormat="1" applyFont="1" applyFill="1" applyBorder="1" applyAlignment="1">
      <alignment horizontal="left" vertical="top" wrapText="1"/>
    </xf>
    <xf fontId="29" fillId="24" borderId="24" numFmtId="178" xfId="0" applyNumberFormat="1" applyFont="1" applyFill="1" applyBorder="1" applyAlignment="1">
      <alignment horizontal="center" vertical="center" wrapText="1"/>
    </xf>
    <xf fontId="29" fillId="24" borderId="24" numFmtId="1" xfId="0" applyNumberFormat="1" applyFont="1" applyFill="1" applyBorder="1" applyAlignment="1">
      <alignment horizontal="center" vertical="center" wrapText="1"/>
    </xf>
    <xf fontId="30" fillId="38" borderId="11" numFmtId="178" xfId="0" applyNumberFormat="1" applyFont="1" applyFill="1" applyBorder="1" applyAlignment="1">
      <alignment horizontal="center" vertical="center" wrapText="1"/>
    </xf>
    <xf fontId="30" fillId="24" borderId="11" numFmtId="1" xfId="0" applyNumberFormat="1" applyFont="1" applyFill="1" applyBorder="1" applyAlignment="1">
      <alignment horizontal="center" vertical="center" wrapText="1"/>
    </xf>
    <xf fontId="29" fillId="0" borderId="10" numFmtId="10" xfId="0" applyNumberFormat="1" applyFont="1" applyBorder="1" applyAlignment="1">
      <alignment horizontal="left" vertical="center" wrapText="1"/>
    </xf>
    <xf fontId="29" fillId="35" borderId="23" numFmtId="0" xfId="0" applyFont="1" applyFill="1" applyBorder="1" applyAlignment="1">
      <alignment horizontal="center" vertical="top" wrapText="1"/>
    </xf>
    <xf fontId="30" fillId="35" borderId="10" numFmtId="0" xfId="103" applyFont="1" applyFill="1" applyBorder="1" applyAlignment="1">
      <alignment horizontal="center" vertical="center" wrapText="1"/>
    </xf>
    <xf fontId="12" fillId="35" borderId="10" numFmtId="0" xfId="0" applyFont="1" applyFill="1" applyBorder="1" applyAlignment="1">
      <alignment horizontal="center" vertical="top"/>
    </xf>
    <xf fontId="29" fillId="35" borderId="11" numFmtId="0" xfId="0" applyFont="1" applyFill="1" applyBorder="1" applyAlignment="1">
      <alignment horizontal="center" vertical="center"/>
    </xf>
    <xf fontId="29" fillId="24" borderId="11" numFmtId="0" xfId="0" applyFont="1" applyFill="1" applyBorder="1" applyAlignment="1">
      <alignment horizontal="center" vertical="center"/>
    </xf>
    <xf fontId="12" fillId="24" borderId="10" numFmtId="178" xfId="0" applyNumberFormat="1" applyFont="1" applyFill="1" applyBorder="1" applyAlignment="1">
      <alignment vertical="top"/>
    </xf>
    <xf fontId="12" fillId="24" borderId="10" numFmtId="1" xfId="0" applyNumberFormat="1" applyFont="1" applyFill="1" applyBorder="1" applyAlignment="1">
      <alignment vertical="top"/>
    </xf>
    <xf fontId="12" fillId="24" borderId="10" numFmtId="2" xfId="0" applyNumberFormat="1" applyFont="1" applyFill="1" applyBorder="1" applyAlignment="1">
      <alignment horizontal="center" vertical="top"/>
    </xf>
    <xf fontId="35" fillId="43" borderId="11" numFmtId="0" xfId="0" applyFont="1" applyFill="1" applyBorder="1" applyAlignment="1">
      <alignment horizontal="center" vertical="top" wrapText="1"/>
    </xf>
    <xf fontId="35" fillId="43" borderId="24" numFmtId="0" xfId="0" applyFont="1" applyFill="1" applyBorder="1" applyAlignment="1">
      <alignment horizontal="center" vertical="top" wrapText="1"/>
    </xf>
    <xf fontId="35" fillId="43" borderId="24" numFmtId="1" xfId="768" applyNumberFormat="1" applyFont="1" applyFill="1" applyBorder="1" applyAlignment="1">
      <alignment horizontal="center" vertical="top" wrapText="1"/>
    </xf>
    <xf fontId="12" fillId="34" borderId="23" numFmtId="0" xfId="0" applyFont="1" applyFill="1" applyBorder="1" applyAlignment="1">
      <alignment horizontal="left" vertical="top"/>
    </xf>
    <xf fontId="12" fillId="35" borderId="23" numFmtId="0" xfId="0" applyFont="1" applyFill="1" applyBorder="1" applyAlignment="1">
      <alignment horizontal="left" vertical="top"/>
    </xf>
    <xf fontId="12" fillId="38" borderId="23" numFmtId="0" xfId="0" applyFont="1" applyFill="1" applyBorder="1" applyAlignment="1">
      <alignment horizontal="left" vertical="top"/>
    </xf>
    <xf fontId="12" fillId="52" borderId="23" numFmtId="0" xfId="0" applyFont="1" applyFill="1" applyBorder="1" applyAlignment="1">
      <alignment horizontal="left" vertical="top"/>
    </xf>
    <xf fontId="12" fillId="32" borderId="23" numFmtId="0" xfId="0" applyFont="1" applyFill="1" applyBorder="1" applyAlignment="1">
      <alignment horizontal="left" vertical="top"/>
    </xf>
    <xf fontId="12" fillId="40" borderId="23" numFmtId="0" xfId="0" applyFont="1" applyFill="1" applyBorder="1" applyAlignment="1">
      <alignment horizontal="left" vertical="top"/>
    </xf>
    <xf fontId="12" fillId="42" borderId="23" numFmtId="0" xfId="0" applyFont="1" applyFill="1" applyBorder="1" applyAlignment="1">
      <alignment horizontal="left" vertical="top"/>
    </xf>
    <xf fontId="12" fillId="27" borderId="32" numFmtId="0" xfId="0" applyFont="1" applyFill="1" applyBorder="1" applyAlignment="1">
      <alignment horizontal="left" vertical="top"/>
    </xf>
    <xf fontId="12" fillId="53" borderId="23" numFmtId="0" xfId="0" applyFont="1" applyFill="1" applyBorder="1" applyAlignment="1">
      <alignment horizontal="left" vertical="top"/>
    </xf>
    <xf fontId="12" fillId="46" borderId="23" numFmtId="0" xfId="0" applyFont="1" applyFill="1" applyBorder="1" applyAlignment="1">
      <alignment horizontal="left" vertical="top"/>
    </xf>
    <xf fontId="29" fillId="25" borderId="10" numFmtId="2" xfId="0" applyNumberFormat="1" applyFont="1" applyFill="1" applyBorder="1" applyAlignment="1">
      <alignment horizontal="center" vertical="center" wrapText="1"/>
    </xf>
    <xf fontId="29" fillId="25" borderId="11" numFmtId="1" xfId="768" applyNumberFormat="1" applyFont="1" applyFill="1" applyBorder="1" applyAlignment="1">
      <alignment horizontal="center" vertical="top" wrapText="1"/>
    </xf>
    <xf fontId="36" fillId="24" borderId="11" numFmtId="178" xfId="0" applyNumberFormat="1" applyFont="1" applyFill="1" applyBorder="1" applyAlignment="1">
      <alignment horizontal="center" vertical="center"/>
    </xf>
    <xf fontId="36" fillId="24" borderId="11" numFmtId="1" xfId="0" applyNumberFormat="1" applyFont="1" applyFill="1" applyBorder="1" applyAlignment="1">
      <alignment horizontal="center" vertical="center"/>
    </xf>
    <xf fontId="29" fillId="35" borderId="10" numFmtId="9" xfId="0" applyNumberFormat="1" applyFont="1" applyFill="1" applyBorder="1" applyAlignment="1">
      <alignment horizontal="center" vertical="top" wrapText="1"/>
    </xf>
    <xf fontId="29" fillId="35" borderId="11" numFmtId="1" xfId="768" applyNumberFormat="1" applyFont="1" applyFill="1" applyBorder="1" applyAlignment="1">
      <alignment horizontal="center" vertical="top" wrapText="1"/>
    </xf>
    <xf fontId="37" fillId="24" borderId="11" numFmtId="178" xfId="0" applyNumberFormat="1" applyFont="1" applyFill="1" applyBorder="1" applyAlignment="1">
      <alignment horizontal="center" vertical="top" wrapText="1"/>
    </xf>
    <xf fontId="37" fillId="24" borderId="11" numFmtId="1" xfId="0" applyNumberFormat="1" applyFont="1" applyFill="1" applyBorder="1" applyAlignment="1">
      <alignment horizontal="center" vertical="top" wrapText="1"/>
    </xf>
    <xf fontId="33" fillId="25" borderId="0" numFmtId="0" xfId="0" applyFont="1" applyFill="1" applyAlignment="1">
      <alignment vertical="top"/>
    </xf>
    <xf fontId="30" fillId="25" borderId="10" numFmtId="0" xfId="0" applyFont="1" applyFill="1" applyBorder="1" applyAlignment="1">
      <alignment horizontal="center" vertical="top" wrapText="1"/>
    </xf>
    <xf fontId="30" fillId="25" borderId="10" numFmtId="0" xfId="0" applyFont="1" applyFill="1" applyBorder="1" applyAlignment="1">
      <alignment horizontal="left" vertical="top" wrapText="1"/>
    </xf>
    <xf fontId="30" fillId="25" borderId="23" numFmtId="0" xfId="0" applyFont="1" applyFill="1" applyBorder="1" applyAlignment="1">
      <alignment horizontal="center" vertical="top" wrapText="1"/>
    </xf>
    <xf fontId="30" fillId="25" borderId="23" numFmtId="0" xfId="0" applyFont="1" applyFill="1" applyBorder="1" applyAlignment="1">
      <alignment horizontal="left" vertical="top" wrapText="1"/>
    </xf>
    <xf fontId="30" fillId="25" borderId="23" numFmtId="2" xfId="0" applyNumberFormat="1" applyFont="1" applyFill="1" applyBorder="1" applyAlignment="1">
      <alignment horizontal="center" vertical="center" wrapText="1"/>
    </xf>
    <xf fontId="30" fillId="25" borderId="30" numFmtId="0" xfId="0" applyFont="1" applyFill="1" applyBorder="1" applyAlignment="1">
      <alignment horizontal="center" vertical="top" wrapText="1"/>
    </xf>
    <xf fontId="30" fillId="25" borderId="30" numFmtId="1" xfId="768" applyNumberFormat="1" applyFont="1" applyFill="1" applyBorder="1" applyAlignment="1">
      <alignment horizontal="center" vertical="top" wrapText="1"/>
    </xf>
    <xf fontId="30" fillId="24" borderId="11" numFmtId="178" xfId="0" applyNumberFormat="1" applyFont="1" applyFill="1" applyBorder="1" applyAlignment="1">
      <alignment horizontal="center" vertical="center"/>
    </xf>
    <xf fontId="30" fillId="24" borderId="11" numFmtId="1" xfId="0" applyNumberFormat="1" applyFont="1" applyFill="1" applyBorder="1" applyAlignment="1">
      <alignment horizontal="center" vertical="center"/>
    </xf>
    <xf fontId="33" fillId="0" borderId="11" numFmtId="0" xfId="0" applyFont="1" applyBorder="1" applyAlignment="1">
      <alignment horizontal="left" vertical="top"/>
    </xf>
    <xf fontId="33" fillId="43" borderId="11" numFmtId="0" xfId="0" applyFont="1" applyFill="1" applyBorder="1" applyAlignment="1">
      <alignment horizontal="left" vertical="top"/>
    </xf>
    <xf fontId="33" fillId="0" borderId="0" numFmtId="0" xfId="0" applyFont="1" applyAlignment="1">
      <alignment vertical="top"/>
    </xf>
    <xf fontId="29" fillId="24" borderId="10" numFmtId="1" xfId="768" applyNumberFormat="1" applyFont="1" applyFill="1" applyBorder="1" applyAlignment="1">
      <alignment horizontal="center" vertical="top" wrapText="1"/>
    </xf>
    <xf fontId="29" fillId="24" borderId="10" numFmtId="0" xfId="0" applyFont="1" applyFill="1" applyBorder="1" applyAlignment="1">
      <alignment vertical="top" wrapText="1"/>
    </xf>
    <xf fontId="29" fillId="24" borderId="10" numFmtId="0" xfId="0" applyFont="1" applyFill="1" applyBorder="1" applyAlignment="1">
      <alignment horizontal="center" vertical="center" wrapText="1"/>
    </xf>
    <xf fontId="30" fillId="24" borderId="11" numFmtId="1" xfId="768" applyNumberFormat="1" applyFont="1" applyFill="1" applyBorder="1" applyAlignment="1">
      <alignment horizontal="center" vertical="top" wrapText="1"/>
    </xf>
    <xf fontId="33" fillId="24" borderId="11" numFmtId="178" xfId="0" applyNumberFormat="1" applyFont="1" applyFill="1" applyBorder="1" applyAlignment="1">
      <alignment horizontal="center" vertical="center"/>
    </xf>
    <xf fontId="30" fillId="43" borderId="10" numFmtId="0" xfId="0" applyFont="1" applyFill="1" applyBorder="1" applyAlignment="1">
      <alignment horizontal="center" vertical="top" wrapText="1"/>
    </xf>
    <xf fontId="30" fillId="43" borderId="11" numFmtId="1" xfId="768" applyNumberFormat="1" applyFont="1" applyFill="1" applyBorder="1" applyAlignment="1">
      <alignment horizontal="center" vertical="top" wrapText="1"/>
    </xf>
    <xf fontId="30" fillId="24" borderId="11" numFmtId="178" xfId="0" applyNumberFormat="1" applyFont="1" applyFill="1" applyBorder="1" applyAlignment="1">
      <alignment horizontal="center" vertical="center" wrapText="1"/>
    </xf>
    <xf fontId="34" fillId="24" borderId="10" numFmtId="0" xfId="0" applyFont="1" applyFill="1" applyBorder="1" applyAlignment="1">
      <alignment wrapText="1"/>
    </xf>
    <xf fontId="34" fillId="24" borderId="10" numFmtId="0" xfId="0" applyFont="1" applyFill="1" applyBorder="1" applyAlignment="1">
      <alignment horizontal="left" vertical="top" wrapText="1"/>
    </xf>
    <xf fontId="34" fillId="24" borderId="10" numFmtId="0" xfId="0" applyFont="1" applyFill="1" applyBorder="1" applyAlignment="1">
      <alignment horizontal="center" wrapText="1"/>
    </xf>
    <xf fontId="12" fillId="24" borderId="10" numFmtId="0" xfId="0" applyFont="1" applyFill="1" applyBorder="1" applyAlignment="1">
      <alignment vertical="top"/>
    </xf>
    <xf fontId="12" fillId="24" borderId="11" numFmtId="1" xfId="768" applyNumberFormat="1" applyFont="1" applyFill="1" applyBorder="1" applyAlignment="1">
      <alignment vertical="top"/>
    </xf>
    <xf fontId="34" fillId="32" borderId="10" numFmtId="0" xfId="0" applyFont="1" applyFill="1" applyBorder="1" applyAlignment="1">
      <alignment wrapText="1"/>
    </xf>
    <xf fontId="34" fillId="32" borderId="10" numFmtId="0" xfId="0" applyFont="1" applyFill="1" applyBorder="1" applyAlignment="1">
      <alignment horizontal="left" vertical="top" wrapText="1"/>
    </xf>
    <xf fontId="34" fillId="32" borderId="10" numFmtId="0" xfId="0" applyFont="1" applyFill="1" applyBorder="1" applyAlignment="1">
      <alignment horizontal="center" wrapText="1"/>
    </xf>
    <xf fontId="34" fillId="32" borderId="10" numFmtId="2" xfId="0" applyNumberFormat="1" applyFont="1" applyFill="1" applyBorder="1" applyAlignment="1">
      <alignment horizontal="center" wrapText="1"/>
    </xf>
    <xf fontId="12" fillId="32" borderId="10" numFmtId="0" xfId="0" applyFont="1" applyFill="1" applyBorder="1" applyAlignment="1">
      <alignment vertical="top"/>
    </xf>
    <xf fontId="12" fillId="32" borderId="11" numFmtId="1" xfId="768" applyNumberFormat="1" applyFont="1" applyFill="1" applyBorder="1" applyAlignment="1">
      <alignment vertical="top"/>
    </xf>
    <xf fontId="29" fillId="33" borderId="10" numFmtId="0" xfId="103" applyFont="1" applyFill="1" applyBorder="1" applyAlignment="1">
      <alignment horizontal="center" vertical="center" wrapText="1"/>
    </xf>
    <xf fontId="34" fillId="52" borderId="10" numFmtId="0" xfId="0" applyFont="1" applyFill="1" applyBorder="1" applyAlignment="1">
      <alignment horizontal="center"/>
    </xf>
    <xf fontId="12" fillId="52" borderId="10" numFmtId="0" xfId="0" applyFont="1" applyFill="1" applyBorder="1" applyAlignment="1">
      <alignment vertical="top"/>
    </xf>
    <xf fontId="12" fillId="52" borderId="11" numFmtId="1" xfId="768" applyNumberFormat="1" applyFont="1" applyFill="1" applyBorder="1" applyAlignment="1">
      <alignment vertical="top"/>
    </xf>
    <xf fontId="29" fillId="42" borderId="10" numFmtId="0" xfId="103" applyFont="1" applyFill="1" applyBorder="1" applyAlignment="1">
      <alignment vertical="center" wrapText="1"/>
    </xf>
    <xf fontId="29" fillId="42" borderId="10" numFmtId="0" xfId="103" applyFont="1" applyFill="1" applyBorder="1" applyAlignment="1">
      <alignment horizontal="center" vertical="center" wrapText="1"/>
    </xf>
    <xf fontId="34" fillId="42" borderId="10" numFmtId="0" xfId="0" applyFont="1" applyFill="1" applyBorder="1" applyAlignment="1">
      <alignment horizontal="center"/>
    </xf>
    <xf fontId="12" fillId="42" borderId="10" numFmtId="0" xfId="0" applyFont="1" applyFill="1" applyBorder="1" applyAlignment="1">
      <alignment vertical="top"/>
    </xf>
    <xf fontId="12" fillId="42" borderId="11" numFmtId="1" xfId="768" applyNumberFormat="1" applyFont="1" applyFill="1" applyBorder="1" applyAlignment="1">
      <alignment vertical="top"/>
    </xf>
    <xf fontId="34" fillId="35" borderId="10" numFmtId="0" xfId="0" applyFont="1" applyFill="1" applyBorder="1" applyAlignment="1">
      <alignment wrapText="1"/>
    </xf>
    <xf fontId="34" fillId="35" borderId="10" numFmtId="0" xfId="0" applyFont="1" applyFill="1" applyBorder="1" applyAlignment="1">
      <alignment horizontal="center"/>
    </xf>
    <xf fontId="12" fillId="35" borderId="10" numFmtId="0" xfId="0" applyFont="1" applyFill="1" applyBorder="1" applyAlignment="1">
      <alignment vertical="top"/>
    </xf>
    <xf fontId="12" fillId="35" borderId="11" numFmtId="1" xfId="768" applyNumberFormat="1" applyFont="1" applyFill="1" applyBorder="1" applyAlignment="1">
      <alignment vertical="top"/>
    </xf>
    <xf fontId="34" fillId="42" borderId="10" numFmtId="0" xfId="0" applyFont="1" applyFill="1" applyBorder="1" applyAlignment="1">
      <alignment wrapText="1"/>
    </xf>
    <xf fontId="34" fillId="42" borderId="10" numFmtId="0" xfId="0" applyFont="1" applyFill="1" applyBorder="1" applyAlignment="1">
      <alignment horizontal="center" wrapText="1"/>
    </xf>
    <xf fontId="34" fillId="42" borderId="10" numFmtId="2" xfId="0" applyNumberFormat="1" applyFont="1" applyFill="1" applyBorder="1" applyAlignment="1">
      <alignment horizontal="center" wrapText="1"/>
    </xf>
    <xf fontId="29" fillId="29" borderId="10" numFmtId="0" xfId="103" applyFont="1" applyFill="1" applyBorder="1" applyAlignment="1">
      <alignment horizontal="center" vertical="center" wrapText="1"/>
    </xf>
    <xf fontId="29" fillId="29" borderId="14" numFmtId="0" xfId="103" applyFont="1" applyFill="1" applyBorder="1" applyAlignment="1">
      <alignment vertical="center" wrapText="1"/>
    </xf>
    <xf fontId="34" fillId="29" borderId="10" numFmtId="0" xfId="0" applyFont="1" applyFill="1" applyBorder="1" applyAlignment="1">
      <alignment horizontal="center"/>
    </xf>
    <xf fontId="12" fillId="29" borderId="10" numFmtId="0" xfId="0" applyFont="1" applyFill="1" applyBorder="1" applyAlignment="1">
      <alignment vertical="top"/>
    </xf>
    <xf fontId="12" fillId="29" borderId="11" numFmtId="1" xfId="768" applyNumberFormat="1" applyFont="1" applyFill="1" applyBorder="1" applyAlignment="1">
      <alignment vertical="top"/>
    </xf>
    <xf fontId="34" fillId="24" borderId="10" numFmtId="0" xfId="0" applyFont="1" applyFill="1" applyBorder="1" applyAlignment="1">
      <alignment horizontal="left" wrapText="1"/>
    </xf>
    <xf fontId="34" fillId="24" borderId="10" numFmtId="2" xfId="0" applyNumberFormat="1" applyFont="1" applyFill="1" applyBorder="1" applyAlignment="1">
      <alignment horizontal="center" wrapText="1"/>
    </xf>
    <xf fontId="34" fillId="24" borderId="10" numFmtId="0" xfId="0" applyFont="1" applyFill="1" applyBorder="1" applyAlignment="1">
      <alignment horizontal="center"/>
    </xf>
    <xf fontId="34" fillId="24" borderId="10" numFmtId="2" xfId="0" applyNumberFormat="1" applyFont="1" applyFill="1" applyBorder="1" applyAlignment="1">
      <alignment horizontal="center"/>
    </xf>
    <xf fontId="32" fillId="24" borderId="10" numFmtId="0" xfId="103" applyFont="1" applyFill="1" applyBorder="1" applyAlignment="1">
      <alignment vertical="center" wrapText="1"/>
    </xf>
    <xf fontId="32" fillId="24" borderId="10" numFmtId="0" xfId="0" applyFont="1" applyFill="1" applyBorder="1" applyAlignment="1">
      <alignment horizontal="left" vertical="top" wrapText="1"/>
    </xf>
    <xf fontId="32" fillId="24" borderId="10" numFmtId="0" xfId="0" applyFont="1" applyFill="1" applyBorder="1" applyAlignment="1">
      <alignment horizontal="center" vertical="top" wrapText="1"/>
    </xf>
    <xf fontId="32" fillId="24" borderId="10" numFmtId="2" xfId="0" applyNumberFormat="1" applyFont="1" applyFill="1" applyBorder="1" applyAlignment="1">
      <alignment horizontal="center" vertical="top" wrapText="1"/>
    </xf>
    <xf fontId="32" fillId="24" borderId="10" numFmtId="0" xfId="103" applyFont="1" applyFill="1" applyBorder="1" applyAlignment="1">
      <alignment horizontal="center" vertical="center" wrapText="1"/>
    </xf>
    <xf fontId="32" fillId="24" borderId="10" numFmtId="0" xfId="0" applyFont="1" applyFill="1" applyBorder="1" applyAlignment="1">
      <alignment horizontal="center"/>
    </xf>
    <xf fontId="46" fillId="24" borderId="10" numFmtId="0" xfId="0" applyFont="1" applyFill="1" applyBorder="1" applyAlignment="1">
      <alignment vertical="top"/>
    </xf>
    <xf fontId="46" fillId="24" borderId="11" numFmtId="1" xfId="768" applyNumberFormat="1" applyFont="1" applyFill="1" applyBorder="1" applyAlignment="1">
      <alignment vertical="top"/>
    </xf>
    <xf fontId="46" fillId="0" borderId="0" numFmtId="0" xfId="0" applyFont="1" applyAlignment="1">
      <alignment vertical="top"/>
    </xf>
    <xf fontId="29" fillId="24" borderId="10" numFmtId="0" xfId="103" applyFont="1" applyFill="1" applyBorder="1" applyAlignment="1">
      <alignment vertical="center" wrapText="1"/>
    </xf>
    <xf fontId="46" fillId="0" borderId="10" numFmtId="0" xfId="0" applyFont="1" applyBorder="1" applyAlignment="1">
      <alignment horizontal="left" vertical="top"/>
    </xf>
    <xf fontId="46" fillId="0" borderId="11" numFmtId="0" xfId="0" applyFont="1" applyBorder="1" applyAlignment="1">
      <alignment horizontal="left" vertical="top"/>
    </xf>
    <xf fontId="46" fillId="43" borderId="11" numFmtId="0" xfId="0" applyFont="1" applyFill="1" applyBorder="1" applyAlignment="1">
      <alignment horizontal="left" vertical="top"/>
    </xf>
    <xf fontId="46" fillId="25" borderId="10" numFmtId="0" xfId="0" applyFont="1" applyFill="1" applyBorder="1" applyAlignment="1">
      <alignment horizontal="left" vertical="top"/>
    </xf>
    <xf fontId="46" fillId="34" borderId="10" numFmtId="0" xfId="0" applyFont="1" applyFill="1" applyBorder="1" applyAlignment="1">
      <alignment horizontal="left" vertical="top"/>
    </xf>
    <xf fontId="46" fillId="35" borderId="10" numFmtId="0" xfId="0" applyFont="1" applyFill="1" applyBorder="1" applyAlignment="1">
      <alignment horizontal="left" vertical="top"/>
    </xf>
    <xf fontId="46" fillId="38" borderId="10" numFmtId="0" xfId="0" applyFont="1" applyFill="1" applyBorder="1" applyAlignment="1">
      <alignment horizontal="left" vertical="top"/>
    </xf>
    <xf fontId="46" fillId="52" borderId="10" numFmtId="0" xfId="0" applyFont="1" applyFill="1" applyBorder="1" applyAlignment="1">
      <alignment horizontal="left" vertical="top"/>
    </xf>
    <xf fontId="46" fillId="32" borderId="10" numFmtId="0" xfId="0" applyFont="1" applyFill="1" applyBorder="1" applyAlignment="1">
      <alignment horizontal="left" vertical="top"/>
    </xf>
    <xf fontId="46" fillId="40" borderId="10" numFmtId="0" xfId="0" applyFont="1" applyFill="1" applyBorder="1" applyAlignment="1">
      <alignment horizontal="left" vertical="top"/>
    </xf>
    <xf fontId="46" fillId="42" borderId="10" numFmtId="0" xfId="0" applyFont="1" applyFill="1" applyBorder="1" applyAlignment="1">
      <alignment horizontal="left" vertical="top"/>
    </xf>
    <xf fontId="46" fillId="27" borderId="10" numFmtId="0" xfId="0" applyFont="1" applyFill="1" applyBorder="1" applyAlignment="1">
      <alignment horizontal="left" vertical="top"/>
    </xf>
    <xf fontId="46" fillId="53" borderId="10" numFmtId="0" xfId="0" applyFont="1" applyFill="1" applyBorder="1" applyAlignment="1">
      <alignment horizontal="left" vertical="top"/>
    </xf>
    <xf fontId="46" fillId="46" borderId="10" numFmtId="0" xfId="0" applyFont="1" applyFill="1" applyBorder="1" applyAlignment="1">
      <alignment horizontal="left" vertical="top"/>
    </xf>
    <xf fontId="46" fillId="54" borderId="10" numFmtId="0" xfId="0" applyFont="1" applyFill="1" applyBorder="1" applyAlignment="1">
      <alignment horizontal="left" vertical="top"/>
    </xf>
    <xf fontId="46" fillId="55" borderId="10" numFmtId="0" xfId="0" applyFont="1" applyFill="1" applyBorder="1" applyAlignment="1">
      <alignment horizontal="left" vertical="top"/>
    </xf>
    <xf fontId="46" fillId="31" borderId="10" numFmtId="0" xfId="0" applyFont="1" applyFill="1" applyBorder="1" applyAlignment="1">
      <alignment horizontal="left" vertical="top"/>
    </xf>
    <xf fontId="46" fillId="0" borderId="0" numFmtId="0" xfId="0" applyFont="1" applyAlignment="1">
      <alignment horizontal="left" vertical="top"/>
    </xf>
    <xf fontId="29" fillId="24" borderId="23" numFmtId="0" xfId="103" applyFont="1" applyFill="1" applyBorder="1" applyAlignment="1">
      <alignment vertical="center" wrapText="1"/>
    </xf>
    <xf fontId="29" fillId="24" borderId="10" numFmtId="2" xfId="0" applyNumberFormat="1" applyFont="1" applyFill="1" applyBorder="1" applyAlignment="1">
      <alignment horizontal="center" wrapText="1"/>
    </xf>
    <xf fontId="29" fillId="24" borderId="10" numFmtId="0" xfId="103" applyFont="1" applyFill="1" applyBorder="1" applyAlignment="1">
      <alignment horizontal="center" wrapText="1"/>
    </xf>
    <xf fontId="29" fillId="24" borderId="10" numFmtId="0" xfId="0" applyFont="1" applyFill="1" applyBorder="1" applyAlignment="1">
      <alignment vertical="center" wrapText="1"/>
    </xf>
    <xf fontId="34" fillId="24" borderId="13" numFmtId="0" xfId="0" applyFont="1" applyFill="1" applyBorder="1" applyAlignment="1">
      <alignment horizontal="left" vertical="top" wrapText="1"/>
    </xf>
    <xf fontId="29" fillId="24" borderId="10" numFmtId="0" xfId="0" applyFont="1" applyFill="1" applyBorder="1"/>
    <xf fontId="29" fillId="24" borderId="10" numFmtId="0" xfId="0" applyFont="1" applyFill="1" applyBorder="1" applyAlignment="1">
      <alignment wrapText="1"/>
    </xf>
    <xf fontId="30" fillId="24" borderId="10" numFmtId="0" xfId="103" applyFont="1" applyFill="1" applyBorder="1" applyAlignment="1">
      <alignment horizontal="center" vertical="center" wrapText="1"/>
    </xf>
    <xf fontId="34" fillId="24" borderId="32" numFmtId="0" xfId="0" applyFont="1" applyFill="1" applyBorder="1" applyAlignment="1">
      <alignment horizontal="left" vertical="top" wrapText="1"/>
    </xf>
    <xf fontId="29" fillId="34" borderId="0" numFmtId="1" xfId="768" applyNumberFormat="1" applyFont="1" applyFill="1" applyAlignment="1">
      <alignment horizontal="center" vertical="top" wrapText="1"/>
    </xf>
    <xf fontId="29" fillId="25" borderId="11" numFmtId="0" xfId="0" applyFont="1" applyFill="1" applyBorder="1" applyAlignment="1">
      <alignment horizontal="center" vertical="top" wrapText="1"/>
    </xf>
    <xf fontId="30" fillId="27" borderId="30" numFmtId="0" xfId="0" applyFont="1" applyFill="1" applyBorder="1" applyAlignment="1">
      <alignment horizontal="center" vertical="top" wrapText="1"/>
    </xf>
    <xf fontId="40" fillId="27" borderId="23" numFmtId="0" xfId="0" applyFont="1" applyFill="1" applyBorder="1" applyAlignment="1">
      <alignment horizontal="center" vertical="top" wrapText="1"/>
    </xf>
    <xf fontId="29" fillId="27" borderId="23" numFmtId="0" xfId="0" applyFont="1" applyFill="1" applyBorder="1" applyAlignment="1">
      <alignment horizontal="left" vertical="top" wrapText="1"/>
    </xf>
    <xf fontId="29" fillId="27" borderId="23" numFmtId="0" xfId="0" applyFont="1" applyFill="1" applyBorder="1" applyAlignment="1">
      <alignment horizontal="center" vertical="top" wrapText="1"/>
    </xf>
    <xf fontId="29" fillId="27" borderId="23" numFmtId="2" xfId="0" applyNumberFormat="1" applyFont="1" applyFill="1" applyBorder="1" applyAlignment="1">
      <alignment horizontal="center" vertical="top" wrapText="1"/>
    </xf>
    <xf fontId="29" fillId="27" borderId="30" numFmtId="0" xfId="0" applyFont="1" applyFill="1" applyBorder="1" applyAlignment="1">
      <alignment horizontal="center" vertical="top" wrapText="1"/>
    </xf>
    <xf fontId="29" fillId="27" borderId="30" numFmtId="1" xfId="768" applyNumberFormat="1" applyFont="1" applyFill="1" applyBorder="1" applyAlignment="1">
      <alignment horizontal="center" vertical="top" wrapText="1"/>
    </xf>
    <xf fontId="29" fillId="38" borderId="11" numFmtId="1" xfId="0" applyNumberFormat="1" applyFont="1" applyFill="1" applyBorder="1" applyAlignment="1">
      <alignment horizontal="center" vertical="center"/>
    </xf>
    <xf fontId="29" fillId="48" borderId="14" numFmtId="0" xfId="0" applyFont="1" applyFill="1" applyBorder="1" applyAlignment="1">
      <alignment vertical="center" wrapText="1"/>
    </xf>
    <xf fontId="29" fillId="48" borderId="10" numFmtId="2" xfId="0" applyNumberFormat="1" applyFont="1" applyFill="1" applyBorder="1" applyAlignment="1">
      <alignment horizontal="center" vertical="center" wrapText="1"/>
    </xf>
    <xf fontId="29" fillId="48" borderId="10" numFmtId="0" xfId="0" applyFont="1" applyFill="1" applyBorder="1" applyAlignment="1">
      <alignment horizontal="center" vertical="top"/>
    </xf>
    <xf fontId="32" fillId="48" borderId="11" numFmtId="0" xfId="0" applyFont="1" applyFill="1" applyBorder="1" applyAlignment="1">
      <alignment horizontal="left" vertical="center" wrapText="1"/>
    </xf>
    <xf fontId="29" fillId="48" borderId="11" numFmtId="1" xfId="768" applyNumberFormat="1" applyFont="1" applyFill="1" applyBorder="1" applyAlignment="1">
      <alignment horizontal="left" vertical="center" wrapText="1"/>
    </xf>
    <xf fontId="29" fillId="48" borderId="23" numFmtId="0" xfId="0" applyFont="1" applyFill="1" applyBorder="1" applyAlignment="1">
      <alignment horizontal="center" vertical="top" wrapText="1"/>
    </xf>
    <xf fontId="29" fillId="48" borderId="23" numFmtId="2" xfId="0" applyNumberFormat="1" applyFont="1" applyFill="1" applyBorder="1" applyAlignment="1">
      <alignment horizontal="center" vertical="top" wrapText="1"/>
    </xf>
    <xf fontId="29" fillId="48" borderId="23" numFmtId="2" xfId="0" applyNumberFormat="1" applyFont="1" applyFill="1" applyBorder="1" applyAlignment="1">
      <alignment horizontal="center" vertical="center" wrapText="1"/>
    </xf>
    <xf fontId="29" fillId="48" borderId="23" numFmtId="0" xfId="0" applyFont="1" applyFill="1" applyBorder="1" applyAlignment="1">
      <alignment horizontal="center" vertical="top"/>
    </xf>
    <xf fontId="32" fillId="48" borderId="30" numFmtId="0" xfId="0" applyFont="1" applyFill="1" applyBorder="1" applyAlignment="1">
      <alignment horizontal="left" vertical="center" wrapText="1"/>
    </xf>
    <xf fontId="29" fillId="48" borderId="30" numFmtId="1" xfId="768" applyNumberFormat="1" applyFont="1" applyFill="1" applyBorder="1" applyAlignment="1">
      <alignment horizontal="left" vertical="center" wrapText="1"/>
    </xf>
    <xf fontId="30" fillId="0" borderId="23" numFmtId="0" xfId="0" applyFont="1" applyBorder="1" applyAlignment="1">
      <alignment horizontal="left" vertical="top" wrapText="1"/>
    </xf>
    <xf fontId="30" fillId="0" borderId="23" numFmtId="0" xfId="0" applyFont="1" applyBorder="1" applyAlignment="1">
      <alignment horizontal="center" vertical="top" wrapText="1"/>
    </xf>
    <xf fontId="30" fillId="0" borderId="23" numFmtId="2" xfId="0" applyNumberFormat="1" applyFont="1" applyBorder="1" applyAlignment="1">
      <alignment horizontal="center" vertical="top" wrapText="1"/>
    </xf>
    <xf fontId="29" fillId="0" borderId="30" numFmtId="1" xfId="768" applyNumberFormat="1" applyFont="1" applyBorder="1" applyAlignment="1">
      <alignment horizontal="center" vertical="top" wrapText="1"/>
    </xf>
    <xf fontId="29" fillId="34" borderId="10" numFmtId="0" xfId="0" applyFont="1" applyFill="1" applyBorder="1" applyAlignment="1">
      <alignment horizontal="center" vertical="top"/>
    </xf>
    <xf fontId="29" fillId="34" borderId="11" numFmtId="0" xfId="0" applyFont="1" applyFill="1" applyBorder="1" applyAlignment="1">
      <alignment horizontal="left" vertical="center" wrapText="1"/>
    </xf>
    <xf fontId="29" fillId="34" borderId="11" numFmtId="1" xfId="768" applyNumberFormat="1" applyFont="1" applyFill="1" applyBorder="1" applyAlignment="1">
      <alignment horizontal="left" vertical="center" wrapText="1"/>
    </xf>
    <xf fontId="34" fillId="25" borderId="14" numFmtId="0" xfId="0" applyFont="1" applyFill="1" applyBorder="1" applyAlignment="1">
      <alignment horizontal="left" vertical="center" wrapText="1"/>
    </xf>
    <xf fontId="34" fillId="25" borderId="14" numFmtId="0" xfId="0" applyFont="1" applyFill="1" applyBorder="1" applyAlignment="1">
      <alignment horizontal="left" vertical="top" wrapText="1"/>
    </xf>
    <xf fontId="29" fillId="25" borderId="32" numFmtId="0" xfId="0" applyFont="1" applyFill="1" applyBorder="1" applyAlignment="1">
      <alignment horizontal="center" vertical="top" wrapText="1"/>
    </xf>
    <xf fontId="29" fillId="25" borderId="23" numFmtId="0" xfId="0" applyFont="1" applyFill="1" applyBorder="1" applyAlignment="1">
      <alignment horizontal="center" vertical="top" wrapText="1"/>
    </xf>
    <xf fontId="29" fillId="25" borderId="23" numFmtId="2" xfId="0" applyNumberFormat="1" applyFont="1" applyFill="1" applyBorder="1" applyAlignment="1">
      <alignment horizontal="center" vertical="top" wrapText="1"/>
    </xf>
    <xf fontId="29" fillId="25" borderId="23" numFmtId="0" xfId="0" applyFont="1" applyFill="1" applyBorder="1" applyAlignment="1">
      <alignment horizontal="center" vertical="top"/>
    </xf>
    <xf fontId="29" fillId="25" borderId="11" numFmtId="0" xfId="0" applyFont="1" applyFill="1" applyBorder="1" applyAlignment="1">
      <alignment horizontal="left" vertical="center" wrapText="1"/>
    </xf>
    <xf fontId="29" fillId="25" borderId="11" numFmtId="1" xfId="768" applyNumberFormat="1" applyFont="1" applyFill="1" applyBorder="1" applyAlignment="1">
      <alignment horizontal="left" vertical="center" wrapText="1"/>
    </xf>
    <xf fontId="30" fillId="24" borderId="32" numFmtId="0" xfId="0" applyFont="1" applyFill="1" applyBorder="1" applyAlignment="1">
      <alignment horizontal="center" vertical="top" wrapText="1"/>
    </xf>
    <xf fontId="30" fillId="24" borderId="32" numFmtId="2" xfId="0" applyNumberFormat="1" applyFont="1" applyFill="1" applyBorder="1" applyAlignment="1">
      <alignment horizontal="center" vertical="top" wrapText="1"/>
    </xf>
    <xf fontId="29" fillId="24" borderId="0" numFmtId="1" xfId="768" applyNumberFormat="1" applyFont="1" applyFill="1" applyAlignment="1">
      <alignment horizontal="center" vertical="top" wrapText="1"/>
    </xf>
    <xf fontId="29" fillId="24" borderId="14" numFmtId="0" xfId="0" applyFont="1" applyFill="1" applyBorder="1" applyAlignment="1">
      <alignment horizontal="left" vertical="top" wrapText="1"/>
    </xf>
    <xf fontId="29" fillId="24" borderId="14" numFmtId="0" xfId="0" applyFont="1" applyFill="1" applyBorder="1" applyAlignment="1">
      <alignment horizontal="center" vertical="center" wrapText="1"/>
    </xf>
    <xf fontId="29" fillId="24" borderId="14" numFmtId="2" xfId="0" applyNumberFormat="1" applyFont="1" applyFill="1" applyBorder="1" applyAlignment="1">
      <alignment horizontal="center" vertical="center" wrapText="1"/>
    </xf>
    <xf fontId="29" fillId="32" borderId="23" numFmtId="0" xfId="0" applyFont="1" applyFill="1" applyBorder="1" applyAlignment="1">
      <alignment horizontal="left" vertical="top" wrapText="1"/>
    </xf>
    <xf fontId="29" fillId="32" borderId="14" numFmtId="0" xfId="0" applyFont="1" applyFill="1" applyBorder="1" applyAlignment="1">
      <alignment horizontal="left" vertical="top" wrapText="1"/>
    </xf>
    <xf fontId="29" fillId="32" borderId="14" numFmtId="0" xfId="0" applyFont="1" applyFill="1" applyBorder="1" applyAlignment="1">
      <alignment horizontal="center" vertical="top" wrapText="1"/>
    </xf>
    <xf fontId="29" fillId="32" borderId="14" numFmtId="2" xfId="0" applyNumberFormat="1" applyFont="1" applyFill="1" applyBorder="1" applyAlignment="1">
      <alignment horizontal="center" vertical="top" wrapText="1"/>
    </xf>
    <xf fontId="29" fillId="32" borderId="23" numFmtId="0" xfId="0" applyFont="1" applyFill="1" applyBorder="1" applyAlignment="1">
      <alignment horizontal="center" vertical="top" wrapText="1"/>
    </xf>
    <xf fontId="29" fillId="32" borderId="10" numFmtId="0" xfId="0" applyFont="1" applyFill="1" applyBorder="1" applyAlignment="1">
      <alignment horizontal="center" vertical="top"/>
    </xf>
    <xf fontId="29" fillId="32" borderId="30" numFmtId="1" xfId="768" applyNumberFormat="1" applyFont="1" applyFill="1" applyBorder="1" applyAlignment="1">
      <alignment horizontal="left" vertical="top" wrapText="1"/>
    </xf>
    <xf fontId="12" fillId="25" borderId="0" numFmtId="0" xfId="0" applyFont="1" applyFill="1" applyAlignment="1">
      <alignment vertical="top"/>
    </xf>
    <xf fontId="29" fillId="48" borderId="14" numFmtId="0" xfId="0" applyFont="1" applyFill="1" applyBorder="1" applyAlignment="1">
      <alignment horizontal="center" vertical="top" wrapText="1"/>
    </xf>
    <xf fontId="29" fillId="48" borderId="23" numFmtId="0" xfId="0" applyFont="1" applyFill="1" applyBorder="1" applyAlignment="1">
      <alignment horizontal="left" vertical="top" wrapText="1"/>
    </xf>
    <xf fontId="29" fillId="48" borderId="30" numFmtId="1" xfId="768" applyNumberFormat="1" applyFont="1" applyFill="1" applyBorder="1" applyAlignment="1">
      <alignment horizontal="left" vertical="top" wrapText="1"/>
    </xf>
    <xf fontId="36" fillId="24" borderId="11" numFmtId="0" xfId="0" applyFont="1" applyFill="1" applyBorder="1" applyAlignment="1">
      <alignment horizontal="left" vertical="top" wrapText="1"/>
    </xf>
    <xf fontId="36" fillId="43" borderId="11" numFmtId="0" xfId="0" applyFont="1" applyFill="1" applyBorder="1" applyAlignment="1">
      <alignment horizontal="left" vertical="top" wrapText="1"/>
    </xf>
    <xf fontId="36" fillId="25" borderId="10" numFmtId="0" xfId="0" applyFont="1" applyFill="1" applyBorder="1" applyAlignment="1">
      <alignment horizontal="left" vertical="top" wrapText="1"/>
    </xf>
    <xf fontId="36" fillId="34" borderId="10" numFmtId="0" xfId="0" applyFont="1" applyFill="1" applyBorder="1" applyAlignment="1">
      <alignment horizontal="left" vertical="top" wrapText="1"/>
    </xf>
    <xf fontId="36" fillId="35" borderId="10" numFmtId="0" xfId="0" applyFont="1" applyFill="1" applyBorder="1" applyAlignment="1">
      <alignment horizontal="left" vertical="top" wrapText="1"/>
    </xf>
    <xf fontId="36" fillId="38" borderId="10" numFmtId="0" xfId="0" applyFont="1" applyFill="1" applyBorder="1" applyAlignment="1">
      <alignment horizontal="left" vertical="top" wrapText="1"/>
    </xf>
    <xf fontId="36" fillId="52" borderId="10" numFmtId="0" xfId="0" applyFont="1" applyFill="1" applyBorder="1" applyAlignment="1">
      <alignment horizontal="left" vertical="top" wrapText="1"/>
    </xf>
    <xf fontId="36" fillId="32" borderId="10" numFmtId="0" xfId="0" applyFont="1" applyFill="1" applyBorder="1" applyAlignment="1">
      <alignment horizontal="left" vertical="top" wrapText="1"/>
    </xf>
    <xf fontId="36" fillId="40" borderId="10" numFmtId="0" xfId="0" applyFont="1" applyFill="1" applyBorder="1" applyAlignment="1">
      <alignment horizontal="left" vertical="top" wrapText="1"/>
    </xf>
    <xf fontId="36" fillId="42" borderId="10" numFmtId="0" xfId="0" applyFont="1" applyFill="1" applyBorder="1" applyAlignment="1">
      <alignment horizontal="left" vertical="top" wrapText="1"/>
    </xf>
    <xf fontId="36" fillId="27" borderId="10" numFmtId="0" xfId="0" applyFont="1" applyFill="1" applyBorder="1" applyAlignment="1">
      <alignment horizontal="left" vertical="top"/>
    </xf>
    <xf fontId="36" fillId="53" borderId="10" numFmtId="0" xfId="0" applyFont="1" applyFill="1" applyBorder="1" applyAlignment="1">
      <alignment horizontal="left" vertical="top" wrapText="1"/>
    </xf>
    <xf fontId="30" fillId="24" borderId="14" numFmtId="0" xfId="0" applyFont="1" applyFill="1" applyBorder="1" applyAlignment="1">
      <alignment horizontal="left" vertical="top" wrapText="1"/>
    </xf>
    <xf fontId="30" fillId="24" borderId="14" numFmtId="0" xfId="0" applyFont="1" applyFill="1" applyBorder="1" applyAlignment="1">
      <alignment horizontal="center" vertical="top" wrapText="1"/>
    </xf>
    <xf fontId="30" fillId="24" borderId="14" numFmtId="2" xfId="0" applyNumberFormat="1" applyFont="1" applyFill="1" applyBorder="1" applyAlignment="1">
      <alignment horizontal="center" vertical="top" wrapText="1"/>
    </xf>
    <xf fontId="32" fillId="42" borderId="10" numFmtId="0" xfId="0" applyFont="1" applyFill="1" applyBorder="1" applyAlignment="1">
      <alignment horizontal="center" vertical="top" wrapText="1"/>
    </xf>
    <xf fontId="29" fillId="42" borderId="24" numFmtId="0" xfId="0" applyFont="1" applyFill="1" applyBorder="1" applyAlignment="1">
      <alignment horizontal="left" vertical="top" wrapText="1"/>
    </xf>
    <xf fontId="29" fillId="42" borderId="10" numFmtId="1" xfId="768" applyNumberFormat="1" applyFont="1" applyFill="1" applyBorder="1" applyAlignment="1">
      <alignment horizontal="left" vertical="top" wrapText="1"/>
    </xf>
    <xf fontId="29" fillId="34" borderId="24" numFmtId="0" xfId="0" applyFont="1" applyFill="1" applyBorder="1" applyAlignment="1">
      <alignment horizontal="left" vertical="top" wrapText="1"/>
    </xf>
    <xf fontId="29" fillId="34" borderId="10" numFmtId="1" xfId="768" applyNumberFormat="1" applyFont="1" applyFill="1" applyBorder="1" applyAlignment="1">
      <alignment horizontal="left" vertical="top" wrapText="1"/>
    </xf>
    <xf fontId="32" fillId="31" borderId="10" numFmtId="0" xfId="0" applyFont="1" applyFill="1" applyBorder="1" applyAlignment="1">
      <alignment horizontal="center" vertical="top" wrapText="1"/>
    </xf>
    <xf fontId="29" fillId="31" borderId="24" numFmtId="0" xfId="0" applyFont="1" applyFill="1" applyBorder="1" applyAlignment="1">
      <alignment horizontal="left" vertical="top" wrapText="1"/>
    </xf>
    <xf fontId="29" fillId="31" borderId="10" numFmtId="1" xfId="768" applyNumberFormat="1" applyFont="1" applyFill="1" applyBorder="1" applyAlignment="1">
      <alignment horizontal="left" vertical="top" wrapText="1"/>
    </xf>
    <xf fontId="29" fillId="24" borderId="35" numFmtId="0" xfId="0" applyFont="1" applyFill="1" applyBorder="1" applyAlignment="1">
      <alignment horizontal="center" vertical="top" wrapText="1"/>
    </xf>
    <xf fontId="12" fillId="38" borderId="0" numFmtId="178" xfId="0" applyNumberFormat="1" applyFont="1" applyFill="1" applyAlignment="1">
      <alignment vertical="top"/>
    </xf>
    <xf fontId="30" fillId="43" borderId="25" numFmtId="0" xfId="0" applyFont="1" applyFill="1" applyBorder="1" applyAlignment="1">
      <alignment horizontal="center" vertical="top" wrapText="1"/>
    </xf>
    <xf fontId="30" fillId="43" borderId="0" numFmtId="1" xfId="768" applyNumberFormat="1" applyFont="1" applyFill="1" applyAlignment="1">
      <alignment horizontal="center" vertical="top" wrapText="1"/>
    </xf>
    <xf fontId="29" fillId="38" borderId="30" numFmtId="0" xfId="0" applyFont="1" applyFill="1" applyBorder="1" applyAlignment="1">
      <alignment horizontal="center" vertical="top" wrapText="1"/>
    </xf>
    <xf fontId="29" fillId="38" borderId="10" numFmtId="0" xfId="103" applyFont="1" applyFill="1" applyBorder="1" applyAlignment="1">
      <alignment vertical="center" wrapText="1"/>
    </xf>
    <xf fontId="29" fillId="38" borderId="10" numFmtId="0" xfId="0" applyFont="1" applyFill="1" applyBorder="1" applyAlignment="1">
      <alignment horizontal="center" vertical="center" wrapText="1"/>
    </xf>
    <xf fontId="29" fillId="38" borderId="10" numFmtId="2" xfId="0" applyNumberFormat="1" applyFont="1" applyFill="1" applyBorder="1" applyAlignment="1">
      <alignment horizontal="center" vertical="center" wrapText="1"/>
    </xf>
    <xf fontId="29" fillId="38" borderId="10" numFmtId="0" xfId="103" applyFont="1" applyFill="1" applyBorder="1" applyAlignment="1">
      <alignment horizontal="center" vertical="center" wrapText="1"/>
    </xf>
    <xf fontId="29" fillId="38" borderId="30" numFmtId="0" xfId="0" applyFont="1" applyFill="1" applyBorder="1" applyAlignment="1">
      <alignment horizontal="left" vertical="top" wrapText="1"/>
    </xf>
    <xf fontId="29" fillId="38" borderId="30" numFmtId="1" xfId="768" applyNumberFormat="1" applyFont="1" applyFill="1" applyBorder="1" applyAlignment="1">
      <alignment horizontal="left" vertical="top" wrapText="1"/>
    </xf>
    <xf fontId="29" fillId="25" borderId="30" numFmtId="0" xfId="0" applyFont="1" applyFill="1" applyBorder="1" applyAlignment="1">
      <alignment horizontal="center" vertical="top" wrapText="1"/>
    </xf>
    <xf fontId="29" fillId="25" borderId="10" numFmtId="0" xfId="103" applyFont="1" applyFill="1" applyBorder="1" applyAlignment="1">
      <alignment vertical="center" wrapText="1"/>
    </xf>
    <xf fontId="29" fillId="25" borderId="10" numFmtId="0" xfId="0" applyFont="1" applyFill="1" applyBorder="1" applyAlignment="1">
      <alignment horizontal="center" vertical="center" wrapText="1"/>
    </xf>
    <xf fontId="29" fillId="25" borderId="30" numFmtId="0" xfId="0" applyFont="1" applyFill="1" applyBorder="1" applyAlignment="1">
      <alignment horizontal="left" vertical="top" wrapText="1"/>
    </xf>
    <xf fontId="29" fillId="25" borderId="30" numFmtId="1" xfId="768" applyNumberFormat="1" applyFont="1" applyFill="1" applyBorder="1" applyAlignment="1">
      <alignment horizontal="left" vertical="top" wrapText="1"/>
    </xf>
    <xf fontId="33" fillId="24" borderId="0" numFmtId="0" xfId="0" applyFont="1" applyFill="1" applyAlignment="1">
      <alignment vertical="top"/>
    </xf>
    <xf fontId="30" fillId="24" borderId="30" numFmtId="0" xfId="0" applyFont="1" applyFill="1" applyBorder="1" applyAlignment="1">
      <alignment horizontal="center" vertical="top" wrapText="1"/>
    </xf>
    <xf fontId="30" fillId="24" borderId="23" numFmtId="0" xfId="103" applyFont="1" applyFill="1" applyBorder="1" applyAlignment="1">
      <alignment vertical="center" wrapText="1"/>
    </xf>
    <xf fontId="30" fillId="24" borderId="23" numFmtId="2" xfId="0" applyNumberFormat="1" applyFont="1" applyFill="1" applyBorder="1" applyAlignment="1">
      <alignment horizontal="center" vertical="center" wrapText="1"/>
    </xf>
    <xf fontId="30" fillId="24" borderId="30" numFmtId="0" xfId="0" applyFont="1" applyFill="1" applyBorder="1" applyAlignment="1">
      <alignment horizontal="left" vertical="top" wrapText="1"/>
    </xf>
    <xf fontId="30" fillId="24" borderId="30" numFmtId="1" xfId="768" applyNumberFormat="1" applyFont="1" applyFill="1" applyBorder="1" applyAlignment="1">
      <alignment horizontal="left" vertical="top" wrapText="1"/>
    </xf>
    <xf fontId="33" fillId="24" borderId="10" numFmtId="0" xfId="0" applyFont="1" applyFill="1" applyBorder="1" applyAlignment="1">
      <alignment horizontal="left" vertical="top"/>
    </xf>
    <xf fontId="33" fillId="24" borderId="11" numFmtId="0" xfId="0" applyFont="1" applyFill="1" applyBorder="1" applyAlignment="1">
      <alignment horizontal="left" vertical="top"/>
    </xf>
    <xf fontId="33" fillId="24" borderId="0" numFmtId="0" xfId="0" applyFont="1" applyFill="1" applyAlignment="1">
      <alignment horizontal="left" vertical="top"/>
    </xf>
    <xf fontId="29" fillId="29" borderId="10" numFmtId="0" xfId="0" applyFont="1" applyFill="1" applyBorder="1" applyAlignment="1">
      <alignment horizontal="center" vertical="center" wrapText="1"/>
    </xf>
    <xf fontId="29" fillId="29" borderId="10" numFmtId="2" xfId="0" applyNumberFormat="1" applyFont="1" applyFill="1" applyBorder="1" applyAlignment="1">
      <alignment horizontal="center" vertical="center" wrapText="1"/>
    </xf>
    <xf fontId="29" fillId="29" borderId="10" numFmtId="9" xfId="103" applyNumberFormat="1" applyFont="1" applyFill="1" applyBorder="1" applyAlignment="1">
      <alignment horizontal="center" vertical="center" wrapText="1"/>
    </xf>
    <xf fontId="29" fillId="29" borderId="11" numFmtId="1" xfId="768" applyNumberFormat="1" applyFont="1" applyFill="1" applyBorder="1" applyAlignment="1">
      <alignment horizontal="center" vertical="center" wrapText="1"/>
    </xf>
    <xf fontId="29" fillId="25" borderId="10" numFmtId="0" xfId="103" applyFont="1" applyFill="1" applyBorder="1" applyAlignment="1">
      <alignment horizontal="left" vertical="top" wrapText="1"/>
    </xf>
    <xf fontId="29" fillId="25" borderId="10" numFmtId="2" xfId="103" applyNumberFormat="1" applyFont="1" applyFill="1" applyBorder="1" applyAlignment="1">
      <alignment horizontal="center" vertical="center" wrapText="1"/>
    </xf>
    <xf fontId="29" fillId="0" borderId="10" numFmtId="0" xfId="103" applyFont="1" applyBorder="1" applyAlignment="1">
      <alignment horizontal="center" vertical="center" wrapText="1"/>
    </xf>
    <xf fontId="29" fillId="0" borderId="10" numFmtId="0" xfId="0" applyFont="1" applyBorder="1" applyAlignment="1">
      <alignment horizontal="center" wrapText="1"/>
    </xf>
    <xf fontId="29" fillId="0" borderId="10" numFmtId="9" xfId="103" applyNumberFormat="1" applyFont="1" applyBorder="1" applyAlignment="1">
      <alignment horizontal="center" vertical="center" wrapText="1"/>
    </xf>
    <xf fontId="29" fillId="0" borderId="11" numFmtId="1" xfId="768" applyNumberFormat="1" applyFont="1" applyBorder="1" applyAlignment="1">
      <alignment horizontal="center" vertical="center" wrapText="1"/>
    </xf>
    <xf fontId="29" fillId="24" borderId="11" numFmtId="178" xfId="103" applyNumberFormat="1" applyFont="1" applyFill="1" applyBorder="1" applyAlignment="1">
      <alignment horizontal="center" vertical="center" wrapText="1"/>
    </xf>
    <xf fontId="29" fillId="24" borderId="11" numFmtId="1" xfId="103" applyNumberFormat="1" applyFont="1" applyFill="1" applyBorder="1" applyAlignment="1">
      <alignment horizontal="center" vertical="center" wrapText="1"/>
    </xf>
    <xf fontId="29" fillId="0" borderId="10" numFmtId="9" xfId="0" applyNumberFormat="1" applyFont="1" applyBorder="1" applyAlignment="1">
      <alignment horizontal="center" vertical="center" wrapText="1"/>
    </xf>
    <xf fontId="30" fillId="25" borderId="10" numFmtId="0" xfId="0" applyFont="1" applyFill="1" applyBorder="1" applyAlignment="1">
      <alignment vertical="top" wrapText="1"/>
    </xf>
    <xf fontId="30" fillId="25" borderId="10" numFmtId="2" xfId="0" applyNumberFormat="1" applyFont="1" applyFill="1" applyBorder="1" applyAlignment="1">
      <alignment horizontal="center" vertical="top" wrapText="1"/>
    </xf>
    <xf fontId="30" fillId="43" borderId="25" numFmtId="1" xfId="768" applyNumberFormat="1" applyFont="1" applyFill="1" applyBorder="1" applyAlignment="1">
      <alignment horizontal="center" vertical="top" wrapText="1"/>
    </xf>
    <xf fontId="29" fillId="38" borderId="30" numFmtId="178" xfId="0" applyNumberFormat="1" applyFont="1" applyFill="1" applyBorder="1" applyAlignment="1">
      <alignment horizontal="center" vertical="center" wrapText="1"/>
    </xf>
    <xf fontId="29" fillId="24" borderId="30" numFmtId="1" xfId="0" applyNumberFormat="1" applyFont="1" applyFill="1" applyBorder="1" applyAlignment="1">
      <alignment horizontal="center" vertical="center" wrapText="1"/>
    </xf>
    <xf fontId="29" fillId="61" borderId="11" numFmtId="0" xfId="0" applyFont="1" applyFill="1" applyBorder="1" applyAlignment="1">
      <alignment horizontal="center" vertical="top" wrapText="1"/>
    </xf>
    <xf fontId="29" fillId="61" borderId="24" numFmtId="0" xfId="0" applyFont="1" applyFill="1" applyBorder="1" applyAlignment="1">
      <alignment horizontal="center" vertical="top" wrapText="1"/>
    </xf>
    <xf fontId="29" fillId="61" borderId="13" numFmtId="0" xfId="0" applyFont="1" applyFill="1" applyBorder="1" applyAlignment="1">
      <alignment horizontal="center" vertical="top" wrapText="1"/>
    </xf>
    <xf fontId="29" fillId="61" borderId="24" numFmtId="1" xfId="768" applyNumberFormat="1" applyFont="1" applyFill="1" applyBorder="1" applyAlignment="1">
      <alignment horizontal="center" vertical="top" wrapText="1"/>
    </xf>
    <xf fontId="29" fillId="35" borderId="10" numFmtId="0" xfId="0" applyFont="1" applyFill="1" applyBorder="1" applyAlignment="1">
      <alignment vertical="top" wrapText="1"/>
    </xf>
    <xf fontId="29" fillId="35" borderId="10" numFmtId="0" xfId="0" applyFont="1" applyFill="1" applyBorder="1" applyAlignment="1">
      <alignment horizontal="center" vertical="top"/>
    </xf>
    <xf fontId="29" fillId="35" borderId="10" numFmtId="2" xfId="0" applyNumberFormat="1" applyFont="1" applyFill="1" applyBorder="1" applyAlignment="1">
      <alignment horizontal="center" vertical="top"/>
    </xf>
    <xf fontId="29" fillId="35" borderId="10" numFmtId="179" xfId="0" applyNumberFormat="1" applyFont="1" applyFill="1" applyBorder="1" applyAlignment="1">
      <alignment horizontal="center" vertical="top"/>
    </xf>
    <xf fontId="29" fillId="35" borderId="10" numFmtId="9" xfId="0" applyNumberFormat="1" applyFont="1" applyFill="1" applyBorder="1" applyAlignment="1">
      <alignment horizontal="center" vertical="top"/>
    </xf>
    <xf fontId="29" fillId="35" borderId="11" numFmtId="1" xfId="768" applyNumberFormat="1" applyFont="1" applyFill="1" applyBorder="1" applyAlignment="1">
      <alignment horizontal="center" vertical="top"/>
    </xf>
    <xf fontId="29" fillId="35" borderId="11" numFmtId="0" xfId="0" applyFont="1" applyFill="1" applyBorder="1" applyAlignment="1">
      <alignment horizontal="center" vertical="top" wrapText="1"/>
    </xf>
    <xf fontId="29" fillId="35" borderId="11" numFmtId="9" xfId="0" applyNumberFormat="1" applyFont="1" applyFill="1" applyBorder="1" applyAlignment="1">
      <alignment horizontal="center" vertical="top"/>
    </xf>
    <xf fontId="29" fillId="0" borderId="0" numFmtId="1" xfId="768" applyNumberFormat="1" applyFont="1" applyAlignment="1">
      <alignment horizontal="center" vertical="top" wrapText="1"/>
    </xf>
    <xf fontId="29" fillId="35" borderId="30" numFmtId="9" xfId="768" applyNumberFormat="1" applyFont="1" applyFill="1" applyBorder="1" applyAlignment="1">
      <alignment horizontal="center" vertical="top" wrapText="1"/>
    </xf>
    <xf fontId="29" fillId="35" borderId="30" numFmtId="1" xfId="768" applyNumberFormat="1" applyFont="1" applyFill="1" applyBorder="1" applyAlignment="1">
      <alignment horizontal="center" vertical="top" wrapText="1"/>
    </xf>
    <xf fontId="29" fillId="34" borderId="30" numFmtId="9" xfId="768" applyNumberFormat="1" applyFont="1" applyFill="1" applyBorder="1" applyAlignment="1">
      <alignment horizontal="center" vertical="top" wrapText="1"/>
    </xf>
    <xf fontId="29" fillId="34" borderId="30" numFmtId="1" xfId="768" applyNumberFormat="1" applyFont="1" applyFill="1" applyBorder="1" applyAlignment="1">
      <alignment horizontal="center" vertical="top" wrapText="1"/>
    </xf>
    <xf fontId="29" fillId="0" borderId="30" numFmtId="4" xfId="0" applyNumberFormat="1" applyFont="1" applyBorder="1" applyAlignment="1">
      <alignment horizontal="center" vertical="top" wrapText="1"/>
    </xf>
    <xf fontId="29" fillId="24" borderId="10" numFmtId="2" xfId="0" applyNumberFormat="1" applyFont="1" applyFill="1" applyBorder="1" applyAlignment="1">
      <alignment horizontal="center" vertical="top"/>
    </xf>
    <xf fontId="29" fillId="24" borderId="23" numFmtId="0" xfId="0" applyFont="1" applyFill="1" applyBorder="1" applyAlignment="1">
      <alignment horizontal="left" vertical="top" wrapText="1"/>
    </xf>
    <xf fontId="29" fillId="24" borderId="30" numFmtId="2" xfId="0" applyNumberFormat="1" applyFont="1" applyFill="1" applyBorder="1" applyAlignment="1">
      <alignment horizontal="center" vertical="top" wrapText="1"/>
    </xf>
    <xf fontId="12" fillId="0" borderId="0" numFmtId="2" xfId="0" applyNumberFormat="1" applyFont="1" applyAlignment="1">
      <alignment vertical="top"/>
    </xf>
    <xf fontId="12" fillId="0" borderId="0" numFmtId="1" xfId="768" applyNumberFormat="1" applyFont="1" applyAlignment="1">
      <alignment vertical="top"/>
    </xf>
    <xf fontId="12" fillId="33" borderId="0" numFmtId="0" xfId="0" applyFont="1" applyFill="1" applyAlignment="1">
      <alignment vertical="top"/>
    </xf>
    <xf fontId="29" fillId="31" borderId="11" numFmtId="0" xfId="0" applyFont="1" applyFill="1" applyBorder="1" applyAlignment="1">
      <alignment horizontal="center" vertical="top" wrapText="1"/>
    </xf>
    <xf fontId="29" fillId="31" borderId="10" numFmtId="0" xfId="0" applyFont="1" applyFill="1" applyBorder="1" applyAlignment="1">
      <alignment horizontal="center" vertical="center" wrapText="1"/>
    </xf>
    <xf fontId="29" fillId="31" borderId="11" numFmtId="0" xfId="0" applyFont="1" applyFill="1" applyBorder="1" applyAlignment="1">
      <alignment horizontal="left" vertical="center" wrapText="1"/>
    </xf>
    <xf fontId="29" fillId="31" borderId="11" numFmtId="1" xfId="768" applyNumberFormat="1" applyFont="1" applyFill="1" applyBorder="1" applyAlignment="1">
      <alignment horizontal="left" vertical="center" wrapText="1"/>
    </xf>
    <xf fontId="29" fillId="0" borderId="10" numFmtId="0" xfId="0" applyFont="1" applyBorder="1" applyAlignment="1">
      <alignment vertical="top" wrapText="1"/>
    </xf>
    <xf fontId="29" fillId="0" borderId="10" numFmtId="4" xfId="0" applyNumberFormat="1" applyFont="1" applyBorder="1" applyAlignment="1">
      <alignment horizontal="center" vertical="top" wrapText="1"/>
    </xf>
    <xf fontId="29" fillId="0" borderId="11" numFmtId="1" xfId="768" applyNumberFormat="1" applyFont="1" applyBorder="1" applyAlignment="1">
      <alignment horizontal="left" vertical="top" wrapText="1"/>
    </xf>
    <xf fontId="30" fillId="24" borderId="10" numFmtId="4" xfId="0" applyNumberFormat="1" applyFont="1" applyFill="1" applyBorder="1" applyAlignment="1">
      <alignment horizontal="center" vertical="top" wrapText="1"/>
    </xf>
    <xf fontId="29" fillId="24" borderId="11" numFmtId="1" xfId="768" applyNumberFormat="1" applyFont="1" applyFill="1" applyBorder="1" applyAlignment="1">
      <alignment horizontal="left" vertical="top" wrapText="1"/>
    </xf>
    <xf fontId="31" fillId="24" borderId="0" numFmtId="0" xfId="0" applyFont="1" applyFill="1"/>
    <xf fontId="12" fillId="24" borderId="11" numFmtId="178" xfId="0" applyNumberFormat="1" applyFont="1" applyFill="1" applyBorder="1" applyAlignment="1">
      <alignment vertical="top"/>
    </xf>
    <xf fontId="12" fillId="24" borderId="11" numFmtId="1" xfId="0" applyNumberFormat="1" applyFont="1" applyFill="1" applyBorder="1" applyAlignment="1">
      <alignment vertical="top"/>
    </xf>
    <xf fontId="29" fillId="25" borderId="14" numFmtId="0" xfId="0" applyFont="1" applyFill="1" applyBorder="1" applyAlignment="1">
      <alignment horizontal="left" vertical="top" wrapText="1"/>
    </xf>
    <xf fontId="29" fillId="48" borderId="11" numFmtId="0" xfId="0" applyFont="1" applyFill="1" applyBorder="1" applyAlignment="1">
      <alignment horizontal="center" vertical="top" wrapText="1"/>
    </xf>
    <xf fontId="29" fillId="48" borderId="14" numFmtId="0" xfId="0" applyFont="1" applyFill="1" applyBorder="1" applyAlignment="1">
      <alignment horizontal="left" vertical="top" wrapText="1"/>
    </xf>
    <xf fontId="29" fillId="48" borderId="11" numFmtId="1" xfId="768" applyNumberFormat="1" applyFont="1" applyFill="1" applyBorder="1" applyAlignment="1">
      <alignment horizontal="left" vertical="top" wrapText="1"/>
    </xf>
    <xf fontId="29" fillId="54" borderId="14" numFmtId="0" xfId="0" applyFont="1" applyFill="1" applyBorder="1" applyAlignment="1">
      <alignment horizontal="left" vertical="top" wrapText="1"/>
    </xf>
    <xf fontId="29" fillId="54" borderId="10" numFmtId="0" xfId="0" applyFont="1" applyFill="1" applyBorder="1" applyAlignment="1">
      <alignment horizontal="center" vertical="center" wrapText="1"/>
    </xf>
    <xf fontId="29" fillId="54" borderId="11" numFmtId="1" xfId="768" applyNumberFormat="1" applyFont="1" applyFill="1" applyBorder="1" applyAlignment="1">
      <alignment horizontal="left" vertical="top" wrapText="1"/>
    </xf>
    <xf fontId="29" fillId="32" borderId="11" numFmtId="1" xfId="768" applyNumberFormat="1" applyFont="1" applyFill="1" applyBorder="1" applyAlignment="1">
      <alignment horizontal="left" vertical="top" wrapText="1"/>
    </xf>
    <xf fontId="29" fillId="48" borderId="10" numFmtId="4" xfId="0" applyNumberFormat="1" applyFont="1" applyFill="1" applyBorder="1" applyAlignment="1">
      <alignment horizontal="center" vertical="top" wrapText="1"/>
    </xf>
    <xf fontId="29" fillId="32" borderId="10" numFmtId="0" xfId="0" applyFont="1" applyFill="1" applyBorder="1" applyAlignment="1">
      <alignment vertical="top" wrapText="1"/>
    </xf>
    <xf fontId="29" fillId="32" borderId="10" numFmtId="4" xfId="0" applyNumberFormat="1" applyFont="1" applyFill="1" applyBorder="1" applyAlignment="1">
      <alignment horizontal="center" vertical="top" wrapText="1"/>
    </xf>
    <xf fontId="29" fillId="32" borderId="11" numFmtId="1" xfId="768" applyNumberFormat="1" applyFont="1" applyFill="1" applyBorder="1" applyAlignment="1">
      <alignment horizontal="center" vertical="top" wrapText="1"/>
    </xf>
    <xf fontId="29" fillId="24" borderId="10" numFmtId="4" xfId="0" applyNumberFormat="1" applyFont="1" applyFill="1" applyBorder="1" applyAlignment="1">
      <alignment horizontal="center" vertical="top" wrapText="1"/>
    </xf>
    <xf fontId="29" fillId="35" borderId="14" numFmtId="0" xfId="0" applyFont="1" applyFill="1" applyBorder="1" applyAlignment="1">
      <alignment horizontal="left" vertical="top" wrapText="1"/>
    </xf>
    <xf fontId="29" fillId="48" borderId="10" numFmtId="9" xfId="0" applyNumberFormat="1" applyFont="1" applyFill="1" applyBorder="1" applyAlignment="1">
      <alignment horizontal="center" vertical="top" wrapText="1"/>
    </xf>
    <xf fontId="39" fillId="24" borderId="10" numFmtId="0" xfId="0" applyFont="1" applyFill="1" applyBorder="1" applyAlignment="1">
      <alignment horizontal="center" vertical="center" wrapText="1"/>
    </xf>
    <xf fontId="39" fillId="24" borderId="10" numFmtId="2" xfId="0" applyNumberFormat="1" applyFont="1" applyFill="1" applyBorder="1" applyAlignment="1">
      <alignment horizontal="center" vertical="center" wrapText="1"/>
    </xf>
    <xf fontId="29" fillId="38" borderId="11" numFmtId="178" xfId="0" applyNumberFormat="1" applyFont="1" applyFill="1" applyBorder="1" applyAlignment="1">
      <alignment horizontal="center" vertical="center"/>
    </xf>
    <xf fontId="30" fillId="24" borderId="24" numFmtId="0" xfId="0" applyFont="1" applyFill="1" applyBorder="1" applyAlignment="1">
      <alignment horizontal="center" vertical="top" wrapText="1"/>
    </xf>
    <xf fontId="30" fillId="24" borderId="24" numFmtId="1" xfId="768" applyNumberFormat="1" applyFont="1" applyFill="1" applyBorder="1" applyAlignment="1">
      <alignment horizontal="center" vertical="top" wrapText="1"/>
    </xf>
    <xf fontId="29" fillId="0" borderId="10" numFmtId="0" xfId="0" applyFont="1" applyBorder="1" applyAlignment="1">
      <alignment horizontal="left" vertical="center" wrapText="1"/>
    </xf>
    <xf fontId="34" fillId="0" borderId="10" numFmtId="0" xfId="0" applyFont="1" applyBorder="1" applyAlignment="1">
      <alignment horizontal="left" vertical="top" wrapText="1"/>
    </xf>
    <xf fontId="29" fillId="57" borderId="10" numFmtId="0" xfId="0" applyFont="1" applyFill="1" applyBorder="1" applyAlignment="1">
      <alignment horizontal="left" vertical="center" wrapText="1"/>
    </xf>
    <xf fontId="29" fillId="57" borderId="10" numFmtId="0" xfId="0" applyFont="1" applyFill="1" applyBorder="1" applyAlignment="1">
      <alignment horizontal="center" vertical="center" wrapText="1"/>
    </xf>
    <xf fontId="29" fillId="57" borderId="10" numFmtId="2" xfId="0" applyNumberFormat="1" applyFont="1" applyFill="1" applyBorder="1" applyAlignment="1">
      <alignment horizontal="center" vertical="center" wrapText="1"/>
    </xf>
    <xf fontId="29" fillId="57" borderId="10" numFmtId="9" xfId="103" applyNumberFormat="1" applyFont="1" applyFill="1" applyBorder="1" applyAlignment="1">
      <alignment horizontal="center" vertical="center" wrapText="1"/>
    </xf>
    <xf fontId="29" fillId="57" borderId="11" numFmtId="1" xfId="768" applyNumberFormat="1" applyFont="1" applyFill="1" applyBorder="1" applyAlignment="1">
      <alignment horizontal="center" vertical="center" wrapText="1"/>
    </xf>
    <xf fontId="29" fillId="32" borderId="10" numFmtId="0" xfId="0" applyFont="1" applyFill="1" applyBorder="1" applyAlignment="1">
      <alignment horizontal="left" vertical="center" wrapText="1"/>
    </xf>
    <xf fontId="29" fillId="32" borderId="10" numFmtId="2" xfId="0" applyNumberFormat="1" applyFont="1" applyFill="1" applyBorder="1" applyAlignment="1">
      <alignment horizontal="center" vertical="center" wrapText="1"/>
    </xf>
    <xf fontId="29" fillId="32" borderId="10" numFmtId="9" xfId="103" applyNumberFormat="1" applyFont="1" applyFill="1" applyBorder="1" applyAlignment="1">
      <alignment horizontal="center" vertical="center" wrapText="1"/>
    </xf>
    <xf fontId="29" fillId="32" borderId="10" numFmtId="14" xfId="103" applyNumberFormat="1" applyFont="1" applyFill="1" applyBorder="1" applyAlignment="1">
      <alignment horizontal="center" vertical="center" wrapText="1"/>
    </xf>
    <xf fontId="29" fillId="32" borderId="0" numFmtId="0" xfId="0" applyFont="1" applyFill="1" applyAlignment="1">
      <alignment vertical="top"/>
    </xf>
    <xf fontId="30" fillId="0" borderId="23" numFmtId="0" xfId="0" applyFont="1" applyBorder="1" applyAlignment="1">
      <alignment vertical="top" wrapText="1"/>
    </xf>
    <xf fontId="29" fillId="50" borderId="10" numFmtId="0" xfId="0" applyFont="1" applyFill="1" applyBorder="1" applyAlignment="1">
      <alignment horizontal="left" vertical="center" wrapText="1"/>
    </xf>
    <xf fontId="29" fillId="50" borderId="10" numFmtId="0" xfId="0" applyFont="1" applyFill="1" applyBorder="1" applyAlignment="1">
      <alignment horizontal="left" vertical="top" wrapText="1"/>
    </xf>
    <xf fontId="29" fillId="50" borderId="10" numFmtId="0" xfId="0" applyFont="1" applyFill="1" applyBorder="1" applyAlignment="1">
      <alignment horizontal="center" vertical="center" wrapText="1"/>
    </xf>
    <xf fontId="29" fillId="50" borderId="10" numFmtId="2" xfId="0" applyNumberFormat="1" applyFont="1" applyFill="1" applyBorder="1" applyAlignment="1">
      <alignment horizontal="center" vertical="center" wrapText="1"/>
    </xf>
    <xf fontId="29" fillId="50" borderId="10" numFmtId="14" xfId="103" applyNumberFormat="1" applyFont="1" applyFill="1" applyBorder="1" applyAlignment="1">
      <alignment horizontal="center" vertical="center" wrapText="1"/>
    </xf>
    <xf fontId="29" fillId="50" borderId="11" numFmtId="1" xfId="768" applyNumberFormat="1" applyFont="1" applyFill="1" applyBorder="1" applyAlignment="1">
      <alignment horizontal="center" vertical="center" wrapText="1"/>
    </xf>
    <xf fontId="29" fillId="24" borderId="0" numFmtId="178" xfId="0" applyNumberFormat="1" applyFont="1" applyFill="1" applyAlignment="1">
      <alignment horizontal="center" vertical="center" wrapText="1"/>
    </xf>
    <xf fontId="47" fillId="0" borderId="24" numFmtId="0" xfId="0" applyFont="1" applyBorder="1" applyAlignment="1">
      <alignment horizontal="center" vertical="top"/>
    </xf>
    <xf fontId="47" fillId="0" borderId="24" numFmtId="1" xfId="768" applyNumberFormat="1" applyFont="1" applyBorder="1" applyAlignment="1">
      <alignment horizontal="center" vertical="top"/>
    </xf>
    <xf fontId="33" fillId="0" borderId="31" numFmtId="0" xfId="0" applyFont="1" applyBorder="1" applyAlignment="1">
      <alignment horizontal="left" vertical="top"/>
    </xf>
    <xf fontId="47" fillId="24" borderId="24" numFmtId="1" xfId="768" applyNumberFormat="1" applyFont="1" applyFill="1" applyBorder="1" applyAlignment="1">
      <alignment horizontal="center" vertical="top"/>
    </xf>
    <xf fontId="30" fillId="24" borderId="10" numFmtId="1" xfId="768" applyNumberFormat="1" applyFont="1" applyFill="1" applyBorder="1" applyAlignment="1">
      <alignment horizontal="center" vertical="center" wrapText="1"/>
    </xf>
    <xf fontId="29" fillId="24" borderId="10" numFmtId="178" xfId="0" applyNumberFormat="1" applyFont="1" applyFill="1" applyBorder="1" applyAlignment="1">
      <alignment horizontal="center" vertical="center" wrapText="1"/>
    </xf>
    <xf fontId="48" fillId="24" borderId="10" numFmtId="1" xfId="768" applyNumberFormat="1" applyFont="1" applyFill="1" applyBorder="1" applyAlignment="1">
      <alignment horizontal="center" vertical="center" wrapText="1"/>
    </xf>
    <xf fontId="29" fillId="0" borderId="10" numFmtId="0" xfId="0" applyFont="1" applyBorder="1" applyAlignment="1">
      <alignment horizontal="center" vertical="top"/>
    </xf>
    <xf fontId="12" fillId="0" borderId="10" numFmtId="0" xfId="0" applyFont="1" applyBorder="1" applyAlignment="1">
      <alignment vertical="top"/>
    </xf>
    <xf fontId="29" fillId="0" borderId="10" numFmtId="2" xfId="0" applyNumberFormat="1" applyFont="1" applyBorder="1" applyAlignment="1">
      <alignment horizontal="center" vertical="top"/>
    </xf>
    <xf fontId="29" fillId="0" borderId="10" numFmtId="179" xfId="0" applyNumberFormat="1" applyFont="1" applyBorder="1" applyAlignment="1">
      <alignment horizontal="center" vertical="top"/>
    </xf>
    <xf fontId="29" fillId="0" borderId="10" numFmtId="1" xfId="768" applyNumberFormat="1" applyFont="1" applyBorder="1" applyAlignment="1">
      <alignment horizontal="left" vertical="top" wrapText="1"/>
    </xf>
    <xf fontId="48" fillId="0" borderId="30" numFmtId="178" xfId="0" applyNumberFormat="1" applyFont="1" applyBorder="1" applyAlignment="1">
      <alignment vertical="center" wrapText="1"/>
    </xf>
    <xf fontId="48" fillId="0" borderId="30" numFmtId="1" xfId="0" applyNumberFormat="1" applyFont="1" applyBorder="1" applyAlignment="1">
      <alignment vertical="center" wrapText="1"/>
    </xf>
    <xf fontId="29" fillId="33" borderId="10" numFmtId="0" xfId="0" applyFont="1" applyFill="1" applyBorder="1" applyAlignment="1">
      <alignment horizontal="center" vertical="top"/>
    </xf>
    <xf fontId="29" fillId="33" borderId="10" numFmtId="0" xfId="0" applyFont="1" applyFill="1" applyBorder="1" applyAlignment="1">
      <alignment horizontal="left" vertical="top" wrapText="1"/>
    </xf>
    <xf fontId="12" fillId="33" borderId="10" numFmtId="0" xfId="0" applyFont="1" applyFill="1" applyBorder="1" applyAlignment="1">
      <alignment vertical="top"/>
    </xf>
    <xf fontId="29" fillId="33" borderId="10" numFmtId="2" xfId="0" applyNumberFormat="1" applyFont="1" applyFill="1" applyBorder="1" applyAlignment="1">
      <alignment horizontal="center" vertical="top"/>
    </xf>
    <xf fontId="29" fillId="33" borderId="10" numFmtId="179" xfId="0" applyNumberFormat="1" applyFont="1" applyFill="1" applyBorder="1" applyAlignment="1">
      <alignment horizontal="center" vertical="top"/>
    </xf>
    <xf fontId="29" fillId="33" borderId="10" numFmtId="1" xfId="768" applyNumberFormat="1" applyFont="1" applyFill="1" applyBorder="1" applyAlignment="1">
      <alignment horizontal="left" vertical="top" wrapText="1"/>
    </xf>
    <xf fontId="12" fillId="38" borderId="0" numFmtId="178" xfId="0" applyNumberFormat="1" applyFont="1" applyFill="1" applyAlignment="1">
      <alignment horizontal="center" vertical="center"/>
    </xf>
    <xf fontId="12" fillId="33" borderId="0" numFmtId="1" xfId="0" applyNumberFormat="1" applyFont="1" applyFill="1" applyAlignment="1">
      <alignment horizontal="center" vertical="center"/>
    </xf>
    <xf fontId="29" fillId="24" borderId="10" numFmtId="1" xfId="768" applyNumberFormat="1" applyFont="1" applyFill="1" applyBorder="1" applyAlignment="1">
      <alignment horizontal="left" vertical="top" wrapText="1"/>
    </xf>
    <xf fontId="29" fillId="24" borderId="10" numFmtId="1" xfId="0" applyNumberFormat="1" applyFont="1" applyFill="1" applyBorder="1" applyAlignment="1">
      <alignment horizontal="center" vertical="center" wrapText="1"/>
    </xf>
    <xf fontId="32" fillId="0" borderId="10" numFmtId="0" xfId="0" applyFont="1" applyBorder="1" applyAlignment="1">
      <alignment horizontal="center" vertical="top"/>
    </xf>
    <xf fontId="32" fillId="0" borderId="10" numFmtId="0" xfId="0" applyFont="1" applyBorder="1" applyAlignment="1">
      <alignment horizontal="left" vertical="top" wrapText="1"/>
    </xf>
    <xf fontId="32" fillId="0" borderId="10" numFmtId="0" xfId="0" applyFont="1" applyBorder="1" applyAlignment="1">
      <alignment horizontal="center" vertical="top" wrapText="1"/>
    </xf>
    <xf fontId="32" fillId="0" borderId="10" numFmtId="2" xfId="0" applyNumberFormat="1" applyFont="1" applyBorder="1" applyAlignment="1">
      <alignment horizontal="center" vertical="top"/>
    </xf>
    <xf fontId="32" fillId="0" borderId="10" numFmtId="179" xfId="0" applyNumberFormat="1" applyFont="1" applyBorder="1" applyAlignment="1">
      <alignment horizontal="center" vertical="top"/>
    </xf>
    <xf fontId="32" fillId="0" borderId="11" numFmtId="1" xfId="768" applyNumberFormat="1" applyFont="1" applyBorder="1" applyAlignment="1">
      <alignment horizontal="left" vertical="top" wrapText="1"/>
    </xf>
    <xf fontId="29" fillId="25" borderId="10" numFmtId="0" xfId="0" applyFont="1" applyFill="1" applyBorder="1" applyAlignment="1">
      <alignment horizontal="center" vertical="top"/>
    </xf>
    <xf fontId="30" fillId="25" borderId="0" numFmtId="0" xfId="0" applyFont="1" applyFill="1" applyAlignment="1">
      <alignment horizontal="center" vertical="center" wrapText="1"/>
    </xf>
    <xf fontId="30" fillId="25" borderId="10" numFmtId="0" xfId="0" applyFont="1" applyFill="1" applyBorder="1" applyAlignment="1">
      <alignment horizontal="center" vertical="center" wrapText="1"/>
    </xf>
    <xf fontId="30" fillId="25" borderId="10" numFmtId="2" xfId="0" applyNumberFormat="1" applyFont="1" applyFill="1" applyBorder="1" applyAlignment="1">
      <alignment horizontal="center" vertical="center"/>
    </xf>
    <xf fontId="30" fillId="25" borderId="14" numFmtId="179" xfId="0" applyNumberFormat="1" applyFont="1" applyFill="1" applyBorder="1" applyAlignment="1">
      <alignment horizontal="center" vertical="center"/>
    </xf>
    <xf fontId="33" fillId="25" borderId="10" numFmtId="0" xfId="0" applyFont="1" applyFill="1" applyBorder="1" applyAlignment="1">
      <alignment horizontal="center" vertical="center"/>
    </xf>
    <xf fontId="30" fillId="25" borderId="14" numFmtId="0" xfId="0" applyFont="1" applyFill="1" applyBorder="1" applyAlignment="1">
      <alignment horizontal="center" vertical="center" wrapText="1"/>
    </xf>
    <xf fontId="30" fillId="25" borderId="26" numFmtId="1" xfId="768" applyNumberFormat="1" applyFont="1" applyFill="1" applyBorder="1" applyAlignment="1">
      <alignment horizontal="center" vertical="center" wrapText="1"/>
    </xf>
    <xf fontId="49" fillId="24" borderId="10" numFmtId="2" xfId="0" applyNumberFormat="1" applyFont="1" applyFill="1" applyBorder="1" applyAlignment="1">
      <alignment horizontal="center" vertical="center" wrapText="1"/>
    </xf>
    <xf fontId="49" fillId="24" borderId="10" numFmtId="2" xfId="0" applyNumberFormat="1" applyFont="1" applyFill="1" applyBorder="1" applyAlignment="1">
      <alignment horizontal="left" vertical="top" wrapText="1"/>
    </xf>
    <xf fontId="49" fillId="24" borderId="10" numFmtId="1" xfId="768" applyNumberFormat="1" applyFont="1" applyFill="1" applyBorder="1" applyAlignment="1">
      <alignment horizontal="center" vertical="center" wrapText="1"/>
    </xf>
    <xf fontId="29" fillId="35" borderId="0" numFmtId="0" xfId="0" applyFont="1" applyFill="1" applyAlignment="1">
      <alignment horizontal="center" vertical="top"/>
    </xf>
    <xf fontId="29" fillId="24" borderId="10" numFmtId="0" xfId="0" applyFont="1" applyFill="1" applyBorder="1" applyAlignment="1">
      <alignment horizontal="left" vertical="top"/>
    </xf>
    <xf fontId="29" fillId="24" borderId="10" numFmtId="1" xfId="768" applyNumberFormat="1" applyFont="1" applyFill="1" applyBorder="1" applyAlignment="1">
      <alignment horizontal="left" vertical="top"/>
    </xf>
    <xf fontId="12" fillId="42" borderId="11" numFmtId="1" xfId="0" applyNumberFormat="1" applyFont="1" applyFill="1" applyBorder="1" applyAlignment="1">
      <alignment horizontal="center" vertical="center"/>
    </xf>
    <xf fontId="29" fillId="42" borderId="11" numFmtId="1" xfId="0" applyNumberFormat="1" applyFont="1" applyFill="1" applyBorder="1" applyAlignment="1">
      <alignment horizontal="center" vertical="center" wrapText="1"/>
    </xf>
    <xf fontId="29" fillId="42" borderId="11" numFmtId="1" xfId="0" applyNumberFormat="1" applyFont="1" applyFill="1" applyBorder="1" applyAlignment="1">
      <alignment horizontal="center" vertical="center"/>
    </xf>
    <xf fontId="50" fillId="24" borderId="11" numFmtId="0" xfId="0" applyFont="1" applyFill="1" applyBorder="1" applyAlignment="1">
      <alignment horizontal="center" vertical="top" wrapText="1"/>
    </xf>
    <xf fontId="0" fillId="0" borderId="24" numFmtId="0" xfId="0" applyBorder="1" applyAlignment="1">
      <alignment wrapText="1"/>
    </xf>
    <xf fontId="0" fillId="0" borderId="13" numFmtId="0" xfId="0" applyBorder="1" applyAlignment="1">
      <alignment wrapText="1"/>
    </xf>
    <xf fontId="12" fillId="42" borderId="11" numFmtId="1" xfId="768" applyNumberFormat="1" applyFont="1" applyFill="1" applyBorder="1" applyAlignment="1">
      <alignment horizontal="center" vertical="center"/>
    </xf>
    <xf fontId="29" fillId="32" borderId="14" numFmtId="0" xfId="103" applyFont="1" applyFill="1" applyBorder="1" applyAlignment="1">
      <alignment horizontal="center" vertical="center" wrapText="1"/>
    </xf>
    <xf fontId="29" fillId="32" borderId="14" numFmtId="0" xfId="0" applyFont="1" applyFill="1" applyBorder="1" applyAlignment="1">
      <alignment horizontal="center" vertical="center" wrapText="1"/>
    </xf>
    <xf fontId="29" fillId="32" borderId="14" numFmtId="2" xfId="0" applyNumberFormat="1" applyFont="1" applyFill="1" applyBorder="1" applyAlignment="1">
      <alignment horizontal="center" vertical="center" wrapText="1"/>
    </xf>
    <xf fontId="29" fillId="32" borderId="14" numFmtId="14" xfId="103" applyNumberFormat="1" applyFont="1" applyFill="1" applyBorder="1" applyAlignment="1">
      <alignment horizontal="center" vertical="center" wrapText="1"/>
    </xf>
    <xf fontId="29" fillId="32" borderId="26" numFmtId="1" xfId="768" applyNumberFormat="1" applyFont="1" applyFill="1" applyBorder="1" applyAlignment="1">
      <alignment horizontal="center" vertical="center" wrapText="1"/>
    </xf>
    <xf fontId="29" fillId="24" borderId="26" numFmtId="178" xfId="0" applyNumberFormat="1" applyFont="1" applyFill="1" applyBorder="1" applyAlignment="1">
      <alignment horizontal="center" vertical="center"/>
    </xf>
    <xf fontId="29" fillId="24" borderId="26" numFmtId="1" xfId="0" applyNumberFormat="1" applyFont="1" applyFill="1" applyBorder="1" applyAlignment="1">
      <alignment horizontal="center" vertical="center"/>
    </xf>
    <xf fontId="29" fillId="42" borderId="26" numFmtId="1" xfId="0" applyNumberFormat="1" applyFont="1" applyFill="1" applyBorder="1" applyAlignment="1">
      <alignment horizontal="center" vertical="center"/>
    </xf>
    <xf fontId="41" fillId="24" borderId="10" numFmtId="0" xfId="0" applyFont="1" applyFill="1" applyBorder="1" applyAlignment="1">
      <alignment horizontal="left" vertical="top" wrapText="1"/>
    </xf>
    <xf fontId="30" fillId="24" borderId="10" numFmtId="179" xfId="0" applyNumberFormat="1" applyFont="1" applyFill="1" applyBorder="1" applyAlignment="1">
      <alignment horizontal="center" vertical="top"/>
    </xf>
    <xf fontId="0" fillId="0" borderId="0" numFmtId="0" xfId="0"/>
    <xf fontId="51" fillId="0" borderId="0" numFmtId="0" xfId="0" applyFont="1"/>
    <xf fontId="0" fillId="0" borderId="10" numFmtId="0" xfId="0" applyBorder="1" applyAlignment="1">
      <alignment horizontal="center"/>
    </xf>
    <xf fontId="0" fillId="0" borderId="10" numFmtId="0" xfId="0" applyBorder="1" applyAlignment="1">
      <alignment horizontal="center" wrapText="1"/>
    </xf>
    <xf fontId="0" fillId="0" borderId="24" numFmtId="0" xfId="0" applyBorder="1" applyAlignment="1">
      <alignment horizontal="center"/>
    </xf>
    <xf fontId="0" fillId="0" borderId="13" numFmtId="0" xfId="0" applyBorder="1" applyAlignment="1">
      <alignment horizontal="center"/>
    </xf>
    <xf fontId="0" fillId="0" borderId="14" numFmtId="0" xfId="0" applyBorder="1" applyAlignment="1">
      <alignment horizontal="center" wrapText="1"/>
    </xf>
    <xf fontId="0" fillId="0" borderId="10" numFmtId="0" xfId="0" applyBorder="1"/>
    <xf fontId="12" fillId="0" borderId="10" numFmtId="0" xfId="0" applyFont="1" applyBorder="1" applyAlignment="1">
      <alignment horizontal="center"/>
    </xf>
    <xf fontId="0" fillId="0" borderId="0" numFmtId="178" xfId="0" applyNumberFormat="1"/>
    <xf fontId="12" fillId="0" borderId="10" numFmtId="0" xfId="764" applyFont="1" applyBorder="1" applyAlignment="1" applyProtection="1">
      <alignment horizontal="center"/>
      <protection locked="0"/>
    </xf>
    <xf fontId="48" fillId="24" borderId="10" numFmtId="0" xfId="0" applyFont="1" applyFill="1" applyBorder="1" applyAlignment="1">
      <alignment horizontal="center"/>
    </xf>
    <xf fontId="0" fillId="24" borderId="11" numFmtId="0" xfId="0" applyFill="1" applyBorder="1" applyAlignment="1">
      <alignment horizontal="center"/>
    </xf>
    <xf fontId="0" fillId="0" borderId="10" numFmtId="178" xfId="0" applyNumberFormat="1" applyBorder="1" applyAlignment="1">
      <alignment horizontal="center"/>
    </xf>
    <xf fontId="0" fillId="0" borderId="10" numFmtId="4" xfId="0" applyNumberFormat="1" applyBorder="1" applyAlignment="1">
      <alignment horizontal="center"/>
    </xf>
    <xf fontId="0" fillId="0" borderId="10" numFmtId="2" xfId="0" applyNumberFormat="1" applyBorder="1"/>
    <xf fontId="0" fillId="24" borderId="10" numFmtId="0" xfId="0" applyFill="1" applyBorder="1" applyAlignment="1">
      <alignment horizontal="center"/>
    </xf>
    <xf fontId="0" fillId="24" borderId="11" numFmtId="4" xfId="0" applyNumberFormat="1" applyFill="1" applyBorder="1" applyAlignment="1">
      <alignment horizontal="center"/>
    </xf>
    <xf fontId="0" fillId="62" borderId="10" numFmtId="0" xfId="0" applyFill="1" applyBorder="1"/>
    <xf fontId="0" fillId="62" borderId="10" numFmtId="2" xfId="0" applyNumberFormat="1" applyFill="1" applyBorder="1"/>
    <xf fontId="48" fillId="24" borderId="11" numFmtId="0" xfId="0" applyFont="1" applyFill="1" applyBorder="1" applyAlignment="1">
      <alignment horizontal="center"/>
    </xf>
    <xf fontId="52" fillId="0" borderId="10" numFmtId="0" xfId="0" applyFont="1" applyBorder="1"/>
    <xf fontId="53" fillId="0" borderId="10" numFmtId="0" xfId="0" applyFont="1" applyBorder="1"/>
    <xf fontId="53" fillId="0" borderId="10" numFmtId="0" xfId="0" applyFont="1" applyBorder="1" applyAlignment="1">
      <alignment horizontal="center"/>
    </xf>
    <xf fontId="0" fillId="0" borderId="0" numFmtId="178" xfId="0" applyNumberFormat="1" applyAlignment="1">
      <alignment horizontal="center"/>
    </xf>
    <xf fontId="0" fillId="0" borderId="0" numFmtId="2" xfId="789" applyNumberFormat="1"/>
    <xf fontId="54" fillId="0" borderId="14" numFmtId="0" xfId="0" applyFont="1" applyBorder="1" applyAlignment="1">
      <alignment horizontal="center" vertical="center" wrapText="1"/>
    </xf>
    <xf fontId="54" fillId="0" borderId="10" numFmtId="0" xfId="0" applyFont="1" applyBorder="1" applyAlignment="1">
      <alignment horizontal="center" vertical="center" wrapText="1"/>
    </xf>
    <xf fontId="54" fillId="0" borderId="14" numFmtId="1" xfId="0" applyNumberFormat="1" applyFont="1" applyBorder="1" applyAlignment="1">
      <alignment horizontal="center" vertical="center" wrapText="1"/>
    </xf>
    <xf fontId="0" fillId="0" borderId="11" numFmtId="0" xfId="0" applyBorder="1"/>
    <xf fontId="0" fillId="26" borderId="38" numFmtId="0" xfId="0" applyFill="1" applyBorder="1" applyAlignment="1">
      <alignment horizontal="center" vertical="top"/>
    </xf>
    <xf fontId="0" fillId="26" borderId="13" numFmtId="0" xfId="0" applyFill="1" applyBorder="1" applyAlignment="1">
      <alignment horizontal="center" vertical="top"/>
    </xf>
    <xf fontId="0" fillId="26" borderId="10" numFmtId="0" xfId="0" applyFill="1" applyBorder="1" applyAlignment="1">
      <alignment horizontal="center" vertical="top"/>
    </xf>
    <xf fontId="0" fillId="26" borderId="11" numFmtId="0" xfId="0" applyFill="1" applyBorder="1" applyAlignment="1">
      <alignment horizontal="center" vertical="top" wrapText="1"/>
    </xf>
    <xf fontId="0" fillId="46" borderId="39" numFmtId="1" xfId="789" applyNumberFormat="1" applyFill="1" applyBorder="1" applyAlignment="1">
      <alignment horizontal="center" vertical="top" wrapText="1"/>
    </xf>
    <xf fontId="0" fillId="46" borderId="40" numFmtId="0" xfId="0" applyFill="1" applyBorder="1"/>
    <xf fontId="0" fillId="26" borderId="28" numFmtId="0" xfId="0" applyFill="1" applyBorder="1" applyAlignment="1">
      <alignment wrapText="1"/>
    </xf>
    <xf fontId="0" fillId="26" borderId="41" numFmtId="0" xfId="0" applyFill="1" applyBorder="1" applyAlignment="1">
      <alignment horizontal="center" vertical="top"/>
    </xf>
    <xf fontId="0" fillId="26" borderId="13" numFmtId="0" xfId="0" applyFill="1" applyBorder="1" applyAlignment="1">
      <alignment horizontal="center" wrapText="1"/>
    </xf>
    <xf fontId="0" fillId="26" borderId="10" numFmtId="0" xfId="0" applyFill="1" applyBorder="1" applyAlignment="1">
      <alignment horizontal="center"/>
    </xf>
    <xf fontId="0" fillId="26" borderId="11" numFmtId="0" xfId="0" applyFill="1" applyBorder="1" applyAlignment="1">
      <alignment horizontal="center"/>
    </xf>
    <xf fontId="48" fillId="46" borderId="12" numFmtId="1" xfId="789" applyNumberFormat="1" applyFont="1" applyFill="1" applyBorder="1" applyAlignment="1">
      <alignment horizontal="center"/>
    </xf>
    <xf fontId="48" fillId="46" borderId="12" numFmtId="0" xfId="0" applyFont="1" applyFill="1" applyBorder="1"/>
    <xf fontId="0" fillId="26" borderId="12" numFmtId="0" xfId="0" applyFill="1" applyBorder="1"/>
    <xf fontId="0" fillId="26" borderId="41" numFmtId="0" xfId="0" applyFill="1" applyBorder="1"/>
    <xf fontId="0" fillId="26" borderId="13" numFmtId="0" xfId="0" applyFill="1" applyBorder="1" applyAlignment="1">
      <alignment horizontal="center"/>
    </xf>
    <xf fontId="0" fillId="26" borderId="10" numFmtId="178" xfId="0" applyNumberFormat="1" applyFill="1" applyBorder="1" applyAlignment="1">
      <alignment horizontal="center"/>
    </xf>
    <xf fontId="0" fillId="26" borderId="11" numFmtId="1" xfId="0" applyNumberFormat="1" applyFill="1" applyBorder="1" applyAlignment="1">
      <alignment horizontal="center"/>
    </xf>
    <xf fontId="48" fillId="46" borderId="12" numFmtId="2" xfId="0" applyNumberFormat="1" applyFont="1" applyFill="1" applyBorder="1"/>
    <xf fontId="48" fillId="46" borderId="12" numFmtId="1" xfId="0" applyNumberFormat="1" applyFont="1" applyFill="1" applyBorder="1"/>
    <xf fontId="0" fillId="26" borderId="13" numFmtId="1" xfId="0" applyNumberFormat="1" applyFill="1" applyBorder="1" applyAlignment="1">
      <alignment horizontal="center"/>
    </xf>
    <xf fontId="48" fillId="46" borderId="12" numFmtId="178" xfId="0" applyNumberFormat="1" applyFont="1" applyFill="1" applyBorder="1"/>
    <xf fontId="0" fillId="26" borderId="12" numFmtId="1" xfId="0" applyNumberFormat="1" applyFill="1" applyBorder="1"/>
    <xf fontId="0" fillId="24" borderId="11" numFmtId="0" xfId="0" applyFill="1" applyBorder="1"/>
    <xf fontId="0" fillId="26" borderId="41" numFmtId="0" xfId="0" applyFill="1" applyBorder="1" applyAlignment="1">
      <alignment wrapText="1"/>
    </xf>
    <xf fontId="48" fillId="26" borderId="11" numFmtId="1" xfId="0" applyNumberFormat="1" applyFont="1" applyFill="1" applyBorder="1" applyAlignment="1">
      <alignment horizontal="center"/>
    </xf>
    <xf fontId="0" fillId="46" borderId="12" numFmtId="1" xfId="0" applyNumberFormat="1" applyFill="1" applyBorder="1" applyAlignment="1">
      <alignment horizontal="center"/>
    </xf>
    <xf fontId="0" fillId="46" borderId="12" numFmtId="0" xfId="0" applyFill="1" applyBorder="1" applyAlignment="1">
      <alignment horizontal="center"/>
    </xf>
    <xf fontId="0" fillId="26" borderId="42" numFmtId="0" xfId="0" applyFill="1" applyBorder="1"/>
    <xf fontId="0" fillId="26" borderId="23" numFmtId="0" xfId="0" applyFill="1" applyBorder="1"/>
    <xf fontId="0" fillId="26" borderId="10" numFmtId="1" xfId="0" applyNumberFormat="1" applyFill="1" applyBorder="1" applyAlignment="1">
      <alignment horizontal="center"/>
    </xf>
    <xf fontId="0" fillId="26" borderId="10" numFmtId="0" xfId="0" applyFill="1" applyBorder="1"/>
    <xf fontId="52" fillId="26" borderId="10" numFmtId="0" xfId="0" applyFont="1" applyFill="1" applyBorder="1"/>
    <xf fontId="54" fillId="26" borderId="10" numFmtId="0" xfId="0" applyFont="1" applyFill="1" applyBorder="1" applyAlignment="1">
      <alignment horizontal="center"/>
    </xf>
    <xf fontId="54" fillId="46" borderId="10" numFmtId="178" xfId="0" applyNumberFormat="1" applyFont="1" applyFill="1" applyBorder="1" applyAlignment="1">
      <alignment horizontal="center"/>
    </xf>
    <xf fontId="54" fillId="26" borderId="11" numFmtId="1" xfId="0" applyNumberFormat="1" applyFont="1" applyFill="1" applyBorder="1" applyAlignment="1">
      <alignment horizontal="center"/>
    </xf>
    <xf fontId="0" fillId="46" borderId="43" numFmtId="1" xfId="789" applyNumberFormat="1" applyFill="1" applyBorder="1" applyAlignment="1">
      <alignment horizontal="center"/>
    </xf>
    <xf fontId="0" fillId="46" borderId="12" numFmtId="2" xfId="0" applyNumberFormat="1" applyFill="1" applyBorder="1"/>
    <xf fontId="0" fillId="46" borderId="12" numFmtId="1" xfId="0" applyNumberFormat="1" applyFill="1" applyBorder="1"/>
    <xf fontId="0" fillId="46" borderId="44" numFmtId="1" xfId="789" applyNumberFormat="1" applyFill="1" applyBorder="1" applyAlignment="1">
      <alignment horizontal="center"/>
    </xf>
    <xf fontId="0" fillId="46" borderId="12" numFmtId="178" xfId="0" applyNumberFormat="1" applyFill="1" applyBorder="1"/>
    <xf fontId="53" fillId="26" borderId="10" numFmtId="0" xfId="0" applyFont="1" applyFill="1" applyBorder="1" applyAlignment="1">
      <alignment wrapText="1"/>
    </xf>
    <xf fontId="53" fillId="26" borderId="10" numFmtId="0" xfId="0" applyFont="1" applyFill="1" applyBorder="1" applyAlignment="1">
      <alignment horizontal="center"/>
    </xf>
    <xf fontId="53" fillId="26" borderId="10" numFmtId="178" xfId="0" applyNumberFormat="1" applyFont="1" applyFill="1" applyBorder="1" applyAlignment="1">
      <alignment horizontal="center"/>
    </xf>
    <xf fontId="53" fillId="26" borderId="11" numFmtId="1" xfId="0" applyNumberFormat="1" applyFont="1" applyFill="1" applyBorder="1" applyAlignment="1">
      <alignment horizontal="center"/>
    </xf>
    <xf fontId="53" fillId="46" borderId="45" numFmtId="1" xfId="789" applyNumberFormat="1" applyFont="1" applyFill="1" applyBorder="1" applyAlignment="1">
      <alignment horizontal="center"/>
    </xf>
    <xf fontId="0" fillId="26" borderId="0" numFmtId="0" xfId="0" applyFill="1"/>
    <xf fontId="0" fillId="26" borderId="0" numFmtId="1" xfId="789" applyNumberFormat="1" applyFill="1"/>
    <xf fontId="0" fillId="0" borderId="0" numFmtId="178" xfId="789" applyNumberFormat="1"/>
  </cellXfs>
  <cellStyles count="86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19"/>
    <cellStyle name="Excel Built-in Normal 1" xfId="20"/>
    <cellStyle name="Excel Built-in Normal 1 2" xfId="21"/>
    <cellStyle name="Excel Built-in Normal 2" xfId="22"/>
    <cellStyle name="Excel Built-in Normal 2 2" xfId="23"/>
    <cellStyle name="Excel Built-in Normal 2 2 2" xfId="24"/>
    <cellStyle name="Excel Built-in Normal 2 2 2 2" xfId="25"/>
    <cellStyle name="Excel Built-in Normal 2 2 2 2 2" xfId="26"/>
    <cellStyle name="Excel Built-in Normal 2 2 3" xfId="27"/>
    <cellStyle name="Excel Built-in Normal 2 3" xfId="28"/>
    <cellStyle name="Excel Built-in Normal 3" xfId="29"/>
    <cellStyle name="Excel Built-in Normal 3 2" xfId="30"/>
    <cellStyle name="Excel Built-in Normal 4" xfId="31"/>
    <cellStyle name="Excel Built-in Normal 4 2" xfId="32"/>
    <cellStyle name="Excel Built-in Normal 4 2 2" xfId="33"/>
    <cellStyle name="Excel Built-in Normal 5" xfId="34"/>
    <cellStyle name="Excel Built-in Normal 6" xfId="35"/>
    <cellStyle name="Excel Built-in Normal_2019 год" xfId="36"/>
    <cellStyle name="Heading" xfId="37"/>
    <cellStyle name="Heading 1" xfId="38"/>
    <cellStyle name="Heading 1 2" xfId="39"/>
    <cellStyle name="Heading 2" xfId="40"/>
    <cellStyle name="Heading 2 2" xfId="41"/>
    <cellStyle name="Heading 3" xfId="42"/>
    <cellStyle name="Heading1" xfId="43"/>
    <cellStyle name="Heading1 1" xfId="44"/>
    <cellStyle name="Heading1 1 2" xfId="45"/>
    <cellStyle name="Heading1 2" xfId="46"/>
    <cellStyle name="Heading1 2 2" xfId="47"/>
    <cellStyle name="Heading1 3" xfId="48"/>
    <cellStyle name="Result" xfId="49"/>
    <cellStyle name="Result 1" xfId="50"/>
    <cellStyle name="Result 1 2" xfId="51"/>
    <cellStyle name="Result 2" xfId="52"/>
    <cellStyle name="Result 2 2" xfId="53"/>
    <cellStyle name="Result 3" xfId="54"/>
    <cellStyle name="Result2" xfId="55"/>
    <cellStyle name="Result2 1" xfId="56"/>
    <cellStyle name="Result2 1 2" xfId="57"/>
    <cellStyle name="Result2 2" xfId="58"/>
    <cellStyle name="Result2 2 2" xfId="59"/>
    <cellStyle name="Result2 3" xfId="60"/>
    <cellStyle name="Акцент1 2" xfId="61"/>
    <cellStyle name="Акцент2 2" xfId="62"/>
    <cellStyle name="Акцент3 2" xfId="63"/>
    <cellStyle name="Акцент4 2" xfId="64"/>
    <cellStyle name="Акцент5 2" xfId="65"/>
    <cellStyle name="Акцент6 2" xfId="66"/>
    <cellStyle name="Ввод  2" xfId="67"/>
    <cellStyle name="Вывод 2" xfId="68"/>
    <cellStyle name="Вычисление 2" xfId="69"/>
    <cellStyle name="Денежный 2" xfId="70"/>
    <cellStyle name="Денежный 2 2" xfId="71"/>
    <cellStyle name="Денежный 2 2 2" xfId="72"/>
    <cellStyle name="Денежный 2 2 2 2" xfId="73"/>
    <cellStyle name="Денежный 2 2 2 3" xfId="74"/>
    <cellStyle name="Денежный 2 2 3" xfId="75"/>
    <cellStyle name="Денежный 2 3" xfId="76"/>
    <cellStyle name="Денежный 2 4" xfId="77"/>
    <cellStyle name="Ђ" xfId="78"/>
    <cellStyle name="Ђ_x0005_" xfId="79"/>
    <cellStyle name="Ђ 2" xfId="80"/>
    <cellStyle name="Ђ 3" xfId="81"/>
    <cellStyle name="Ђ 4" xfId="82"/>
    <cellStyle name="Ђ 5" xfId="83"/>
    <cellStyle name="Ђ 6" xfId="84"/>
    <cellStyle name="Ђ 7" xfId="85"/>
    <cellStyle name="Ђ 8" xfId="86"/>
    <cellStyle name="Ђ 9" xfId="87"/>
    <cellStyle name="Заголовок 1 2" xfId="88"/>
    <cellStyle name="Заголовок 2 2" xfId="89"/>
    <cellStyle name="Заголовок 3 2" xfId="90"/>
    <cellStyle name="Заголовок 4 2" xfId="91"/>
    <cellStyle name="Итог 2" xfId="92"/>
    <cellStyle name="Контрольная ячейка 2" xfId="93"/>
    <cellStyle name="Название 2" xfId="94"/>
    <cellStyle name="Нейтральный 2" xfId="95"/>
    <cellStyle name="Обычный" xfId="0" builtinId="0"/>
    <cellStyle name="Обычный 10" xfId="96"/>
    <cellStyle name="Обычный 10 2" xfId="97"/>
    <cellStyle name="Обычный 10 2 2" xfId="98"/>
    <cellStyle name="Обычный 10 2 2 2" xfId="99"/>
    <cellStyle name="Обычный 10 2 3" xfId="100"/>
    <cellStyle name="Обычный 10 3" xfId="101"/>
    <cellStyle name="Обычный 10 3 2" xfId="102"/>
    <cellStyle name="Обычный 10 3 2 2" xfId="103"/>
    <cellStyle name="Обычный 10 3 3" xfId="104"/>
    <cellStyle name="Обычный 10 3 3 2" xfId="105"/>
    <cellStyle name="Обычный 10 3 4" xfId="106"/>
    <cellStyle name="Обычный 10 4" xfId="107"/>
    <cellStyle name="Обычный 10 4 2" xfId="108"/>
    <cellStyle name="Обычный 10 4 2 2" xfId="109"/>
    <cellStyle name="Обычный 10 4 3" xfId="110"/>
    <cellStyle name="Обычный 10 5" xfId="111"/>
    <cellStyle name="Обычный 10 5 2" xfId="112"/>
    <cellStyle name="Обычный 10 6" xfId="113"/>
    <cellStyle name="Обычный 11" xfId="114"/>
    <cellStyle name="Обычный 11 2" xfId="115"/>
    <cellStyle name="Обычный 11 2 2" xfId="116"/>
    <cellStyle name="Обычный 11 2 2 2" xfId="117"/>
    <cellStyle name="Обычный 11 2 3" xfId="118"/>
    <cellStyle name="Обычный 11 3" xfId="119"/>
    <cellStyle name="Обычный 11 3 2" xfId="120"/>
    <cellStyle name="Обычный 11 3 2 2" xfId="121"/>
    <cellStyle name="Обычный 11 3 2 2 2" xfId="122"/>
    <cellStyle name="Обычный 11 3 2 3" xfId="123"/>
    <cellStyle name="Обычный 11 3 3" xfId="124"/>
    <cellStyle name="Обычный 11 4" xfId="125"/>
    <cellStyle name="Обычный 11 4 2" xfId="126"/>
    <cellStyle name="Обычный 11 4 2 2" xfId="127"/>
    <cellStyle name="Обычный 11 4 3" xfId="128"/>
    <cellStyle name="Обычный 11 5" xfId="129"/>
    <cellStyle name="Обычный 11 5 2" xfId="130"/>
    <cellStyle name="Обычный 12" xfId="131"/>
    <cellStyle name="Обычный 12 2" xfId="132"/>
    <cellStyle name="Обычный 12 2 2" xfId="133"/>
    <cellStyle name="Обычный 12 2 2 2" xfId="134"/>
    <cellStyle name="Обычный 12 2 3" xfId="135"/>
    <cellStyle name="Обычный 12 3" xfId="136"/>
    <cellStyle name="Обычный 12 3 2" xfId="137"/>
    <cellStyle name="Обычный 12 3 2 2" xfId="138"/>
    <cellStyle name="Обычный 12 3 2 2 2" xfId="139"/>
    <cellStyle name="Обычный 12 3 2 3" xfId="140"/>
    <cellStyle name="Обычный 12 3 3" xfId="141"/>
    <cellStyle name="Обычный 12 4" xfId="142"/>
    <cellStyle name="Обычный 12 4 2" xfId="143"/>
    <cellStyle name="Обычный 12 4 2 2" xfId="144"/>
    <cellStyle name="Обычный 12 4 3" xfId="145"/>
    <cellStyle name="Обычный 12 5" xfId="146"/>
    <cellStyle name="Обычный 12 5 2" xfId="147"/>
    <cellStyle name="Обычный 13" xfId="148"/>
    <cellStyle name="Обычный 13 2" xfId="149"/>
    <cellStyle name="Обычный 13 2 2" xfId="150"/>
    <cellStyle name="Обычный 13 3" xfId="151"/>
    <cellStyle name="Обычный 14" xfId="152"/>
    <cellStyle name="Обычный 14 2" xfId="153"/>
    <cellStyle name="Обычный 14 2 2" xfId="154"/>
    <cellStyle name="Обычный 14 3" xfId="155"/>
    <cellStyle name="Обычный 15" xfId="156"/>
    <cellStyle name="Обычный 15 2" xfId="157"/>
    <cellStyle name="Обычный 16" xfId="158"/>
    <cellStyle name="Обычный 16 2" xfId="159"/>
    <cellStyle name="Обычный 16 2 2" xfId="160"/>
    <cellStyle name="Обычный 16 3" xfId="161"/>
    <cellStyle name="Обычный 17" xfId="162"/>
    <cellStyle name="Обычный 2" xfId="163"/>
    <cellStyle name="Обычный 2 10" xfId="164"/>
    <cellStyle name="Обычный 2 10 2" xfId="165"/>
    <cellStyle name="Обычный 2 10 2 2" xfId="166"/>
    <cellStyle name="Обычный 2 10 3" xfId="167"/>
    <cellStyle name="Обычный 2 11" xfId="168"/>
    <cellStyle name="Обычный 2 11 2" xfId="169"/>
    <cellStyle name="Обычный 2 11 2 2" xfId="170"/>
    <cellStyle name="Обычный 2 11 2 2 2" xfId="171"/>
    <cellStyle name="Обычный 2 11 2 3" xfId="172"/>
    <cellStyle name="Обычный 2 11 3" xfId="173"/>
    <cellStyle name="Обычный 2 11 3 2" xfId="174"/>
    <cellStyle name="Обычный 2 11 4" xfId="175"/>
    <cellStyle name="Обычный 2 12" xfId="176"/>
    <cellStyle name="Обычный 2 12 2" xfId="177"/>
    <cellStyle name="Обычный 2 12 2 2" xfId="178"/>
    <cellStyle name="Обычный 2 12 3" xfId="179"/>
    <cellStyle name="Обычный 2 13" xfId="180"/>
    <cellStyle name="Обычный 2 13 2" xfId="181"/>
    <cellStyle name="Обычный 2 14" xfId="182"/>
    <cellStyle name="Обычный 2 2" xfId="183"/>
    <cellStyle name="Обычный 2 2 2" xfId="184"/>
    <cellStyle name="Обычный 2 2 2 2" xfId="185"/>
    <cellStyle name="Обычный 2 2 2 2 2" xfId="186"/>
    <cellStyle name="Обычный 2 2 2 2 2 2" xfId="187"/>
    <cellStyle name="Обычный 2 2 2 2 3" xfId="188"/>
    <cellStyle name="Обычный 2 2 2 3" xfId="189"/>
    <cellStyle name="Обычный 2 2 2 3 2" xfId="190"/>
    <cellStyle name="Обычный 2 2 2 3 2 2" xfId="191"/>
    <cellStyle name="Обычный 2 2 2 3 2 2 2" xfId="192"/>
    <cellStyle name="Обычный 2 2 2 3 2 3" xfId="193"/>
    <cellStyle name="Обычный 2 2 2 3 3" xfId="194"/>
    <cellStyle name="Обычный 2 2 2 4" xfId="195"/>
    <cellStyle name="Обычный 2 2 2 4 2" xfId="196"/>
    <cellStyle name="Обычный 2 2 3" xfId="197"/>
    <cellStyle name="Обычный 2 2 3 2" xfId="198"/>
    <cellStyle name="Обычный 2 2 3 2 2" xfId="199"/>
    <cellStyle name="Обычный 2 2 3 2 2 2" xfId="200"/>
    <cellStyle name="Обычный 2 2 3 2 3" xfId="201"/>
    <cellStyle name="Обычный 2 2 3 3" xfId="202"/>
    <cellStyle name="Обычный 2 2 3 3 2" xfId="203"/>
    <cellStyle name="Обычный 2 2 3 3 2 2" xfId="204"/>
    <cellStyle name="Обычный 2 2 3 3 2 2 2" xfId="205"/>
    <cellStyle name="Обычный 2 2 3 3 2 3" xfId="206"/>
    <cellStyle name="Обычный 2 2 3 3 3" xfId="207"/>
    <cellStyle name="Обычный 2 2 3 4" xfId="208"/>
    <cellStyle name="Обычный 2 2 3 4 2" xfId="209"/>
    <cellStyle name="Обычный 2 2 4" xfId="210"/>
    <cellStyle name="Обычный 2 2 4 2" xfId="211"/>
    <cellStyle name="Обычный 2 2 4 2 2" xfId="212"/>
    <cellStyle name="Обычный 2 2 4 2 2 2" xfId="213"/>
    <cellStyle name="Обычный 2 2 4 2 3" xfId="214"/>
    <cellStyle name="Обычный 2 2 4 3" xfId="215"/>
    <cellStyle name="Обычный 2 2 4 3 2" xfId="216"/>
    <cellStyle name="Обычный 2 2 4 3 2 2" xfId="217"/>
    <cellStyle name="Обычный 2 2 4 3 2 2 2" xfId="218"/>
    <cellStyle name="Обычный 2 2 4 3 2 3" xfId="219"/>
    <cellStyle name="Обычный 2 2 4 3 3" xfId="220"/>
    <cellStyle name="Обычный 2 2 4 4" xfId="221"/>
    <cellStyle name="Обычный 2 2 4 4 2" xfId="222"/>
    <cellStyle name="Обычный 2 2 5" xfId="223"/>
    <cellStyle name="Обычный 2 2 5 2" xfId="224"/>
    <cellStyle name="Обычный 2 2 5 2 2" xfId="225"/>
    <cellStyle name="Обычный 2 2 5 3" xfId="226"/>
    <cellStyle name="Обычный 2 2 6" xfId="227"/>
    <cellStyle name="Обычный 2 2 6 2" xfId="228"/>
    <cellStyle name="Обычный 2 2 6 2 2" xfId="229"/>
    <cellStyle name="Обычный 2 2 6 2 2 2" xfId="230"/>
    <cellStyle name="Обычный 2 2 6 2 3" xfId="231"/>
    <cellStyle name="Обычный 2 2 6 3" xfId="232"/>
    <cellStyle name="Обычный 2 2 7" xfId="233"/>
    <cellStyle name="Обычный 2 2 7 2" xfId="234"/>
    <cellStyle name="Обычный 2 2_2019 год" xfId="235"/>
    <cellStyle name="Обычный 2 3" xfId="236"/>
    <cellStyle name="Обычный 2 3 2" xfId="237"/>
    <cellStyle name="Обычный 2 3 2 2" xfId="238"/>
    <cellStyle name="Обычный 2 3 2 2 2" xfId="239"/>
    <cellStyle name="Обычный 2 3 2 2 2 2" xfId="240"/>
    <cellStyle name="Обычный 2 3 2 2 3" xfId="241"/>
    <cellStyle name="Обычный 2 3 2 3" xfId="242"/>
    <cellStyle name="Обычный 2 3 2 3 2" xfId="243"/>
    <cellStyle name="Обычный 2 3 2 3 2 2" xfId="244"/>
    <cellStyle name="Обычный 2 3 2 3 2 2 2" xfId="245"/>
    <cellStyle name="Обычный 2 3 2 3 2 3" xfId="246"/>
    <cellStyle name="Обычный 2 3 2 3 3" xfId="247"/>
    <cellStyle name="Обычный 2 3 2 3 3 2" xfId="248"/>
    <cellStyle name="Обычный 2 3 2 3 3 2 2" xfId="249"/>
    <cellStyle name="Обычный 2 3 2 3 3 3" xfId="250"/>
    <cellStyle name="Обычный 2 3 2 3 4" xfId="251"/>
    <cellStyle name="Обычный 2 3 2 4" xfId="252"/>
    <cellStyle name="Обычный 2 3 2 4 2" xfId="253"/>
    <cellStyle name="Обычный 2 3 3" xfId="254"/>
    <cellStyle name="Обычный 2 3 3 2" xfId="255"/>
    <cellStyle name="Обычный 2 3 3 2 2" xfId="256"/>
    <cellStyle name="Обычный 2 3 3 2 2 2" xfId="257"/>
    <cellStyle name="Обычный 2 3 3 2 3" xfId="258"/>
    <cellStyle name="Обычный 2 3 3 3" xfId="259"/>
    <cellStyle name="Обычный 2 3 3 3 2" xfId="260"/>
    <cellStyle name="Обычный 2 3 3 3 2 2" xfId="261"/>
    <cellStyle name="Обычный 2 3 3 3 2 2 2" xfId="262"/>
    <cellStyle name="Обычный 2 3 3 3 2 3" xfId="263"/>
    <cellStyle name="Обычный 2 3 3 3 3" xfId="264"/>
    <cellStyle name="Обычный 2 3 3 4" xfId="265"/>
    <cellStyle name="Обычный 2 3 3 4 2" xfId="266"/>
    <cellStyle name="Обычный 2 3 4" xfId="267"/>
    <cellStyle name="Обычный 2 3 4 2" xfId="268"/>
    <cellStyle name="Обычный 2 3 4 2 2" xfId="269"/>
    <cellStyle name="Обычный 2 3 4 3" xfId="270"/>
    <cellStyle name="Обычный 2 3 5" xfId="271"/>
    <cellStyle name="Обычный 2 3 5 2" xfId="272"/>
    <cellStyle name="Обычный 2 3 5 2 2" xfId="273"/>
    <cellStyle name="Обычный 2 3 5 2 2 2" xfId="274"/>
    <cellStyle name="Обычный 2 3 5 2 3" xfId="275"/>
    <cellStyle name="Обычный 2 3 5 3" xfId="276"/>
    <cellStyle name="Обычный 2 3 6" xfId="277"/>
    <cellStyle name="Обычный 2 3 6 2" xfId="278"/>
    <cellStyle name="Обычный 2 4" xfId="279"/>
    <cellStyle name="Обычный 2 4 2" xfId="280"/>
    <cellStyle name="Обычный 2 4 2 2" xfId="281"/>
    <cellStyle name="Обычный 2 4 2 2 2" xfId="282"/>
    <cellStyle name="Обычный 2 4 2 2 2 2" xfId="283"/>
    <cellStyle name="Обычный 2 4 2 2 3" xfId="284"/>
    <cellStyle name="Обычный 2 4 2 3" xfId="285"/>
    <cellStyle name="Обычный 2 4 2 3 2" xfId="286"/>
    <cellStyle name="Обычный 2 4 2 3 2 2" xfId="287"/>
    <cellStyle name="Обычный 2 4 2 3 2 2 2" xfId="288"/>
    <cellStyle name="Обычный 2 4 2 3 2 3" xfId="289"/>
    <cellStyle name="Обычный 2 4 2 3 3" xfId="290"/>
    <cellStyle name="Обычный 2 4 2 3 3 2" xfId="291"/>
    <cellStyle name="Обычный 2 4 2 3 3 2 2" xfId="292"/>
    <cellStyle name="Обычный 2 4 2 3 3 3" xfId="293"/>
    <cellStyle name="Обычный 2 4 2 3 4" xfId="294"/>
    <cellStyle name="Обычный 2 4 2 4" xfId="295"/>
    <cellStyle name="Обычный 2 4 2 4 2" xfId="296"/>
    <cellStyle name="Обычный 2 4 3" xfId="297"/>
    <cellStyle name="Обычный 2 4 3 2" xfId="298"/>
    <cellStyle name="Обычный 2 4 3 2 2" xfId="299"/>
    <cellStyle name="Обычный 2 4 3 2 2 2" xfId="300"/>
    <cellStyle name="Обычный 2 4 3 2 3" xfId="301"/>
    <cellStyle name="Обычный 2 4 3 3" xfId="302"/>
    <cellStyle name="Обычный 2 4 3 3 2" xfId="303"/>
    <cellStyle name="Обычный 2 4 3 3 2 2" xfId="304"/>
    <cellStyle name="Обычный 2 4 3 3 2 2 2" xfId="305"/>
    <cellStyle name="Обычный 2 4 3 3 2 3" xfId="306"/>
    <cellStyle name="Обычный 2 4 3 3 3" xfId="307"/>
    <cellStyle name="Обычный 2 4 3 4" xfId="308"/>
    <cellStyle name="Обычный 2 4 3 4 2" xfId="309"/>
    <cellStyle name="Обычный 2 4 4" xfId="310"/>
    <cellStyle name="Обычный 2 4 4 2" xfId="311"/>
    <cellStyle name="Обычный 2 4 4 2 2" xfId="312"/>
    <cellStyle name="Обычный 2 4 4 3" xfId="313"/>
    <cellStyle name="Обычный 2 4 5" xfId="314"/>
    <cellStyle name="Обычный 2 4 5 2" xfId="315"/>
    <cellStyle name="Обычный 2 4 5 2 2" xfId="316"/>
    <cellStyle name="Обычный 2 4 5 3" xfId="317"/>
    <cellStyle name="Обычный 2 4 6" xfId="318"/>
    <cellStyle name="Обычный 2 4 6 2" xfId="319"/>
    <cellStyle name="Обычный 2 4 6 2 2" xfId="320"/>
    <cellStyle name="Обычный 2 4 6 2 2 2" xfId="321"/>
    <cellStyle name="Обычный 2 4 6 2 3" xfId="322"/>
    <cellStyle name="Обычный 2 4 6 3" xfId="323"/>
    <cellStyle name="Обычный 2 4 7" xfId="324"/>
    <cellStyle name="Обычный 2 4 7 2" xfId="325"/>
    <cellStyle name="Обычный 2 5" xfId="326"/>
    <cellStyle name="Обычный 2 5 2" xfId="327"/>
    <cellStyle name="Обычный 2 5 2 2" xfId="328"/>
    <cellStyle name="Обычный 2 5 2 2 2" xfId="329"/>
    <cellStyle name="Обычный 2 5 2 2 2 2" xfId="330"/>
    <cellStyle name="Обычный 2 5 2 2 3" xfId="331"/>
    <cellStyle name="Обычный 2 5 2 3" xfId="332"/>
    <cellStyle name="Обычный 2 5 2 3 2" xfId="333"/>
    <cellStyle name="Обычный 2 5 2 3 2 2" xfId="334"/>
    <cellStyle name="Обычный 2 5 2 3 2 2 2" xfId="335"/>
    <cellStyle name="Обычный 2 5 2 3 2 3" xfId="336"/>
    <cellStyle name="Обычный 2 5 2 3 3" xfId="337"/>
    <cellStyle name="Обычный 2 5 2 3 3 2" xfId="338"/>
    <cellStyle name="Обычный 2 5 2 3 3 2 2" xfId="339"/>
    <cellStyle name="Обычный 2 5 2 3 3 3" xfId="340"/>
    <cellStyle name="Обычный 2 5 2 3 4" xfId="341"/>
    <cellStyle name="Обычный 2 5 2 4" xfId="342"/>
    <cellStyle name="Обычный 2 5 2 4 2" xfId="343"/>
    <cellStyle name="Обычный 2 5 3" xfId="344"/>
    <cellStyle name="Обычный 2 5 3 2" xfId="345"/>
    <cellStyle name="Обычный 2 5 3 2 2" xfId="346"/>
    <cellStyle name="Обычный 2 5 3 2 2 2" xfId="347"/>
    <cellStyle name="Обычный 2 5 3 2 3" xfId="348"/>
    <cellStyle name="Обычный 2 5 3 3" xfId="349"/>
    <cellStyle name="Обычный 2 5 3 3 2" xfId="350"/>
    <cellStyle name="Обычный 2 5 3 3 2 2" xfId="351"/>
    <cellStyle name="Обычный 2 5 3 3 2 2 2" xfId="352"/>
    <cellStyle name="Обычный 2 5 3 3 2 3" xfId="353"/>
    <cellStyle name="Обычный 2 5 3 3 3" xfId="354"/>
    <cellStyle name="Обычный 2 5 3 4" xfId="355"/>
    <cellStyle name="Обычный 2 5 3 4 2" xfId="356"/>
    <cellStyle name="Обычный 2 5 4" xfId="357"/>
    <cellStyle name="Обычный 2 5 4 2" xfId="358"/>
    <cellStyle name="Обычный 2 5 4 2 2" xfId="359"/>
    <cellStyle name="Обычный 2 5 4 3" xfId="360"/>
    <cellStyle name="Обычный 2 5 5" xfId="361"/>
    <cellStyle name="Обычный 2 5 5 2" xfId="362"/>
    <cellStyle name="Обычный 2 5 5 2 2" xfId="363"/>
    <cellStyle name="Обычный 2 5 5 2 2 2" xfId="364"/>
    <cellStyle name="Обычный 2 5 5 2 3" xfId="365"/>
    <cellStyle name="Обычный 2 5 5 3" xfId="366"/>
    <cellStyle name="Обычный 2 5 6" xfId="367"/>
    <cellStyle name="Обычный 2 5 6 2" xfId="368"/>
    <cellStyle name="Обычный 2 6" xfId="369"/>
    <cellStyle name="Обычный 2 6 2" xfId="370"/>
    <cellStyle name="Обычный 2 6 2 2" xfId="371"/>
    <cellStyle name="Обычный 2 6 2 2 2" xfId="372"/>
    <cellStyle name="Обычный 2 6 2 2 2 2" xfId="373"/>
    <cellStyle name="Обычный 2 6 2 2 3" xfId="374"/>
    <cellStyle name="Обычный 2 6 2 3" xfId="375"/>
    <cellStyle name="Обычный 2 6 2 3 2" xfId="376"/>
    <cellStyle name="Обычный 2 6 2 3 2 2" xfId="377"/>
    <cellStyle name="Обычный 2 6 2 3 2 2 2" xfId="378"/>
    <cellStyle name="Обычный 2 6 2 3 2 3" xfId="379"/>
    <cellStyle name="Обычный 2 6 2 3 3" xfId="380"/>
    <cellStyle name="Обычный 2 6 2 4" xfId="381"/>
    <cellStyle name="Обычный 2 6 2 4 2" xfId="382"/>
    <cellStyle name="Обычный 2 6 3" xfId="383"/>
    <cellStyle name="Обычный 2 6 3 2" xfId="384"/>
    <cellStyle name="Обычный 2 6 3 2 2" xfId="385"/>
    <cellStyle name="Обычный 2 6 3 2 2 2" xfId="386"/>
    <cellStyle name="Обычный 2 6 3 2 3" xfId="387"/>
    <cellStyle name="Обычный 2 6 3 3" xfId="388"/>
    <cellStyle name="Обычный 2 6 3 3 2" xfId="389"/>
    <cellStyle name="Обычный 2 6 3 3 2 2" xfId="390"/>
    <cellStyle name="Обычный 2 6 3 3 2 2 2" xfId="391"/>
    <cellStyle name="Обычный 2 6 3 3 2 3" xfId="392"/>
    <cellStyle name="Обычный 2 6 3 3 3" xfId="393"/>
    <cellStyle name="Обычный 2 6 3 4" xfId="394"/>
    <cellStyle name="Обычный 2 6 3 4 2" xfId="395"/>
    <cellStyle name="Обычный 2 6 4" xfId="396"/>
    <cellStyle name="Обычный 2 6 4 2" xfId="397"/>
    <cellStyle name="Обычный 2 6 4 2 2" xfId="398"/>
    <cellStyle name="Обычный 2 6 4 3" xfId="399"/>
    <cellStyle name="Обычный 2 6 5" xfId="400"/>
    <cellStyle name="Обычный 2 6 5 2" xfId="401"/>
    <cellStyle name="Обычный 2 6 5 2 2" xfId="402"/>
    <cellStyle name="Обычный 2 6 5 3" xfId="403"/>
    <cellStyle name="Обычный 2 6 6" xfId="404"/>
    <cellStyle name="Обычный 2 6 6 2" xfId="405"/>
    <cellStyle name="Обычный 2 6 6 2 2" xfId="406"/>
    <cellStyle name="Обычный 2 6 6 2 2 2" xfId="407"/>
    <cellStyle name="Обычный 2 6 6 2 3" xfId="408"/>
    <cellStyle name="Обычный 2 6 6 3" xfId="409"/>
    <cellStyle name="Обычный 2 6 7" xfId="410"/>
    <cellStyle name="Обычный 2 6 7 2" xfId="411"/>
    <cellStyle name="Обычный 2 7" xfId="412"/>
    <cellStyle name="Обычный 2 7 2" xfId="413"/>
    <cellStyle name="Обычный 2 7 2 2" xfId="414"/>
    <cellStyle name="Обычный 2 7 2 2 2" xfId="415"/>
    <cellStyle name="Обычный 2 7 2 3" xfId="416"/>
    <cellStyle name="Обычный 2 7 3" xfId="417"/>
    <cellStyle name="Обычный 2 7 3 2" xfId="418"/>
    <cellStyle name="Обычный 2 7 3 2 2" xfId="419"/>
    <cellStyle name="Обычный 2 7 3 2 2 2" xfId="420"/>
    <cellStyle name="Обычный 2 7 3 2 3" xfId="421"/>
    <cellStyle name="Обычный 2 7 3 3" xfId="422"/>
    <cellStyle name="Обычный 2 7 3 3 2" xfId="423"/>
    <cellStyle name="Обычный 2 7 3 3 2 2" xfId="424"/>
    <cellStyle name="Обычный 2 7 3 3 3" xfId="425"/>
    <cellStyle name="Обычный 2 7 3 4" xfId="426"/>
    <cellStyle name="Обычный 2 7 4" xfId="427"/>
    <cellStyle name="Обычный 2 7 4 2" xfId="428"/>
    <cellStyle name="Обычный 2 8" xfId="429"/>
    <cellStyle name="Обычный 2 8 2" xfId="430"/>
    <cellStyle name="Обычный 2 8 2 2" xfId="431"/>
    <cellStyle name="Обычный 2 8 2 2 2" xfId="432"/>
    <cellStyle name="Обычный 2 8 2 3" xfId="433"/>
    <cellStyle name="Обычный 2 8 3" xfId="434"/>
    <cellStyle name="Обычный 2 8 3 2" xfId="435"/>
    <cellStyle name="Обычный 2 8 3 2 2" xfId="436"/>
    <cellStyle name="Обычный 2 8 3 2 2 2" xfId="437"/>
    <cellStyle name="Обычный 2 8 3 2 3" xfId="438"/>
    <cellStyle name="Обычный 2 8 3 3" xfId="439"/>
    <cellStyle name="Обычный 2 8 3 3 2" xfId="440"/>
    <cellStyle name="Обычный 2 8 3 3 2 2" xfId="441"/>
    <cellStyle name="Обычный 2 8 3 3 3" xfId="442"/>
    <cellStyle name="Обычный 2 8 3 4" xfId="443"/>
    <cellStyle name="Обычный 2 8 4" xfId="444"/>
    <cellStyle name="Обычный 2 8 4 2" xfId="445"/>
    <cellStyle name="Обычный 2 9" xfId="446"/>
    <cellStyle name="Обычный 2 9 2" xfId="447"/>
    <cellStyle name="Обычный 2 9 2 2" xfId="448"/>
    <cellStyle name="Обычный 2 9 2 2 2" xfId="449"/>
    <cellStyle name="Обычный 2 9 2 3" xfId="450"/>
    <cellStyle name="Обычный 2 9 3" xfId="451"/>
    <cellStyle name="Обычный 2 9 3 2" xfId="452"/>
    <cellStyle name="Обычный 2 9 3 2 2" xfId="453"/>
    <cellStyle name="Обычный 2 9 3 3" xfId="454"/>
    <cellStyle name="Обычный 2 9 4" xfId="455"/>
    <cellStyle name="Обычный 2 9 4 2" xfId="456"/>
    <cellStyle name="Обычный 2 9 5" xfId="457"/>
    <cellStyle name="Обычный 2_2017 год" xfId="458"/>
    <cellStyle name="Обычный 3" xfId="459"/>
    <cellStyle name="Обычный 3 2" xfId="460"/>
    <cellStyle name="Обычный 3 2 2" xfId="461"/>
    <cellStyle name="Обычный 3 2 2 2" xfId="462"/>
    <cellStyle name="Обычный 3 2 2 2 2" xfId="463"/>
    <cellStyle name="Обычный 3 2 2 3" xfId="464"/>
    <cellStyle name="Обычный 3 2 3" xfId="465"/>
    <cellStyle name="Обычный 3 2 3 2" xfId="466"/>
    <cellStyle name="Обычный 3 2 3 2 2" xfId="467"/>
    <cellStyle name="Обычный 3 2 3 2 2 2" xfId="468"/>
    <cellStyle name="Обычный 3 2 3 2 3" xfId="469"/>
    <cellStyle name="Обычный 3 2 3 3" xfId="470"/>
    <cellStyle name="Обычный 3 2 3 3 2" xfId="471"/>
    <cellStyle name="Обычный 3 2 3 3 2 2" xfId="472"/>
    <cellStyle name="Обычный 3 2 3 3 3" xfId="473"/>
    <cellStyle name="Обычный 3 2 3 4" xfId="474"/>
    <cellStyle name="Обычный 3 2 4" xfId="475"/>
    <cellStyle name="Обычный 3 2 4 2" xfId="476"/>
    <cellStyle name="Обычный 3 3" xfId="477"/>
    <cellStyle name="Обычный 3 3 2" xfId="478"/>
    <cellStyle name="Обычный 3 3 2 2" xfId="479"/>
    <cellStyle name="Обычный 3 3 2 2 2" xfId="480"/>
    <cellStyle name="Обычный 3 3 2 3" xfId="481"/>
    <cellStyle name="Обычный 3 3 3" xfId="482"/>
    <cellStyle name="Обычный 3 3 3 2" xfId="483"/>
    <cellStyle name="Обычный 3 3 3 2 2" xfId="484"/>
    <cellStyle name="Обычный 3 3 3 2 2 2" xfId="485"/>
    <cellStyle name="Обычный 3 3 3 2 3" xfId="486"/>
    <cellStyle name="Обычный 3 3 3 3" xfId="487"/>
    <cellStyle name="Обычный 3 3 4" xfId="488"/>
    <cellStyle name="Обычный 3 3 4 2" xfId="489"/>
    <cellStyle name="Обычный 3 4" xfId="490"/>
    <cellStyle name="Обычный 3 4 2" xfId="491"/>
    <cellStyle name="Обычный 3 4 2 2" xfId="492"/>
    <cellStyle name="Обычный 3 4 2 2 2" xfId="493"/>
    <cellStyle name="Обычный 3 4 2 3" xfId="494"/>
    <cellStyle name="Обычный 3 4 3" xfId="495"/>
    <cellStyle name="Обычный 3 4 3 2" xfId="496"/>
    <cellStyle name="Обычный 3 4 3 2 2" xfId="497"/>
    <cellStyle name="Обычный 3 4 3 2 2 2" xfId="498"/>
    <cellStyle name="Обычный 3 4 3 2 3" xfId="499"/>
    <cellStyle name="Обычный 3 4 3 3" xfId="500"/>
    <cellStyle name="Обычный 3 4 4" xfId="501"/>
    <cellStyle name="Обычный 3 4 4 2" xfId="502"/>
    <cellStyle name="Обычный 3 5" xfId="503"/>
    <cellStyle name="Обычный 3 5 2" xfId="504"/>
    <cellStyle name="Обычный 3 5 2 2" xfId="505"/>
    <cellStyle name="Обычный 3 5 3" xfId="506"/>
    <cellStyle name="Обычный 3 6" xfId="507"/>
    <cellStyle name="Обычный 3 6 2" xfId="508"/>
    <cellStyle name="Обычный 3 6 2 2" xfId="509"/>
    <cellStyle name="Обычный 3 6 3" xfId="510"/>
    <cellStyle name="Обычный 3 7" xfId="511"/>
    <cellStyle name="Обычный 3 7 2" xfId="512"/>
    <cellStyle name="Обычный 3 7 2 2" xfId="513"/>
    <cellStyle name="Обычный 3 7 2 2 2" xfId="514"/>
    <cellStyle name="Обычный 3 7 2 3" xfId="515"/>
    <cellStyle name="Обычный 3 7 3" xfId="516"/>
    <cellStyle name="Обычный 3 8" xfId="517"/>
    <cellStyle name="Обычный 3 8 2" xfId="518"/>
    <cellStyle name="Обычный 4" xfId="519"/>
    <cellStyle name="Обычный 4 2" xfId="520"/>
    <cellStyle name="Обычный 4 2 2" xfId="521"/>
    <cellStyle name="Обычный 4 2 2 2" xfId="522"/>
    <cellStyle name="Обычный 4 2 2 2 2" xfId="523"/>
    <cellStyle name="Обычный 4 2 2 3" xfId="524"/>
    <cellStyle name="Обычный 4 2 3" xfId="525"/>
    <cellStyle name="Обычный 4 2 3 2" xfId="526"/>
    <cellStyle name="Обычный 4 2 3 2 2" xfId="527"/>
    <cellStyle name="Обычный 4 2 3 3" xfId="528"/>
    <cellStyle name="Обычный 4 2 4" xfId="529"/>
    <cellStyle name="Обычный 4 2 4 2" xfId="530"/>
    <cellStyle name="Обычный 4 2 5" xfId="531"/>
    <cellStyle name="Обычный 4 3" xfId="532"/>
    <cellStyle name="Обычный 4 3 2" xfId="533"/>
    <cellStyle name="Обычный 4 3 2 2" xfId="534"/>
    <cellStyle name="Обычный 4 3 2 2 2" xfId="535"/>
    <cellStyle name="Обычный 4 3 2 3" xfId="536"/>
    <cellStyle name="Обычный 4 3 3" xfId="537"/>
    <cellStyle name="Обычный 4 3 3 2" xfId="538"/>
    <cellStyle name="Обычный 4 3 3 2 2" xfId="539"/>
    <cellStyle name="Обычный 4 3 3 3" xfId="540"/>
    <cellStyle name="Обычный 4 3 4" xfId="541"/>
    <cellStyle name="Обычный 4 3 4 2" xfId="542"/>
    <cellStyle name="Обычный 4 3 5" xfId="543"/>
    <cellStyle name="Обычный 4 4" xfId="544"/>
    <cellStyle name="Обычный 4 4 2" xfId="545"/>
    <cellStyle name="Обычный 4 4 2 2" xfId="546"/>
    <cellStyle name="Обычный 4 4 2 2 2" xfId="547"/>
    <cellStyle name="Обычный 4 4 2 3" xfId="548"/>
    <cellStyle name="Обычный 4 4 3" xfId="549"/>
    <cellStyle name="Обычный 4 4 3 2" xfId="550"/>
    <cellStyle name="Обычный 4 4 3 2 2" xfId="551"/>
    <cellStyle name="Обычный 4 4 3 3" xfId="552"/>
    <cellStyle name="Обычный 4 4 4" xfId="553"/>
    <cellStyle name="Обычный 4 4 4 2" xfId="554"/>
    <cellStyle name="Обычный 4 4 5" xfId="555"/>
    <cellStyle name="Обычный 4 5" xfId="556"/>
    <cellStyle name="Обычный 4 5 2" xfId="557"/>
    <cellStyle name="Обычный 4 5 2 2" xfId="558"/>
    <cellStyle name="Обычный 4 5 2 2 2" xfId="559"/>
    <cellStyle name="Обычный 4 5 2 3" xfId="560"/>
    <cellStyle name="Обычный 4 5 3" xfId="561"/>
    <cellStyle name="Обычный 4 5 3 2" xfId="562"/>
    <cellStyle name="Обычный 4 5 3 2 2" xfId="563"/>
    <cellStyle name="Обычный 4 5 3 3" xfId="564"/>
    <cellStyle name="Обычный 4 5 4" xfId="565"/>
    <cellStyle name="Обычный 4 5 4 2" xfId="566"/>
    <cellStyle name="Обычный 4 5 5" xfId="567"/>
    <cellStyle name="Обычный 4 6" xfId="568"/>
    <cellStyle name="Обычный 4 6 2" xfId="569"/>
    <cellStyle name="Обычный 4 6 2 2" xfId="570"/>
    <cellStyle name="Обычный 4 6 3" xfId="571"/>
    <cellStyle name="Обычный 4 7" xfId="572"/>
    <cellStyle name="Обычный 4 7 2" xfId="573"/>
    <cellStyle name="Обычный 4 7 2 2" xfId="574"/>
    <cellStyle name="Обычный 4 7 3" xfId="575"/>
    <cellStyle name="Обычный 4 8" xfId="576"/>
    <cellStyle name="Обычный 4 8 2" xfId="577"/>
    <cellStyle name="Обычный 5" xfId="578"/>
    <cellStyle name="Обычный 5 2" xfId="579"/>
    <cellStyle name="Обычный 5 2 2" xfId="580"/>
    <cellStyle name="Обычный 5 2 2 2" xfId="581"/>
    <cellStyle name="Обычный 5 2 2 2 2" xfId="582"/>
    <cellStyle name="Обычный 5 2 2 3" xfId="583"/>
    <cellStyle name="Обычный 5 2 3" xfId="584"/>
    <cellStyle name="Обычный 5 2 3 2" xfId="585"/>
    <cellStyle name="Обычный 5 2 3 2 2" xfId="586"/>
    <cellStyle name="Обычный 5 2 3 2 2 2" xfId="587"/>
    <cellStyle name="Обычный 5 2 3 2 3" xfId="588"/>
    <cellStyle name="Обычный 5 2 3 3" xfId="589"/>
    <cellStyle name="Обычный 5 2 4" xfId="590"/>
    <cellStyle name="Обычный 5 2 4 2" xfId="591"/>
    <cellStyle name="Обычный 5 3" xfId="592"/>
    <cellStyle name="Обычный 5 3 2" xfId="593"/>
    <cellStyle name="Обычный 5 3 2 2" xfId="594"/>
    <cellStyle name="Обычный 5 3 2 2 2" xfId="595"/>
    <cellStyle name="Обычный 5 3 2 3" xfId="596"/>
    <cellStyle name="Обычный 5 3 3" xfId="597"/>
    <cellStyle name="Обычный 5 3 3 2" xfId="598"/>
    <cellStyle name="Обычный 5 3 3 2 2" xfId="599"/>
    <cellStyle name="Обычный 5 3 3 2 2 2" xfId="600"/>
    <cellStyle name="Обычный 5 3 3 2 3" xfId="601"/>
    <cellStyle name="Обычный 5 3 3 3" xfId="602"/>
    <cellStyle name="Обычный 5 3 4" xfId="603"/>
    <cellStyle name="Обычный 5 3 4 2" xfId="604"/>
    <cellStyle name="Обычный 5 4" xfId="605"/>
    <cellStyle name="Обычный 5 4 2" xfId="606"/>
    <cellStyle name="Обычный 5 4 2 2" xfId="607"/>
    <cellStyle name="Обычный 5 4 3" xfId="608"/>
    <cellStyle name="Обычный 5 5" xfId="609"/>
    <cellStyle name="Обычный 5 5 2" xfId="610"/>
    <cellStyle name="Обычный 5 5 2 2" xfId="611"/>
    <cellStyle name="Обычный 5 5 3" xfId="612"/>
    <cellStyle name="Обычный 5 6" xfId="613"/>
    <cellStyle name="Обычный 5 6 2" xfId="614"/>
    <cellStyle name="Обычный 5 6 2 2" xfId="615"/>
    <cellStyle name="Обычный 5 6 2 2 2" xfId="616"/>
    <cellStyle name="Обычный 5 6 2 3" xfId="617"/>
    <cellStyle name="Обычный 5 6 3" xfId="618"/>
    <cellStyle name="Обычный 5 7" xfId="619"/>
    <cellStyle name="Обычный 5 7 2" xfId="620"/>
    <cellStyle name="Обычный 6" xfId="621"/>
    <cellStyle name="Обычный 6 2" xfId="622"/>
    <cellStyle name="Обычный 6 2 2" xfId="623"/>
    <cellStyle name="Обычный 6 2 2 2" xfId="624"/>
    <cellStyle name="Обычный 6 2 2 2 2" xfId="625"/>
    <cellStyle name="Обычный 6 2 2 3" xfId="626"/>
    <cellStyle name="Обычный 6 2 3" xfId="627"/>
    <cellStyle name="Обычный 6 2 3 2" xfId="628"/>
    <cellStyle name="Обычный 6 2 3 2 2" xfId="629"/>
    <cellStyle name="Обычный 6 2 3 2 2 2" xfId="630"/>
    <cellStyle name="Обычный 6 2 3 2 3" xfId="631"/>
    <cellStyle name="Обычный 6 2 3 3" xfId="632"/>
    <cellStyle name="Обычный 6 2 4" xfId="633"/>
    <cellStyle name="Обычный 6 2 4 2" xfId="634"/>
    <cellStyle name="Обычный 6 3" xfId="635"/>
    <cellStyle name="Обычный 6 3 2" xfId="636"/>
    <cellStyle name="Обычный 6 3 2 2" xfId="637"/>
    <cellStyle name="Обычный 6 3 2 2 2" xfId="638"/>
    <cellStyle name="Обычный 6 3 2 3" xfId="639"/>
    <cellStyle name="Обычный 6 3 3" xfId="640"/>
    <cellStyle name="Обычный 6 3 3 2" xfId="641"/>
    <cellStyle name="Обычный 6 3 3 2 2" xfId="642"/>
    <cellStyle name="Обычный 6 3 3 2 2 2" xfId="643"/>
    <cellStyle name="Обычный 6 3 3 2 3" xfId="644"/>
    <cellStyle name="Обычный 6 3 3 3" xfId="645"/>
    <cellStyle name="Обычный 6 3 4" xfId="646"/>
    <cellStyle name="Обычный 6 3 4 2" xfId="647"/>
    <cellStyle name="Обычный 6 4" xfId="648"/>
    <cellStyle name="Обычный 6 4 2" xfId="649"/>
    <cellStyle name="Обычный 6 4 2 2" xfId="650"/>
    <cellStyle name="Обычный 6 4 2 2 2" xfId="651"/>
    <cellStyle name="Обычный 6 4 2 3" xfId="652"/>
    <cellStyle name="Обычный 6 4 3" xfId="653"/>
    <cellStyle name="Обычный 6 4 3 2" xfId="654"/>
    <cellStyle name="Обычный 6 4 3 2 2" xfId="655"/>
    <cellStyle name="Обычный 6 4 3 2 2 2" xfId="656"/>
    <cellStyle name="Обычный 6 4 3 2 3" xfId="657"/>
    <cellStyle name="Обычный 6 4 3 3" xfId="658"/>
    <cellStyle name="Обычный 6 4 4" xfId="659"/>
    <cellStyle name="Обычный 6 4 4 2" xfId="660"/>
    <cellStyle name="Обычный 6 5" xfId="661"/>
    <cellStyle name="Обычный 6 5 2" xfId="662"/>
    <cellStyle name="Обычный 6 5 2 2" xfId="663"/>
    <cellStyle name="Обычный 6 5 3" xfId="664"/>
    <cellStyle name="Обычный 6 6" xfId="665"/>
    <cellStyle name="Обычный 6 6 2" xfId="666"/>
    <cellStyle name="Обычный 6 6 2 2" xfId="667"/>
    <cellStyle name="Обычный 6 6 2 2 2" xfId="668"/>
    <cellStyle name="Обычный 6 6 2 3" xfId="669"/>
    <cellStyle name="Обычный 6 6 3" xfId="670"/>
    <cellStyle name="Обычный 6 7" xfId="671"/>
    <cellStyle name="Обычный 6 7 2" xfId="672"/>
    <cellStyle name="Обычный 6_2019 год" xfId="673"/>
    <cellStyle name="Обычный 7" xfId="674"/>
    <cellStyle name="Обычный 7 2" xfId="675"/>
    <cellStyle name="Обычный 7 2 2" xfId="676"/>
    <cellStyle name="Обычный 7 3" xfId="677"/>
    <cellStyle name="Обычный 8" xfId="678"/>
    <cellStyle name="Обычный 8 2" xfId="679"/>
    <cellStyle name="Обычный 8 2 2" xfId="680"/>
    <cellStyle name="Обычный 8 2 2 2" xfId="681"/>
    <cellStyle name="Обычный 8 2 2 2 2" xfId="682"/>
    <cellStyle name="Обычный 8 2 2 3" xfId="683"/>
    <cellStyle name="Обычный 8 2 3" xfId="684"/>
    <cellStyle name="Обычный 8 2 3 2" xfId="685"/>
    <cellStyle name="Обычный 8 2 3 2 2" xfId="686"/>
    <cellStyle name="Обычный 8 2 3 2 2 2" xfId="687"/>
    <cellStyle name="Обычный 8 2 3 2 3" xfId="688"/>
    <cellStyle name="Обычный 8 2 3 3" xfId="689"/>
    <cellStyle name="Обычный 8 2 4" xfId="690"/>
    <cellStyle name="Обычный 8 2 4 2" xfId="691"/>
    <cellStyle name="Обычный 8 3" xfId="692"/>
    <cellStyle name="Обычный 8 3 2" xfId="693"/>
    <cellStyle name="Обычный 8 3 2 2" xfId="694"/>
    <cellStyle name="Обычный 8 3 2 2 2" xfId="695"/>
    <cellStyle name="Обычный 8 3 2 3" xfId="696"/>
    <cellStyle name="Обычный 8 3 3" xfId="697"/>
    <cellStyle name="Обычный 8 3 3 2" xfId="698"/>
    <cellStyle name="Обычный 8 3 3 2 2" xfId="699"/>
    <cellStyle name="Обычный 8 3 3 2 2 2" xfId="700"/>
    <cellStyle name="Обычный 8 3 3 2 3" xfId="701"/>
    <cellStyle name="Обычный 8 3 3 3" xfId="702"/>
    <cellStyle name="Обычный 8 3 4" xfId="703"/>
    <cellStyle name="Обычный 8 3 4 2" xfId="704"/>
    <cellStyle name="Обычный 8 4" xfId="705"/>
    <cellStyle name="Обычный 8 4 2" xfId="706"/>
    <cellStyle name="Обычный 8 4 2 2" xfId="707"/>
    <cellStyle name="Обычный 8 4 3" xfId="708"/>
    <cellStyle name="Обычный 8 5" xfId="709"/>
    <cellStyle name="Обычный 8 5 2" xfId="710"/>
    <cellStyle name="Обычный 8 5 2 2" xfId="711"/>
    <cellStyle name="Обычный 8 5 3" xfId="712"/>
    <cellStyle name="Обычный 8 6" xfId="713"/>
    <cellStyle name="Обычный 8 6 2" xfId="714"/>
    <cellStyle name="Обычный 8 6 2 2" xfId="715"/>
    <cellStyle name="Обычный 8 6 2 2 2" xfId="716"/>
    <cellStyle name="Обычный 8 6 2 3" xfId="717"/>
    <cellStyle name="Обычный 8 6 3" xfId="718"/>
    <cellStyle name="Обычный 8 7" xfId="719"/>
    <cellStyle name="Обычный 8 7 2" xfId="720"/>
    <cellStyle name="Обычный 9" xfId="721"/>
    <cellStyle name="Обычный 9 2" xfId="722"/>
    <cellStyle name="Обычный 9 2 2" xfId="723"/>
    <cellStyle name="Обычный 9 2 2 2" xfId="724"/>
    <cellStyle name="Обычный 9 2 2 2 2" xfId="725"/>
    <cellStyle name="Обычный 9 2 2 3" xfId="726"/>
    <cellStyle name="Обычный 9 2 3" xfId="727"/>
    <cellStyle name="Обычный 9 2 3 2" xfId="728"/>
    <cellStyle name="Обычный 9 2 3 2 2" xfId="729"/>
    <cellStyle name="Обычный 9 2 3 2 2 2" xfId="730"/>
    <cellStyle name="Обычный 9 2 3 2 3" xfId="731"/>
    <cellStyle name="Обычный 9 2 3 3" xfId="732"/>
    <cellStyle name="Обычный 9 2 4" xfId="733"/>
    <cellStyle name="Обычный 9 2 4 2" xfId="734"/>
    <cellStyle name="Обычный 9 3" xfId="735"/>
    <cellStyle name="Обычный 9 3 2" xfId="736"/>
    <cellStyle name="Обычный 9 3 2 2" xfId="737"/>
    <cellStyle name="Обычный 9 3 2 2 2" xfId="738"/>
    <cellStyle name="Обычный 9 3 2 3" xfId="739"/>
    <cellStyle name="Обычный 9 3 3" xfId="740"/>
    <cellStyle name="Обычный 9 3 3 2" xfId="741"/>
    <cellStyle name="Обычный 9 3 3 2 2" xfId="742"/>
    <cellStyle name="Обычный 9 3 3 2 2 2" xfId="743"/>
    <cellStyle name="Обычный 9 3 3 2 3" xfId="744"/>
    <cellStyle name="Обычный 9 3 3 3" xfId="745"/>
    <cellStyle name="Обычный 9 3 4" xfId="746"/>
    <cellStyle name="Обычный 9 3 4 2" xfId="747"/>
    <cellStyle name="Обычный 9 4" xfId="748"/>
    <cellStyle name="Обычный 9 4 2" xfId="749"/>
    <cellStyle name="Обычный 9 4 2 2" xfId="750"/>
    <cellStyle name="Обычный 9 4 3" xfId="751"/>
    <cellStyle name="Обычный 9 5" xfId="752"/>
    <cellStyle name="Обычный 9 5 2" xfId="753"/>
    <cellStyle name="Обычный 9 5 2 2" xfId="754"/>
    <cellStyle name="Обычный 9 5 3" xfId="755"/>
    <cellStyle name="Обычный 9 6" xfId="756"/>
    <cellStyle name="Обычный 9 6 2" xfId="757"/>
    <cellStyle name="Обычный 9 6 2 2" xfId="758"/>
    <cellStyle name="Обычный 9 6 2 2 2" xfId="759"/>
    <cellStyle name="Обычный 9 6 2 3" xfId="760"/>
    <cellStyle name="Обычный 9 6 3" xfId="761"/>
    <cellStyle name="Обычный 9 7" xfId="762"/>
    <cellStyle name="Обычный 9 7 2" xfId="763"/>
    <cellStyle name="Обычный_Форма_22-2_1" xfId="764"/>
    <cellStyle name="Плохой 2" xfId="765"/>
    <cellStyle name="Пояснение 2" xfId="766"/>
    <cellStyle name="Примечание 2" xfId="767"/>
    <cellStyle name="Процентный" xfId="768" builtinId="5"/>
    <cellStyle name="Процентный 2" xfId="769"/>
    <cellStyle name="Процентный 2 2" xfId="770"/>
    <cellStyle name="Процентный 2 2 2" xfId="771"/>
    <cellStyle name="Процентный 2 2 2 2" xfId="772"/>
    <cellStyle name="Процентный 2 2 3" xfId="773"/>
    <cellStyle name="Процентный 2 2 3 2" xfId="774"/>
    <cellStyle name="Процентный 2 2 4" xfId="775"/>
    <cellStyle name="Процентный 2 3" xfId="776"/>
    <cellStyle name="Процентный 2 3 2" xfId="777"/>
    <cellStyle name="Процентный 2 3 2 2" xfId="778"/>
    <cellStyle name="Процентный 2 3 3" xfId="779"/>
    <cellStyle name="Процентный 2 4" xfId="780"/>
    <cellStyle name="Процентный 2 4 2" xfId="781"/>
    <cellStyle name="Процентный 2 5" xfId="782"/>
    <cellStyle name="Процентный 2 5 2" xfId="783"/>
    <cellStyle name="Процентный 2 5 3" xfId="784"/>
    <cellStyle name="Процентный 2 6" xfId="785"/>
    <cellStyle name="Связанная ячейка 2" xfId="786"/>
    <cellStyle name="Стиль 1" xfId="787"/>
    <cellStyle name="Текст предупреждения 2" xfId="788"/>
    <cellStyle name="Финансовый" xfId="789" builtinId="3"/>
    <cellStyle name="Финансовый 2" xfId="790"/>
    <cellStyle name="Финансовый 2 2" xfId="791"/>
    <cellStyle name="Финансовый 2 2 2" xfId="792"/>
    <cellStyle name="Финансовый 2 2 2 2" xfId="793"/>
    <cellStyle name="Финансовый 2 2 2 2 2" xfId="794"/>
    <cellStyle name="Финансовый 2 2 2 2 3" xfId="795"/>
    <cellStyle name="Финансовый 2 2 2 3" xfId="796"/>
    <cellStyle name="Финансовый 2 2 3" xfId="797"/>
    <cellStyle name="Финансовый 2 2 4" xfId="798"/>
    <cellStyle name="Финансовый 2 3" xfId="799"/>
    <cellStyle name="Финансовый 2 3 2" xfId="800"/>
    <cellStyle name="Финансовый 2 3 2 2" xfId="801"/>
    <cellStyle name="Финансовый 2 3 2 2 2" xfId="802"/>
    <cellStyle name="Финансовый 2 3 2 2 3" xfId="803"/>
    <cellStyle name="Финансовый 2 3 2 3" xfId="804"/>
    <cellStyle name="Финансовый 2 3 2 3 2" xfId="805"/>
    <cellStyle name="Финансовый 2 3 2 4" xfId="806"/>
    <cellStyle name="Финансовый 2 3 2 4 2" xfId="807"/>
    <cellStyle name="Финансовый 2 3 2 4 3" xfId="808"/>
    <cellStyle name="Финансовый 2 3 2 5" xfId="809"/>
    <cellStyle name="Финансовый 2 3 2 6" xfId="810"/>
    <cellStyle name="Финансовый 2 3 3" xfId="811"/>
    <cellStyle name="Финансовый 2 3 3 2" xfId="812"/>
    <cellStyle name="Финансовый 2 3 3 2 2" xfId="813"/>
    <cellStyle name="Финансовый 2 3 3 2 2 2" xfId="814"/>
    <cellStyle name="Финансовый 2 3 3 2 2 3" xfId="815"/>
    <cellStyle name="Финансовый 2 3 3 2 3" xfId="816"/>
    <cellStyle name="Финансовый 2 3 3 3" xfId="817"/>
    <cellStyle name="Финансовый 2 3 3 4" xfId="818"/>
    <cellStyle name="Финансовый 2 3 4" xfId="819"/>
    <cellStyle name="Финансовый 2 3 4 2" xfId="820"/>
    <cellStyle name="Финансовый 2 3 5" xfId="821"/>
    <cellStyle name="Финансовый 2 3 5 2" xfId="822"/>
    <cellStyle name="Финансовый 2 3 5 3" xfId="823"/>
    <cellStyle name="Финансовый 2 3 6" xfId="824"/>
    <cellStyle name="Финансовый 2 3 7" xfId="825"/>
    <cellStyle name="Финансовый 2 4" xfId="826"/>
    <cellStyle name="Финансовый 2 4 2" xfId="827"/>
    <cellStyle name="Финансовый 2 4 2 2" xfId="828"/>
    <cellStyle name="Финансовый 2 4 3" xfId="829"/>
    <cellStyle name="Финансовый 2 5" xfId="830"/>
    <cellStyle name="Финансовый 2 5 2" xfId="831"/>
    <cellStyle name="Финансовый 2 5 2 2" xfId="832"/>
    <cellStyle name="Финансовый 2 5 2 3" xfId="833"/>
    <cellStyle name="Финансовый 2 5 3" xfId="834"/>
    <cellStyle name="Финансовый 2 5 3 2" xfId="835"/>
    <cellStyle name="Финансовый 2 5 4" xfId="836"/>
    <cellStyle name="Финансовый 2 5 4 2" xfId="837"/>
    <cellStyle name="Финансовый 2 5 4 3" xfId="838"/>
    <cellStyle name="Финансовый 2 5 5" xfId="839"/>
    <cellStyle name="Финансовый 2 5 6" xfId="840"/>
    <cellStyle name="Финансовый 2 6" xfId="841"/>
    <cellStyle name="Финансовый 2 6 2" xfId="842"/>
    <cellStyle name="Финансовый 2 7" xfId="843"/>
    <cellStyle name="Финансовый 2 7 2" xfId="844"/>
    <cellStyle name="Финансовый 2 7 3" xfId="845"/>
    <cellStyle name="Финансовый 2 8" xfId="846"/>
    <cellStyle name="Финансовый 2 9" xfId="847"/>
    <cellStyle name="Финансовый 3" xfId="848"/>
    <cellStyle name="Финансовый 3 2" xfId="849"/>
    <cellStyle name="Финансовый 3 2 2" xfId="850"/>
    <cellStyle name="Финансовый 3 2 2 2" xfId="851"/>
    <cellStyle name="Финансовый 3 2 3" xfId="852"/>
    <cellStyle name="Финансовый 3 3" xfId="853"/>
    <cellStyle name="Финансовый 3 3 2" xfId="854"/>
    <cellStyle name="Финансовый 3 4" xfId="855"/>
    <cellStyle name="Финансовый 4" xfId="856"/>
    <cellStyle name="Финансовый 4 2" xfId="857"/>
    <cellStyle name="Финансовый 4 2 2" xfId="858"/>
    <cellStyle name="Финансовый 4 3" xfId="859"/>
    <cellStyle name="Хороший 2" xfId="8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8" Type="http://schemas.openxmlformats.org/officeDocument/2006/relationships/sharedStrings" Target="sharedStrings.xml"/><Relationship  Id="rId7" Type="http://schemas.openxmlformats.org/officeDocument/2006/relationships/theme" Target="theme/theme1.xml"/><Relationship  Id="rId6" Type="http://schemas.openxmlformats.org/officeDocument/2006/relationships/worksheet" Target="worksheets/sheet5.xml"/><Relationship  Id="rId5" Type="http://schemas.openxmlformats.org/officeDocument/2006/relationships/worksheet" Target="worksheets/sheet4.xml"/><Relationship  Id="rId4" Type="http://schemas.openxmlformats.org/officeDocument/2006/relationships/worksheet" Target="worksheets/sheet3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202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"/>
      <sheetName val="Лист1"/>
      <sheetName val="Лист2"/>
    </sheetNames>
    <sheetDataSet>
      <sheetData sheetId="0" refreshError="1">
        <row r="44">
          <cell r="A44">
            <v>3</v>
          </cell>
          <cell r="G44">
            <v>7</v>
          </cell>
          <cell r="I44">
            <v>13</v>
          </cell>
        </row>
        <row r="57">
          <cell r="A57">
            <v>7</v>
          </cell>
          <cell r="G57">
            <v>178.5</v>
          </cell>
          <cell r="I57">
            <v>0</v>
          </cell>
        </row>
        <row r="71">
          <cell r="A71">
            <v>10</v>
          </cell>
          <cell r="G71">
            <v>981.92599999999993</v>
          </cell>
          <cell r="I71">
            <v>456</v>
          </cell>
        </row>
        <row r="87">
          <cell r="A87">
            <v>8</v>
          </cell>
          <cell r="G87">
            <v>80.3</v>
          </cell>
          <cell r="I87">
            <v>0</v>
          </cell>
        </row>
        <row r="97">
          <cell r="A97">
            <v>2</v>
          </cell>
          <cell r="G97">
            <v>602</v>
          </cell>
          <cell r="I97">
            <v>10</v>
          </cell>
        </row>
        <row r="117">
          <cell r="A117">
            <v>10</v>
          </cell>
          <cell r="G117">
            <v>1364.3619999999999</v>
          </cell>
          <cell r="I117">
            <v>0</v>
          </cell>
        </row>
        <row r="132">
          <cell r="A132">
            <v>9</v>
          </cell>
          <cell r="G132">
            <v>44</v>
          </cell>
          <cell r="I132">
            <v>10</v>
          </cell>
        </row>
        <row r="142">
          <cell r="A142">
            <v>4</v>
          </cell>
          <cell r="G142">
            <v>76.272999999999996</v>
          </cell>
          <cell r="I142">
            <v>0</v>
          </cell>
        </row>
        <row r="152">
          <cell r="A152">
            <v>5</v>
          </cell>
          <cell r="G152">
            <v>775</v>
          </cell>
          <cell r="I152">
            <v>0</v>
          </cell>
        </row>
        <row r="163">
          <cell r="A163">
            <v>2</v>
          </cell>
          <cell r="G163">
            <v>130</v>
          </cell>
          <cell r="I163">
            <v>1</v>
          </cell>
        </row>
        <row r="170">
          <cell r="A170">
            <v>2</v>
          </cell>
          <cell r="G170">
            <v>19.32</v>
          </cell>
          <cell r="I170">
            <v>1</v>
          </cell>
        </row>
        <row r="207">
          <cell r="A207">
            <v>29</v>
          </cell>
          <cell r="G207">
            <v>1470.3450000000003</v>
          </cell>
          <cell r="I207">
            <v>128</v>
          </cell>
        </row>
        <row r="217">
          <cell r="A217">
            <v>4</v>
          </cell>
          <cell r="G217">
            <v>40</v>
          </cell>
          <cell r="I217">
            <v>0</v>
          </cell>
        </row>
        <row r="237">
          <cell r="A237">
            <v>10</v>
          </cell>
          <cell r="G237">
            <v>133.80000000000001</v>
          </cell>
          <cell r="I237">
            <v>22</v>
          </cell>
        </row>
        <row r="242">
          <cell r="A242">
            <v>2</v>
          </cell>
        </row>
        <row r="285">
          <cell r="A285">
            <v>5</v>
          </cell>
          <cell r="G285">
            <v>386</v>
          </cell>
          <cell r="I285">
            <v>0</v>
          </cell>
        </row>
        <row r="302">
          <cell r="A302">
            <v>11</v>
          </cell>
          <cell r="G302">
            <v>95.899999999999991</v>
          </cell>
          <cell r="I302">
            <v>8</v>
          </cell>
        </row>
        <row r="315">
          <cell r="A315">
            <v>7</v>
          </cell>
          <cell r="G315">
            <v>766</v>
          </cell>
          <cell r="I315">
            <v>33</v>
          </cell>
        </row>
        <row r="332">
          <cell r="A332">
            <v>15</v>
          </cell>
          <cell r="G332">
            <v>2160.0100000000002</v>
          </cell>
          <cell r="I332">
            <v>68</v>
          </cell>
        </row>
      </sheetData>
      <sheetData sheetId="1" refreshError="1"/>
      <sheetData sheetId="2" refreshError="1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25" zoomScale="86" workbookViewId="0">
      <selection activeCell="E99" activeCellId="0" sqref="E99"/>
    </sheetView>
  </sheetViews>
  <sheetFormatPr defaultColWidth="8.85546875" defaultRowHeight="14.25"/>
  <cols>
    <col customWidth="1" min="1" max="1" style="2" width="4.28515625"/>
    <col customWidth="1" min="2" max="2" style="3" width="28.42578125"/>
    <col customWidth="1" min="3" max="3" style="3" width="25.7109375"/>
    <col customWidth="1" min="4" max="4" style="4" width="8.28125"/>
    <col bestFit="1" customWidth="1" min="5" max="5" style="5" width="12.57421875"/>
    <col bestFit="1" customWidth="1" min="6" max="6" style="5" width="10.57421875"/>
    <col bestFit="1" customWidth="1" min="7" max="7" style="6" width="14.28125"/>
    <col customWidth="1" min="8" max="8" style="6" width="13.28515625"/>
    <col bestFit="1" customWidth="1" min="9" max="9" style="6" width="13.8515625"/>
    <col customWidth="1" min="10" max="10" style="6" width="8.85546875"/>
    <col bestFit="1" customWidth="1" min="11" max="11" style="7" width="10.7109375"/>
    <col customWidth="1" min="12" max="12" style="8" width="18.8515625"/>
    <col bestFit="1" min="13" max="13" style="9" width="11.140625"/>
    <col min="14" max="58" style="9" width="8.85546875"/>
    <col min="59" max="59" style="10" width="8.85546875"/>
    <col min="60" max="609" style="11" width="8.85546875"/>
    <col min="610" max="16384" style="1" width="8.85546875"/>
  </cols>
  <sheetData>
    <row r="1">
      <c r="G1" s="12"/>
      <c r="H1" s="13"/>
      <c r="J1" s="14"/>
      <c r="K1" s="15"/>
      <c r="L1" s="16"/>
      <c r="M1" s="9"/>
      <c r="N1" s="9"/>
      <c r="O1" s="9"/>
      <c r="P1" s="9"/>
      <c r="Q1" s="9"/>
      <c r="R1" s="9"/>
      <c r="S1" s="9"/>
      <c r="T1" s="9"/>
      <c r="U1" s="9"/>
    </row>
    <row r="2">
      <c r="C2" s="17" t="s">
        <v>0</v>
      </c>
      <c r="D2" s="18"/>
      <c r="E2" s="19"/>
      <c r="F2" s="19"/>
      <c r="G2" s="14"/>
      <c r="H2" s="20"/>
      <c r="I2" s="20"/>
      <c r="J2" s="14"/>
      <c r="K2" s="21"/>
      <c r="L2" s="16"/>
      <c r="M2" s="9"/>
      <c r="N2" s="9"/>
      <c r="O2" s="9"/>
      <c r="P2" s="9"/>
      <c r="Q2" s="9"/>
      <c r="R2" s="9"/>
      <c r="S2" s="9"/>
      <c r="T2" s="9"/>
      <c r="U2" s="9"/>
    </row>
    <row r="3" ht="13.5">
      <c r="B3" s="22"/>
      <c r="C3" s="23" t="s">
        <v>1</v>
      </c>
      <c r="D3" s="24"/>
      <c r="E3" s="25"/>
      <c r="F3" s="26"/>
      <c r="G3" s="27"/>
      <c r="H3" s="28"/>
      <c r="I3" s="28"/>
      <c r="J3" s="29"/>
      <c r="K3" s="30"/>
      <c r="L3" s="16"/>
      <c r="M3" s="9"/>
      <c r="N3" s="9"/>
      <c r="O3" s="9"/>
      <c r="P3" s="9"/>
      <c r="Q3" s="9"/>
      <c r="R3" s="9"/>
      <c r="S3" s="9"/>
      <c r="T3" s="9"/>
      <c r="U3" s="9"/>
    </row>
    <row r="4" ht="24">
      <c r="A4" s="31"/>
      <c r="B4" s="32" t="s">
        <v>2</v>
      </c>
      <c r="C4" s="33"/>
      <c r="D4" s="34"/>
      <c r="E4" s="35"/>
      <c r="F4" s="35" t="s">
        <v>3</v>
      </c>
      <c r="G4" s="36" t="s">
        <v>4</v>
      </c>
      <c r="H4" s="37" t="s">
        <v>5</v>
      </c>
      <c r="I4" s="38" t="s">
        <v>6</v>
      </c>
      <c r="J4" s="39"/>
      <c r="K4" s="40"/>
      <c r="L4" s="16"/>
      <c r="M4" s="9"/>
      <c r="N4" s="9"/>
      <c r="O4" s="9"/>
      <c r="P4" s="9"/>
      <c r="Q4" s="9"/>
      <c r="R4" s="9"/>
      <c r="S4" s="9"/>
      <c r="T4" s="9"/>
      <c r="U4" s="9"/>
    </row>
    <row r="5" ht="18.75" customHeight="1">
      <c r="A5" s="31"/>
      <c r="B5" s="41"/>
      <c r="C5" s="3"/>
      <c r="D5" s="4"/>
      <c r="E5" s="5"/>
      <c r="F5" s="5"/>
      <c r="G5" s="42"/>
      <c r="H5" s="43"/>
      <c r="I5" s="44"/>
      <c r="J5" s="39"/>
      <c r="K5" s="45"/>
      <c r="L5" s="1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>
      <c r="A6" s="31"/>
      <c r="B6" s="46" t="s">
        <v>7</v>
      </c>
      <c r="C6" s="17"/>
      <c r="D6" s="18"/>
      <c r="E6" s="19"/>
      <c r="F6" s="47"/>
      <c r="G6" s="48"/>
      <c r="H6" s="49"/>
      <c r="I6" s="50"/>
      <c r="J6" s="51"/>
      <c r="K6" s="45"/>
      <c r="L6" s="1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>
      <c r="A7" s="31"/>
      <c r="B7" s="41" t="s">
        <v>8</v>
      </c>
      <c r="E7" s="5"/>
      <c r="F7" s="52"/>
      <c r="G7" s="53"/>
      <c r="H7" s="54"/>
      <c r="I7" s="55"/>
      <c r="J7" s="51"/>
      <c r="K7" s="45"/>
      <c r="L7" s="16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4">
      <c r="A8" s="31"/>
      <c r="B8" s="41" t="s">
        <v>9</v>
      </c>
      <c r="E8" s="5"/>
      <c r="F8" s="52"/>
      <c r="G8" s="56"/>
      <c r="H8" s="54"/>
      <c r="I8" s="55"/>
      <c r="J8" s="51"/>
      <c r="K8" s="45"/>
      <c r="L8" s="1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>
      <c r="A9" s="31"/>
      <c r="B9" s="41" t="s">
        <v>10</v>
      </c>
      <c r="C9" s="3"/>
      <c r="D9" s="4"/>
      <c r="E9" s="5"/>
      <c r="F9" s="52"/>
      <c r="G9" s="56"/>
      <c r="H9" s="54"/>
      <c r="I9" s="55"/>
      <c r="J9" s="51"/>
      <c r="K9" s="57"/>
      <c r="L9" s="16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13.5">
      <c r="A10" s="31"/>
      <c r="B10" s="58" t="s">
        <v>11</v>
      </c>
      <c r="C10" s="59"/>
      <c r="D10" s="60"/>
      <c r="E10" s="61"/>
      <c r="F10" s="62"/>
      <c r="G10" s="63"/>
      <c r="H10" s="64"/>
      <c r="I10" s="65"/>
      <c r="J10" s="51"/>
      <c r="K10" s="57"/>
      <c r="L10" s="1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>
      <c r="B11" s="66"/>
      <c r="C11" s="66"/>
      <c r="D11" s="67"/>
      <c r="E11" s="68"/>
      <c r="F11" s="68"/>
      <c r="G11" s="69"/>
      <c r="H11" s="70"/>
      <c r="I11" s="70"/>
      <c r="J11" s="71"/>
      <c r="K11" s="72"/>
      <c r="L11" s="1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1.75" customHeight="1">
      <c r="B12" s="3" t="s">
        <v>12</v>
      </c>
      <c r="C12" s="3" t="s">
        <v>13</v>
      </c>
      <c r="D12" s="4"/>
      <c r="E12" s="5"/>
      <c r="F12" s="5" t="s">
        <v>3</v>
      </c>
      <c r="G12" s="42" t="s">
        <v>4</v>
      </c>
      <c r="H12" s="73" t="s">
        <v>5</v>
      </c>
      <c r="I12" s="73" t="s">
        <v>6</v>
      </c>
      <c r="J12" s="53"/>
      <c r="K12" s="74"/>
      <c r="L12" s="1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>
      <c r="B13" s="75" t="s">
        <v>14</v>
      </c>
      <c r="C13" s="75"/>
      <c r="D13" s="4"/>
      <c r="E13" s="76"/>
      <c r="F13" s="77"/>
      <c r="G13" s="77"/>
      <c r="H13" s="78"/>
      <c r="I13" s="78"/>
      <c r="J13" s="56"/>
      <c r="K13" s="45"/>
      <c r="L13" s="1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>
      <c r="B14" s="79" t="s">
        <v>15</v>
      </c>
      <c r="C14" s="79"/>
      <c r="D14" s="4"/>
      <c r="E14" s="80"/>
      <c r="F14" s="81"/>
      <c r="G14" s="82"/>
      <c r="H14" s="73"/>
      <c r="I14" s="73"/>
      <c r="J14" s="56"/>
      <c r="K14" s="45"/>
      <c r="L14" s="1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>
      <c r="B15" s="79" t="s">
        <v>16</v>
      </c>
      <c r="C15" s="79"/>
      <c r="D15" s="4"/>
      <c r="E15" s="80"/>
      <c r="F15" s="81"/>
      <c r="G15" s="82"/>
      <c r="H15" s="73"/>
      <c r="I15" s="73"/>
      <c r="J15" s="56"/>
      <c r="K15" s="45"/>
      <c r="L15" s="1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1">
      <c r="B16" s="83" t="s">
        <v>17</v>
      </c>
      <c r="C16" s="83" t="e">
        <f>#REF!</f>
        <v>#REF!</v>
      </c>
      <c r="D16" s="4"/>
      <c r="E16" s="84"/>
      <c r="F16" s="85"/>
      <c r="G16" s="86"/>
      <c r="H16" s="54"/>
      <c r="I16" s="54"/>
      <c r="J16" s="56"/>
      <c r="K16" s="45"/>
      <c r="L16" s="1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>
      <c r="B17" s="87" t="s">
        <v>18</v>
      </c>
      <c r="C17" s="87" t="s">
        <v>19</v>
      </c>
      <c r="D17" s="4"/>
      <c r="E17" s="88"/>
      <c r="F17" s="89"/>
      <c r="G17" s="90"/>
      <c r="H17" s="54"/>
      <c r="I17" s="54"/>
      <c r="J17" s="56"/>
      <c r="K17" s="45"/>
      <c r="L17" s="1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>
      <c r="B18" s="91" t="s">
        <v>20</v>
      </c>
      <c r="C18" s="91"/>
      <c r="D18" s="4"/>
      <c r="E18" s="92"/>
      <c r="F18" s="93"/>
      <c r="G18" s="94"/>
      <c r="H18" s="54"/>
      <c r="I18" s="54"/>
      <c r="J18" s="56"/>
      <c r="K18" s="45"/>
      <c r="L18" s="1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>
      <c r="B19" s="91" t="s">
        <v>21</v>
      </c>
      <c r="C19" s="91"/>
      <c r="D19" s="4"/>
      <c r="E19" s="92"/>
      <c r="F19" s="93"/>
      <c r="G19" s="94"/>
      <c r="H19" s="54"/>
      <c r="I19" s="54"/>
      <c r="J19" s="56"/>
      <c r="K19" s="45"/>
      <c r="L19" s="1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>
      <c r="B20" s="95" t="s">
        <v>22</v>
      </c>
      <c r="C20" s="96">
        <v>0</v>
      </c>
      <c r="D20" s="97"/>
      <c r="E20" s="98"/>
      <c r="F20" s="99"/>
      <c r="G20" s="99"/>
      <c r="H20" s="49"/>
      <c r="I20" s="49"/>
      <c r="J20" s="56"/>
      <c r="K20" s="45"/>
      <c r="L20" s="1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="11" customFormat="1">
      <c r="A21" s="2"/>
      <c r="B21" s="17" t="s">
        <v>23</v>
      </c>
      <c r="C21" s="3"/>
      <c r="D21" s="4"/>
      <c r="E21" s="5"/>
      <c r="F21" s="100"/>
      <c r="G21" s="100"/>
      <c r="H21" s="49"/>
      <c r="I21" s="49"/>
      <c r="J21" s="56"/>
      <c r="K21" s="57"/>
      <c r="L21" s="1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</row>
    <row r="22">
      <c r="B22" s="101"/>
      <c r="C22" s="101"/>
      <c r="D22" s="4"/>
      <c r="E22" s="102"/>
      <c r="F22" s="103"/>
      <c r="G22" s="104"/>
      <c r="H22" s="54"/>
      <c r="I22" s="54"/>
      <c r="J22" s="56"/>
      <c r="K22" s="45"/>
      <c r="L22" s="1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39" customHeight="1">
      <c r="B23" s="3" t="s">
        <v>24</v>
      </c>
      <c r="C23" s="3" t="s">
        <v>25</v>
      </c>
      <c r="D23" s="4"/>
      <c r="E23" s="5"/>
      <c r="F23" s="5" t="s">
        <v>26</v>
      </c>
      <c r="G23" s="42" t="s">
        <v>27</v>
      </c>
      <c r="H23" s="43" t="s">
        <v>28</v>
      </c>
      <c r="I23" s="43" t="s">
        <v>29</v>
      </c>
      <c r="J23" s="42" t="s">
        <v>30</v>
      </c>
      <c r="K23" s="105"/>
      <c r="L23" s="1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>
      <c r="B24" s="3" t="s">
        <v>31</v>
      </c>
      <c r="G24" s="106"/>
      <c r="H24" s="107"/>
      <c r="L24" s="1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>
      <c r="B25" s="108" t="s">
        <v>32</v>
      </c>
      <c r="C25" s="109">
        <f>F25*1</f>
        <v>0</v>
      </c>
      <c r="D25" s="110"/>
      <c r="E25" s="111"/>
      <c r="F25" s="112"/>
      <c r="G25" s="113"/>
      <c r="H25" s="114"/>
      <c r="I25" s="115"/>
      <c r="J25" s="116"/>
      <c r="K25" s="117"/>
      <c r="L25" s="1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>
      <c r="B26" s="118" t="s">
        <v>33</v>
      </c>
      <c r="C26" s="119">
        <f t="shared" ref="C26:C27" si="0">F26*0.6</f>
        <v>0</v>
      </c>
      <c r="D26" s="110"/>
      <c r="E26" s="120"/>
      <c r="F26" s="121"/>
      <c r="G26" s="122"/>
      <c r="H26" s="123"/>
      <c r="I26" s="73"/>
      <c r="J26" s="53"/>
      <c r="K26" s="117"/>
      <c r="L26" s="1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>
      <c r="B27" s="124" t="s">
        <v>34</v>
      </c>
      <c r="C27" s="125">
        <f t="shared" si="0"/>
        <v>0</v>
      </c>
      <c r="D27" s="110"/>
      <c r="E27" s="126"/>
      <c r="F27" s="127"/>
      <c r="G27" s="128"/>
      <c r="H27" s="129"/>
      <c r="I27" s="73"/>
      <c r="J27" s="53"/>
      <c r="K27" s="117"/>
      <c r="L27" s="1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>
      <c r="B28" s="130" t="s">
        <v>35</v>
      </c>
      <c r="C28" s="130"/>
      <c r="D28" s="4"/>
      <c r="E28" s="131"/>
      <c r="F28" s="132"/>
      <c r="G28" s="133"/>
      <c r="H28" s="134"/>
      <c r="I28" s="73"/>
      <c r="J28" s="53"/>
      <c r="K28" s="117"/>
      <c r="L28" s="1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>
      <c r="B29" s="135" t="s">
        <v>36</v>
      </c>
      <c r="C29" s="136">
        <f>F29*0.1</f>
        <v>0</v>
      </c>
      <c r="D29" s="110"/>
      <c r="E29" s="137"/>
      <c r="F29" s="138"/>
      <c r="G29" s="139"/>
      <c r="H29" s="140"/>
      <c r="I29" s="73"/>
      <c r="J29" s="53"/>
      <c r="K29" s="117"/>
      <c r="L29" s="1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="1" customFormat="1">
      <c r="A30" s="2"/>
      <c r="B30" s="141" t="s">
        <v>37</v>
      </c>
      <c r="C30" s="141"/>
      <c r="D30" s="4"/>
      <c r="E30" s="142"/>
      <c r="F30" s="143"/>
      <c r="G30" s="144"/>
      <c r="H30" s="145"/>
      <c r="I30" s="73"/>
      <c r="J30" s="53"/>
      <c r="K30" s="117"/>
      <c r="L30" s="146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</row>
    <row r="31" s="1" customFormat="1">
      <c r="A31" s="2"/>
      <c r="B31" s="141" t="s">
        <v>38</v>
      </c>
      <c r="C31" s="141"/>
      <c r="D31" s="4"/>
      <c r="E31" s="142"/>
      <c r="F31" s="143"/>
      <c r="G31" s="144"/>
      <c r="H31" s="145"/>
      <c r="I31" s="73"/>
      <c r="J31" s="53"/>
      <c r="K31" s="117"/>
      <c r="L31" s="146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</row>
    <row r="32" s="1" customFormat="1">
      <c r="A32" s="2"/>
      <c r="B32" s="148" t="s">
        <v>39</v>
      </c>
      <c r="C32" s="148" t="s">
        <v>40</v>
      </c>
      <c r="D32" s="4"/>
      <c r="E32" s="149"/>
      <c r="F32" s="150"/>
      <c r="G32" s="151"/>
      <c r="H32" s="152"/>
      <c r="I32" s="54"/>
      <c r="J32" s="56"/>
      <c r="K32" s="117"/>
      <c r="L32" s="146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</row>
    <row r="33" s="1" customFormat="1">
      <c r="A33" s="2"/>
      <c r="B33" s="17" t="s">
        <v>41</v>
      </c>
      <c r="C33" s="153">
        <f>SUM(C25:C32)</f>
        <v>0</v>
      </c>
      <c r="D33" s="97"/>
      <c r="E33" s="19"/>
      <c r="F33" s="154"/>
      <c r="G33" s="155"/>
      <c r="H33" s="156"/>
      <c r="I33" s="49"/>
      <c r="J33" s="48"/>
      <c r="K33" s="157"/>
      <c r="L33" s="146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</row>
    <row r="34" s="1" customFormat="1">
      <c r="A34" s="2"/>
      <c r="B34" s="158" t="s">
        <v>42</v>
      </c>
      <c r="C34" s="158"/>
      <c r="D34" s="4"/>
      <c r="E34" s="159"/>
      <c r="F34" s="160"/>
      <c r="G34" s="161"/>
      <c r="H34" s="162"/>
      <c r="I34" s="54"/>
      <c r="J34" s="56"/>
      <c r="K34" s="157"/>
      <c r="L34" s="146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</row>
    <row r="35" s="1" customFormat="1">
      <c r="A35" s="2"/>
      <c r="B35" s="17" t="s">
        <v>43</v>
      </c>
      <c r="C35" s="17"/>
      <c r="D35" s="18"/>
      <c r="E35" s="19"/>
      <c r="F35" s="154"/>
      <c r="G35" s="155"/>
      <c r="H35" s="163"/>
      <c r="I35" s="54"/>
      <c r="J35" s="56"/>
      <c r="K35" s="157"/>
      <c r="L35" s="146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</row>
    <row r="36" s="1" customFormat="1">
      <c r="A36" s="2"/>
      <c r="B36" s="164" t="s">
        <v>44</v>
      </c>
      <c r="C36" s="164"/>
      <c r="D36" s="18"/>
      <c r="E36" s="165"/>
      <c r="F36" s="166"/>
      <c r="G36" s="167"/>
      <c r="H36" s="168"/>
      <c r="I36" s="54"/>
      <c r="J36" s="56"/>
      <c r="K36" s="157"/>
      <c r="L36" s="146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</row>
    <row r="37" s="1" customFormat="1">
      <c r="A37" s="169"/>
      <c r="B37" s="170" t="s">
        <v>41</v>
      </c>
      <c r="C37" s="170"/>
      <c r="D37" s="18"/>
      <c r="E37" s="171"/>
      <c r="F37" s="172"/>
      <c r="G37" s="48"/>
      <c r="H37" s="173"/>
      <c r="I37" s="49"/>
      <c r="J37" s="48"/>
      <c r="K37" s="174"/>
      <c r="L37" s="146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</row>
    <row r="38" s="1" customFormat="1">
      <c r="A38" s="169"/>
      <c r="B38" s="175" t="s">
        <v>45</v>
      </c>
      <c r="C38" s="176" t="e">
        <f>E46*0.06+#REF!*0.66+E50+#REF!*0.06+E51+E67*0.02+E70+#REF!+#REF!+E94+E95*0.66+E105+E106+#REF!*0.66+E116*0.66+E117*0.66+#REF!+E125*0.66+E145*0.02+E146*0.6+E178*0.66+#REF!+E186*0.66+E187*0.66+E226+#REF!*0.66+E236</f>
        <v>#REF!</v>
      </c>
      <c r="D38" s="110"/>
      <c r="E38" s="171"/>
      <c r="F38" s="177"/>
      <c r="G38" s="178"/>
      <c r="H38" s="54"/>
      <c r="I38" s="54"/>
      <c r="J38" s="56"/>
      <c r="K38" s="40"/>
      <c r="L38" s="146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</row>
    <row r="39" s="1" customFormat="1">
      <c r="A39" s="179" t="s">
        <v>46</v>
      </c>
      <c r="B39" s="170"/>
      <c r="C39" s="170"/>
      <c r="D39" s="18"/>
      <c r="E39" s="180"/>
      <c r="F39" s="180"/>
      <c r="G39" s="181"/>
      <c r="H39" s="78"/>
      <c r="I39" s="78"/>
      <c r="J39" s="181"/>
      <c r="K39" s="182"/>
      <c r="L39" s="146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</row>
    <row r="40" s="1" customFormat="1">
      <c r="A40" s="183"/>
      <c r="B40" s="17"/>
      <c r="C40" s="17"/>
      <c r="D40" s="18"/>
      <c r="E40" s="19"/>
      <c r="F40" s="19"/>
      <c r="G40" s="14"/>
      <c r="H40" s="20"/>
      <c r="I40" s="20"/>
      <c r="J40" s="14"/>
      <c r="K40" s="21"/>
      <c r="L40" s="146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</row>
    <row r="41" s="1" customFormat="1">
      <c r="A41" s="184" t="s">
        <v>47</v>
      </c>
      <c r="B41" s="17" t="s">
        <v>48</v>
      </c>
      <c r="C41" s="17" t="s">
        <v>49</v>
      </c>
      <c r="D41" s="18"/>
      <c r="E41" s="19" t="s">
        <v>50</v>
      </c>
      <c r="F41" s="19"/>
      <c r="G41" s="14" t="s">
        <v>51</v>
      </c>
      <c r="H41" s="20" t="s">
        <v>4</v>
      </c>
      <c r="I41" s="20"/>
      <c r="J41" s="14"/>
      <c r="K41" s="15"/>
      <c r="L41" s="146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</row>
    <row r="42" s="1" customFormat="1" ht="36">
      <c r="A42" s="184"/>
      <c r="B42" s="17"/>
      <c r="C42" s="17"/>
      <c r="D42" s="18"/>
      <c r="E42" s="19" t="s">
        <v>52</v>
      </c>
      <c r="F42" s="19" t="s">
        <v>53</v>
      </c>
      <c r="G42" s="14"/>
      <c r="H42" s="20" t="s">
        <v>54</v>
      </c>
      <c r="I42" s="20" t="s">
        <v>55</v>
      </c>
      <c r="J42" s="14"/>
      <c r="K42" s="15" t="s">
        <v>56</v>
      </c>
      <c r="L42" s="146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</row>
    <row r="43" s="1" customFormat="1" ht="36">
      <c r="A43" s="185">
        <v>1</v>
      </c>
      <c r="B43" s="185">
        <v>2</v>
      </c>
      <c r="C43" s="186">
        <v>3</v>
      </c>
      <c r="D43" s="187"/>
      <c r="E43" s="185">
        <v>4</v>
      </c>
      <c r="F43" s="186">
        <v>4</v>
      </c>
      <c r="G43" s="185">
        <v>5</v>
      </c>
      <c r="H43" s="186">
        <v>6</v>
      </c>
      <c r="I43" s="185">
        <v>7</v>
      </c>
      <c r="J43" s="186">
        <v>8</v>
      </c>
      <c r="K43" s="105"/>
      <c r="L43" s="146"/>
      <c r="M43" s="188"/>
      <c r="N43" s="147"/>
      <c r="O43" s="188"/>
      <c r="P43" s="147"/>
      <c r="Q43" s="188"/>
      <c r="R43" s="147"/>
      <c r="S43" s="188"/>
      <c r="T43" s="147"/>
      <c r="U43" s="188"/>
      <c r="V43" s="147"/>
      <c r="W43" s="188"/>
      <c r="X43" s="147"/>
      <c r="Y43" s="188"/>
      <c r="Z43" s="147"/>
      <c r="AA43" s="188"/>
      <c r="AB43" s="147"/>
      <c r="AC43" s="188"/>
      <c r="AD43" s="147"/>
      <c r="AE43" s="188"/>
      <c r="AF43" s="147"/>
      <c r="AG43" s="188"/>
      <c r="AH43" s="147"/>
      <c r="AI43" s="188"/>
      <c r="AJ43" s="147"/>
      <c r="AK43" s="188"/>
      <c r="AL43" s="147"/>
      <c r="AM43" s="188"/>
      <c r="AN43" s="147"/>
      <c r="AO43" s="188"/>
      <c r="AP43" s="147"/>
      <c r="AQ43" s="188"/>
      <c r="AR43" s="147"/>
      <c r="AS43" s="188"/>
      <c r="AT43" s="147"/>
      <c r="AU43" s="188"/>
      <c r="AV43" s="147"/>
      <c r="AW43" s="188"/>
      <c r="AX43" s="147"/>
      <c r="AY43" s="188"/>
      <c r="AZ43" s="147"/>
      <c r="BA43" s="188"/>
      <c r="BB43" s="147"/>
      <c r="BC43" s="188"/>
      <c r="BD43" s="147"/>
      <c r="BE43" s="188"/>
      <c r="BF43" s="147"/>
    </row>
    <row r="44" s="1" customFormat="1" ht="36" customHeight="1">
      <c r="A44" s="185"/>
      <c r="B44" s="185" t="s">
        <v>57</v>
      </c>
      <c r="C44" s="185"/>
      <c r="D44" s="110"/>
      <c r="E44" s="185"/>
      <c r="F44" s="185"/>
      <c r="G44" s="185"/>
      <c r="H44" s="185"/>
      <c r="I44" s="185"/>
      <c r="J44" s="185"/>
      <c r="K44" s="105"/>
      <c r="L44" s="146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</row>
    <row r="45" s="1" customFormat="1" ht="12.75" customHeight="1">
      <c r="A45" s="189"/>
      <c r="B45" s="190"/>
      <c r="C45" s="191" t="s">
        <v>58</v>
      </c>
      <c r="D45" s="192"/>
      <c r="E45" s="193"/>
      <c r="F45" s="193"/>
      <c r="G45" s="194"/>
      <c r="H45" s="195"/>
      <c r="I45" s="195"/>
      <c r="J45" s="194"/>
      <c r="K45" s="196"/>
      <c r="L45" s="146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</row>
    <row r="46" s="197" customFormat="1" ht="19.5" customHeight="1">
      <c r="A46" s="198"/>
      <c r="B46" s="190" t="s">
        <v>59</v>
      </c>
      <c r="C46" s="190"/>
      <c r="D46" s="4">
        <v>1</v>
      </c>
      <c r="E46" s="199"/>
      <c r="F46" s="200"/>
      <c r="G46" s="199"/>
      <c r="H46" s="201"/>
      <c r="I46" s="202"/>
      <c r="J46" s="203"/>
      <c r="K46" s="204"/>
      <c r="L46" s="205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197"/>
      <c r="EN46" s="197"/>
      <c r="EO46" s="197"/>
      <c r="EP46" s="197"/>
      <c r="EQ46" s="197"/>
      <c r="ER46" s="197"/>
      <c r="ES46" s="197"/>
      <c r="ET46" s="197"/>
      <c r="EU46" s="197"/>
      <c r="EV46" s="197"/>
      <c r="EW46" s="197"/>
      <c r="EX46" s="197"/>
      <c r="EY46" s="197"/>
      <c r="EZ46" s="197"/>
      <c r="FA46" s="197"/>
      <c r="FB46" s="197"/>
      <c r="FC46" s="197"/>
      <c r="FD46" s="197"/>
      <c r="FE46" s="197"/>
      <c r="FF46" s="197"/>
      <c r="FG46" s="197"/>
      <c r="FH46" s="197"/>
      <c r="FI46" s="197"/>
      <c r="FJ46" s="197"/>
      <c r="FK46" s="197"/>
      <c r="FL46" s="197"/>
      <c r="FM46" s="197"/>
      <c r="FN46" s="197"/>
      <c r="FO46" s="197"/>
      <c r="FP46" s="197"/>
      <c r="FQ46" s="197"/>
      <c r="FR46" s="197"/>
      <c r="FS46" s="197"/>
      <c r="FT46" s="197"/>
      <c r="FU46" s="197"/>
      <c r="FV46" s="197"/>
      <c r="FW46" s="197"/>
      <c r="FX46" s="197"/>
      <c r="FY46" s="197"/>
      <c r="FZ46" s="197"/>
      <c r="GA46" s="197"/>
      <c r="GB46" s="197"/>
      <c r="GC46" s="197"/>
      <c r="GD46" s="197"/>
      <c r="GE46" s="197"/>
      <c r="GF46" s="197"/>
      <c r="GG46" s="197"/>
      <c r="GH46" s="197"/>
      <c r="GI46" s="197"/>
      <c r="GJ46" s="197"/>
      <c r="GK46" s="197"/>
      <c r="GL46" s="197"/>
      <c r="GM46" s="197"/>
      <c r="GN46" s="197"/>
      <c r="GO46" s="197"/>
      <c r="GP46" s="197"/>
      <c r="GQ46" s="197"/>
      <c r="GR46" s="197"/>
      <c r="GS46" s="197"/>
      <c r="GT46" s="197"/>
      <c r="GU46" s="197"/>
      <c r="GV46" s="197"/>
      <c r="GW46" s="197"/>
      <c r="GX46" s="197"/>
      <c r="GY46" s="197"/>
      <c r="GZ46" s="197"/>
      <c r="HA46" s="197"/>
      <c r="HB46" s="197"/>
      <c r="HC46" s="197"/>
      <c r="HD46" s="197"/>
      <c r="HE46" s="197"/>
      <c r="HF46" s="197"/>
      <c r="HG46" s="197"/>
      <c r="HH46" s="197"/>
      <c r="HI46" s="197"/>
      <c r="HJ46" s="197"/>
      <c r="HK46" s="197"/>
      <c r="HL46" s="197"/>
      <c r="HM46" s="197"/>
      <c r="HN46" s="197"/>
      <c r="HO46" s="197"/>
      <c r="HP46" s="197"/>
      <c r="HQ46" s="197"/>
      <c r="HR46" s="197"/>
      <c r="HS46" s="197"/>
      <c r="HT46" s="197"/>
      <c r="HU46" s="197"/>
      <c r="HV46" s="197"/>
      <c r="HW46" s="197"/>
      <c r="HX46" s="197"/>
      <c r="HY46" s="197"/>
      <c r="HZ46" s="197"/>
      <c r="IA46" s="197"/>
      <c r="IB46" s="197"/>
      <c r="IC46" s="197"/>
      <c r="ID46" s="197"/>
      <c r="IE46" s="197"/>
      <c r="IF46" s="197"/>
      <c r="IG46" s="197"/>
      <c r="IH46" s="197"/>
      <c r="II46" s="197"/>
      <c r="IJ46" s="197"/>
      <c r="IK46" s="197"/>
      <c r="IL46" s="197"/>
      <c r="IM46" s="197"/>
      <c r="IN46" s="197"/>
      <c r="IO46" s="197"/>
      <c r="IP46" s="197"/>
      <c r="IQ46" s="197"/>
      <c r="IR46" s="197"/>
      <c r="IS46" s="197"/>
      <c r="IT46" s="197"/>
      <c r="IU46" s="197"/>
      <c r="IV46" s="197"/>
      <c r="IW46" s="197"/>
      <c r="IX46" s="197"/>
      <c r="IY46" s="197"/>
      <c r="IZ46" s="197"/>
      <c r="JA46" s="197"/>
      <c r="JB46" s="197"/>
      <c r="JC46" s="197"/>
      <c r="JD46" s="197"/>
      <c r="JE46" s="197"/>
      <c r="JF46" s="197"/>
      <c r="JG46" s="197"/>
      <c r="JH46" s="197"/>
      <c r="JI46" s="197"/>
      <c r="JJ46" s="197"/>
      <c r="JK46" s="197"/>
      <c r="JL46" s="197"/>
      <c r="JM46" s="197"/>
      <c r="JN46" s="197"/>
      <c r="JO46" s="197"/>
      <c r="JP46" s="197"/>
      <c r="JQ46" s="197"/>
      <c r="JR46" s="197"/>
      <c r="JS46" s="197"/>
      <c r="JT46" s="197"/>
      <c r="JU46" s="197"/>
      <c r="JV46" s="197"/>
      <c r="JW46" s="197"/>
      <c r="JX46" s="197"/>
      <c r="JY46" s="197"/>
      <c r="JZ46" s="197"/>
      <c r="KA46" s="197"/>
      <c r="KB46" s="197"/>
      <c r="KC46" s="197"/>
      <c r="KD46" s="197"/>
      <c r="KE46" s="197"/>
      <c r="KF46" s="197"/>
      <c r="KG46" s="197"/>
      <c r="KH46" s="197"/>
      <c r="KI46" s="197"/>
      <c r="KJ46" s="197"/>
      <c r="KK46" s="197"/>
      <c r="KL46" s="197"/>
      <c r="KM46" s="197"/>
      <c r="KN46" s="197"/>
      <c r="KO46" s="197"/>
      <c r="KP46" s="197"/>
      <c r="KQ46" s="197"/>
      <c r="KR46" s="197"/>
      <c r="KS46" s="197"/>
      <c r="KT46" s="197"/>
      <c r="KU46" s="197"/>
      <c r="KV46" s="197"/>
      <c r="KW46" s="197"/>
      <c r="KX46" s="197"/>
      <c r="KY46" s="197"/>
      <c r="KZ46" s="197"/>
      <c r="LA46" s="197"/>
      <c r="LB46" s="197"/>
      <c r="LC46" s="197"/>
      <c r="LD46" s="197"/>
      <c r="LE46" s="197"/>
      <c r="LF46" s="197"/>
      <c r="LG46" s="197"/>
      <c r="LH46" s="197"/>
      <c r="LI46" s="197"/>
      <c r="LJ46" s="197"/>
      <c r="LK46" s="197"/>
      <c r="LL46" s="197"/>
      <c r="LM46" s="197"/>
      <c r="LN46" s="197"/>
      <c r="LO46" s="197"/>
      <c r="LP46" s="197"/>
      <c r="LQ46" s="197"/>
      <c r="LR46" s="197"/>
      <c r="LS46" s="197"/>
      <c r="LT46" s="197"/>
      <c r="LU46" s="197"/>
      <c r="LV46" s="197"/>
      <c r="LW46" s="197"/>
      <c r="LX46" s="197"/>
      <c r="LY46" s="197"/>
      <c r="LZ46" s="197"/>
      <c r="MA46" s="197"/>
      <c r="MB46" s="197"/>
      <c r="MC46" s="197"/>
      <c r="MD46" s="197"/>
      <c r="ME46" s="197"/>
      <c r="MF46" s="197"/>
      <c r="MG46" s="197"/>
      <c r="MH46" s="197"/>
      <c r="MI46" s="197"/>
      <c r="MJ46" s="197"/>
      <c r="MK46" s="197"/>
      <c r="ML46" s="197"/>
      <c r="MM46" s="197"/>
      <c r="MN46" s="197"/>
      <c r="MO46" s="197"/>
      <c r="MP46" s="197"/>
      <c r="MQ46" s="197"/>
      <c r="MR46" s="197"/>
      <c r="MS46" s="197"/>
      <c r="MT46" s="197"/>
      <c r="MU46" s="197"/>
      <c r="MV46" s="197"/>
      <c r="MW46" s="197"/>
      <c r="MX46" s="197"/>
      <c r="MY46" s="197"/>
      <c r="MZ46" s="197"/>
      <c r="NA46" s="197"/>
      <c r="NB46" s="197"/>
      <c r="NC46" s="197"/>
      <c r="ND46" s="197"/>
      <c r="NE46" s="197"/>
      <c r="NF46" s="197"/>
      <c r="NG46" s="197"/>
      <c r="NH46" s="197"/>
      <c r="NI46" s="197"/>
      <c r="NJ46" s="197"/>
      <c r="NK46" s="197"/>
      <c r="NL46" s="197"/>
      <c r="NM46" s="197"/>
      <c r="NN46" s="197"/>
      <c r="NO46" s="197"/>
      <c r="NP46" s="197"/>
      <c r="NQ46" s="197"/>
      <c r="NR46" s="197"/>
      <c r="NS46" s="197"/>
      <c r="NT46" s="197"/>
      <c r="NU46" s="197"/>
      <c r="NV46" s="197"/>
      <c r="NW46" s="197"/>
      <c r="NX46" s="197"/>
      <c r="NY46" s="197"/>
      <c r="NZ46" s="197"/>
      <c r="OA46" s="197"/>
      <c r="OB46" s="197"/>
      <c r="OC46" s="197"/>
      <c r="OD46" s="197"/>
      <c r="OE46" s="197"/>
      <c r="OF46" s="197"/>
      <c r="OG46" s="197"/>
      <c r="OH46" s="197"/>
      <c r="OI46" s="197"/>
      <c r="OJ46" s="197"/>
      <c r="OK46" s="197"/>
      <c r="OL46" s="197"/>
      <c r="OM46" s="197"/>
      <c r="ON46" s="197"/>
      <c r="OO46" s="197"/>
      <c r="OP46" s="197"/>
      <c r="OQ46" s="197"/>
      <c r="OR46" s="197"/>
      <c r="OS46" s="197"/>
      <c r="OT46" s="197"/>
      <c r="OU46" s="197"/>
      <c r="OV46" s="197"/>
      <c r="OW46" s="197"/>
      <c r="OX46" s="197"/>
      <c r="OY46" s="197"/>
      <c r="OZ46" s="197"/>
      <c r="PA46" s="197"/>
      <c r="PB46" s="197"/>
      <c r="PC46" s="197"/>
      <c r="PD46" s="197"/>
      <c r="PE46" s="197"/>
      <c r="PF46" s="197"/>
      <c r="PG46" s="197"/>
      <c r="PH46" s="197"/>
      <c r="PI46" s="197"/>
      <c r="PJ46" s="197"/>
      <c r="PK46" s="197"/>
      <c r="PL46" s="197"/>
      <c r="PM46" s="197"/>
      <c r="PN46" s="197"/>
      <c r="PO46" s="197"/>
      <c r="PP46" s="197"/>
      <c r="PQ46" s="197"/>
      <c r="PR46" s="197"/>
      <c r="PS46" s="197"/>
      <c r="PT46" s="197"/>
      <c r="PU46" s="197"/>
      <c r="PV46" s="197"/>
      <c r="PW46" s="197"/>
      <c r="PX46" s="197"/>
      <c r="PY46" s="197"/>
      <c r="PZ46" s="197"/>
      <c r="QA46" s="197"/>
      <c r="QB46" s="197"/>
      <c r="QC46" s="197"/>
      <c r="QD46" s="197"/>
      <c r="QE46" s="197"/>
      <c r="QF46" s="197"/>
      <c r="QG46" s="197"/>
      <c r="QH46" s="197"/>
      <c r="QI46" s="197"/>
      <c r="QJ46" s="197"/>
      <c r="QK46" s="197"/>
      <c r="QL46" s="197"/>
      <c r="QM46" s="197"/>
      <c r="QN46" s="197"/>
      <c r="QO46" s="197"/>
      <c r="QP46" s="197"/>
      <c r="QQ46" s="197"/>
      <c r="QR46" s="197"/>
      <c r="QS46" s="197"/>
      <c r="QT46" s="197"/>
      <c r="QU46" s="197"/>
      <c r="QV46" s="197"/>
      <c r="QW46" s="197"/>
      <c r="QX46" s="197"/>
      <c r="QY46" s="197"/>
      <c r="QZ46" s="197"/>
      <c r="RA46" s="197"/>
      <c r="RB46" s="197"/>
      <c r="RC46" s="197"/>
      <c r="RD46" s="197"/>
      <c r="RE46" s="197"/>
      <c r="RF46" s="197"/>
      <c r="RG46" s="197"/>
      <c r="RH46" s="197"/>
      <c r="RI46" s="197"/>
      <c r="RJ46" s="197"/>
      <c r="RK46" s="197"/>
      <c r="RL46" s="197"/>
      <c r="RM46" s="197"/>
      <c r="RN46" s="197"/>
      <c r="RO46" s="197"/>
      <c r="RP46" s="197"/>
      <c r="RQ46" s="197"/>
      <c r="RR46" s="197"/>
      <c r="RS46" s="197"/>
      <c r="RT46" s="197"/>
      <c r="RU46" s="197"/>
      <c r="RV46" s="197"/>
      <c r="RW46" s="197"/>
      <c r="RX46" s="197"/>
      <c r="RY46" s="197"/>
      <c r="RZ46" s="197"/>
      <c r="SA46" s="197"/>
      <c r="SB46" s="197"/>
      <c r="SC46" s="197"/>
      <c r="SD46" s="197"/>
      <c r="SE46" s="197"/>
      <c r="SF46" s="197"/>
      <c r="SG46" s="197"/>
      <c r="SH46" s="197"/>
      <c r="SI46" s="197"/>
      <c r="SJ46" s="197"/>
      <c r="SK46" s="197"/>
      <c r="SL46" s="197"/>
      <c r="SM46" s="197"/>
      <c r="SN46" s="197"/>
      <c r="SO46" s="197"/>
      <c r="SP46" s="197"/>
      <c r="SQ46" s="197"/>
      <c r="SR46" s="197"/>
      <c r="SS46" s="197"/>
      <c r="ST46" s="197"/>
      <c r="SU46" s="197"/>
      <c r="SV46" s="197"/>
      <c r="SW46" s="197"/>
      <c r="SX46" s="197"/>
      <c r="SY46" s="197"/>
      <c r="SZ46" s="197"/>
      <c r="TA46" s="197"/>
      <c r="TB46" s="197"/>
      <c r="TC46" s="197"/>
      <c r="TD46" s="197"/>
      <c r="TE46" s="197"/>
      <c r="TF46" s="197"/>
      <c r="TG46" s="197"/>
      <c r="TH46" s="197"/>
      <c r="TI46" s="197"/>
      <c r="TJ46" s="197"/>
      <c r="TK46" s="197"/>
      <c r="TL46" s="197"/>
      <c r="TM46" s="197"/>
      <c r="TN46" s="197"/>
      <c r="TO46" s="197"/>
      <c r="TP46" s="197"/>
      <c r="TQ46" s="197"/>
      <c r="TR46" s="197"/>
      <c r="TS46" s="197"/>
      <c r="TT46" s="197"/>
      <c r="TU46" s="197"/>
      <c r="TV46" s="197"/>
      <c r="TW46" s="197"/>
      <c r="TX46" s="197"/>
      <c r="TY46" s="197"/>
      <c r="TZ46" s="197"/>
      <c r="UA46" s="197"/>
      <c r="UB46" s="197"/>
      <c r="UC46" s="197"/>
      <c r="UD46" s="197"/>
      <c r="UE46" s="197"/>
      <c r="UF46" s="197"/>
      <c r="UG46" s="197"/>
      <c r="UH46" s="197"/>
      <c r="UI46" s="197"/>
      <c r="UJ46" s="197"/>
      <c r="UK46" s="197"/>
      <c r="UL46" s="197"/>
      <c r="UM46" s="197"/>
      <c r="UN46" s="197"/>
      <c r="UO46" s="197"/>
      <c r="UP46" s="197"/>
      <c r="UQ46" s="197"/>
      <c r="UR46" s="197"/>
      <c r="US46" s="197"/>
      <c r="UT46" s="197"/>
      <c r="UU46" s="197"/>
      <c r="UV46" s="197"/>
      <c r="UW46" s="197"/>
      <c r="UX46" s="197"/>
      <c r="UY46" s="197"/>
      <c r="UZ46" s="197"/>
      <c r="VA46" s="197"/>
      <c r="VB46" s="197"/>
      <c r="VC46" s="197"/>
      <c r="VD46" s="197"/>
      <c r="VE46" s="197"/>
      <c r="VF46" s="197"/>
      <c r="VG46" s="197"/>
      <c r="VH46" s="197"/>
      <c r="VI46" s="197"/>
      <c r="VJ46" s="197"/>
      <c r="VK46" s="197"/>
      <c r="VL46" s="197"/>
      <c r="VM46" s="197"/>
      <c r="VN46" s="197"/>
      <c r="VO46" s="197"/>
      <c r="VP46" s="197"/>
      <c r="VQ46" s="197"/>
      <c r="VR46" s="197"/>
      <c r="VS46" s="197"/>
      <c r="VT46" s="197"/>
      <c r="VU46" s="197"/>
      <c r="VV46" s="197"/>
      <c r="VW46" s="197"/>
      <c r="VX46" s="197"/>
      <c r="VY46" s="197"/>
      <c r="VZ46" s="197"/>
      <c r="WA46" s="197"/>
      <c r="WB46" s="197"/>
      <c r="WC46" s="197"/>
      <c r="WD46" s="197"/>
      <c r="WE46" s="197"/>
      <c r="WF46" s="197"/>
      <c r="WG46" s="197"/>
      <c r="WH46" s="197"/>
      <c r="WI46" s="197"/>
      <c r="WJ46" s="197"/>
      <c r="WK46" s="197"/>
    </row>
    <row r="47" s="208" customFormat="1" ht="12.75" customHeight="1">
      <c r="A47" s="179"/>
      <c r="B47" s="170"/>
      <c r="C47" s="170"/>
      <c r="D47" s="18"/>
      <c r="E47" s="180"/>
      <c r="F47" s="180"/>
      <c r="G47" s="181"/>
      <c r="H47" s="78"/>
      <c r="I47" s="78"/>
      <c r="J47" s="181"/>
      <c r="K47" s="209"/>
      <c r="L47" s="210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212"/>
      <c r="FB47" s="212"/>
      <c r="FC47" s="212"/>
      <c r="FD47" s="212"/>
      <c r="FE47" s="212"/>
      <c r="FF47" s="212"/>
      <c r="FG47" s="212"/>
      <c r="FH47" s="212"/>
      <c r="FI47" s="212"/>
      <c r="FJ47" s="212"/>
      <c r="FK47" s="212"/>
      <c r="FL47" s="212"/>
      <c r="FM47" s="212"/>
      <c r="FN47" s="212"/>
      <c r="FO47" s="212"/>
      <c r="FP47" s="212"/>
      <c r="FQ47" s="212"/>
      <c r="FR47" s="212"/>
      <c r="FS47" s="212"/>
      <c r="FT47" s="212"/>
      <c r="FU47" s="212"/>
      <c r="FV47" s="212"/>
      <c r="FW47" s="212"/>
      <c r="FX47" s="212"/>
      <c r="FY47" s="212"/>
      <c r="FZ47" s="212"/>
      <c r="GA47" s="212"/>
      <c r="GB47" s="212"/>
      <c r="GC47" s="212"/>
      <c r="GD47" s="212"/>
      <c r="GE47" s="212"/>
      <c r="GF47" s="212"/>
      <c r="GG47" s="212"/>
      <c r="GH47" s="212"/>
      <c r="GI47" s="212"/>
      <c r="GJ47" s="212"/>
      <c r="GK47" s="212"/>
      <c r="GL47" s="212"/>
      <c r="GM47" s="212"/>
      <c r="GN47" s="212"/>
      <c r="GO47" s="212"/>
      <c r="GP47" s="212"/>
      <c r="GQ47" s="212"/>
      <c r="GR47" s="212"/>
      <c r="GS47" s="212"/>
      <c r="GT47" s="212"/>
      <c r="GU47" s="212"/>
      <c r="GV47" s="212"/>
      <c r="GW47" s="212"/>
      <c r="GX47" s="212"/>
      <c r="GY47" s="212"/>
      <c r="GZ47" s="212"/>
      <c r="HA47" s="212"/>
      <c r="HB47" s="212"/>
      <c r="HC47" s="212"/>
      <c r="HD47" s="212"/>
      <c r="HE47" s="212"/>
      <c r="HF47" s="212"/>
      <c r="HG47" s="212"/>
      <c r="HH47" s="212"/>
      <c r="HI47" s="212"/>
      <c r="HJ47" s="212"/>
      <c r="HK47" s="212"/>
      <c r="HL47" s="212"/>
      <c r="HM47" s="212"/>
      <c r="HN47" s="212"/>
      <c r="HO47" s="212"/>
      <c r="HP47" s="212"/>
      <c r="HQ47" s="212"/>
      <c r="HR47" s="212"/>
      <c r="HS47" s="212"/>
      <c r="HT47" s="212"/>
      <c r="HU47" s="212"/>
      <c r="HV47" s="212"/>
      <c r="HW47" s="212"/>
      <c r="HX47" s="212"/>
      <c r="HY47" s="212"/>
      <c r="HZ47" s="212"/>
      <c r="IA47" s="212"/>
      <c r="IB47" s="212"/>
      <c r="IC47" s="212"/>
      <c r="ID47" s="212"/>
      <c r="IE47" s="212"/>
      <c r="IF47" s="212"/>
      <c r="IG47" s="212"/>
      <c r="IH47" s="212"/>
      <c r="II47" s="212"/>
      <c r="IJ47" s="212"/>
      <c r="IK47" s="212"/>
      <c r="IL47" s="212"/>
      <c r="IM47" s="212"/>
      <c r="IN47" s="212"/>
      <c r="IO47" s="212"/>
      <c r="IP47" s="212"/>
      <c r="IQ47" s="212"/>
      <c r="IR47" s="212"/>
      <c r="IS47" s="212"/>
      <c r="IT47" s="212"/>
      <c r="IU47" s="212"/>
      <c r="IV47" s="212"/>
      <c r="IW47" s="212"/>
      <c r="IX47" s="212"/>
      <c r="IY47" s="212"/>
      <c r="IZ47" s="212"/>
      <c r="JA47" s="212"/>
      <c r="JB47" s="212"/>
      <c r="JC47" s="212"/>
      <c r="JD47" s="212"/>
      <c r="JE47" s="212"/>
      <c r="JF47" s="212"/>
      <c r="JG47" s="212"/>
      <c r="JH47" s="212"/>
      <c r="JI47" s="212"/>
      <c r="JJ47" s="212"/>
      <c r="JK47" s="212"/>
      <c r="JL47" s="212"/>
      <c r="JM47" s="212"/>
      <c r="JN47" s="212"/>
      <c r="JO47" s="212"/>
      <c r="JP47" s="212"/>
      <c r="JQ47" s="212"/>
      <c r="JR47" s="212"/>
      <c r="JS47" s="212"/>
      <c r="JT47" s="212"/>
      <c r="JU47" s="212"/>
      <c r="JV47" s="212"/>
      <c r="JW47" s="212"/>
      <c r="JX47" s="212"/>
      <c r="JY47" s="212"/>
      <c r="JZ47" s="212"/>
      <c r="KA47" s="212"/>
      <c r="KB47" s="212"/>
      <c r="KC47" s="212"/>
      <c r="KD47" s="212"/>
      <c r="KE47" s="212"/>
      <c r="KF47" s="212"/>
      <c r="KG47" s="212"/>
      <c r="KH47" s="212"/>
      <c r="KI47" s="212"/>
      <c r="KJ47" s="212"/>
      <c r="KK47" s="212"/>
      <c r="KL47" s="212"/>
      <c r="KM47" s="212"/>
      <c r="KN47" s="212"/>
      <c r="KO47" s="212"/>
      <c r="KP47" s="212"/>
      <c r="KQ47" s="212"/>
      <c r="KR47" s="212"/>
      <c r="KS47" s="212"/>
      <c r="KT47" s="212"/>
      <c r="KU47" s="212"/>
      <c r="KV47" s="212"/>
      <c r="KW47" s="212"/>
      <c r="KX47" s="212"/>
      <c r="KY47" s="212"/>
      <c r="KZ47" s="212"/>
      <c r="LA47" s="212"/>
      <c r="LB47" s="212"/>
      <c r="LC47" s="212"/>
      <c r="LD47" s="212"/>
      <c r="LE47" s="212"/>
      <c r="LF47" s="212"/>
      <c r="LG47" s="212"/>
      <c r="LH47" s="212"/>
      <c r="LI47" s="212"/>
      <c r="LJ47" s="212"/>
      <c r="LK47" s="212"/>
      <c r="LL47" s="212"/>
      <c r="LM47" s="212"/>
      <c r="LN47" s="212"/>
      <c r="LO47" s="212"/>
      <c r="LP47" s="212"/>
      <c r="LQ47" s="212"/>
      <c r="LR47" s="212"/>
      <c r="LS47" s="212"/>
      <c r="LT47" s="212"/>
      <c r="LU47" s="212"/>
      <c r="LV47" s="212"/>
      <c r="LW47" s="212"/>
      <c r="LX47" s="212"/>
      <c r="LY47" s="212"/>
      <c r="LZ47" s="212"/>
      <c r="MA47" s="212"/>
      <c r="MB47" s="212"/>
      <c r="MC47" s="212"/>
      <c r="MD47" s="212"/>
      <c r="ME47" s="212"/>
      <c r="MF47" s="212"/>
      <c r="MG47" s="212"/>
      <c r="MH47" s="212"/>
      <c r="MI47" s="212"/>
      <c r="MJ47" s="212"/>
      <c r="MK47" s="212"/>
      <c r="ML47" s="212"/>
      <c r="MM47" s="212"/>
      <c r="MN47" s="212"/>
      <c r="MO47" s="212"/>
      <c r="MP47" s="212"/>
      <c r="MQ47" s="212"/>
      <c r="MR47" s="212"/>
      <c r="MS47" s="212"/>
      <c r="MT47" s="212"/>
      <c r="MU47" s="212"/>
      <c r="MV47" s="212"/>
      <c r="MW47" s="212"/>
      <c r="MX47" s="212"/>
      <c r="MY47" s="212"/>
      <c r="MZ47" s="212"/>
      <c r="NA47" s="212"/>
      <c r="NB47" s="212"/>
      <c r="NC47" s="212"/>
      <c r="ND47" s="212"/>
      <c r="NE47" s="212"/>
      <c r="NF47" s="212"/>
      <c r="NG47" s="212"/>
      <c r="NH47" s="212"/>
      <c r="NI47" s="212"/>
      <c r="NJ47" s="212"/>
      <c r="NK47" s="212"/>
      <c r="NL47" s="212"/>
      <c r="NM47" s="212"/>
      <c r="NN47" s="212"/>
      <c r="NO47" s="212"/>
      <c r="NP47" s="212"/>
      <c r="NQ47" s="212"/>
      <c r="NR47" s="212"/>
      <c r="NS47" s="212"/>
      <c r="NT47" s="212"/>
      <c r="NU47" s="212"/>
      <c r="NV47" s="212"/>
      <c r="NW47" s="212"/>
      <c r="NX47" s="212"/>
      <c r="NY47" s="212"/>
      <c r="NZ47" s="212"/>
      <c r="OA47" s="212"/>
      <c r="OB47" s="212"/>
      <c r="OC47" s="212"/>
      <c r="OD47" s="212"/>
      <c r="OE47" s="212"/>
      <c r="OF47" s="212"/>
      <c r="OG47" s="212"/>
      <c r="OH47" s="212"/>
      <c r="OI47" s="212"/>
      <c r="OJ47" s="212"/>
      <c r="OK47" s="212"/>
      <c r="OL47" s="212"/>
      <c r="OM47" s="212"/>
      <c r="ON47" s="212"/>
      <c r="OO47" s="212"/>
      <c r="OP47" s="212"/>
      <c r="OQ47" s="212"/>
      <c r="OR47" s="212"/>
      <c r="OS47" s="212"/>
      <c r="OT47" s="212"/>
      <c r="OU47" s="212"/>
      <c r="OV47" s="212"/>
      <c r="OW47" s="212"/>
      <c r="OX47" s="212"/>
      <c r="OY47" s="212"/>
      <c r="OZ47" s="212"/>
      <c r="PA47" s="212"/>
      <c r="PB47" s="212"/>
      <c r="PC47" s="212"/>
      <c r="PD47" s="212"/>
      <c r="PE47" s="212"/>
      <c r="PF47" s="212"/>
      <c r="PG47" s="212"/>
      <c r="PH47" s="212"/>
      <c r="PI47" s="212"/>
      <c r="PJ47" s="212"/>
      <c r="PK47" s="212"/>
      <c r="PL47" s="212"/>
      <c r="PM47" s="212"/>
      <c r="PN47" s="212"/>
      <c r="PO47" s="212"/>
      <c r="PP47" s="212"/>
      <c r="PQ47" s="212"/>
      <c r="PR47" s="212"/>
      <c r="PS47" s="212"/>
      <c r="PT47" s="212"/>
      <c r="PU47" s="212"/>
      <c r="PV47" s="212"/>
      <c r="PW47" s="212"/>
      <c r="PX47" s="212"/>
      <c r="PY47" s="212"/>
      <c r="PZ47" s="212"/>
      <c r="QA47" s="212"/>
      <c r="QB47" s="212"/>
      <c r="QC47" s="212"/>
      <c r="QD47" s="212"/>
      <c r="QE47" s="212"/>
      <c r="QF47" s="212"/>
      <c r="QG47" s="212"/>
      <c r="QH47" s="212"/>
      <c r="QI47" s="212"/>
      <c r="QJ47" s="212"/>
      <c r="QK47" s="212"/>
      <c r="QL47" s="212"/>
      <c r="QM47" s="212"/>
      <c r="QN47" s="212"/>
      <c r="QO47" s="212"/>
      <c r="QP47" s="212"/>
      <c r="QQ47" s="212"/>
      <c r="QR47" s="212"/>
      <c r="QS47" s="212"/>
      <c r="QT47" s="212"/>
      <c r="QU47" s="212"/>
      <c r="QV47" s="212"/>
      <c r="QW47" s="212"/>
      <c r="QX47" s="212"/>
      <c r="QY47" s="212"/>
      <c r="QZ47" s="212"/>
      <c r="RA47" s="212"/>
      <c r="RB47" s="212"/>
      <c r="RC47" s="212"/>
      <c r="RD47" s="212"/>
      <c r="RE47" s="212"/>
      <c r="RF47" s="212"/>
      <c r="RG47" s="212"/>
      <c r="RH47" s="212"/>
      <c r="RI47" s="212"/>
      <c r="RJ47" s="212"/>
      <c r="RK47" s="212"/>
      <c r="RL47" s="212"/>
      <c r="RM47" s="212"/>
      <c r="RN47" s="212"/>
      <c r="RO47" s="212"/>
      <c r="RP47" s="212"/>
      <c r="RQ47" s="212"/>
      <c r="RR47" s="212"/>
      <c r="RS47" s="212"/>
      <c r="RT47" s="212"/>
      <c r="RU47" s="212"/>
      <c r="RV47" s="212"/>
      <c r="RW47" s="212"/>
      <c r="RX47" s="212"/>
      <c r="RY47" s="212"/>
      <c r="RZ47" s="212"/>
      <c r="SA47" s="212"/>
      <c r="SB47" s="212"/>
      <c r="SC47" s="212"/>
      <c r="SD47" s="212"/>
      <c r="SE47" s="212"/>
      <c r="SF47" s="212"/>
      <c r="SG47" s="212"/>
      <c r="SH47" s="212"/>
      <c r="SI47" s="212"/>
      <c r="SJ47" s="212"/>
      <c r="SK47" s="212"/>
      <c r="SL47" s="212"/>
      <c r="SM47" s="212"/>
      <c r="SN47" s="212"/>
      <c r="SO47" s="212"/>
      <c r="SP47" s="212"/>
      <c r="SQ47" s="212"/>
      <c r="SR47" s="212"/>
      <c r="SS47" s="212"/>
      <c r="ST47" s="212"/>
      <c r="SU47" s="212"/>
      <c r="SV47" s="212"/>
      <c r="SW47" s="212"/>
      <c r="SX47" s="212"/>
      <c r="SY47" s="212"/>
      <c r="SZ47" s="212"/>
      <c r="TA47" s="212"/>
      <c r="TB47" s="212"/>
      <c r="TC47" s="212"/>
      <c r="TD47" s="212"/>
      <c r="TE47" s="212"/>
      <c r="TF47" s="212"/>
      <c r="TG47" s="212"/>
      <c r="TH47" s="212"/>
      <c r="TI47" s="212"/>
      <c r="TJ47" s="212"/>
      <c r="TK47" s="212"/>
      <c r="TL47" s="212"/>
      <c r="TM47" s="212"/>
      <c r="TN47" s="212"/>
      <c r="TO47" s="212"/>
      <c r="TP47" s="212"/>
      <c r="TQ47" s="212"/>
      <c r="TR47" s="212"/>
      <c r="TS47" s="212"/>
      <c r="TT47" s="212"/>
      <c r="TU47" s="212"/>
      <c r="TV47" s="212"/>
      <c r="TW47" s="212"/>
      <c r="TX47" s="212"/>
      <c r="TY47" s="212"/>
      <c r="TZ47" s="212"/>
      <c r="UA47" s="212"/>
      <c r="UB47" s="212"/>
      <c r="UC47" s="212"/>
      <c r="UD47" s="212"/>
      <c r="UE47" s="212"/>
      <c r="UF47" s="212"/>
      <c r="UG47" s="212"/>
      <c r="UH47" s="212"/>
      <c r="UI47" s="212"/>
      <c r="UJ47" s="212"/>
      <c r="UK47" s="212"/>
      <c r="UL47" s="212"/>
      <c r="UM47" s="212"/>
      <c r="UN47" s="212"/>
      <c r="UO47" s="212"/>
      <c r="UP47" s="212"/>
      <c r="UQ47" s="212"/>
      <c r="UR47" s="212"/>
      <c r="US47" s="212"/>
      <c r="UT47" s="212"/>
      <c r="UU47" s="212"/>
      <c r="UV47" s="212"/>
      <c r="UW47" s="212"/>
      <c r="UX47" s="212"/>
      <c r="UY47" s="212"/>
      <c r="UZ47" s="212"/>
      <c r="VA47" s="212"/>
      <c r="VB47" s="212"/>
      <c r="VC47" s="212"/>
      <c r="VD47" s="212"/>
      <c r="VE47" s="212"/>
      <c r="VF47" s="212"/>
      <c r="VG47" s="212"/>
      <c r="VH47" s="212"/>
      <c r="VI47" s="212"/>
      <c r="VJ47" s="212"/>
      <c r="VK47" s="212"/>
      <c r="VL47" s="212"/>
      <c r="VM47" s="212"/>
      <c r="VN47" s="212"/>
      <c r="VO47" s="212"/>
      <c r="VP47" s="212"/>
      <c r="VQ47" s="212"/>
      <c r="VR47" s="212"/>
      <c r="VS47" s="212"/>
      <c r="VT47" s="212"/>
      <c r="VU47" s="212"/>
      <c r="VV47" s="212"/>
      <c r="VW47" s="212"/>
      <c r="VX47" s="212"/>
      <c r="VY47" s="212"/>
      <c r="VZ47" s="212"/>
      <c r="WA47" s="212"/>
      <c r="WB47" s="212"/>
      <c r="WC47" s="212"/>
      <c r="WD47" s="212"/>
      <c r="WE47" s="212"/>
      <c r="WF47" s="212"/>
      <c r="WG47" s="212"/>
      <c r="WH47" s="212"/>
      <c r="WI47" s="212"/>
      <c r="WJ47" s="212"/>
      <c r="WK47" s="212"/>
      <c r="WL47" s="208"/>
      <c r="WM47" s="208"/>
      <c r="WN47" s="208"/>
      <c r="WO47" s="208"/>
      <c r="WP47" s="208"/>
      <c r="WQ47" s="208"/>
      <c r="WR47" s="208"/>
      <c r="WS47" s="208"/>
      <c r="WT47" s="208"/>
      <c r="WU47" s="208"/>
      <c r="WV47" s="208"/>
      <c r="WW47" s="208"/>
      <c r="WX47" s="208"/>
      <c r="WY47" s="208"/>
      <c r="WZ47" s="208"/>
      <c r="XA47" s="208"/>
      <c r="XB47" s="208"/>
      <c r="XC47" s="208"/>
      <c r="XD47" s="208"/>
      <c r="XE47" s="208"/>
      <c r="XF47" s="208"/>
      <c r="XG47" s="208"/>
      <c r="XH47" s="208"/>
      <c r="XI47" s="208"/>
      <c r="XJ47" s="208"/>
      <c r="XK47" s="208"/>
      <c r="XL47" s="208"/>
      <c r="XM47" s="208"/>
      <c r="XN47" s="208"/>
      <c r="XO47" s="208"/>
      <c r="XP47" s="208"/>
      <c r="XQ47" s="208"/>
      <c r="XR47" s="208"/>
      <c r="XS47" s="208"/>
      <c r="XT47" s="208"/>
      <c r="XU47" s="208"/>
      <c r="XV47" s="208"/>
      <c r="XW47" s="208"/>
      <c r="XX47" s="208"/>
      <c r="XY47" s="208"/>
      <c r="XZ47" s="208"/>
      <c r="YA47" s="208"/>
      <c r="YB47" s="208"/>
      <c r="YC47" s="208"/>
      <c r="YD47" s="208"/>
      <c r="YE47" s="208"/>
      <c r="YF47" s="208"/>
      <c r="YG47" s="208"/>
      <c r="YH47" s="208"/>
      <c r="YI47" s="208"/>
      <c r="YJ47" s="208"/>
      <c r="YK47" s="208"/>
      <c r="YL47" s="208"/>
      <c r="YM47" s="208"/>
      <c r="YN47" s="208"/>
      <c r="YO47" s="208"/>
      <c r="YP47" s="208"/>
      <c r="YQ47" s="208"/>
      <c r="YR47" s="208"/>
      <c r="YS47" s="208"/>
      <c r="YT47" s="208"/>
      <c r="YU47" s="208"/>
      <c r="YV47" s="208"/>
      <c r="YW47" s="208"/>
      <c r="YX47" s="208"/>
      <c r="YY47" s="208"/>
      <c r="YZ47" s="208"/>
      <c r="ZA47" s="208"/>
      <c r="ZB47" s="208"/>
      <c r="ZC47" s="208"/>
      <c r="ZD47" s="208"/>
      <c r="ZE47" s="208"/>
      <c r="ZF47" s="208"/>
      <c r="ZG47" s="208"/>
      <c r="ZH47" s="208"/>
      <c r="ZI47" s="208"/>
      <c r="ZJ47" s="208"/>
      <c r="ZK47" s="208"/>
      <c r="ZL47" s="208"/>
      <c r="ZM47" s="208"/>
      <c r="ZN47" s="208"/>
    </row>
    <row r="48" ht="12.75" customHeight="1">
      <c r="A48" s="213" t="s">
        <v>60</v>
      </c>
      <c r="B48" s="214"/>
      <c r="C48" s="214"/>
      <c r="D48" s="18"/>
      <c r="E48" s="215"/>
      <c r="F48" s="215"/>
      <c r="G48" s="216"/>
      <c r="H48" s="217"/>
      <c r="I48" s="217"/>
      <c r="J48" s="216"/>
      <c r="K48" s="218"/>
      <c r="L48" s="16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10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</row>
    <row r="49" ht="12.75" customHeight="1">
      <c r="A49" s="219" t="s">
        <v>61</v>
      </c>
      <c r="B49" s="190"/>
      <c r="C49" s="220"/>
      <c r="D49" s="221"/>
      <c r="E49" s="222"/>
      <c r="F49" s="200"/>
      <c r="G49" s="199"/>
      <c r="H49" s="201"/>
      <c r="I49" s="201"/>
      <c r="J49" s="199"/>
      <c r="K49" s="223"/>
      <c r="L49" s="16"/>
      <c r="M49" s="9"/>
      <c r="N49" s="9"/>
      <c r="O49" s="9"/>
      <c r="P49" s="9"/>
      <c r="Q49" s="9"/>
    </row>
    <row r="50" s="224" customFormat="1" ht="14.25">
      <c r="A50" s="198">
        <v>1</v>
      </c>
      <c r="B50" s="225" t="s">
        <v>62</v>
      </c>
      <c r="C50" s="226" t="s">
        <v>63</v>
      </c>
      <c r="D50" s="227">
        <v>1</v>
      </c>
      <c r="E50" s="228">
        <v>200</v>
      </c>
      <c r="F50" s="229"/>
      <c r="G50" s="199" t="s">
        <v>64</v>
      </c>
      <c r="H50" s="230">
        <v>54.219999999999999</v>
      </c>
      <c r="I50" s="201">
        <v>54.219999999999999</v>
      </c>
      <c r="J50" s="231">
        <v>0</v>
      </c>
      <c r="K50" s="223">
        <v>100</v>
      </c>
      <c r="L50" s="232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10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</row>
    <row r="51" ht="65.25" customHeight="1">
      <c r="A51" s="198">
        <v>2</v>
      </c>
      <c r="B51" s="233" t="s">
        <v>62</v>
      </c>
      <c r="C51" s="226" t="s">
        <v>65</v>
      </c>
      <c r="D51" s="227">
        <v>1</v>
      </c>
      <c r="E51" s="234">
        <v>60</v>
      </c>
      <c r="F51" s="235"/>
      <c r="G51" s="236" t="s">
        <v>66</v>
      </c>
      <c r="H51" s="201">
        <v>16.699999999999999</v>
      </c>
      <c r="I51" s="230">
        <v>16.699999999999999</v>
      </c>
      <c r="J51" s="237">
        <v>0</v>
      </c>
      <c r="K51" s="238">
        <v>100</v>
      </c>
      <c r="L51" s="23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10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</row>
    <row r="52" ht="14.25">
      <c r="A52" s="198">
        <v>3</v>
      </c>
      <c r="B52" s="233" t="s">
        <v>62</v>
      </c>
      <c r="C52" s="240" t="s">
        <v>67</v>
      </c>
      <c r="D52" s="241">
        <v>1</v>
      </c>
      <c r="E52" s="242"/>
      <c r="F52" s="236">
        <v>1000</v>
      </c>
      <c r="G52" s="199">
        <v>2024</v>
      </c>
      <c r="H52" s="230">
        <v>5.4400000000000004</v>
      </c>
      <c r="I52" s="201">
        <v>5.4400000000000004</v>
      </c>
      <c r="J52" s="231">
        <v>0</v>
      </c>
      <c r="K52" s="223">
        <v>100</v>
      </c>
      <c r="L52" s="23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AK52" s="9"/>
      <c r="AL52" s="9"/>
    </row>
    <row r="53" s="11" customFormat="1" ht="14.25">
      <c r="A53" s="198">
        <v>4</v>
      </c>
      <c r="B53" s="225" t="s">
        <v>68</v>
      </c>
      <c r="C53" s="243" t="s">
        <v>69</v>
      </c>
      <c r="D53" s="227">
        <v>1</v>
      </c>
      <c r="E53" s="242"/>
      <c r="F53" s="244">
        <v>300</v>
      </c>
      <c r="G53" s="236" t="s">
        <v>64</v>
      </c>
      <c r="H53" s="201">
        <v>2.5</v>
      </c>
      <c r="I53" s="230">
        <v>2.5</v>
      </c>
      <c r="J53" s="237">
        <v>0</v>
      </c>
      <c r="K53" s="238">
        <v>100</v>
      </c>
      <c r="L53" s="23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</row>
    <row r="54" ht="12.75" customHeight="1">
      <c r="A54" s="245">
        <v>4</v>
      </c>
      <c r="B54" s="214" t="s">
        <v>70</v>
      </c>
      <c r="C54" s="246"/>
      <c r="D54" s="67"/>
      <c r="E54" s="247">
        <v>260</v>
      </c>
      <c r="F54" s="215"/>
      <c r="G54" s="216"/>
      <c r="H54" s="217">
        <f>SUM(H50:H53)</f>
        <v>78.859999999999999</v>
      </c>
      <c r="I54" s="217">
        <f>SUM(I50:I53)</f>
        <v>78.859999999999999</v>
      </c>
      <c r="J54" s="216">
        <f>SUM(J50:J53)</f>
        <v>0</v>
      </c>
      <c r="K54" s="248"/>
      <c r="L54" s="146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249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</row>
    <row r="55" ht="12.75" customHeight="1">
      <c r="A55" s="219" t="s">
        <v>71</v>
      </c>
      <c r="B55" s="190"/>
      <c r="C55" s="220"/>
      <c r="D55" s="221"/>
      <c r="E55" s="222"/>
      <c r="F55" s="200"/>
      <c r="G55" s="199"/>
      <c r="H55" s="201"/>
      <c r="I55" s="201"/>
      <c r="J55" s="199"/>
      <c r="K55" s="223"/>
      <c r="L55" s="146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249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</row>
    <row r="56" ht="14.25">
      <c r="A56" s="198">
        <v>1</v>
      </c>
      <c r="B56" s="233" t="s">
        <v>62</v>
      </c>
      <c r="C56" s="250" t="s">
        <v>72</v>
      </c>
      <c r="D56" s="251">
        <v>1</v>
      </c>
      <c r="E56" s="234">
        <v>40</v>
      </c>
      <c r="F56" s="229"/>
      <c r="G56" s="203">
        <v>2024</v>
      </c>
      <c r="H56" s="230">
        <v>1.2</v>
      </c>
      <c r="I56" s="201">
        <v>1.2</v>
      </c>
      <c r="J56" s="236">
        <v>0</v>
      </c>
      <c r="K56" s="223">
        <v>100</v>
      </c>
      <c r="L56" s="146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249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</row>
    <row r="57" ht="33.75" customHeight="1">
      <c r="A57" s="198">
        <v>2</v>
      </c>
      <c r="B57" s="252" t="s">
        <v>73</v>
      </c>
      <c r="C57" s="226" t="s">
        <v>74</v>
      </c>
      <c r="D57" s="227">
        <v>1</v>
      </c>
      <c r="E57" s="234">
        <v>100</v>
      </c>
      <c r="F57" s="235"/>
      <c r="G57" s="253">
        <v>2024</v>
      </c>
      <c r="H57" s="201">
        <v>4</v>
      </c>
      <c r="I57" s="230">
        <v>4</v>
      </c>
      <c r="J57" s="237">
        <v>0</v>
      </c>
      <c r="K57" s="238">
        <v>100</v>
      </c>
      <c r="L57" s="146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249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</row>
    <row r="58" ht="12.75" customHeight="1">
      <c r="A58" s="245">
        <v>2</v>
      </c>
      <c r="B58" s="214" t="s">
        <v>70</v>
      </c>
      <c r="C58" s="246"/>
      <c r="D58" s="67"/>
      <c r="E58" s="247">
        <v>140</v>
      </c>
      <c r="F58" s="215"/>
      <c r="G58" s="199"/>
      <c r="H58" s="201">
        <f>SUM(H56:H57)</f>
        <v>5.2000000000000002</v>
      </c>
      <c r="I58" s="201">
        <f>SUM(I56:I57)</f>
        <v>5.2000000000000002</v>
      </c>
      <c r="J58" s="254">
        <f>SUM(J56:J57)</f>
        <v>0</v>
      </c>
      <c r="K58" s="255"/>
      <c r="L58" s="146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249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</row>
    <row r="59" s="197" customFormat="1" ht="12.75" customHeight="1">
      <c r="A59" s="245">
        <f>A54+A58</f>
        <v>6</v>
      </c>
      <c r="B59" s="214" t="s">
        <v>75</v>
      </c>
      <c r="C59" s="190"/>
      <c r="D59" s="4"/>
      <c r="E59" s="216">
        <f>E54+E58</f>
        <v>400</v>
      </c>
      <c r="F59" s="215"/>
      <c r="G59" s="199"/>
      <c r="H59" s="217">
        <f>H54+H58</f>
        <v>84.060000000000002</v>
      </c>
      <c r="I59" s="217">
        <f>I54+I58</f>
        <v>84.060000000000002</v>
      </c>
      <c r="J59" s="254">
        <f>J54+J58</f>
        <v>0</v>
      </c>
      <c r="K59" s="255"/>
      <c r="L59" s="205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  <c r="ER59" s="197"/>
      <c r="ES59" s="197"/>
      <c r="ET59" s="197"/>
      <c r="EU59" s="197"/>
      <c r="EV59" s="197"/>
      <c r="EW59" s="197"/>
      <c r="EX59" s="197"/>
      <c r="EY59" s="197"/>
      <c r="EZ59" s="197"/>
      <c r="FA59" s="197"/>
      <c r="FB59" s="197"/>
      <c r="FC59" s="197"/>
      <c r="FD59" s="197"/>
      <c r="FE59" s="197"/>
      <c r="FF59" s="197"/>
      <c r="FG59" s="197"/>
      <c r="FH59" s="197"/>
      <c r="FI59" s="197"/>
      <c r="FJ59" s="197"/>
      <c r="FK59" s="197"/>
      <c r="FL59" s="197"/>
      <c r="FM59" s="197"/>
      <c r="FN59" s="197"/>
      <c r="FO59" s="197"/>
      <c r="FP59" s="197"/>
      <c r="FQ59" s="197"/>
      <c r="FR59" s="197"/>
      <c r="FS59" s="197"/>
      <c r="FT59" s="197"/>
      <c r="FU59" s="197"/>
      <c r="FV59" s="197"/>
      <c r="FW59" s="197"/>
      <c r="FX59" s="197"/>
      <c r="FY59" s="197"/>
      <c r="FZ59" s="197"/>
      <c r="GA59" s="197"/>
      <c r="GB59" s="197"/>
      <c r="GC59" s="197"/>
      <c r="GD59" s="197"/>
      <c r="GE59" s="197"/>
      <c r="GF59" s="197"/>
      <c r="GG59" s="197"/>
      <c r="GH59" s="197"/>
      <c r="GI59" s="197"/>
      <c r="GJ59" s="197"/>
      <c r="GK59" s="197"/>
      <c r="GL59" s="197"/>
      <c r="GM59" s="197"/>
      <c r="GN59" s="197"/>
      <c r="GO59" s="197"/>
      <c r="GP59" s="197"/>
      <c r="GQ59" s="197"/>
      <c r="GR59" s="197"/>
      <c r="GS59" s="197"/>
      <c r="GT59" s="197"/>
      <c r="GU59" s="197"/>
      <c r="GV59" s="197"/>
      <c r="GW59" s="197"/>
      <c r="GX59" s="197"/>
      <c r="GY59" s="197"/>
      <c r="GZ59" s="197"/>
      <c r="HA59" s="197"/>
      <c r="HB59" s="197"/>
      <c r="HC59" s="197"/>
      <c r="HD59" s="197"/>
      <c r="HE59" s="197"/>
      <c r="HF59" s="197"/>
      <c r="HG59" s="197"/>
      <c r="HH59" s="197"/>
      <c r="HI59" s="197"/>
      <c r="HJ59" s="197"/>
      <c r="HK59" s="197"/>
      <c r="HL59" s="197"/>
      <c r="HM59" s="197"/>
      <c r="HN59" s="197"/>
      <c r="HO59" s="197"/>
      <c r="HP59" s="197"/>
      <c r="HQ59" s="197"/>
      <c r="HR59" s="197"/>
      <c r="HS59" s="197"/>
      <c r="HT59" s="197"/>
      <c r="HU59" s="197"/>
      <c r="HV59" s="197"/>
      <c r="HW59" s="197"/>
      <c r="HX59" s="197"/>
      <c r="HY59" s="197"/>
      <c r="HZ59" s="197"/>
      <c r="IA59" s="197"/>
      <c r="IB59" s="197"/>
      <c r="IC59" s="197"/>
      <c r="ID59" s="197"/>
      <c r="IE59" s="197"/>
      <c r="IF59" s="197"/>
      <c r="IG59" s="197"/>
      <c r="IH59" s="197"/>
      <c r="II59" s="197"/>
      <c r="IJ59" s="197"/>
      <c r="IK59" s="197"/>
      <c r="IL59" s="197"/>
      <c r="IM59" s="197"/>
      <c r="IN59" s="197"/>
      <c r="IO59" s="197"/>
      <c r="IP59" s="197"/>
      <c r="IQ59" s="197"/>
      <c r="IR59" s="197"/>
      <c r="IS59" s="197"/>
      <c r="IT59" s="197"/>
      <c r="IU59" s="197"/>
      <c r="IV59" s="197"/>
      <c r="IW59" s="197"/>
      <c r="IX59" s="197"/>
      <c r="IY59" s="197"/>
      <c r="IZ59" s="197"/>
      <c r="JA59" s="197"/>
      <c r="JB59" s="197"/>
      <c r="JC59" s="197"/>
      <c r="JD59" s="197"/>
      <c r="JE59" s="197"/>
      <c r="JF59" s="197"/>
      <c r="JG59" s="197"/>
      <c r="JH59" s="197"/>
      <c r="JI59" s="197"/>
      <c r="JJ59" s="197"/>
      <c r="JK59" s="197"/>
      <c r="JL59" s="197"/>
      <c r="JM59" s="197"/>
      <c r="JN59" s="197"/>
      <c r="JO59" s="197"/>
      <c r="JP59" s="197"/>
      <c r="JQ59" s="197"/>
      <c r="JR59" s="197"/>
      <c r="JS59" s="197"/>
      <c r="JT59" s="197"/>
      <c r="JU59" s="197"/>
      <c r="JV59" s="197"/>
      <c r="JW59" s="197"/>
      <c r="JX59" s="197"/>
      <c r="JY59" s="197"/>
      <c r="JZ59" s="197"/>
      <c r="KA59" s="197"/>
      <c r="KB59" s="197"/>
      <c r="KC59" s="197"/>
      <c r="KD59" s="197"/>
      <c r="KE59" s="197"/>
      <c r="KF59" s="197"/>
      <c r="KG59" s="197"/>
      <c r="KH59" s="197"/>
      <c r="KI59" s="197"/>
      <c r="KJ59" s="197"/>
      <c r="KK59" s="197"/>
      <c r="KL59" s="197"/>
      <c r="KM59" s="197"/>
      <c r="KN59" s="197"/>
      <c r="KO59" s="197"/>
      <c r="KP59" s="197"/>
      <c r="KQ59" s="197"/>
      <c r="KR59" s="197"/>
      <c r="KS59" s="197"/>
      <c r="KT59" s="197"/>
      <c r="KU59" s="197"/>
      <c r="KV59" s="197"/>
      <c r="KW59" s="197"/>
      <c r="KX59" s="197"/>
      <c r="KY59" s="197"/>
      <c r="KZ59" s="197"/>
      <c r="LA59" s="197"/>
      <c r="LB59" s="197"/>
      <c r="LC59" s="197"/>
      <c r="LD59" s="197"/>
      <c r="LE59" s="197"/>
      <c r="LF59" s="197"/>
      <c r="LG59" s="197"/>
      <c r="LH59" s="197"/>
      <c r="LI59" s="197"/>
      <c r="LJ59" s="197"/>
      <c r="LK59" s="197"/>
      <c r="LL59" s="197"/>
      <c r="LM59" s="197"/>
      <c r="LN59" s="197"/>
      <c r="LO59" s="197"/>
      <c r="LP59" s="197"/>
      <c r="LQ59" s="197"/>
      <c r="LR59" s="197"/>
      <c r="LS59" s="197"/>
      <c r="LT59" s="197"/>
      <c r="LU59" s="197"/>
      <c r="LV59" s="197"/>
      <c r="LW59" s="197"/>
      <c r="LX59" s="197"/>
      <c r="LY59" s="197"/>
      <c r="LZ59" s="197"/>
      <c r="MA59" s="197"/>
      <c r="MB59" s="197"/>
      <c r="MC59" s="197"/>
      <c r="MD59" s="197"/>
      <c r="ME59" s="197"/>
      <c r="MF59" s="197"/>
      <c r="MG59" s="197"/>
      <c r="MH59" s="197"/>
      <c r="MI59" s="197"/>
      <c r="MJ59" s="197"/>
      <c r="MK59" s="197"/>
      <c r="ML59" s="197"/>
      <c r="MM59" s="197"/>
      <c r="MN59" s="197"/>
      <c r="MO59" s="197"/>
      <c r="MP59" s="197"/>
      <c r="MQ59" s="197"/>
      <c r="MR59" s="197"/>
      <c r="MS59" s="197"/>
      <c r="MT59" s="197"/>
      <c r="MU59" s="197"/>
      <c r="MV59" s="197"/>
      <c r="MW59" s="197"/>
      <c r="MX59" s="197"/>
      <c r="MY59" s="197"/>
      <c r="MZ59" s="197"/>
      <c r="NA59" s="197"/>
      <c r="NB59" s="197"/>
      <c r="NC59" s="197"/>
      <c r="ND59" s="197"/>
      <c r="NE59" s="197"/>
      <c r="NF59" s="197"/>
      <c r="NG59" s="197"/>
      <c r="NH59" s="197"/>
      <c r="NI59" s="197"/>
      <c r="NJ59" s="197"/>
      <c r="NK59" s="197"/>
      <c r="NL59" s="197"/>
      <c r="NM59" s="197"/>
      <c r="NN59" s="197"/>
      <c r="NO59" s="197"/>
      <c r="NP59" s="197"/>
      <c r="NQ59" s="197"/>
      <c r="NR59" s="197"/>
      <c r="NS59" s="197"/>
      <c r="NT59" s="197"/>
      <c r="NU59" s="197"/>
      <c r="NV59" s="197"/>
      <c r="NW59" s="197"/>
      <c r="NX59" s="197"/>
      <c r="NY59" s="197"/>
      <c r="NZ59" s="197"/>
      <c r="OA59" s="197"/>
      <c r="OB59" s="197"/>
      <c r="OC59" s="197"/>
      <c r="OD59" s="197"/>
      <c r="OE59" s="197"/>
      <c r="OF59" s="197"/>
      <c r="OG59" s="197"/>
      <c r="OH59" s="197"/>
      <c r="OI59" s="197"/>
      <c r="OJ59" s="197"/>
      <c r="OK59" s="197"/>
      <c r="OL59" s="197"/>
      <c r="OM59" s="197"/>
      <c r="ON59" s="197"/>
      <c r="OO59" s="197"/>
      <c r="OP59" s="197"/>
      <c r="OQ59" s="197"/>
      <c r="OR59" s="197"/>
      <c r="OS59" s="197"/>
      <c r="OT59" s="197"/>
      <c r="OU59" s="197"/>
      <c r="OV59" s="197"/>
      <c r="OW59" s="197"/>
      <c r="OX59" s="197"/>
      <c r="OY59" s="197"/>
      <c r="OZ59" s="197"/>
      <c r="PA59" s="197"/>
      <c r="PB59" s="197"/>
      <c r="PC59" s="197"/>
      <c r="PD59" s="197"/>
      <c r="PE59" s="197"/>
      <c r="PF59" s="197"/>
      <c r="PG59" s="197"/>
      <c r="PH59" s="197"/>
      <c r="PI59" s="197"/>
      <c r="PJ59" s="197"/>
      <c r="PK59" s="197"/>
      <c r="PL59" s="197"/>
      <c r="PM59" s="197"/>
      <c r="PN59" s="197"/>
      <c r="PO59" s="197"/>
      <c r="PP59" s="197"/>
      <c r="PQ59" s="197"/>
      <c r="PR59" s="197"/>
      <c r="PS59" s="197"/>
      <c r="PT59" s="197"/>
      <c r="PU59" s="197"/>
      <c r="PV59" s="197"/>
      <c r="PW59" s="197"/>
      <c r="PX59" s="197"/>
      <c r="PY59" s="197"/>
      <c r="PZ59" s="197"/>
      <c r="QA59" s="197"/>
      <c r="QB59" s="197"/>
      <c r="QC59" s="197"/>
      <c r="QD59" s="197"/>
      <c r="QE59" s="197"/>
      <c r="QF59" s="197"/>
      <c r="QG59" s="197"/>
      <c r="QH59" s="197"/>
      <c r="QI59" s="197"/>
      <c r="QJ59" s="197"/>
      <c r="QK59" s="197"/>
      <c r="QL59" s="197"/>
      <c r="QM59" s="197"/>
      <c r="QN59" s="197"/>
      <c r="QO59" s="197"/>
      <c r="QP59" s="197"/>
      <c r="QQ59" s="197"/>
      <c r="QR59" s="197"/>
      <c r="QS59" s="197"/>
      <c r="QT59" s="197"/>
      <c r="QU59" s="197"/>
      <c r="QV59" s="197"/>
      <c r="QW59" s="197"/>
      <c r="QX59" s="197"/>
      <c r="QY59" s="197"/>
      <c r="QZ59" s="197"/>
      <c r="RA59" s="197"/>
      <c r="RB59" s="197"/>
      <c r="RC59" s="197"/>
      <c r="RD59" s="197"/>
      <c r="RE59" s="197"/>
      <c r="RF59" s="197"/>
      <c r="RG59" s="197"/>
      <c r="RH59" s="197"/>
      <c r="RI59" s="197"/>
      <c r="RJ59" s="197"/>
      <c r="RK59" s="197"/>
      <c r="RL59" s="197"/>
      <c r="RM59" s="197"/>
      <c r="RN59" s="197"/>
      <c r="RO59" s="197"/>
      <c r="RP59" s="197"/>
      <c r="RQ59" s="197"/>
      <c r="RR59" s="197"/>
      <c r="RS59" s="197"/>
      <c r="RT59" s="197"/>
      <c r="RU59" s="197"/>
      <c r="RV59" s="197"/>
      <c r="RW59" s="197"/>
      <c r="RX59" s="197"/>
      <c r="RY59" s="197"/>
      <c r="RZ59" s="197"/>
      <c r="SA59" s="197"/>
      <c r="SB59" s="197"/>
      <c r="SC59" s="197"/>
      <c r="SD59" s="197"/>
      <c r="SE59" s="197"/>
      <c r="SF59" s="197"/>
      <c r="SG59" s="197"/>
      <c r="SH59" s="197"/>
      <c r="SI59" s="197"/>
      <c r="SJ59" s="197"/>
      <c r="SK59" s="197"/>
      <c r="SL59" s="197"/>
      <c r="SM59" s="197"/>
      <c r="SN59" s="197"/>
      <c r="SO59" s="197"/>
      <c r="SP59" s="197"/>
      <c r="SQ59" s="197"/>
      <c r="SR59" s="197"/>
      <c r="SS59" s="197"/>
      <c r="ST59" s="197"/>
      <c r="SU59" s="197"/>
      <c r="SV59" s="197"/>
      <c r="SW59" s="197"/>
      <c r="SX59" s="197"/>
      <c r="SY59" s="197"/>
      <c r="SZ59" s="197"/>
      <c r="TA59" s="197"/>
      <c r="TB59" s="197"/>
      <c r="TC59" s="197"/>
      <c r="TD59" s="197"/>
      <c r="TE59" s="197"/>
      <c r="TF59" s="197"/>
      <c r="TG59" s="197"/>
      <c r="TH59" s="197"/>
      <c r="TI59" s="197"/>
      <c r="TJ59" s="197"/>
      <c r="TK59" s="197"/>
      <c r="TL59" s="197"/>
      <c r="TM59" s="197"/>
      <c r="TN59" s="197"/>
      <c r="TO59" s="197"/>
      <c r="TP59" s="197"/>
      <c r="TQ59" s="197"/>
      <c r="TR59" s="197"/>
      <c r="TS59" s="197"/>
      <c r="TT59" s="197"/>
      <c r="TU59" s="197"/>
      <c r="TV59" s="197"/>
      <c r="TW59" s="197"/>
      <c r="TX59" s="197"/>
      <c r="TY59" s="197"/>
      <c r="TZ59" s="197"/>
      <c r="UA59" s="197"/>
      <c r="UB59" s="197"/>
      <c r="UC59" s="197"/>
      <c r="UD59" s="197"/>
      <c r="UE59" s="197"/>
      <c r="UF59" s="197"/>
      <c r="UG59" s="197"/>
      <c r="UH59" s="197"/>
      <c r="UI59" s="197"/>
      <c r="UJ59" s="197"/>
      <c r="UK59" s="197"/>
      <c r="UL59" s="197"/>
      <c r="UM59" s="197"/>
      <c r="UN59" s="197"/>
      <c r="UO59" s="197"/>
      <c r="UP59" s="197"/>
      <c r="UQ59" s="197"/>
      <c r="UR59" s="197"/>
      <c r="US59" s="197"/>
      <c r="UT59" s="197"/>
      <c r="UU59" s="197"/>
      <c r="UV59" s="197"/>
      <c r="UW59" s="197"/>
      <c r="UX59" s="197"/>
      <c r="UY59" s="197"/>
      <c r="UZ59" s="197"/>
      <c r="VA59" s="197"/>
      <c r="VB59" s="197"/>
      <c r="VC59" s="197"/>
      <c r="VD59" s="197"/>
      <c r="VE59" s="197"/>
      <c r="VF59" s="197"/>
      <c r="VG59" s="197"/>
      <c r="VH59" s="197"/>
      <c r="VI59" s="197"/>
      <c r="VJ59" s="197"/>
      <c r="VK59" s="197"/>
      <c r="VL59" s="197"/>
      <c r="VM59" s="197"/>
      <c r="VN59" s="197"/>
      <c r="VO59" s="197"/>
      <c r="VP59" s="197"/>
      <c r="VQ59" s="197"/>
      <c r="VR59" s="197"/>
      <c r="VS59" s="197"/>
      <c r="VT59" s="197"/>
      <c r="VU59" s="197"/>
      <c r="VV59" s="197"/>
      <c r="VW59" s="197"/>
      <c r="VX59" s="197"/>
      <c r="VY59" s="197"/>
      <c r="VZ59" s="197"/>
      <c r="WA59" s="197"/>
      <c r="WB59" s="197"/>
      <c r="WC59" s="197"/>
      <c r="WD59" s="197"/>
      <c r="WE59" s="197"/>
      <c r="WF59" s="197"/>
      <c r="WG59" s="197"/>
      <c r="WH59" s="197"/>
      <c r="WI59" s="197"/>
      <c r="WJ59" s="197"/>
      <c r="WK59" s="197"/>
    </row>
    <row r="60" s="197" customFormat="1" ht="12.75" customHeight="1">
      <c r="A60" s="179"/>
      <c r="B60" s="170"/>
      <c r="C60" s="175"/>
      <c r="D60" s="4"/>
      <c r="E60" s="180"/>
      <c r="F60" s="180"/>
      <c r="G60" s="53"/>
      <c r="H60" s="78"/>
      <c r="I60" s="78"/>
      <c r="J60" s="256"/>
      <c r="K60" s="257"/>
      <c r="L60" s="205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  <c r="ER60" s="197"/>
      <c r="ES60" s="197"/>
      <c r="ET60" s="197"/>
      <c r="EU60" s="197"/>
      <c r="EV60" s="197"/>
      <c r="EW60" s="197"/>
      <c r="EX60" s="197"/>
      <c r="EY60" s="197"/>
      <c r="EZ60" s="197"/>
      <c r="FA60" s="197"/>
      <c r="FB60" s="197"/>
      <c r="FC60" s="197"/>
      <c r="FD60" s="197"/>
      <c r="FE60" s="197"/>
      <c r="FF60" s="197"/>
      <c r="FG60" s="197"/>
      <c r="FH60" s="197"/>
      <c r="FI60" s="197"/>
      <c r="FJ60" s="197"/>
      <c r="FK60" s="197"/>
      <c r="FL60" s="197"/>
      <c r="FM60" s="197"/>
      <c r="FN60" s="197"/>
      <c r="FO60" s="197"/>
      <c r="FP60" s="197"/>
      <c r="FQ60" s="197"/>
      <c r="FR60" s="197"/>
      <c r="FS60" s="197"/>
      <c r="FT60" s="197"/>
      <c r="FU60" s="197"/>
      <c r="FV60" s="197"/>
      <c r="FW60" s="197"/>
      <c r="FX60" s="197"/>
      <c r="FY60" s="197"/>
      <c r="FZ60" s="197"/>
      <c r="GA60" s="197"/>
      <c r="GB60" s="197"/>
      <c r="GC60" s="197"/>
      <c r="GD60" s="197"/>
      <c r="GE60" s="197"/>
      <c r="GF60" s="197"/>
      <c r="GG60" s="197"/>
      <c r="GH60" s="197"/>
      <c r="GI60" s="197"/>
      <c r="GJ60" s="197"/>
      <c r="GK60" s="197"/>
      <c r="GL60" s="197"/>
      <c r="GM60" s="197"/>
      <c r="GN60" s="197"/>
      <c r="GO60" s="197"/>
      <c r="GP60" s="197"/>
      <c r="GQ60" s="197"/>
      <c r="GR60" s="197"/>
      <c r="GS60" s="197"/>
      <c r="GT60" s="197"/>
      <c r="GU60" s="197"/>
      <c r="GV60" s="197"/>
      <c r="GW60" s="197"/>
      <c r="GX60" s="197"/>
      <c r="GY60" s="197"/>
      <c r="GZ60" s="197"/>
      <c r="HA60" s="197"/>
      <c r="HB60" s="197"/>
      <c r="HC60" s="197"/>
      <c r="HD60" s="197"/>
      <c r="HE60" s="197"/>
      <c r="HF60" s="197"/>
      <c r="HG60" s="197"/>
      <c r="HH60" s="197"/>
      <c r="HI60" s="197"/>
      <c r="HJ60" s="197"/>
      <c r="HK60" s="197"/>
      <c r="HL60" s="197"/>
      <c r="HM60" s="197"/>
      <c r="HN60" s="197"/>
      <c r="HO60" s="197"/>
      <c r="HP60" s="197"/>
      <c r="HQ60" s="197"/>
      <c r="HR60" s="197"/>
      <c r="HS60" s="197"/>
      <c r="HT60" s="197"/>
      <c r="HU60" s="197"/>
      <c r="HV60" s="197"/>
      <c r="HW60" s="197"/>
      <c r="HX60" s="197"/>
      <c r="HY60" s="197"/>
      <c r="HZ60" s="197"/>
      <c r="IA60" s="197"/>
      <c r="IB60" s="197"/>
      <c r="IC60" s="197"/>
      <c r="ID60" s="197"/>
      <c r="IE60" s="197"/>
      <c r="IF60" s="197"/>
      <c r="IG60" s="197"/>
      <c r="IH60" s="197"/>
      <c r="II60" s="197"/>
      <c r="IJ60" s="197"/>
      <c r="IK60" s="197"/>
      <c r="IL60" s="197"/>
      <c r="IM60" s="197"/>
      <c r="IN60" s="197"/>
      <c r="IO60" s="197"/>
      <c r="IP60" s="197"/>
      <c r="IQ60" s="197"/>
      <c r="IR60" s="197"/>
      <c r="IS60" s="197"/>
      <c r="IT60" s="197"/>
      <c r="IU60" s="197"/>
      <c r="IV60" s="197"/>
      <c r="IW60" s="197"/>
      <c r="IX60" s="197"/>
      <c r="IY60" s="197"/>
      <c r="IZ60" s="197"/>
      <c r="JA60" s="197"/>
      <c r="JB60" s="197"/>
      <c r="JC60" s="197"/>
      <c r="JD60" s="197"/>
      <c r="JE60" s="197"/>
      <c r="JF60" s="197"/>
      <c r="JG60" s="197"/>
      <c r="JH60" s="197"/>
      <c r="JI60" s="197"/>
      <c r="JJ60" s="197"/>
      <c r="JK60" s="197"/>
      <c r="JL60" s="197"/>
      <c r="JM60" s="197"/>
      <c r="JN60" s="197"/>
      <c r="JO60" s="197"/>
      <c r="JP60" s="197"/>
      <c r="JQ60" s="197"/>
      <c r="JR60" s="197"/>
      <c r="JS60" s="197"/>
      <c r="JT60" s="197"/>
      <c r="JU60" s="197"/>
      <c r="JV60" s="197"/>
      <c r="JW60" s="197"/>
      <c r="JX60" s="197"/>
      <c r="JY60" s="197"/>
      <c r="JZ60" s="197"/>
      <c r="KA60" s="197"/>
      <c r="KB60" s="197"/>
      <c r="KC60" s="197"/>
      <c r="KD60" s="197"/>
      <c r="KE60" s="197"/>
      <c r="KF60" s="197"/>
      <c r="KG60" s="197"/>
      <c r="KH60" s="197"/>
      <c r="KI60" s="197"/>
      <c r="KJ60" s="197"/>
      <c r="KK60" s="197"/>
      <c r="KL60" s="197"/>
      <c r="KM60" s="197"/>
      <c r="KN60" s="197"/>
      <c r="KO60" s="197"/>
      <c r="KP60" s="197"/>
      <c r="KQ60" s="197"/>
      <c r="KR60" s="197"/>
      <c r="KS60" s="197"/>
      <c r="KT60" s="197"/>
      <c r="KU60" s="197"/>
      <c r="KV60" s="197"/>
      <c r="KW60" s="197"/>
      <c r="KX60" s="197"/>
      <c r="KY60" s="197"/>
      <c r="KZ60" s="197"/>
      <c r="LA60" s="197"/>
      <c r="LB60" s="197"/>
      <c r="LC60" s="197"/>
      <c r="LD60" s="197"/>
      <c r="LE60" s="197"/>
      <c r="LF60" s="197"/>
      <c r="LG60" s="197"/>
      <c r="LH60" s="197"/>
      <c r="LI60" s="197"/>
      <c r="LJ60" s="197"/>
      <c r="LK60" s="197"/>
      <c r="LL60" s="197"/>
      <c r="LM60" s="197"/>
      <c r="LN60" s="197"/>
      <c r="LO60" s="197"/>
      <c r="LP60" s="197"/>
      <c r="LQ60" s="197"/>
      <c r="LR60" s="197"/>
      <c r="LS60" s="197"/>
      <c r="LT60" s="197"/>
      <c r="LU60" s="197"/>
      <c r="LV60" s="197"/>
      <c r="LW60" s="197"/>
      <c r="LX60" s="197"/>
      <c r="LY60" s="197"/>
      <c r="LZ60" s="197"/>
      <c r="MA60" s="197"/>
      <c r="MB60" s="197"/>
      <c r="MC60" s="197"/>
      <c r="MD60" s="197"/>
      <c r="ME60" s="197"/>
      <c r="MF60" s="197"/>
      <c r="MG60" s="197"/>
      <c r="MH60" s="197"/>
      <c r="MI60" s="197"/>
      <c r="MJ60" s="197"/>
      <c r="MK60" s="197"/>
      <c r="ML60" s="197"/>
      <c r="MM60" s="197"/>
      <c r="MN60" s="197"/>
      <c r="MO60" s="197"/>
      <c r="MP60" s="197"/>
      <c r="MQ60" s="197"/>
      <c r="MR60" s="197"/>
      <c r="MS60" s="197"/>
      <c r="MT60" s="197"/>
      <c r="MU60" s="197"/>
      <c r="MV60" s="197"/>
      <c r="MW60" s="197"/>
      <c r="MX60" s="197"/>
      <c r="MY60" s="197"/>
      <c r="MZ60" s="197"/>
      <c r="NA60" s="197"/>
      <c r="NB60" s="197"/>
      <c r="NC60" s="197"/>
      <c r="ND60" s="197"/>
      <c r="NE60" s="197"/>
      <c r="NF60" s="197"/>
      <c r="NG60" s="197"/>
      <c r="NH60" s="197"/>
      <c r="NI60" s="197"/>
      <c r="NJ60" s="197"/>
      <c r="NK60" s="197"/>
      <c r="NL60" s="197"/>
      <c r="NM60" s="197"/>
      <c r="NN60" s="197"/>
      <c r="NO60" s="197"/>
      <c r="NP60" s="197"/>
      <c r="NQ60" s="197"/>
      <c r="NR60" s="197"/>
      <c r="NS60" s="197"/>
      <c r="NT60" s="197"/>
      <c r="NU60" s="197"/>
      <c r="NV60" s="197"/>
      <c r="NW60" s="197"/>
      <c r="NX60" s="197"/>
      <c r="NY60" s="197"/>
      <c r="NZ60" s="197"/>
      <c r="OA60" s="197"/>
      <c r="OB60" s="197"/>
      <c r="OC60" s="197"/>
      <c r="OD60" s="197"/>
      <c r="OE60" s="197"/>
      <c r="OF60" s="197"/>
      <c r="OG60" s="197"/>
      <c r="OH60" s="197"/>
      <c r="OI60" s="197"/>
      <c r="OJ60" s="197"/>
      <c r="OK60" s="197"/>
      <c r="OL60" s="197"/>
      <c r="OM60" s="197"/>
      <c r="ON60" s="197"/>
      <c r="OO60" s="197"/>
      <c r="OP60" s="197"/>
      <c r="OQ60" s="197"/>
      <c r="OR60" s="197"/>
      <c r="OS60" s="197"/>
      <c r="OT60" s="197"/>
      <c r="OU60" s="197"/>
      <c r="OV60" s="197"/>
      <c r="OW60" s="197"/>
      <c r="OX60" s="197"/>
      <c r="OY60" s="197"/>
      <c r="OZ60" s="197"/>
      <c r="PA60" s="197"/>
      <c r="PB60" s="197"/>
      <c r="PC60" s="197"/>
      <c r="PD60" s="197"/>
      <c r="PE60" s="197"/>
      <c r="PF60" s="197"/>
      <c r="PG60" s="197"/>
      <c r="PH60" s="197"/>
      <c r="PI60" s="197"/>
      <c r="PJ60" s="197"/>
      <c r="PK60" s="197"/>
      <c r="PL60" s="197"/>
      <c r="PM60" s="197"/>
      <c r="PN60" s="197"/>
      <c r="PO60" s="197"/>
      <c r="PP60" s="197"/>
      <c r="PQ60" s="197"/>
      <c r="PR60" s="197"/>
      <c r="PS60" s="197"/>
      <c r="PT60" s="197"/>
      <c r="PU60" s="197"/>
      <c r="PV60" s="197"/>
      <c r="PW60" s="197"/>
      <c r="PX60" s="197"/>
      <c r="PY60" s="197"/>
      <c r="PZ60" s="197"/>
      <c r="QA60" s="197"/>
      <c r="QB60" s="197"/>
      <c r="QC60" s="197"/>
      <c r="QD60" s="197"/>
      <c r="QE60" s="197"/>
      <c r="QF60" s="197"/>
      <c r="QG60" s="197"/>
      <c r="QH60" s="197"/>
      <c r="QI60" s="197"/>
      <c r="QJ60" s="197"/>
      <c r="QK60" s="197"/>
      <c r="QL60" s="197"/>
      <c r="QM60" s="197"/>
      <c r="QN60" s="197"/>
      <c r="QO60" s="197"/>
      <c r="QP60" s="197"/>
      <c r="QQ60" s="197"/>
      <c r="QR60" s="197"/>
      <c r="QS60" s="197"/>
      <c r="QT60" s="197"/>
      <c r="QU60" s="197"/>
      <c r="QV60" s="197"/>
      <c r="QW60" s="197"/>
      <c r="QX60" s="197"/>
      <c r="QY60" s="197"/>
      <c r="QZ60" s="197"/>
      <c r="RA60" s="197"/>
      <c r="RB60" s="197"/>
      <c r="RC60" s="197"/>
      <c r="RD60" s="197"/>
      <c r="RE60" s="197"/>
      <c r="RF60" s="197"/>
      <c r="RG60" s="197"/>
      <c r="RH60" s="197"/>
      <c r="RI60" s="197"/>
      <c r="RJ60" s="197"/>
      <c r="RK60" s="197"/>
      <c r="RL60" s="197"/>
      <c r="RM60" s="197"/>
      <c r="RN60" s="197"/>
      <c r="RO60" s="197"/>
      <c r="RP60" s="197"/>
      <c r="RQ60" s="197"/>
      <c r="RR60" s="197"/>
      <c r="RS60" s="197"/>
      <c r="RT60" s="197"/>
      <c r="RU60" s="197"/>
      <c r="RV60" s="197"/>
      <c r="RW60" s="197"/>
      <c r="RX60" s="197"/>
      <c r="RY60" s="197"/>
      <c r="RZ60" s="197"/>
      <c r="SA60" s="197"/>
      <c r="SB60" s="197"/>
      <c r="SC60" s="197"/>
      <c r="SD60" s="197"/>
      <c r="SE60" s="197"/>
      <c r="SF60" s="197"/>
      <c r="SG60" s="197"/>
      <c r="SH60" s="197"/>
      <c r="SI60" s="197"/>
      <c r="SJ60" s="197"/>
      <c r="SK60" s="197"/>
      <c r="SL60" s="197"/>
      <c r="SM60" s="197"/>
      <c r="SN60" s="197"/>
      <c r="SO60" s="197"/>
      <c r="SP60" s="197"/>
      <c r="SQ60" s="197"/>
      <c r="SR60" s="197"/>
      <c r="SS60" s="197"/>
      <c r="ST60" s="197"/>
      <c r="SU60" s="197"/>
      <c r="SV60" s="197"/>
      <c r="SW60" s="197"/>
      <c r="SX60" s="197"/>
      <c r="SY60" s="197"/>
      <c r="SZ60" s="197"/>
      <c r="TA60" s="197"/>
      <c r="TB60" s="197"/>
      <c r="TC60" s="197"/>
      <c r="TD60" s="197"/>
      <c r="TE60" s="197"/>
      <c r="TF60" s="197"/>
      <c r="TG60" s="197"/>
      <c r="TH60" s="197"/>
      <c r="TI60" s="197"/>
      <c r="TJ60" s="197"/>
      <c r="TK60" s="197"/>
      <c r="TL60" s="197"/>
      <c r="TM60" s="197"/>
      <c r="TN60" s="197"/>
      <c r="TO60" s="197"/>
      <c r="TP60" s="197"/>
      <c r="TQ60" s="197"/>
      <c r="TR60" s="197"/>
      <c r="TS60" s="197"/>
      <c r="TT60" s="197"/>
      <c r="TU60" s="197"/>
      <c r="TV60" s="197"/>
      <c r="TW60" s="197"/>
      <c r="TX60" s="197"/>
      <c r="TY60" s="197"/>
      <c r="TZ60" s="197"/>
      <c r="UA60" s="197"/>
      <c r="UB60" s="197"/>
      <c r="UC60" s="197"/>
      <c r="UD60" s="197"/>
      <c r="UE60" s="197"/>
      <c r="UF60" s="197"/>
      <c r="UG60" s="197"/>
      <c r="UH60" s="197"/>
      <c r="UI60" s="197"/>
      <c r="UJ60" s="197"/>
      <c r="UK60" s="197"/>
      <c r="UL60" s="197"/>
      <c r="UM60" s="197"/>
      <c r="UN60" s="197"/>
      <c r="UO60" s="197"/>
      <c r="UP60" s="197"/>
      <c r="UQ60" s="197"/>
      <c r="UR60" s="197"/>
      <c r="US60" s="197"/>
      <c r="UT60" s="197"/>
      <c r="UU60" s="197"/>
      <c r="UV60" s="197"/>
      <c r="UW60" s="197"/>
      <c r="UX60" s="197"/>
      <c r="UY60" s="197"/>
      <c r="UZ60" s="197"/>
      <c r="VA60" s="197"/>
      <c r="VB60" s="197"/>
      <c r="VC60" s="197"/>
      <c r="VD60" s="197"/>
      <c r="VE60" s="197"/>
      <c r="VF60" s="197"/>
      <c r="VG60" s="197"/>
      <c r="VH60" s="197"/>
      <c r="VI60" s="197"/>
      <c r="VJ60" s="197"/>
      <c r="VK60" s="197"/>
      <c r="VL60" s="197"/>
      <c r="VM60" s="197"/>
      <c r="VN60" s="197"/>
      <c r="VO60" s="197"/>
      <c r="VP60" s="197"/>
      <c r="VQ60" s="197"/>
      <c r="VR60" s="197"/>
      <c r="VS60" s="197"/>
      <c r="VT60" s="197"/>
      <c r="VU60" s="197"/>
      <c r="VV60" s="197"/>
      <c r="VW60" s="197"/>
      <c r="VX60" s="197"/>
      <c r="VY60" s="197"/>
      <c r="VZ60" s="197"/>
      <c r="WA60" s="197"/>
      <c r="WB60" s="197"/>
      <c r="WC60" s="197"/>
      <c r="WD60" s="197"/>
      <c r="WE60" s="197"/>
      <c r="WF60" s="197"/>
      <c r="WG60" s="197"/>
      <c r="WH60" s="197"/>
      <c r="WI60" s="197"/>
      <c r="WJ60" s="197"/>
      <c r="WK60" s="197"/>
    </row>
    <row r="61" ht="12.75" customHeight="1">
      <c r="A61" s="245" t="s">
        <v>76</v>
      </c>
      <c r="B61" s="245"/>
      <c r="C61" s="245"/>
      <c r="D61" s="97"/>
      <c r="E61" s="216"/>
      <c r="F61" s="216"/>
      <c r="G61" s="216"/>
      <c r="H61" s="217"/>
      <c r="I61" s="217"/>
      <c r="J61" s="216"/>
      <c r="K61" s="218"/>
      <c r="L61" s="146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249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</row>
    <row r="62" ht="12.75" customHeight="1">
      <c r="A62" s="219" t="s">
        <v>77</v>
      </c>
      <c r="B62" s="190"/>
      <c r="C62" s="220"/>
      <c r="D62" s="221"/>
      <c r="E62" s="222"/>
      <c r="F62" s="200"/>
      <c r="G62" s="199"/>
      <c r="H62" s="201"/>
      <c r="I62" s="201"/>
      <c r="J62" s="199"/>
      <c r="K62" s="223"/>
      <c r="L62" s="146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249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</row>
    <row r="63" s="197" customFormat="1" ht="14.25">
      <c r="A63" s="198">
        <v>1</v>
      </c>
      <c r="B63" s="258" t="s">
        <v>78</v>
      </c>
      <c r="C63" s="250" t="s">
        <v>79</v>
      </c>
      <c r="D63" s="251">
        <v>1</v>
      </c>
      <c r="E63" s="234">
        <v>40</v>
      </c>
      <c r="F63" s="259"/>
      <c r="G63" s="199" t="s">
        <v>66</v>
      </c>
      <c r="H63" s="230">
        <v>3</v>
      </c>
      <c r="I63" s="260">
        <v>3</v>
      </c>
      <c r="J63" s="236">
        <v>1</v>
      </c>
      <c r="K63" s="223">
        <v>100</v>
      </c>
      <c r="L63" s="205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197"/>
      <c r="DG63" s="197"/>
      <c r="DH63" s="197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  <c r="ER63" s="197"/>
      <c r="ES63" s="197"/>
      <c r="ET63" s="197"/>
      <c r="EU63" s="197"/>
      <c r="EV63" s="197"/>
      <c r="EW63" s="197"/>
      <c r="EX63" s="197"/>
      <c r="EY63" s="197"/>
      <c r="EZ63" s="197"/>
      <c r="FA63" s="197"/>
      <c r="FB63" s="197"/>
      <c r="FC63" s="197"/>
      <c r="FD63" s="197"/>
      <c r="FE63" s="197"/>
      <c r="FF63" s="197"/>
      <c r="FG63" s="197"/>
      <c r="FH63" s="197"/>
      <c r="FI63" s="197"/>
      <c r="FJ63" s="197"/>
      <c r="FK63" s="197"/>
      <c r="FL63" s="197"/>
      <c r="FM63" s="197"/>
      <c r="FN63" s="197"/>
      <c r="FO63" s="197"/>
      <c r="FP63" s="197"/>
      <c r="FQ63" s="197"/>
      <c r="FR63" s="197"/>
      <c r="FS63" s="197"/>
      <c r="FT63" s="197"/>
      <c r="FU63" s="197"/>
      <c r="FV63" s="197"/>
      <c r="FW63" s="197"/>
      <c r="FX63" s="197"/>
      <c r="FY63" s="197"/>
      <c r="FZ63" s="197"/>
      <c r="GA63" s="197"/>
      <c r="GB63" s="197"/>
      <c r="GC63" s="197"/>
      <c r="GD63" s="197"/>
      <c r="GE63" s="197"/>
      <c r="GF63" s="197"/>
      <c r="GG63" s="197"/>
      <c r="GH63" s="197"/>
      <c r="GI63" s="197"/>
      <c r="GJ63" s="197"/>
      <c r="GK63" s="197"/>
      <c r="GL63" s="197"/>
      <c r="GM63" s="197"/>
      <c r="GN63" s="197"/>
      <c r="GO63" s="197"/>
      <c r="GP63" s="197"/>
      <c r="GQ63" s="197"/>
      <c r="GR63" s="197"/>
      <c r="GS63" s="197"/>
      <c r="GT63" s="197"/>
      <c r="GU63" s="197"/>
      <c r="GV63" s="197"/>
      <c r="GW63" s="197"/>
      <c r="GX63" s="197"/>
      <c r="GY63" s="197"/>
      <c r="GZ63" s="197"/>
      <c r="HA63" s="197"/>
      <c r="HB63" s="197"/>
      <c r="HC63" s="197"/>
      <c r="HD63" s="197"/>
      <c r="HE63" s="197"/>
      <c r="HF63" s="197"/>
      <c r="HG63" s="197"/>
      <c r="HH63" s="197"/>
      <c r="HI63" s="197"/>
      <c r="HJ63" s="197"/>
      <c r="HK63" s="197"/>
      <c r="HL63" s="197"/>
      <c r="HM63" s="197"/>
      <c r="HN63" s="197"/>
      <c r="HO63" s="197"/>
      <c r="HP63" s="197"/>
      <c r="HQ63" s="197"/>
      <c r="HR63" s="197"/>
      <c r="HS63" s="197"/>
      <c r="HT63" s="197"/>
      <c r="HU63" s="197"/>
      <c r="HV63" s="197"/>
      <c r="HW63" s="197"/>
      <c r="HX63" s="197"/>
      <c r="HY63" s="197"/>
      <c r="HZ63" s="197"/>
      <c r="IA63" s="197"/>
      <c r="IB63" s="197"/>
      <c r="IC63" s="197"/>
      <c r="ID63" s="197"/>
      <c r="IE63" s="197"/>
      <c r="IF63" s="197"/>
      <c r="IG63" s="197"/>
      <c r="IH63" s="197"/>
      <c r="II63" s="197"/>
      <c r="IJ63" s="197"/>
      <c r="IK63" s="197"/>
      <c r="IL63" s="197"/>
      <c r="IM63" s="197"/>
      <c r="IN63" s="197"/>
      <c r="IO63" s="197"/>
      <c r="IP63" s="197"/>
      <c r="IQ63" s="197"/>
      <c r="IR63" s="197"/>
      <c r="IS63" s="197"/>
      <c r="IT63" s="197"/>
      <c r="IU63" s="197"/>
      <c r="IV63" s="197"/>
      <c r="IW63" s="197"/>
      <c r="IX63" s="197"/>
      <c r="IY63" s="197"/>
      <c r="IZ63" s="197"/>
      <c r="JA63" s="197"/>
      <c r="JB63" s="197"/>
      <c r="JC63" s="197"/>
      <c r="JD63" s="197"/>
      <c r="JE63" s="197"/>
      <c r="JF63" s="197"/>
      <c r="JG63" s="197"/>
      <c r="JH63" s="197"/>
      <c r="JI63" s="197"/>
      <c r="JJ63" s="197"/>
      <c r="JK63" s="197"/>
      <c r="JL63" s="197"/>
      <c r="JM63" s="197"/>
      <c r="JN63" s="197"/>
      <c r="JO63" s="197"/>
      <c r="JP63" s="197"/>
      <c r="JQ63" s="197"/>
      <c r="JR63" s="197"/>
      <c r="JS63" s="197"/>
      <c r="JT63" s="197"/>
      <c r="JU63" s="197"/>
      <c r="JV63" s="197"/>
      <c r="JW63" s="197"/>
      <c r="JX63" s="197"/>
      <c r="JY63" s="197"/>
      <c r="JZ63" s="197"/>
      <c r="KA63" s="197"/>
      <c r="KB63" s="197"/>
      <c r="KC63" s="197"/>
      <c r="KD63" s="197"/>
      <c r="KE63" s="197"/>
      <c r="KF63" s="197"/>
      <c r="KG63" s="197"/>
      <c r="KH63" s="197"/>
      <c r="KI63" s="197"/>
      <c r="KJ63" s="197"/>
      <c r="KK63" s="197"/>
      <c r="KL63" s="197"/>
      <c r="KM63" s="197"/>
      <c r="KN63" s="197"/>
      <c r="KO63" s="197"/>
      <c r="KP63" s="197"/>
      <c r="KQ63" s="197"/>
      <c r="KR63" s="197"/>
      <c r="KS63" s="197"/>
      <c r="KT63" s="197"/>
      <c r="KU63" s="197"/>
      <c r="KV63" s="197"/>
      <c r="KW63" s="197"/>
      <c r="KX63" s="197"/>
      <c r="KY63" s="197"/>
      <c r="KZ63" s="197"/>
      <c r="LA63" s="197"/>
      <c r="LB63" s="197"/>
      <c r="LC63" s="197"/>
      <c r="LD63" s="197"/>
      <c r="LE63" s="197"/>
      <c r="LF63" s="197"/>
      <c r="LG63" s="197"/>
      <c r="LH63" s="197"/>
      <c r="LI63" s="197"/>
      <c r="LJ63" s="197"/>
      <c r="LK63" s="197"/>
      <c r="LL63" s="197"/>
      <c r="LM63" s="197"/>
      <c r="LN63" s="197"/>
      <c r="LO63" s="197"/>
      <c r="LP63" s="197"/>
      <c r="LQ63" s="197"/>
      <c r="LR63" s="197"/>
      <c r="LS63" s="197"/>
      <c r="LT63" s="197"/>
      <c r="LU63" s="197"/>
      <c r="LV63" s="197"/>
      <c r="LW63" s="197"/>
      <c r="LX63" s="197"/>
      <c r="LY63" s="197"/>
      <c r="LZ63" s="197"/>
      <c r="MA63" s="197"/>
      <c r="MB63" s="197"/>
      <c r="MC63" s="197"/>
      <c r="MD63" s="197"/>
      <c r="ME63" s="197"/>
      <c r="MF63" s="197"/>
      <c r="MG63" s="197"/>
      <c r="MH63" s="197"/>
      <c r="MI63" s="197"/>
      <c r="MJ63" s="197"/>
      <c r="MK63" s="197"/>
      <c r="ML63" s="197"/>
      <c r="MM63" s="197"/>
      <c r="MN63" s="197"/>
      <c r="MO63" s="197"/>
      <c r="MP63" s="197"/>
      <c r="MQ63" s="197"/>
      <c r="MR63" s="197"/>
      <c r="MS63" s="197"/>
      <c r="MT63" s="197"/>
      <c r="MU63" s="197"/>
      <c r="MV63" s="197"/>
      <c r="MW63" s="197"/>
      <c r="MX63" s="197"/>
      <c r="MY63" s="197"/>
      <c r="MZ63" s="197"/>
      <c r="NA63" s="197"/>
      <c r="NB63" s="197"/>
      <c r="NC63" s="197"/>
      <c r="ND63" s="197"/>
      <c r="NE63" s="197"/>
      <c r="NF63" s="197"/>
      <c r="NG63" s="197"/>
      <c r="NH63" s="197"/>
      <c r="NI63" s="197"/>
      <c r="NJ63" s="197"/>
      <c r="NK63" s="197"/>
      <c r="NL63" s="197"/>
      <c r="NM63" s="197"/>
      <c r="NN63" s="197"/>
      <c r="NO63" s="197"/>
      <c r="NP63" s="197"/>
      <c r="NQ63" s="197"/>
      <c r="NR63" s="197"/>
      <c r="NS63" s="197"/>
      <c r="NT63" s="197"/>
      <c r="NU63" s="197"/>
      <c r="NV63" s="197"/>
      <c r="NW63" s="197"/>
      <c r="NX63" s="197"/>
      <c r="NY63" s="197"/>
      <c r="NZ63" s="197"/>
      <c r="OA63" s="197"/>
      <c r="OB63" s="197"/>
      <c r="OC63" s="197"/>
      <c r="OD63" s="197"/>
      <c r="OE63" s="197"/>
      <c r="OF63" s="197"/>
      <c r="OG63" s="197"/>
      <c r="OH63" s="197"/>
      <c r="OI63" s="197"/>
      <c r="OJ63" s="197"/>
      <c r="OK63" s="197"/>
      <c r="OL63" s="197"/>
      <c r="OM63" s="197"/>
      <c r="ON63" s="197"/>
      <c r="OO63" s="197"/>
      <c r="OP63" s="197"/>
      <c r="OQ63" s="197"/>
      <c r="OR63" s="197"/>
      <c r="OS63" s="197"/>
      <c r="OT63" s="197"/>
      <c r="OU63" s="197"/>
      <c r="OV63" s="197"/>
      <c r="OW63" s="197"/>
      <c r="OX63" s="197"/>
      <c r="OY63" s="197"/>
      <c r="OZ63" s="197"/>
      <c r="PA63" s="197"/>
      <c r="PB63" s="197"/>
      <c r="PC63" s="197"/>
      <c r="PD63" s="197"/>
      <c r="PE63" s="197"/>
      <c r="PF63" s="197"/>
      <c r="PG63" s="197"/>
      <c r="PH63" s="197"/>
      <c r="PI63" s="197"/>
      <c r="PJ63" s="197"/>
      <c r="PK63" s="197"/>
      <c r="PL63" s="197"/>
      <c r="PM63" s="197"/>
      <c r="PN63" s="197"/>
      <c r="PO63" s="197"/>
      <c r="PP63" s="197"/>
      <c r="PQ63" s="197"/>
      <c r="PR63" s="197"/>
      <c r="PS63" s="197"/>
      <c r="PT63" s="197"/>
      <c r="PU63" s="197"/>
      <c r="PV63" s="197"/>
      <c r="PW63" s="197"/>
      <c r="PX63" s="197"/>
      <c r="PY63" s="197"/>
      <c r="PZ63" s="197"/>
      <c r="QA63" s="197"/>
      <c r="QB63" s="197"/>
      <c r="QC63" s="197"/>
      <c r="QD63" s="197"/>
      <c r="QE63" s="197"/>
      <c r="QF63" s="197"/>
      <c r="QG63" s="197"/>
      <c r="QH63" s="197"/>
      <c r="QI63" s="197"/>
      <c r="QJ63" s="197"/>
      <c r="QK63" s="197"/>
      <c r="QL63" s="197"/>
      <c r="QM63" s="197"/>
      <c r="QN63" s="197"/>
      <c r="QO63" s="197"/>
      <c r="QP63" s="197"/>
      <c r="QQ63" s="197"/>
      <c r="QR63" s="197"/>
      <c r="QS63" s="197"/>
      <c r="QT63" s="197"/>
      <c r="QU63" s="197"/>
      <c r="QV63" s="197"/>
      <c r="QW63" s="197"/>
      <c r="QX63" s="197"/>
      <c r="QY63" s="197"/>
      <c r="QZ63" s="197"/>
      <c r="RA63" s="197"/>
      <c r="RB63" s="197"/>
      <c r="RC63" s="197"/>
      <c r="RD63" s="197"/>
      <c r="RE63" s="197"/>
      <c r="RF63" s="197"/>
      <c r="RG63" s="197"/>
      <c r="RH63" s="197"/>
      <c r="RI63" s="197"/>
      <c r="RJ63" s="197"/>
      <c r="RK63" s="197"/>
      <c r="RL63" s="197"/>
      <c r="RM63" s="197"/>
      <c r="RN63" s="197"/>
      <c r="RO63" s="197"/>
      <c r="RP63" s="197"/>
      <c r="RQ63" s="197"/>
      <c r="RR63" s="197"/>
      <c r="RS63" s="197"/>
      <c r="RT63" s="197"/>
      <c r="RU63" s="197"/>
      <c r="RV63" s="197"/>
      <c r="RW63" s="197"/>
      <c r="RX63" s="197"/>
      <c r="RY63" s="197"/>
      <c r="RZ63" s="197"/>
      <c r="SA63" s="197"/>
      <c r="SB63" s="197"/>
      <c r="SC63" s="197"/>
      <c r="SD63" s="197"/>
      <c r="SE63" s="197"/>
      <c r="SF63" s="197"/>
      <c r="SG63" s="197"/>
      <c r="SH63" s="197"/>
      <c r="SI63" s="197"/>
      <c r="SJ63" s="197"/>
      <c r="SK63" s="197"/>
      <c r="SL63" s="197"/>
      <c r="SM63" s="197"/>
      <c r="SN63" s="197"/>
      <c r="SO63" s="197"/>
      <c r="SP63" s="197"/>
      <c r="SQ63" s="197"/>
      <c r="SR63" s="197"/>
      <c r="SS63" s="197"/>
      <c r="ST63" s="197"/>
      <c r="SU63" s="197"/>
      <c r="SV63" s="197"/>
      <c r="SW63" s="197"/>
      <c r="SX63" s="197"/>
      <c r="SY63" s="197"/>
      <c r="SZ63" s="197"/>
      <c r="TA63" s="197"/>
      <c r="TB63" s="197"/>
      <c r="TC63" s="197"/>
      <c r="TD63" s="197"/>
      <c r="TE63" s="197"/>
      <c r="TF63" s="197"/>
      <c r="TG63" s="197"/>
      <c r="TH63" s="197"/>
      <c r="TI63" s="197"/>
      <c r="TJ63" s="197"/>
      <c r="TK63" s="197"/>
      <c r="TL63" s="197"/>
      <c r="TM63" s="197"/>
      <c r="TN63" s="197"/>
      <c r="TO63" s="197"/>
      <c r="TP63" s="197"/>
      <c r="TQ63" s="197"/>
      <c r="TR63" s="197"/>
      <c r="TS63" s="197"/>
      <c r="TT63" s="197"/>
      <c r="TU63" s="197"/>
      <c r="TV63" s="197"/>
      <c r="TW63" s="197"/>
      <c r="TX63" s="197"/>
      <c r="TY63" s="197"/>
      <c r="TZ63" s="197"/>
      <c r="UA63" s="197"/>
      <c r="UB63" s="197"/>
      <c r="UC63" s="197"/>
      <c r="UD63" s="197"/>
      <c r="UE63" s="197"/>
      <c r="UF63" s="197"/>
      <c r="UG63" s="197"/>
      <c r="UH63" s="197"/>
      <c r="UI63" s="197"/>
      <c r="UJ63" s="197"/>
      <c r="UK63" s="197"/>
      <c r="UL63" s="197"/>
      <c r="UM63" s="197"/>
      <c r="UN63" s="197"/>
      <c r="UO63" s="197"/>
      <c r="UP63" s="197"/>
      <c r="UQ63" s="197"/>
      <c r="UR63" s="197"/>
      <c r="US63" s="197"/>
      <c r="UT63" s="197"/>
      <c r="UU63" s="197"/>
      <c r="UV63" s="197"/>
      <c r="UW63" s="197"/>
      <c r="UX63" s="197"/>
      <c r="UY63" s="197"/>
      <c r="UZ63" s="197"/>
      <c r="VA63" s="197"/>
      <c r="VB63" s="197"/>
      <c r="VC63" s="197"/>
      <c r="VD63" s="197"/>
      <c r="VE63" s="197"/>
      <c r="VF63" s="197"/>
      <c r="VG63" s="197"/>
      <c r="VH63" s="197"/>
      <c r="VI63" s="197"/>
      <c r="VJ63" s="197"/>
      <c r="VK63" s="197"/>
      <c r="VL63" s="197"/>
      <c r="VM63" s="197"/>
      <c r="VN63" s="197"/>
      <c r="VO63" s="197"/>
      <c r="VP63" s="197"/>
      <c r="VQ63" s="197"/>
      <c r="VR63" s="197"/>
      <c r="VS63" s="197"/>
      <c r="VT63" s="197"/>
      <c r="VU63" s="197"/>
      <c r="VV63" s="197"/>
      <c r="VW63" s="197"/>
      <c r="VX63" s="197"/>
      <c r="VY63" s="197"/>
      <c r="VZ63" s="197"/>
      <c r="WA63" s="197"/>
      <c r="WB63" s="197"/>
      <c r="WC63" s="197"/>
      <c r="WD63" s="197"/>
      <c r="WE63" s="197"/>
      <c r="WF63" s="197"/>
      <c r="WG63" s="197"/>
      <c r="WH63" s="197"/>
      <c r="WI63" s="197"/>
      <c r="WJ63" s="197"/>
      <c r="WK63" s="197"/>
    </row>
    <row r="64" s="197" customFormat="1" ht="24">
      <c r="A64" s="198">
        <v>2</v>
      </c>
      <c r="B64" s="258" t="s">
        <v>80</v>
      </c>
      <c r="C64" s="250" t="s">
        <v>81</v>
      </c>
      <c r="D64" s="251">
        <v>1</v>
      </c>
      <c r="E64" s="234">
        <v>200</v>
      </c>
      <c r="F64" s="235"/>
      <c r="G64" s="236" t="s">
        <v>66</v>
      </c>
      <c r="H64" s="201">
        <v>40</v>
      </c>
      <c r="I64" s="261">
        <v>10</v>
      </c>
      <c r="J64" s="199">
        <v>2</v>
      </c>
      <c r="K64" s="238">
        <v>100</v>
      </c>
      <c r="L64" s="205">
        <f>E64*0.6</f>
        <v>120</v>
      </c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197"/>
      <c r="FM64" s="197"/>
      <c r="FN64" s="19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197"/>
      <c r="GB64" s="197"/>
      <c r="GC64" s="197"/>
      <c r="GD64" s="197"/>
      <c r="GE64" s="197"/>
      <c r="GF64" s="197"/>
      <c r="GG64" s="197"/>
      <c r="GH64" s="197"/>
      <c r="GI64" s="197"/>
      <c r="GJ64" s="197"/>
      <c r="GK64" s="197"/>
      <c r="GL64" s="197"/>
      <c r="GM64" s="197"/>
      <c r="GN64" s="197"/>
      <c r="GO64" s="197"/>
      <c r="GP64" s="197"/>
      <c r="GQ64" s="197"/>
      <c r="GR64" s="197"/>
      <c r="GS64" s="197"/>
      <c r="GT64" s="197"/>
      <c r="GU64" s="197"/>
      <c r="GV64" s="197"/>
      <c r="GW64" s="197"/>
      <c r="GX64" s="197"/>
      <c r="GY64" s="197"/>
      <c r="GZ64" s="197"/>
      <c r="HA64" s="197"/>
      <c r="HB64" s="197"/>
      <c r="HC64" s="197"/>
      <c r="HD64" s="197"/>
      <c r="HE64" s="197"/>
      <c r="HF64" s="197"/>
      <c r="HG64" s="197"/>
      <c r="HH64" s="197"/>
      <c r="HI64" s="197"/>
      <c r="HJ64" s="197"/>
      <c r="HK64" s="197"/>
      <c r="HL64" s="197"/>
      <c r="HM64" s="197"/>
      <c r="HN64" s="197"/>
      <c r="HO64" s="197"/>
      <c r="HP64" s="197"/>
      <c r="HQ64" s="197"/>
      <c r="HR64" s="197"/>
      <c r="HS64" s="197"/>
      <c r="HT64" s="197"/>
      <c r="HU64" s="197"/>
      <c r="HV64" s="197"/>
      <c r="HW64" s="197"/>
      <c r="HX64" s="197"/>
      <c r="HY64" s="197"/>
      <c r="HZ64" s="197"/>
      <c r="IA64" s="197"/>
      <c r="IB64" s="197"/>
      <c r="IC64" s="197"/>
      <c r="ID64" s="197"/>
      <c r="IE64" s="197"/>
      <c r="IF64" s="197"/>
      <c r="IG64" s="197"/>
      <c r="IH64" s="197"/>
      <c r="II64" s="197"/>
      <c r="IJ64" s="197"/>
      <c r="IK64" s="197"/>
      <c r="IL64" s="197"/>
      <c r="IM64" s="197"/>
      <c r="IN64" s="197"/>
      <c r="IO64" s="197"/>
      <c r="IP64" s="197"/>
      <c r="IQ64" s="197"/>
      <c r="IR64" s="197"/>
      <c r="IS64" s="197"/>
      <c r="IT64" s="197"/>
      <c r="IU64" s="197"/>
      <c r="IV64" s="197"/>
      <c r="IW64" s="197"/>
      <c r="IX64" s="197"/>
      <c r="IY64" s="197"/>
      <c r="IZ64" s="197"/>
      <c r="JA64" s="197"/>
      <c r="JB64" s="197"/>
      <c r="JC64" s="197"/>
      <c r="JD64" s="197"/>
      <c r="JE64" s="197"/>
      <c r="JF64" s="197"/>
      <c r="JG64" s="197"/>
      <c r="JH64" s="197"/>
      <c r="JI64" s="197"/>
      <c r="JJ64" s="197"/>
      <c r="JK64" s="197"/>
      <c r="JL64" s="197"/>
      <c r="JM64" s="197"/>
      <c r="JN64" s="197"/>
      <c r="JO64" s="197"/>
      <c r="JP64" s="197"/>
      <c r="JQ64" s="197"/>
      <c r="JR64" s="197"/>
      <c r="JS64" s="197"/>
      <c r="JT64" s="197"/>
      <c r="JU64" s="197"/>
      <c r="JV64" s="197"/>
      <c r="JW64" s="197"/>
      <c r="JX64" s="197"/>
      <c r="JY64" s="197"/>
      <c r="JZ64" s="197"/>
      <c r="KA64" s="197"/>
      <c r="KB64" s="197"/>
      <c r="KC64" s="197"/>
      <c r="KD64" s="197"/>
      <c r="KE64" s="197"/>
      <c r="KF64" s="197"/>
      <c r="KG64" s="197"/>
      <c r="KH64" s="197"/>
      <c r="KI64" s="197"/>
      <c r="KJ64" s="197"/>
      <c r="KK64" s="197"/>
      <c r="KL64" s="197"/>
      <c r="KM64" s="197"/>
      <c r="KN64" s="197"/>
      <c r="KO64" s="197"/>
      <c r="KP64" s="197"/>
      <c r="KQ64" s="197"/>
      <c r="KR64" s="197"/>
      <c r="KS64" s="197"/>
      <c r="KT64" s="197"/>
      <c r="KU64" s="197"/>
      <c r="KV64" s="197"/>
      <c r="KW64" s="197"/>
      <c r="KX64" s="197"/>
      <c r="KY64" s="197"/>
      <c r="KZ64" s="197"/>
      <c r="LA64" s="197"/>
      <c r="LB64" s="197"/>
      <c r="LC64" s="197"/>
      <c r="LD64" s="197"/>
      <c r="LE64" s="197"/>
      <c r="LF64" s="197"/>
      <c r="LG64" s="197"/>
      <c r="LH64" s="197"/>
      <c r="LI64" s="197"/>
      <c r="LJ64" s="197"/>
      <c r="LK64" s="197"/>
      <c r="LL64" s="197"/>
      <c r="LM64" s="197"/>
      <c r="LN64" s="197"/>
      <c r="LO64" s="197"/>
      <c r="LP64" s="197"/>
      <c r="LQ64" s="197"/>
      <c r="LR64" s="197"/>
      <c r="LS64" s="197"/>
      <c r="LT64" s="197"/>
      <c r="LU64" s="197"/>
      <c r="LV64" s="197"/>
      <c r="LW64" s="197"/>
      <c r="LX64" s="197"/>
      <c r="LY64" s="197"/>
      <c r="LZ64" s="197"/>
      <c r="MA64" s="197"/>
      <c r="MB64" s="197"/>
      <c r="MC64" s="197"/>
      <c r="MD64" s="197"/>
      <c r="ME64" s="197"/>
      <c r="MF64" s="197"/>
      <c r="MG64" s="197"/>
      <c r="MH64" s="197"/>
      <c r="MI64" s="197"/>
      <c r="MJ64" s="197"/>
      <c r="MK64" s="197"/>
      <c r="ML64" s="197"/>
      <c r="MM64" s="197"/>
      <c r="MN64" s="197"/>
      <c r="MO64" s="197"/>
      <c r="MP64" s="197"/>
      <c r="MQ64" s="197"/>
      <c r="MR64" s="197"/>
      <c r="MS64" s="197"/>
      <c r="MT64" s="197"/>
      <c r="MU64" s="197"/>
      <c r="MV64" s="197"/>
      <c r="MW64" s="197"/>
      <c r="MX64" s="197"/>
      <c r="MY64" s="197"/>
      <c r="MZ64" s="197"/>
      <c r="NA64" s="197"/>
      <c r="NB64" s="197"/>
      <c r="NC64" s="197"/>
      <c r="ND64" s="197"/>
      <c r="NE64" s="197"/>
      <c r="NF64" s="197"/>
      <c r="NG64" s="197"/>
      <c r="NH64" s="197"/>
      <c r="NI64" s="197"/>
      <c r="NJ64" s="197"/>
      <c r="NK64" s="197"/>
      <c r="NL64" s="197"/>
      <c r="NM64" s="197"/>
      <c r="NN64" s="197"/>
      <c r="NO64" s="197"/>
      <c r="NP64" s="197"/>
      <c r="NQ64" s="197"/>
      <c r="NR64" s="197"/>
      <c r="NS64" s="197"/>
      <c r="NT64" s="197"/>
      <c r="NU64" s="197"/>
      <c r="NV64" s="197"/>
      <c r="NW64" s="197"/>
      <c r="NX64" s="197"/>
      <c r="NY64" s="197"/>
      <c r="NZ64" s="197"/>
      <c r="OA64" s="197"/>
      <c r="OB64" s="197"/>
      <c r="OC64" s="197"/>
      <c r="OD64" s="197"/>
      <c r="OE64" s="197"/>
      <c r="OF64" s="197"/>
      <c r="OG64" s="197"/>
      <c r="OH64" s="197"/>
      <c r="OI64" s="197"/>
      <c r="OJ64" s="197"/>
      <c r="OK64" s="197"/>
      <c r="OL64" s="197"/>
      <c r="OM64" s="197"/>
      <c r="ON64" s="197"/>
      <c r="OO64" s="197"/>
      <c r="OP64" s="197"/>
      <c r="OQ64" s="197"/>
      <c r="OR64" s="197"/>
      <c r="OS64" s="197"/>
      <c r="OT64" s="197"/>
      <c r="OU64" s="197"/>
      <c r="OV64" s="197"/>
      <c r="OW64" s="197"/>
      <c r="OX64" s="197"/>
      <c r="OY64" s="197"/>
      <c r="OZ64" s="197"/>
      <c r="PA64" s="197"/>
      <c r="PB64" s="197"/>
      <c r="PC64" s="197"/>
      <c r="PD64" s="197"/>
      <c r="PE64" s="197"/>
      <c r="PF64" s="197"/>
      <c r="PG64" s="197"/>
      <c r="PH64" s="197"/>
      <c r="PI64" s="197"/>
      <c r="PJ64" s="197"/>
      <c r="PK64" s="197"/>
      <c r="PL64" s="197"/>
      <c r="PM64" s="197"/>
      <c r="PN64" s="197"/>
      <c r="PO64" s="197"/>
      <c r="PP64" s="197"/>
      <c r="PQ64" s="197"/>
      <c r="PR64" s="197"/>
      <c r="PS64" s="197"/>
      <c r="PT64" s="197"/>
      <c r="PU64" s="197"/>
      <c r="PV64" s="197"/>
      <c r="PW64" s="197"/>
      <c r="PX64" s="197"/>
      <c r="PY64" s="197"/>
      <c r="PZ64" s="197"/>
      <c r="QA64" s="197"/>
      <c r="QB64" s="197"/>
      <c r="QC64" s="197"/>
      <c r="QD64" s="197"/>
      <c r="QE64" s="197"/>
      <c r="QF64" s="197"/>
      <c r="QG64" s="197"/>
      <c r="QH64" s="197"/>
      <c r="QI64" s="197"/>
      <c r="QJ64" s="197"/>
      <c r="QK64" s="197"/>
      <c r="QL64" s="197"/>
      <c r="QM64" s="197"/>
      <c r="QN64" s="197"/>
      <c r="QO64" s="197"/>
      <c r="QP64" s="197"/>
      <c r="QQ64" s="197"/>
      <c r="QR64" s="197"/>
      <c r="QS64" s="197"/>
      <c r="QT64" s="197"/>
      <c r="QU64" s="197"/>
      <c r="QV64" s="197"/>
      <c r="QW64" s="197"/>
      <c r="QX64" s="197"/>
      <c r="QY64" s="197"/>
      <c r="QZ64" s="197"/>
      <c r="RA64" s="197"/>
      <c r="RB64" s="197"/>
      <c r="RC64" s="197"/>
      <c r="RD64" s="197"/>
      <c r="RE64" s="197"/>
      <c r="RF64" s="197"/>
      <c r="RG64" s="197"/>
      <c r="RH64" s="197"/>
      <c r="RI64" s="197"/>
      <c r="RJ64" s="197"/>
      <c r="RK64" s="197"/>
      <c r="RL64" s="197"/>
      <c r="RM64" s="197"/>
      <c r="RN64" s="197"/>
      <c r="RO64" s="197"/>
      <c r="RP64" s="197"/>
      <c r="RQ64" s="197"/>
      <c r="RR64" s="197"/>
      <c r="RS64" s="197"/>
      <c r="RT64" s="197"/>
      <c r="RU64" s="197"/>
      <c r="RV64" s="197"/>
      <c r="RW64" s="197"/>
      <c r="RX64" s="197"/>
      <c r="RY64" s="197"/>
      <c r="RZ64" s="197"/>
      <c r="SA64" s="197"/>
      <c r="SB64" s="197"/>
      <c r="SC64" s="197"/>
      <c r="SD64" s="197"/>
      <c r="SE64" s="197"/>
      <c r="SF64" s="197"/>
      <c r="SG64" s="197"/>
      <c r="SH64" s="197"/>
      <c r="SI64" s="197"/>
      <c r="SJ64" s="197"/>
      <c r="SK64" s="197"/>
      <c r="SL64" s="197"/>
      <c r="SM64" s="197"/>
      <c r="SN64" s="197"/>
      <c r="SO64" s="197"/>
      <c r="SP64" s="197"/>
      <c r="SQ64" s="197"/>
      <c r="SR64" s="197"/>
      <c r="SS64" s="197"/>
      <c r="ST64" s="197"/>
      <c r="SU64" s="197"/>
      <c r="SV64" s="197"/>
      <c r="SW64" s="197"/>
      <c r="SX64" s="197"/>
      <c r="SY64" s="197"/>
      <c r="SZ64" s="197"/>
      <c r="TA64" s="197"/>
      <c r="TB64" s="197"/>
      <c r="TC64" s="197"/>
      <c r="TD64" s="197"/>
      <c r="TE64" s="197"/>
      <c r="TF64" s="197"/>
      <c r="TG64" s="197"/>
      <c r="TH64" s="197"/>
      <c r="TI64" s="197"/>
      <c r="TJ64" s="197"/>
      <c r="TK64" s="197"/>
      <c r="TL64" s="197"/>
      <c r="TM64" s="197"/>
      <c r="TN64" s="197"/>
      <c r="TO64" s="197"/>
      <c r="TP64" s="197"/>
      <c r="TQ64" s="197"/>
      <c r="TR64" s="197"/>
      <c r="TS64" s="197"/>
      <c r="TT64" s="197"/>
      <c r="TU64" s="197"/>
      <c r="TV64" s="197"/>
      <c r="TW64" s="197"/>
      <c r="TX64" s="197"/>
      <c r="TY64" s="197"/>
      <c r="TZ64" s="197"/>
      <c r="UA64" s="197"/>
      <c r="UB64" s="197"/>
      <c r="UC64" s="197"/>
      <c r="UD64" s="197"/>
      <c r="UE64" s="197"/>
      <c r="UF64" s="197"/>
      <c r="UG64" s="197"/>
      <c r="UH64" s="197"/>
      <c r="UI64" s="197"/>
      <c r="UJ64" s="197"/>
      <c r="UK64" s="197"/>
      <c r="UL64" s="197"/>
      <c r="UM64" s="197"/>
      <c r="UN64" s="197"/>
      <c r="UO64" s="197"/>
      <c r="UP64" s="197"/>
      <c r="UQ64" s="197"/>
      <c r="UR64" s="197"/>
      <c r="US64" s="197"/>
      <c r="UT64" s="197"/>
      <c r="UU64" s="197"/>
      <c r="UV64" s="197"/>
      <c r="UW64" s="197"/>
      <c r="UX64" s="197"/>
      <c r="UY64" s="197"/>
      <c r="UZ64" s="197"/>
      <c r="VA64" s="197"/>
      <c r="VB64" s="197"/>
      <c r="VC64" s="197"/>
      <c r="VD64" s="197"/>
      <c r="VE64" s="197"/>
      <c r="VF64" s="197"/>
      <c r="VG64" s="197"/>
      <c r="VH64" s="197"/>
      <c r="VI64" s="197"/>
      <c r="VJ64" s="197"/>
      <c r="VK64" s="197"/>
      <c r="VL64" s="197"/>
      <c r="VM64" s="197"/>
      <c r="VN64" s="197"/>
      <c r="VO64" s="197"/>
      <c r="VP64" s="197"/>
      <c r="VQ64" s="197"/>
      <c r="VR64" s="197"/>
      <c r="VS64" s="197"/>
      <c r="VT64" s="197"/>
      <c r="VU64" s="197"/>
      <c r="VV64" s="197"/>
      <c r="VW64" s="197"/>
      <c r="VX64" s="197"/>
      <c r="VY64" s="197"/>
      <c r="VZ64" s="197"/>
      <c r="WA64" s="197"/>
      <c r="WB64" s="197"/>
      <c r="WC64" s="197"/>
      <c r="WD64" s="197"/>
      <c r="WE64" s="197"/>
      <c r="WF64" s="197"/>
      <c r="WG64" s="197"/>
      <c r="WH64" s="197"/>
      <c r="WI64" s="197"/>
      <c r="WJ64" s="197"/>
      <c r="WK64" s="197"/>
    </row>
    <row r="65" s="197" customFormat="1" ht="36">
      <c r="A65" s="198">
        <v>3</v>
      </c>
      <c r="B65" s="258" t="s">
        <v>82</v>
      </c>
      <c r="C65" s="250" t="s">
        <v>83</v>
      </c>
      <c r="D65" s="251">
        <v>1</v>
      </c>
      <c r="E65" s="242"/>
      <c r="F65" s="236">
        <v>500</v>
      </c>
      <c r="G65" s="199" t="s">
        <v>66</v>
      </c>
      <c r="H65" s="230">
        <v>8</v>
      </c>
      <c r="I65" s="260"/>
      <c r="J65" s="259"/>
      <c r="K65" s="223">
        <v>100</v>
      </c>
      <c r="L65" s="205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97"/>
      <c r="BY65" s="197"/>
      <c r="BZ65" s="197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197"/>
      <c r="CZ65" s="197"/>
      <c r="DA65" s="197"/>
      <c r="DB65" s="197"/>
      <c r="DC65" s="197"/>
      <c r="DD65" s="197"/>
      <c r="DE65" s="197"/>
      <c r="DF65" s="197"/>
      <c r="DG65" s="197"/>
      <c r="DH65" s="197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  <c r="ED65" s="197"/>
      <c r="EE65" s="197"/>
      <c r="EF65" s="197"/>
      <c r="EG65" s="197"/>
      <c r="EH65" s="197"/>
      <c r="EI65" s="197"/>
      <c r="EJ65" s="197"/>
      <c r="EK65" s="197"/>
      <c r="EL65" s="197"/>
      <c r="EM65" s="197"/>
      <c r="EN65" s="197"/>
      <c r="EO65" s="197"/>
      <c r="EP65" s="197"/>
      <c r="EQ65" s="197"/>
      <c r="ER65" s="197"/>
      <c r="ES65" s="197"/>
      <c r="ET65" s="197"/>
      <c r="EU65" s="197"/>
      <c r="EV65" s="197"/>
      <c r="EW65" s="197"/>
      <c r="EX65" s="197"/>
      <c r="EY65" s="197"/>
      <c r="EZ65" s="197"/>
      <c r="FA65" s="197"/>
      <c r="FB65" s="197"/>
      <c r="FC65" s="197"/>
      <c r="FD65" s="197"/>
      <c r="FE65" s="197"/>
      <c r="FF65" s="197"/>
      <c r="FG65" s="197"/>
      <c r="FH65" s="197"/>
      <c r="FI65" s="197"/>
      <c r="FJ65" s="197"/>
      <c r="FK65" s="197"/>
      <c r="FL65" s="197"/>
      <c r="FM65" s="197"/>
      <c r="FN65" s="197"/>
      <c r="FO65" s="197"/>
      <c r="FP65" s="197"/>
      <c r="FQ65" s="197"/>
      <c r="FR65" s="197"/>
      <c r="FS65" s="197"/>
      <c r="FT65" s="197"/>
      <c r="FU65" s="197"/>
      <c r="FV65" s="197"/>
      <c r="FW65" s="197"/>
      <c r="FX65" s="197"/>
      <c r="FY65" s="197"/>
      <c r="FZ65" s="197"/>
      <c r="GA65" s="197"/>
      <c r="GB65" s="197"/>
      <c r="GC65" s="197"/>
      <c r="GD65" s="197"/>
      <c r="GE65" s="197"/>
      <c r="GF65" s="197"/>
      <c r="GG65" s="197"/>
      <c r="GH65" s="197"/>
      <c r="GI65" s="197"/>
      <c r="GJ65" s="197"/>
      <c r="GK65" s="197"/>
      <c r="GL65" s="197"/>
      <c r="GM65" s="197"/>
      <c r="GN65" s="197"/>
      <c r="GO65" s="197"/>
      <c r="GP65" s="197"/>
      <c r="GQ65" s="197"/>
      <c r="GR65" s="197"/>
      <c r="GS65" s="197"/>
      <c r="GT65" s="197"/>
      <c r="GU65" s="197"/>
      <c r="GV65" s="197"/>
      <c r="GW65" s="197"/>
      <c r="GX65" s="197"/>
      <c r="GY65" s="197"/>
      <c r="GZ65" s="197"/>
      <c r="HA65" s="197"/>
      <c r="HB65" s="197"/>
      <c r="HC65" s="197"/>
      <c r="HD65" s="197"/>
      <c r="HE65" s="197"/>
      <c r="HF65" s="197"/>
      <c r="HG65" s="197"/>
      <c r="HH65" s="197"/>
      <c r="HI65" s="197"/>
      <c r="HJ65" s="197"/>
      <c r="HK65" s="197"/>
      <c r="HL65" s="197"/>
      <c r="HM65" s="197"/>
      <c r="HN65" s="197"/>
      <c r="HO65" s="197"/>
      <c r="HP65" s="197"/>
      <c r="HQ65" s="197"/>
      <c r="HR65" s="197"/>
      <c r="HS65" s="197"/>
      <c r="HT65" s="197"/>
      <c r="HU65" s="197"/>
      <c r="HV65" s="197"/>
      <c r="HW65" s="197"/>
      <c r="HX65" s="197"/>
      <c r="HY65" s="197"/>
      <c r="HZ65" s="197"/>
      <c r="IA65" s="197"/>
      <c r="IB65" s="197"/>
      <c r="IC65" s="197"/>
      <c r="ID65" s="197"/>
      <c r="IE65" s="197"/>
      <c r="IF65" s="197"/>
      <c r="IG65" s="197"/>
      <c r="IH65" s="197"/>
      <c r="II65" s="197"/>
      <c r="IJ65" s="197"/>
      <c r="IK65" s="197"/>
      <c r="IL65" s="197"/>
      <c r="IM65" s="197"/>
      <c r="IN65" s="197"/>
      <c r="IO65" s="197"/>
      <c r="IP65" s="197"/>
      <c r="IQ65" s="197"/>
      <c r="IR65" s="197"/>
      <c r="IS65" s="197"/>
      <c r="IT65" s="197"/>
      <c r="IU65" s="197"/>
      <c r="IV65" s="197"/>
      <c r="IW65" s="197"/>
      <c r="IX65" s="197"/>
      <c r="IY65" s="197"/>
      <c r="IZ65" s="197"/>
      <c r="JA65" s="197"/>
      <c r="JB65" s="197"/>
      <c r="JC65" s="197"/>
      <c r="JD65" s="197"/>
      <c r="JE65" s="197"/>
      <c r="JF65" s="197"/>
      <c r="JG65" s="197"/>
      <c r="JH65" s="197"/>
      <c r="JI65" s="197"/>
      <c r="JJ65" s="197"/>
      <c r="JK65" s="197"/>
      <c r="JL65" s="197"/>
      <c r="JM65" s="197"/>
      <c r="JN65" s="197"/>
      <c r="JO65" s="197"/>
      <c r="JP65" s="197"/>
      <c r="JQ65" s="197"/>
      <c r="JR65" s="197"/>
      <c r="JS65" s="197"/>
      <c r="JT65" s="197"/>
      <c r="JU65" s="197"/>
      <c r="JV65" s="197"/>
      <c r="JW65" s="197"/>
      <c r="JX65" s="197"/>
      <c r="JY65" s="197"/>
      <c r="JZ65" s="197"/>
      <c r="KA65" s="197"/>
      <c r="KB65" s="197"/>
      <c r="KC65" s="197"/>
      <c r="KD65" s="197"/>
      <c r="KE65" s="197"/>
      <c r="KF65" s="197"/>
      <c r="KG65" s="197"/>
      <c r="KH65" s="197"/>
      <c r="KI65" s="197"/>
      <c r="KJ65" s="197"/>
      <c r="KK65" s="197"/>
      <c r="KL65" s="197"/>
      <c r="KM65" s="197"/>
      <c r="KN65" s="197"/>
      <c r="KO65" s="197"/>
      <c r="KP65" s="197"/>
      <c r="KQ65" s="197"/>
      <c r="KR65" s="197"/>
      <c r="KS65" s="197"/>
      <c r="KT65" s="197"/>
      <c r="KU65" s="197"/>
      <c r="KV65" s="197"/>
      <c r="KW65" s="197"/>
      <c r="KX65" s="197"/>
      <c r="KY65" s="197"/>
      <c r="KZ65" s="197"/>
      <c r="LA65" s="197"/>
      <c r="LB65" s="197"/>
      <c r="LC65" s="197"/>
      <c r="LD65" s="197"/>
      <c r="LE65" s="197"/>
      <c r="LF65" s="197"/>
      <c r="LG65" s="197"/>
      <c r="LH65" s="197"/>
      <c r="LI65" s="197"/>
      <c r="LJ65" s="197"/>
      <c r="LK65" s="197"/>
      <c r="LL65" s="197"/>
      <c r="LM65" s="197"/>
      <c r="LN65" s="197"/>
      <c r="LO65" s="197"/>
      <c r="LP65" s="197"/>
      <c r="LQ65" s="197"/>
      <c r="LR65" s="197"/>
      <c r="LS65" s="197"/>
      <c r="LT65" s="197"/>
      <c r="LU65" s="197"/>
      <c r="LV65" s="197"/>
      <c r="LW65" s="197"/>
      <c r="LX65" s="197"/>
      <c r="LY65" s="197"/>
      <c r="LZ65" s="197"/>
      <c r="MA65" s="197"/>
      <c r="MB65" s="197"/>
      <c r="MC65" s="197"/>
      <c r="MD65" s="197"/>
      <c r="ME65" s="197"/>
      <c r="MF65" s="197"/>
      <c r="MG65" s="197"/>
      <c r="MH65" s="197"/>
      <c r="MI65" s="197"/>
      <c r="MJ65" s="197"/>
      <c r="MK65" s="197"/>
      <c r="ML65" s="197"/>
      <c r="MM65" s="197"/>
      <c r="MN65" s="197"/>
      <c r="MO65" s="197"/>
      <c r="MP65" s="197"/>
      <c r="MQ65" s="197"/>
      <c r="MR65" s="197"/>
      <c r="MS65" s="197"/>
      <c r="MT65" s="197"/>
      <c r="MU65" s="197"/>
      <c r="MV65" s="197"/>
      <c r="MW65" s="197"/>
      <c r="MX65" s="197"/>
      <c r="MY65" s="197"/>
      <c r="MZ65" s="197"/>
      <c r="NA65" s="197"/>
      <c r="NB65" s="197"/>
      <c r="NC65" s="197"/>
      <c r="ND65" s="197"/>
      <c r="NE65" s="197"/>
      <c r="NF65" s="197"/>
      <c r="NG65" s="197"/>
      <c r="NH65" s="197"/>
      <c r="NI65" s="197"/>
      <c r="NJ65" s="197"/>
      <c r="NK65" s="197"/>
      <c r="NL65" s="197"/>
      <c r="NM65" s="197"/>
      <c r="NN65" s="197"/>
      <c r="NO65" s="197"/>
      <c r="NP65" s="197"/>
      <c r="NQ65" s="197"/>
      <c r="NR65" s="197"/>
      <c r="NS65" s="197"/>
      <c r="NT65" s="197"/>
      <c r="NU65" s="197"/>
      <c r="NV65" s="197"/>
      <c r="NW65" s="197"/>
      <c r="NX65" s="197"/>
      <c r="NY65" s="197"/>
      <c r="NZ65" s="197"/>
      <c r="OA65" s="197"/>
      <c r="OB65" s="197"/>
      <c r="OC65" s="197"/>
      <c r="OD65" s="197"/>
      <c r="OE65" s="197"/>
      <c r="OF65" s="197"/>
      <c r="OG65" s="197"/>
      <c r="OH65" s="197"/>
      <c r="OI65" s="197"/>
      <c r="OJ65" s="197"/>
      <c r="OK65" s="197"/>
      <c r="OL65" s="197"/>
      <c r="OM65" s="197"/>
      <c r="ON65" s="197"/>
      <c r="OO65" s="197"/>
      <c r="OP65" s="197"/>
      <c r="OQ65" s="197"/>
      <c r="OR65" s="197"/>
      <c r="OS65" s="197"/>
      <c r="OT65" s="197"/>
      <c r="OU65" s="197"/>
      <c r="OV65" s="197"/>
      <c r="OW65" s="197"/>
      <c r="OX65" s="197"/>
      <c r="OY65" s="197"/>
      <c r="OZ65" s="197"/>
      <c r="PA65" s="197"/>
      <c r="PB65" s="197"/>
      <c r="PC65" s="197"/>
      <c r="PD65" s="197"/>
      <c r="PE65" s="197"/>
      <c r="PF65" s="197"/>
      <c r="PG65" s="197"/>
      <c r="PH65" s="197"/>
      <c r="PI65" s="197"/>
      <c r="PJ65" s="197"/>
      <c r="PK65" s="197"/>
      <c r="PL65" s="197"/>
      <c r="PM65" s="197"/>
      <c r="PN65" s="197"/>
      <c r="PO65" s="197"/>
      <c r="PP65" s="197"/>
      <c r="PQ65" s="197"/>
      <c r="PR65" s="197"/>
      <c r="PS65" s="197"/>
      <c r="PT65" s="197"/>
      <c r="PU65" s="197"/>
      <c r="PV65" s="197"/>
      <c r="PW65" s="197"/>
      <c r="PX65" s="197"/>
      <c r="PY65" s="197"/>
      <c r="PZ65" s="197"/>
      <c r="QA65" s="197"/>
      <c r="QB65" s="197"/>
      <c r="QC65" s="197"/>
      <c r="QD65" s="197"/>
      <c r="QE65" s="197"/>
      <c r="QF65" s="197"/>
      <c r="QG65" s="197"/>
      <c r="QH65" s="197"/>
      <c r="QI65" s="197"/>
      <c r="QJ65" s="197"/>
      <c r="QK65" s="197"/>
      <c r="QL65" s="197"/>
      <c r="QM65" s="197"/>
      <c r="QN65" s="197"/>
      <c r="QO65" s="197"/>
      <c r="QP65" s="197"/>
      <c r="QQ65" s="197"/>
      <c r="QR65" s="197"/>
      <c r="QS65" s="197"/>
      <c r="QT65" s="197"/>
      <c r="QU65" s="197"/>
      <c r="QV65" s="197"/>
      <c r="QW65" s="197"/>
      <c r="QX65" s="197"/>
      <c r="QY65" s="197"/>
      <c r="QZ65" s="197"/>
      <c r="RA65" s="197"/>
      <c r="RB65" s="197"/>
      <c r="RC65" s="197"/>
      <c r="RD65" s="197"/>
      <c r="RE65" s="197"/>
      <c r="RF65" s="197"/>
      <c r="RG65" s="197"/>
      <c r="RH65" s="197"/>
      <c r="RI65" s="197"/>
      <c r="RJ65" s="197"/>
      <c r="RK65" s="197"/>
      <c r="RL65" s="197"/>
      <c r="RM65" s="197"/>
      <c r="RN65" s="197"/>
      <c r="RO65" s="197"/>
      <c r="RP65" s="197"/>
      <c r="RQ65" s="197"/>
      <c r="RR65" s="197"/>
      <c r="RS65" s="197"/>
      <c r="RT65" s="197"/>
      <c r="RU65" s="197"/>
      <c r="RV65" s="197"/>
      <c r="RW65" s="197"/>
      <c r="RX65" s="197"/>
      <c r="RY65" s="197"/>
      <c r="RZ65" s="197"/>
      <c r="SA65" s="197"/>
      <c r="SB65" s="197"/>
      <c r="SC65" s="197"/>
      <c r="SD65" s="197"/>
      <c r="SE65" s="197"/>
      <c r="SF65" s="197"/>
      <c r="SG65" s="197"/>
      <c r="SH65" s="197"/>
      <c r="SI65" s="197"/>
      <c r="SJ65" s="197"/>
      <c r="SK65" s="197"/>
      <c r="SL65" s="197"/>
      <c r="SM65" s="197"/>
      <c r="SN65" s="197"/>
      <c r="SO65" s="197"/>
      <c r="SP65" s="197"/>
      <c r="SQ65" s="197"/>
      <c r="SR65" s="197"/>
      <c r="SS65" s="197"/>
      <c r="ST65" s="197"/>
      <c r="SU65" s="197"/>
      <c r="SV65" s="197"/>
      <c r="SW65" s="197"/>
      <c r="SX65" s="197"/>
      <c r="SY65" s="197"/>
      <c r="SZ65" s="197"/>
      <c r="TA65" s="197"/>
      <c r="TB65" s="197"/>
      <c r="TC65" s="197"/>
      <c r="TD65" s="197"/>
      <c r="TE65" s="197"/>
      <c r="TF65" s="197"/>
      <c r="TG65" s="197"/>
      <c r="TH65" s="197"/>
      <c r="TI65" s="197"/>
      <c r="TJ65" s="197"/>
      <c r="TK65" s="197"/>
      <c r="TL65" s="197"/>
      <c r="TM65" s="197"/>
      <c r="TN65" s="197"/>
      <c r="TO65" s="197"/>
      <c r="TP65" s="197"/>
      <c r="TQ65" s="197"/>
      <c r="TR65" s="197"/>
      <c r="TS65" s="197"/>
      <c r="TT65" s="197"/>
      <c r="TU65" s="197"/>
      <c r="TV65" s="197"/>
      <c r="TW65" s="197"/>
      <c r="TX65" s="197"/>
      <c r="TY65" s="197"/>
      <c r="TZ65" s="197"/>
      <c r="UA65" s="197"/>
      <c r="UB65" s="197"/>
      <c r="UC65" s="197"/>
      <c r="UD65" s="197"/>
      <c r="UE65" s="197"/>
      <c r="UF65" s="197"/>
      <c r="UG65" s="197"/>
      <c r="UH65" s="197"/>
      <c r="UI65" s="197"/>
      <c r="UJ65" s="197"/>
      <c r="UK65" s="197"/>
      <c r="UL65" s="197"/>
      <c r="UM65" s="197"/>
      <c r="UN65" s="197"/>
      <c r="UO65" s="197"/>
      <c r="UP65" s="197"/>
      <c r="UQ65" s="197"/>
      <c r="UR65" s="197"/>
      <c r="US65" s="197"/>
      <c r="UT65" s="197"/>
      <c r="UU65" s="197"/>
      <c r="UV65" s="197"/>
      <c r="UW65" s="197"/>
      <c r="UX65" s="197"/>
      <c r="UY65" s="197"/>
      <c r="UZ65" s="197"/>
      <c r="VA65" s="197"/>
      <c r="VB65" s="197"/>
      <c r="VC65" s="197"/>
      <c r="VD65" s="197"/>
      <c r="VE65" s="197"/>
      <c r="VF65" s="197"/>
      <c r="VG65" s="197"/>
      <c r="VH65" s="197"/>
      <c r="VI65" s="197"/>
      <c r="VJ65" s="197"/>
      <c r="VK65" s="197"/>
      <c r="VL65" s="197"/>
      <c r="VM65" s="197"/>
      <c r="VN65" s="197"/>
      <c r="VO65" s="197"/>
      <c r="VP65" s="197"/>
      <c r="VQ65" s="197"/>
      <c r="VR65" s="197"/>
      <c r="VS65" s="197"/>
      <c r="VT65" s="197"/>
      <c r="VU65" s="197"/>
      <c r="VV65" s="197"/>
      <c r="VW65" s="197"/>
      <c r="VX65" s="197"/>
      <c r="VY65" s="197"/>
      <c r="VZ65" s="197"/>
      <c r="WA65" s="197"/>
      <c r="WB65" s="197"/>
      <c r="WC65" s="197"/>
      <c r="WD65" s="197"/>
      <c r="WE65" s="197"/>
      <c r="WF65" s="197"/>
      <c r="WG65" s="197"/>
      <c r="WH65" s="197"/>
      <c r="WI65" s="197"/>
      <c r="WJ65" s="197"/>
      <c r="WK65" s="197"/>
    </row>
    <row r="66" s="197" customFormat="1" ht="14.25">
      <c r="A66" s="198">
        <v>4</v>
      </c>
      <c r="B66" s="258" t="s">
        <v>84</v>
      </c>
      <c r="C66" s="250" t="s">
        <v>85</v>
      </c>
      <c r="D66" s="251">
        <v>1</v>
      </c>
      <c r="E66" s="234">
        <v>100</v>
      </c>
      <c r="F66" s="235"/>
      <c r="G66" s="236" t="s">
        <v>64</v>
      </c>
      <c r="H66" s="201">
        <v>3</v>
      </c>
      <c r="I66" s="261">
        <v>3</v>
      </c>
      <c r="J66" s="199">
        <v>1</v>
      </c>
      <c r="K66" s="238">
        <v>100</v>
      </c>
      <c r="L66" s="205">
        <f>E66*0.6</f>
        <v>60</v>
      </c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7"/>
      <c r="BH66" s="197"/>
      <c r="BI66" s="197"/>
      <c r="BJ66" s="197"/>
      <c r="BK66" s="197"/>
      <c r="BL66" s="197"/>
      <c r="BM66" s="197"/>
      <c r="BN66" s="197"/>
      <c r="BO66" s="197"/>
      <c r="BP66" s="197"/>
      <c r="BQ66" s="197"/>
      <c r="BR66" s="197"/>
      <c r="BS66" s="197"/>
      <c r="BT66" s="197"/>
      <c r="BU66" s="197"/>
      <c r="BV66" s="197"/>
      <c r="BW66" s="197"/>
      <c r="BX66" s="197"/>
      <c r="BY66" s="197"/>
      <c r="BZ66" s="197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197"/>
      <c r="CZ66" s="197"/>
      <c r="DA66" s="197"/>
      <c r="DB66" s="197"/>
      <c r="DC66" s="197"/>
      <c r="DD66" s="197"/>
      <c r="DE66" s="197"/>
      <c r="DF66" s="197"/>
      <c r="DG66" s="197"/>
      <c r="DH66" s="197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  <c r="ED66" s="197"/>
      <c r="EE66" s="197"/>
      <c r="EF66" s="197"/>
      <c r="EG66" s="197"/>
      <c r="EH66" s="197"/>
      <c r="EI66" s="197"/>
      <c r="EJ66" s="197"/>
      <c r="EK66" s="197"/>
      <c r="EL66" s="197"/>
      <c r="EM66" s="197"/>
      <c r="EN66" s="197"/>
      <c r="EO66" s="197"/>
      <c r="EP66" s="197"/>
      <c r="EQ66" s="197"/>
      <c r="ER66" s="197"/>
      <c r="ES66" s="197"/>
      <c r="ET66" s="197"/>
      <c r="EU66" s="197"/>
      <c r="EV66" s="197"/>
      <c r="EW66" s="197"/>
      <c r="EX66" s="197"/>
      <c r="EY66" s="197"/>
      <c r="EZ66" s="197"/>
      <c r="FA66" s="197"/>
      <c r="FB66" s="197"/>
      <c r="FC66" s="197"/>
      <c r="FD66" s="197"/>
      <c r="FE66" s="197"/>
      <c r="FF66" s="197"/>
      <c r="FG66" s="197"/>
      <c r="FH66" s="197"/>
      <c r="FI66" s="197"/>
      <c r="FJ66" s="197"/>
      <c r="FK66" s="197"/>
      <c r="FL66" s="197"/>
      <c r="FM66" s="197"/>
      <c r="FN66" s="197"/>
      <c r="FO66" s="197"/>
      <c r="FP66" s="197"/>
      <c r="FQ66" s="197"/>
      <c r="FR66" s="197"/>
      <c r="FS66" s="197"/>
      <c r="FT66" s="197"/>
      <c r="FU66" s="197"/>
      <c r="FV66" s="197"/>
      <c r="FW66" s="197"/>
      <c r="FX66" s="197"/>
      <c r="FY66" s="197"/>
      <c r="FZ66" s="197"/>
      <c r="GA66" s="197"/>
      <c r="GB66" s="197"/>
      <c r="GC66" s="197"/>
      <c r="GD66" s="197"/>
      <c r="GE66" s="197"/>
      <c r="GF66" s="197"/>
      <c r="GG66" s="197"/>
      <c r="GH66" s="197"/>
      <c r="GI66" s="197"/>
      <c r="GJ66" s="197"/>
      <c r="GK66" s="197"/>
      <c r="GL66" s="197"/>
      <c r="GM66" s="197"/>
      <c r="GN66" s="197"/>
      <c r="GO66" s="197"/>
      <c r="GP66" s="197"/>
      <c r="GQ66" s="197"/>
      <c r="GR66" s="197"/>
      <c r="GS66" s="197"/>
      <c r="GT66" s="197"/>
      <c r="GU66" s="197"/>
      <c r="GV66" s="197"/>
      <c r="GW66" s="197"/>
      <c r="GX66" s="197"/>
      <c r="GY66" s="197"/>
      <c r="GZ66" s="197"/>
      <c r="HA66" s="197"/>
      <c r="HB66" s="197"/>
      <c r="HC66" s="197"/>
      <c r="HD66" s="197"/>
      <c r="HE66" s="197"/>
      <c r="HF66" s="197"/>
      <c r="HG66" s="197"/>
      <c r="HH66" s="197"/>
      <c r="HI66" s="197"/>
      <c r="HJ66" s="197"/>
      <c r="HK66" s="197"/>
      <c r="HL66" s="197"/>
      <c r="HM66" s="197"/>
      <c r="HN66" s="197"/>
      <c r="HO66" s="197"/>
      <c r="HP66" s="197"/>
      <c r="HQ66" s="197"/>
      <c r="HR66" s="197"/>
      <c r="HS66" s="197"/>
      <c r="HT66" s="197"/>
      <c r="HU66" s="197"/>
      <c r="HV66" s="197"/>
      <c r="HW66" s="197"/>
      <c r="HX66" s="197"/>
      <c r="HY66" s="197"/>
      <c r="HZ66" s="197"/>
      <c r="IA66" s="197"/>
      <c r="IB66" s="197"/>
      <c r="IC66" s="197"/>
      <c r="ID66" s="197"/>
      <c r="IE66" s="197"/>
      <c r="IF66" s="197"/>
      <c r="IG66" s="197"/>
      <c r="IH66" s="197"/>
      <c r="II66" s="197"/>
      <c r="IJ66" s="197"/>
      <c r="IK66" s="197"/>
      <c r="IL66" s="197"/>
      <c r="IM66" s="197"/>
      <c r="IN66" s="197"/>
      <c r="IO66" s="197"/>
      <c r="IP66" s="197"/>
      <c r="IQ66" s="197"/>
      <c r="IR66" s="197"/>
      <c r="IS66" s="197"/>
      <c r="IT66" s="197"/>
      <c r="IU66" s="197"/>
      <c r="IV66" s="197"/>
      <c r="IW66" s="197"/>
      <c r="IX66" s="197"/>
      <c r="IY66" s="197"/>
      <c r="IZ66" s="197"/>
      <c r="JA66" s="197"/>
      <c r="JB66" s="197"/>
      <c r="JC66" s="197"/>
      <c r="JD66" s="197"/>
      <c r="JE66" s="197"/>
      <c r="JF66" s="197"/>
      <c r="JG66" s="197"/>
      <c r="JH66" s="197"/>
      <c r="JI66" s="197"/>
      <c r="JJ66" s="197"/>
      <c r="JK66" s="197"/>
      <c r="JL66" s="197"/>
      <c r="JM66" s="197"/>
      <c r="JN66" s="197"/>
      <c r="JO66" s="197"/>
      <c r="JP66" s="197"/>
      <c r="JQ66" s="197"/>
      <c r="JR66" s="197"/>
      <c r="JS66" s="197"/>
      <c r="JT66" s="197"/>
      <c r="JU66" s="197"/>
      <c r="JV66" s="197"/>
      <c r="JW66" s="197"/>
      <c r="JX66" s="197"/>
      <c r="JY66" s="197"/>
      <c r="JZ66" s="197"/>
      <c r="KA66" s="197"/>
      <c r="KB66" s="197"/>
      <c r="KC66" s="197"/>
      <c r="KD66" s="197"/>
      <c r="KE66" s="197"/>
      <c r="KF66" s="197"/>
      <c r="KG66" s="197"/>
      <c r="KH66" s="197"/>
      <c r="KI66" s="197"/>
      <c r="KJ66" s="197"/>
      <c r="KK66" s="197"/>
      <c r="KL66" s="197"/>
      <c r="KM66" s="197"/>
      <c r="KN66" s="197"/>
      <c r="KO66" s="197"/>
      <c r="KP66" s="197"/>
      <c r="KQ66" s="197"/>
      <c r="KR66" s="197"/>
      <c r="KS66" s="197"/>
      <c r="KT66" s="197"/>
      <c r="KU66" s="197"/>
      <c r="KV66" s="197"/>
      <c r="KW66" s="197"/>
      <c r="KX66" s="197"/>
      <c r="KY66" s="197"/>
      <c r="KZ66" s="197"/>
      <c r="LA66" s="197"/>
      <c r="LB66" s="197"/>
      <c r="LC66" s="197"/>
      <c r="LD66" s="197"/>
      <c r="LE66" s="197"/>
      <c r="LF66" s="197"/>
      <c r="LG66" s="197"/>
      <c r="LH66" s="197"/>
      <c r="LI66" s="197"/>
      <c r="LJ66" s="197"/>
      <c r="LK66" s="197"/>
      <c r="LL66" s="197"/>
      <c r="LM66" s="197"/>
      <c r="LN66" s="197"/>
      <c r="LO66" s="197"/>
      <c r="LP66" s="197"/>
      <c r="LQ66" s="197"/>
      <c r="LR66" s="197"/>
      <c r="LS66" s="197"/>
      <c r="LT66" s="197"/>
      <c r="LU66" s="197"/>
      <c r="LV66" s="197"/>
      <c r="LW66" s="197"/>
      <c r="LX66" s="197"/>
      <c r="LY66" s="197"/>
      <c r="LZ66" s="197"/>
      <c r="MA66" s="197"/>
      <c r="MB66" s="197"/>
      <c r="MC66" s="197"/>
      <c r="MD66" s="197"/>
      <c r="ME66" s="197"/>
      <c r="MF66" s="197"/>
      <c r="MG66" s="197"/>
      <c r="MH66" s="197"/>
      <c r="MI66" s="197"/>
      <c r="MJ66" s="197"/>
      <c r="MK66" s="197"/>
      <c r="ML66" s="197"/>
      <c r="MM66" s="197"/>
      <c r="MN66" s="197"/>
      <c r="MO66" s="197"/>
      <c r="MP66" s="197"/>
      <c r="MQ66" s="197"/>
      <c r="MR66" s="197"/>
      <c r="MS66" s="197"/>
      <c r="MT66" s="197"/>
      <c r="MU66" s="197"/>
      <c r="MV66" s="197"/>
      <c r="MW66" s="197"/>
      <c r="MX66" s="197"/>
      <c r="MY66" s="197"/>
      <c r="MZ66" s="197"/>
      <c r="NA66" s="197"/>
      <c r="NB66" s="197"/>
      <c r="NC66" s="197"/>
      <c r="ND66" s="197"/>
      <c r="NE66" s="197"/>
      <c r="NF66" s="197"/>
      <c r="NG66" s="197"/>
      <c r="NH66" s="197"/>
      <c r="NI66" s="197"/>
      <c r="NJ66" s="197"/>
      <c r="NK66" s="197"/>
      <c r="NL66" s="197"/>
      <c r="NM66" s="197"/>
      <c r="NN66" s="197"/>
      <c r="NO66" s="197"/>
      <c r="NP66" s="197"/>
      <c r="NQ66" s="197"/>
      <c r="NR66" s="197"/>
      <c r="NS66" s="197"/>
      <c r="NT66" s="197"/>
      <c r="NU66" s="197"/>
      <c r="NV66" s="197"/>
      <c r="NW66" s="197"/>
      <c r="NX66" s="197"/>
      <c r="NY66" s="197"/>
      <c r="NZ66" s="197"/>
      <c r="OA66" s="197"/>
      <c r="OB66" s="197"/>
      <c r="OC66" s="197"/>
      <c r="OD66" s="197"/>
      <c r="OE66" s="197"/>
      <c r="OF66" s="197"/>
      <c r="OG66" s="197"/>
      <c r="OH66" s="197"/>
      <c r="OI66" s="197"/>
      <c r="OJ66" s="197"/>
      <c r="OK66" s="197"/>
      <c r="OL66" s="197"/>
      <c r="OM66" s="197"/>
      <c r="ON66" s="197"/>
      <c r="OO66" s="197"/>
      <c r="OP66" s="197"/>
      <c r="OQ66" s="197"/>
      <c r="OR66" s="197"/>
      <c r="OS66" s="197"/>
      <c r="OT66" s="197"/>
      <c r="OU66" s="197"/>
      <c r="OV66" s="197"/>
      <c r="OW66" s="197"/>
      <c r="OX66" s="197"/>
      <c r="OY66" s="197"/>
      <c r="OZ66" s="197"/>
      <c r="PA66" s="197"/>
      <c r="PB66" s="197"/>
      <c r="PC66" s="197"/>
      <c r="PD66" s="197"/>
      <c r="PE66" s="197"/>
      <c r="PF66" s="197"/>
      <c r="PG66" s="197"/>
      <c r="PH66" s="197"/>
      <c r="PI66" s="197"/>
      <c r="PJ66" s="197"/>
      <c r="PK66" s="197"/>
      <c r="PL66" s="197"/>
      <c r="PM66" s="197"/>
      <c r="PN66" s="197"/>
      <c r="PO66" s="197"/>
      <c r="PP66" s="197"/>
      <c r="PQ66" s="197"/>
      <c r="PR66" s="197"/>
      <c r="PS66" s="197"/>
      <c r="PT66" s="197"/>
      <c r="PU66" s="197"/>
      <c r="PV66" s="197"/>
      <c r="PW66" s="197"/>
      <c r="PX66" s="197"/>
      <c r="PY66" s="197"/>
      <c r="PZ66" s="197"/>
      <c r="QA66" s="197"/>
      <c r="QB66" s="197"/>
      <c r="QC66" s="197"/>
      <c r="QD66" s="197"/>
      <c r="QE66" s="197"/>
      <c r="QF66" s="197"/>
      <c r="QG66" s="197"/>
      <c r="QH66" s="197"/>
      <c r="QI66" s="197"/>
      <c r="QJ66" s="197"/>
      <c r="QK66" s="197"/>
      <c r="QL66" s="197"/>
      <c r="QM66" s="197"/>
      <c r="QN66" s="197"/>
      <c r="QO66" s="197"/>
      <c r="QP66" s="197"/>
      <c r="QQ66" s="197"/>
      <c r="QR66" s="197"/>
      <c r="QS66" s="197"/>
      <c r="QT66" s="197"/>
      <c r="QU66" s="197"/>
      <c r="QV66" s="197"/>
      <c r="QW66" s="197"/>
      <c r="QX66" s="197"/>
      <c r="QY66" s="197"/>
      <c r="QZ66" s="197"/>
      <c r="RA66" s="197"/>
      <c r="RB66" s="197"/>
      <c r="RC66" s="197"/>
      <c r="RD66" s="197"/>
      <c r="RE66" s="197"/>
      <c r="RF66" s="197"/>
      <c r="RG66" s="197"/>
      <c r="RH66" s="197"/>
      <c r="RI66" s="197"/>
      <c r="RJ66" s="197"/>
      <c r="RK66" s="197"/>
      <c r="RL66" s="197"/>
      <c r="RM66" s="197"/>
      <c r="RN66" s="197"/>
      <c r="RO66" s="197"/>
      <c r="RP66" s="197"/>
      <c r="RQ66" s="197"/>
      <c r="RR66" s="197"/>
      <c r="RS66" s="197"/>
      <c r="RT66" s="197"/>
      <c r="RU66" s="197"/>
      <c r="RV66" s="197"/>
      <c r="RW66" s="197"/>
      <c r="RX66" s="197"/>
      <c r="RY66" s="197"/>
      <c r="RZ66" s="197"/>
      <c r="SA66" s="197"/>
      <c r="SB66" s="197"/>
      <c r="SC66" s="197"/>
      <c r="SD66" s="197"/>
      <c r="SE66" s="197"/>
      <c r="SF66" s="197"/>
      <c r="SG66" s="197"/>
      <c r="SH66" s="197"/>
      <c r="SI66" s="197"/>
      <c r="SJ66" s="197"/>
      <c r="SK66" s="197"/>
      <c r="SL66" s="197"/>
      <c r="SM66" s="197"/>
      <c r="SN66" s="197"/>
      <c r="SO66" s="197"/>
      <c r="SP66" s="197"/>
      <c r="SQ66" s="197"/>
      <c r="SR66" s="197"/>
      <c r="SS66" s="197"/>
      <c r="ST66" s="197"/>
      <c r="SU66" s="197"/>
      <c r="SV66" s="197"/>
      <c r="SW66" s="197"/>
      <c r="SX66" s="197"/>
      <c r="SY66" s="197"/>
      <c r="SZ66" s="197"/>
      <c r="TA66" s="197"/>
      <c r="TB66" s="197"/>
      <c r="TC66" s="197"/>
      <c r="TD66" s="197"/>
      <c r="TE66" s="197"/>
      <c r="TF66" s="197"/>
      <c r="TG66" s="197"/>
      <c r="TH66" s="197"/>
      <c r="TI66" s="197"/>
      <c r="TJ66" s="197"/>
      <c r="TK66" s="197"/>
      <c r="TL66" s="197"/>
      <c r="TM66" s="197"/>
      <c r="TN66" s="197"/>
      <c r="TO66" s="197"/>
      <c r="TP66" s="197"/>
      <c r="TQ66" s="197"/>
      <c r="TR66" s="197"/>
      <c r="TS66" s="197"/>
      <c r="TT66" s="197"/>
      <c r="TU66" s="197"/>
      <c r="TV66" s="197"/>
      <c r="TW66" s="197"/>
      <c r="TX66" s="197"/>
      <c r="TY66" s="197"/>
      <c r="TZ66" s="197"/>
      <c r="UA66" s="197"/>
      <c r="UB66" s="197"/>
      <c r="UC66" s="197"/>
      <c r="UD66" s="197"/>
      <c r="UE66" s="197"/>
      <c r="UF66" s="197"/>
      <c r="UG66" s="197"/>
      <c r="UH66" s="197"/>
      <c r="UI66" s="197"/>
      <c r="UJ66" s="197"/>
      <c r="UK66" s="197"/>
      <c r="UL66" s="197"/>
      <c r="UM66" s="197"/>
      <c r="UN66" s="197"/>
      <c r="UO66" s="197"/>
      <c r="UP66" s="197"/>
      <c r="UQ66" s="197"/>
      <c r="UR66" s="197"/>
      <c r="US66" s="197"/>
      <c r="UT66" s="197"/>
      <c r="UU66" s="197"/>
      <c r="UV66" s="197"/>
      <c r="UW66" s="197"/>
      <c r="UX66" s="197"/>
      <c r="UY66" s="197"/>
      <c r="UZ66" s="197"/>
      <c r="VA66" s="197"/>
      <c r="VB66" s="197"/>
      <c r="VC66" s="197"/>
      <c r="VD66" s="197"/>
      <c r="VE66" s="197"/>
      <c r="VF66" s="197"/>
      <c r="VG66" s="197"/>
      <c r="VH66" s="197"/>
      <c r="VI66" s="197"/>
      <c r="VJ66" s="197"/>
      <c r="VK66" s="197"/>
      <c r="VL66" s="197"/>
      <c r="VM66" s="197"/>
      <c r="VN66" s="197"/>
      <c r="VO66" s="197"/>
      <c r="VP66" s="197"/>
      <c r="VQ66" s="197"/>
      <c r="VR66" s="197"/>
      <c r="VS66" s="197"/>
      <c r="VT66" s="197"/>
      <c r="VU66" s="197"/>
      <c r="VV66" s="197"/>
      <c r="VW66" s="197"/>
      <c r="VX66" s="197"/>
      <c r="VY66" s="197"/>
      <c r="VZ66" s="197"/>
      <c r="WA66" s="197"/>
      <c r="WB66" s="197"/>
      <c r="WC66" s="197"/>
      <c r="WD66" s="197"/>
      <c r="WE66" s="197"/>
      <c r="WF66" s="197"/>
      <c r="WG66" s="197"/>
      <c r="WH66" s="197"/>
      <c r="WI66" s="197"/>
      <c r="WJ66" s="197"/>
      <c r="WK66" s="197"/>
    </row>
    <row r="67" s="197" customFormat="1" ht="16.5" customHeight="1">
      <c r="A67" s="245">
        <v>4</v>
      </c>
      <c r="B67" s="191" t="s">
        <v>45</v>
      </c>
      <c r="C67" s="262"/>
      <c r="D67" s="263"/>
      <c r="E67" s="264">
        <f>E63+L64+L66</f>
        <v>220</v>
      </c>
      <c r="F67" s="265">
        <f>SUM(F63:F66)</f>
        <v>500</v>
      </c>
      <c r="G67" s="216"/>
      <c r="H67" s="266">
        <f>SUM(H63:H66)</f>
        <v>54</v>
      </c>
      <c r="I67" s="217">
        <f>SUM(I63:I66)</f>
        <v>16</v>
      </c>
      <c r="J67" s="265">
        <f>SUM(J63:J66)</f>
        <v>4</v>
      </c>
      <c r="K67" s="218"/>
      <c r="L67" s="205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7"/>
      <c r="BH67" s="197"/>
      <c r="BI67" s="197"/>
      <c r="BJ67" s="197"/>
      <c r="BK67" s="197"/>
      <c r="BL67" s="197"/>
      <c r="BM67" s="197"/>
      <c r="BN67" s="197"/>
      <c r="BO67" s="197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  <c r="EG67" s="197"/>
      <c r="EH67" s="197"/>
      <c r="EI67" s="197"/>
      <c r="EJ67" s="197"/>
      <c r="EK67" s="197"/>
      <c r="EL67" s="197"/>
      <c r="EM67" s="197"/>
      <c r="EN67" s="197"/>
      <c r="EO67" s="197"/>
      <c r="EP67" s="197"/>
      <c r="EQ67" s="197"/>
      <c r="ER67" s="197"/>
      <c r="ES67" s="197"/>
      <c r="ET67" s="197"/>
      <c r="EU67" s="197"/>
      <c r="EV67" s="197"/>
      <c r="EW67" s="197"/>
      <c r="EX67" s="197"/>
      <c r="EY67" s="197"/>
      <c r="EZ67" s="197"/>
      <c r="FA67" s="197"/>
      <c r="FB67" s="197"/>
      <c r="FC67" s="197"/>
      <c r="FD67" s="197"/>
      <c r="FE67" s="197"/>
      <c r="FF67" s="197"/>
      <c r="FG67" s="197"/>
      <c r="FH67" s="197"/>
      <c r="FI67" s="197"/>
      <c r="FJ67" s="197"/>
      <c r="FK67" s="197"/>
      <c r="FL67" s="197"/>
      <c r="FM67" s="197"/>
      <c r="FN67" s="197"/>
      <c r="FO67" s="197"/>
      <c r="FP67" s="197"/>
      <c r="FQ67" s="197"/>
      <c r="FR67" s="197"/>
      <c r="FS67" s="197"/>
      <c r="FT67" s="197"/>
      <c r="FU67" s="197"/>
      <c r="FV67" s="197"/>
      <c r="FW67" s="197"/>
      <c r="FX67" s="197"/>
      <c r="FY67" s="197"/>
      <c r="FZ67" s="197"/>
      <c r="GA67" s="197"/>
      <c r="GB67" s="197"/>
      <c r="GC67" s="197"/>
      <c r="GD67" s="197"/>
      <c r="GE67" s="197"/>
      <c r="GF67" s="197"/>
      <c r="GG67" s="197"/>
      <c r="GH67" s="197"/>
      <c r="GI67" s="197"/>
      <c r="GJ67" s="197"/>
      <c r="GK67" s="197"/>
      <c r="GL67" s="197"/>
      <c r="GM67" s="197"/>
      <c r="GN67" s="197"/>
      <c r="GO67" s="197"/>
      <c r="GP67" s="197"/>
      <c r="GQ67" s="197"/>
      <c r="GR67" s="197"/>
      <c r="GS67" s="197"/>
      <c r="GT67" s="197"/>
      <c r="GU67" s="197"/>
      <c r="GV67" s="197"/>
      <c r="GW67" s="197"/>
      <c r="GX67" s="197"/>
      <c r="GY67" s="197"/>
      <c r="GZ67" s="197"/>
      <c r="HA67" s="197"/>
      <c r="HB67" s="197"/>
      <c r="HC67" s="197"/>
      <c r="HD67" s="197"/>
      <c r="HE67" s="197"/>
      <c r="HF67" s="197"/>
      <c r="HG67" s="197"/>
      <c r="HH67" s="197"/>
      <c r="HI67" s="197"/>
      <c r="HJ67" s="197"/>
      <c r="HK67" s="197"/>
      <c r="HL67" s="197"/>
      <c r="HM67" s="197"/>
      <c r="HN67" s="197"/>
      <c r="HO67" s="197"/>
      <c r="HP67" s="197"/>
      <c r="HQ67" s="197"/>
      <c r="HR67" s="197"/>
      <c r="HS67" s="197"/>
      <c r="HT67" s="197"/>
      <c r="HU67" s="197"/>
      <c r="HV67" s="197"/>
      <c r="HW67" s="197"/>
      <c r="HX67" s="197"/>
      <c r="HY67" s="197"/>
      <c r="HZ67" s="197"/>
      <c r="IA67" s="197"/>
      <c r="IB67" s="197"/>
      <c r="IC67" s="197"/>
      <c r="ID67" s="197"/>
      <c r="IE67" s="197"/>
      <c r="IF67" s="197"/>
      <c r="IG67" s="197"/>
      <c r="IH67" s="197"/>
      <c r="II67" s="197"/>
      <c r="IJ67" s="197"/>
      <c r="IK67" s="197"/>
      <c r="IL67" s="197"/>
      <c r="IM67" s="197"/>
      <c r="IN67" s="197"/>
      <c r="IO67" s="197"/>
      <c r="IP67" s="197"/>
      <c r="IQ67" s="197"/>
      <c r="IR67" s="197"/>
      <c r="IS67" s="197"/>
      <c r="IT67" s="197"/>
      <c r="IU67" s="197"/>
      <c r="IV67" s="197"/>
      <c r="IW67" s="197"/>
      <c r="IX67" s="197"/>
      <c r="IY67" s="197"/>
      <c r="IZ67" s="197"/>
      <c r="JA67" s="197"/>
      <c r="JB67" s="197"/>
      <c r="JC67" s="197"/>
      <c r="JD67" s="197"/>
      <c r="JE67" s="197"/>
      <c r="JF67" s="197"/>
      <c r="JG67" s="197"/>
      <c r="JH67" s="197"/>
      <c r="JI67" s="197"/>
      <c r="JJ67" s="197"/>
      <c r="JK67" s="197"/>
      <c r="JL67" s="197"/>
      <c r="JM67" s="197"/>
      <c r="JN67" s="197"/>
      <c r="JO67" s="197"/>
      <c r="JP67" s="197"/>
      <c r="JQ67" s="197"/>
      <c r="JR67" s="197"/>
      <c r="JS67" s="197"/>
      <c r="JT67" s="197"/>
      <c r="JU67" s="197"/>
      <c r="JV67" s="197"/>
      <c r="JW67" s="197"/>
      <c r="JX67" s="197"/>
      <c r="JY67" s="197"/>
      <c r="JZ67" s="197"/>
      <c r="KA67" s="197"/>
      <c r="KB67" s="197"/>
      <c r="KC67" s="197"/>
      <c r="KD67" s="197"/>
      <c r="KE67" s="197"/>
      <c r="KF67" s="197"/>
      <c r="KG67" s="197"/>
      <c r="KH67" s="197"/>
      <c r="KI67" s="197"/>
      <c r="KJ67" s="197"/>
      <c r="KK67" s="197"/>
      <c r="KL67" s="197"/>
      <c r="KM67" s="197"/>
      <c r="KN67" s="197"/>
      <c r="KO67" s="197"/>
      <c r="KP67" s="197"/>
      <c r="KQ67" s="197"/>
      <c r="KR67" s="197"/>
      <c r="KS67" s="197"/>
      <c r="KT67" s="197"/>
      <c r="KU67" s="197"/>
      <c r="KV67" s="197"/>
      <c r="KW67" s="197"/>
      <c r="KX67" s="197"/>
      <c r="KY67" s="197"/>
      <c r="KZ67" s="197"/>
      <c r="LA67" s="197"/>
      <c r="LB67" s="197"/>
      <c r="LC67" s="197"/>
      <c r="LD67" s="197"/>
      <c r="LE67" s="197"/>
      <c r="LF67" s="197"/>
      <c r="LG67" s="197"/>
      <c r="LH67" s="197"/>
      <c r="LI67" s="197"/>
      <c r="LJ67" s="197"/>
      <c r="LK67" s="197"/>
      <c r="LL67" s="197"/>
      <c r="LM67" s="197"/>
      <c r="LN67" s="197"/>
      <c r="LO67" s="197"/>
      <c r="LP67" s="197"/>
      <c r="LQ67" s="197"/>
      <c r="LR67" s="197"/>
      <c r="LS67" s="197"/>
      <c r="LT67" s="197"/>
      <c r="LU67" s="197"/>
      <c r="LV67" s="197"/>
      <c r="LW67" s="197"/>
      <c r="LX67" s="197"/>
      <c r="LY67" s="197"/>
      <c r="LZ67" s="197"/>
      <c r="MA67" s="197"/>
      <c r="MB67" s="197"/>
      <c r="MC67" s="197"/>
      <c r="MD67" s="197"/>
      <c r="ME67" s="197"/>
      <c r="MF67" s="197"/>
      <c r="MG67" s="197"/>
      <c r="MH67" s="197"/>
      <c r="MI67" s="197"/>
      <c r="MJ67" s="197"/>
      <c r="MK67" s="197"/>
      <c r="ML67" s="197"/>
      <c r="MM67" s="197"/>
      <c r="MN67" s="197"/>
      <c r="MO67" s="197"/>
      <c r="MP67" s="197"/>
      <c r="MQ67" s="197"/>
      <c r="MR67" s="197"/>
      <c r="MS67" s="197"/>
      <c r="MT67" s="197"/>
      <c r="MU67" s="197"/>
      <c r="MV67" s="197"/>
      <c r="MW67" s="197"/>
      <c r="MX67" s="197"/>
      <c r="MY67" s="197"/>
      <c r="MZ67" s="197"/>
      <c r="NA67" s="197"/>
      <c r="NB67" s="197"/>
      <c r="NC67" s="197"/>
      <c r="ND67" s="197"/>
      <c r="NE67" s="197"/>
      <c r="NF67" s="197"/>
      <c r="NG67" s="197"/>
      <c r="NH67" s="197"/>
      <c r="NI67" s="197"/>
      <c r="NJ67" s="197"/>
      <c r="NK67" s="197"/>
      <c r="NL67" s="197"/>
      <c r="NM67" s="197"/>
      <c r="NN67" s="197"/>
      <c r="NO67" s="197"/>
      <c r="NP67" s="197"/>
      <c r="NQ67" s="197"/>
      <c r="NR67" s="197"/>
      <c r="NS67" s="197"/>
      <c r="NT67" s="197"/>
      <c r="NU67" s="197"/>
      <c r="NV67" s="197"/>
      <c r="NW67" s="197"/>
      <c r="NX67" s="197"/>
      <c r="NY67" s="197"/>
      <c r="NZ67" s="197"/>
      <c r="OA67" s="197"/>
      <c r="OB67" s="197"/>
      <c r="OC67" s="197"/>
      <c r="OD67" s="197"/>
      <c r="OE67" s="197"/>
      <c r="OF67" s="197"/>
      <c r="OG67" s="197"/>
      <c r="OH67" s="197"/>
      <c r="OI67" s="197"/>
      <c r="OJ67" s="197"/>
      <c r="OK67" s="197"/>
      <c r="OL67" s="197"/>
      <c r="OM67" s="197"/>
      <c r="ON67" s="197"/>
      <c r="OO67" s="197"/>
      <c r="OP67" s="197"/>
      <c r="OQ67" s="197"/>
      <c r="OR67" s="197"/>
      <c r="OS67" s="197"/>
      <c r="OT67" s="197"/>
      <c r="OU67" s="197"/>
      <c r="OV67" s="197"/>
      <c r="OW67" s="197"/>
      <c r="OX67" s="197"/>
      <c r="OY67" s="197"/>
      <c r="OZ67" s="197"/>
      <c r="PA67" s="197"/>
      <c r="PB67" s="197"/>
      <c r="PC67" s="197"/>
      <c r="PD67" s="197"/>
      <c r="PE67" s="197"/>
      <c r="PF67" s="197"/>
      <c r="PG67" s="197"/>
      <c r="PH67" s="197"/>
      <c r="PI67" s="197"/>
      <c r="PJ67" s="197"/>
      <c r="PK67" s="197"/>
      <c r="PL67" s="197"/>
      <c r="PM67" s="197"/>
      <c r="PN67" s="197"/>
      <c r="PO67" s="197"/>
      <c r="PP67" s="197"/>
      <c r="PQ67" s="197"/>
      <c r="PR67" s="197"/>
      <c r="PS67" s="197"/>
      <c r="PT67" s="197"/>
      <c r="PU67" s="197"/>
      <c r="PV67" s="197"/>
      <c r="PW67" s="197"/>
      <c r="PX67" s="197"/>
      <c r="PY67" s="197"/>
      <c r="PZ67" s="197"/>
      <c r="QA67" s="197"/>
      <c r="QB67" s="197"/>
      <c r="QC67" s="197"/>
      <c r="QD67" s="197"/>
      <c r="QE67" s="197"/>
      <c r="QF67" s="197"/>
      <c r="QG67" s="197"/>
      <c r="QH67" s="197"/>
      <c r="QI67" s="197"/>
      <c r="QJ67" s="197"/>
      <c r="QK67" s="197"/>
      <c r="QL67" s="197"/>
      <c r="QM67" s="197"/>
      <c r="QN67" s="197"/>
      <c r="QO67" s="197"/>
      <c r="QP67" s="197"/>
      <c r="QQ67" s="197"/>
      <c r="QR67" s="197"/>
      <c r="QS67" s="197"/>
      <c r="QT67" s="197"/>
      <c r="QU67" s="197"/>
      <c r="QV67" s="197"/>
      <c r="QW67" s="197"/>
      <c r="QX67" s="197"/>
      <c r="QY67" s="197"/>
      <c r="QZ67" s="197"/>
      <c r="RA67" s="197"/>
      <c r="RB67" s="197"/>
      <c r="RC67" s="197"/>
      <c r="RD67" s="197"/>
      <c r="RE67" s="197"/>
      <c r="RF67" s="197"/>
      <c r="RG67" s="197"/>
      <c r="RH67" s="197"/>
      <c r="RI67" s="197"/>
      <c r="RJ67" s="197"/>
      <c r="RK67" s="197"/>
      <c r="RL67" s="197"/>
      <c r="RM67" s="197"/>
      <c r="RN67" s="197"/>
      <c r="RO67" s="197"/>
      <c r="RP67" s="197"/>
      <c r="RQ67" s="197"/>
      <c r="RR67" s="197"/>
      <c r="RS67" s="197"/>
      <c r="RT67" s="197"/>
      <c r="RU67" s="197"/>
      <c r="RV67" s="197"/>
      <c r="RW67" s="197"/>
      <c r="RX67" s="197"/>
      <c r="RY67" s="197"/>
      <c r="RZ67" s="197"/>
      <c r="SA67" s="197"/>
      <c r="SB67" s="197"/>
      <c r="SC67" s="197"/>
      <c r="SD67" s="197"/>
      <c r="SE67" s="197"/>
      <c r="SF67" s="197"/>
      <c r="SG67" s="197"/>
      <c r="SH67" s="197"/>
      <c r="SI67" s="197"/>
      <c r="SJ67" s="197"/>
      <c r="SK67" s="197"/>
      <c r="SL67" s="197"/>
      <c r="SM67" s="197"/>
      <c r="SN67" s="197"/>
      <c r="SO67" s="197"/>
      <c r="SP67" s="197"/>
      <c r="SQ67" s="197"/>
      <c r="SR67" s="197"/>
      <c r="SS67" s="197"/>
      <c r="ST67" s="197"/>
      <c r="SU67" s="197"/>
      <c r="SV67" s="197"/>
      <c r="SW67" s="197"/>
      <c r="SX67" s="197"/>
      <c r="SY67" s="197"/>
      <c r="SZ67" s="197"/>
      <c r="TA67" s="197"/>
      <c r="TB67" s="197"/>
      <c r="TC67" s="197"/>
      <c r="TD67" s="197"/>
      <c r="TE67" s="197"/>
      <c r="TF67" s="197"/>
      <c r="TG67" s="197"/>
      <c r="TH67" s="197"/>
      <c r="TI67" s="197"/>
      <c r="TJ67" s="197"/>
      <c r="TK67" s="197"/>
      <c r="TL67" s="197"/>
      <c r="TM67" s="197"/>
      <c r="TN67" s="197"/>
      <c r="TO67" s="197"/>
      <c r="TP67" s="197"/>
      <c r="TQ67" s="197"/>
      <c r="TR67" s="197"/>
      <c r="TS67" s="197"/>
      <c r="TT67" s="197"/>
      <c r="TU67" s="197"/>
      <c r="TV67" s="197"/>
      <c r="TW67" s="197"/>
      <c r="TX67" s="197"/>
      <c r="TY67" s="197"/>
      <c r="TZ67" s="197"/>
      <c r="UA67" s="197"/>
      <c r="UB67" s="197"/>
      <c r="UC67" s="197"/>
      <c r="UD67" s="197"/>
      <c r="UE67" s="197"/>
      <c r="UF67" s="197"/>
      <c r="UG67" s="197"/>
      <c r="UH67" s="197"/>
      <c r="UI67" s="197"/>
      <c r="UJ67" s="197"/>
      <c r="UK67" s="197"/>
      <c r="UL67" s="197"/>
      <c r="UM67" s="197"/>
      <c r="UN67" s="197"/>
      <c r="UO67" s="197"/>
      <c r="UP67" s="197"/>
      <c r="UQ67" s="197"/>
      <c r="UR67" s="197"/>
      <c r="US67" s="197"/>
      <c r="UT67" s="197"/>
      <c r="UU67" s="197"/>
      <c r="UV67" s="197"/>
      <c r="UW67" s="197"/>
      <c r="UX67" s="197"/>
      <c r="UY67" s="197"/>
      <c r="UZ67" s="197"/>
      <c r="VA67" s="197"/>
      <c r="VB67" s="197"/>
      <c r="VC67" s="197"/>
      <c r="VD67" s="197"/>
      <c r="VE67" s="197"/>
      <c r="VF67" s="197"/>
      <c r="VG67" s="197"/>
      <c r="VH67" s="197"/>
      <c r="VI67" s="197"/>
      <c r="VJ67" s="197"/>
      <c r="VK67" s="197"/>
      <c r="VL67" s="197"/>
      <c r="VM67" s="197"/>
      <c r="VN67" s="197"/>
      <c r="VO67" s="197"/>
      <c r="VP67" s="197"/>
      <c r="VQ67" s="197"/>
      <c r="VR67" s="197"/>
      <c r="VS67" s="197"/>
      <c r="VT67" s="197"/>
      <c r="VU67" s="197"/>
      <c r="VV67" s="197"/>
      <c r="VW67" s="197"/>
      <c r="VX67" s="197"/>
      <c r="VY67" s="197"/>
      <c r="VZ67" s="197"/>
      <c r="WA67" s="197"/>
      <c r="WB67" s="197"/>
      <c r="WC67" s="197"/>
      <c r="WD67" s="197"/>
      <c r="WE67" s="197"/>
      <c r="WF67" s="197"/>
      <c r="WG67" s="197"/>
      <c r="WH67" s="197"/>
      <c r="WI67" s="197"/>
      <c r="WJ67" s="197"/>
      <c r="WK67" s="197"/>
    </row>
    <row r="68" s="197" customFormat="1" ht="15.75" customHeight="1">
      <c r="A68" s="267" t="s">
        <v>86</v>
      </c>
      <c r="B68" s="268"/>
      <c r="C68" s="269"/>
      <c r="D68" s="270"/>
      <c r="E68" s="271"/>
      <c r="F68" s="272"/>
      <c r="G68" s="273"/>
      <c r="H68" s="272"/>
      <c r="I68" s="272"/>
      <c r="J68" s="272"/>
      <c r="K68" s="274"/>
      <c r="L68" s="205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7"/>
      <c r="BH68" s="197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7"/>
      <c r="BZ68" s="197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197"/>
      <c r="CZ68" s="197"/>
      <c r="DA68" s="197"/>
      <c r="DB68" s="197"/>
      <c r="DC68" s="197"/>
      <c r="DD68" s="197"/>
      <c r="DE68" s="197"/>
      <c r="DF68" s="197"/>
      <c r="DG68" s="197"/>
      <c r="DH68" s="197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  <c r="ED68" s="197"/>
      <c r="EE68" s="197"/>
      <c r="EF68" s="197"/>
      <c r="EG68" s="197"/>
      <c r="EH68" s="197"/>
      <c r="EI68" s="197"/>
      <c r="EJ68" s="197"/>
      <c r="EK68" s="197"/>
      <c r="EL68" s="197"/>
      <c r="EM68" s="197"/>
      <c r="EN68" s="197"/>
      <c r="EO68" s="197"/>
      <c r="EP68" s="197"/>
      <c r="EQ68" s="197"/>
      <c r="ER68" s="197"/>
      <c r="ES68" s="197"/>
      <c r="ET68" s="197"/>
      <c r="EU68" s="197"/>
      <c r="EV68" s="197"/>
      <c r="EW68" s="197"/>
      <c r="EX68" s="197"/>
      <c r="EY68" s="197"/>
      <c r="EZ68" s="197"/>
      <c r="FA68" s="197"/>
      <c r="FB68" s="197"/>
      <c r="FC68" s="197"/>
      <c r="FD68" s="197"/>
      <c r="FE68" s="197"/>
      <c r="FF68" s="197"/>
      <c r="FG68" s="197"/>
      <c r="FH68" s="197"/>
      <c r="FI68" s="197"/>
      <c r="FJ68" s="197"/>
      <c r="FK68" s="197"/>
      <c r="FL68" s="197"/>
      <c r="FM68" s="197"/>
      <c r="FN68" s="197"/>
      <c r="FO68" s="197"/>
      <c r="FP68" s="197"/>
      <c r="FQ68" s="197"/>
      <c r="FR68" s="197"/>
      <c r="FS68" s="197"/>
      <c r="FT68" s="197"/>
      <c r="FU68" s="197"/>
      <c r="FV68" s="197"/>
      <c r="FW68" s="197"/>
      <c r="FX68" s="197"/>
      <c r="FY68" s="197"/>
      <c r="FZ68" s="197"/>
      <c r="GA68" s="197"/>
      <c r="GB68" s="197"/>
      <c r="GC68" s="197"/>
      <c r="GD68" s="197"/>
      <c r="GE68" s="197"/>
      <c r="GF68" s="197"/>
      <c r="GG68" s="197"/>
      <c r="GH68" s="197"/>
      <c r="GI68" s="197"/>
      <c r="GJ68" s="197"/>
      <c r="GK68" s="197"/>
      <c r="GL68" s="197"/>
      <c r="GM68" s="197"/>
      <c r="GN68" s="197"/>
      <c r="GO68" s="197"/>
      <c r="GP68" s="197"/>
      <c r="GQ68" s="197"/>
      <c r="GR68" s="197"/>
      <c r="GS68" s="197"/>
      <c r="GT68" s="197"/>
      <c r="GU68" s="197"/>
      <c r="GV68" s="197"/>
      <c r="GW68" s="197"/>
      <c r="GX68" s="197"/>
      <c r="GY68" s="197"/>
      <c r="GZ68" s="197"/>
      <c r="HA68" s="197"/>
      <c r="HB68" s="197"/>
      <c r="HC68" s="197"/>
      <c r="HD68" s="197"/>
      <c r="HE68" s="197"/>
      <c r="HF68" s="197"/>
      <c r="HG68" s="197"/>
      <c r="HH68" s="197"/>
      <c r="HI68" s="197"/>
      <c r="HJ68" s="197"/>
      <c r="HK68" s="197"/>
      <c r="HL68" s="197"/>
      <c r="HM68" s="197"/>
      <c r="HN68" s="197"/>
      <c r="HO68" s="197"/>
      <c r="HP68" s="197"/>
      <c r="HQ68" s="197"/>
      <c r="HR68" s="197"/>
      <c r="HS68" s="197"/>
      <c r="HT68" s="197"/>
      <c r="HU68" s="197"/>
      <c r="HV68" s="197"/>
      <c r="HW68" s="197"/>
      <c r="HX68" s="197"/>
      <c r="HY68" s="197"/>
      <c r="HZ68" s="197"/>
      <c r="IA68" s="197"/>
      <c r="IB68" s="197"/>
      <c r="IC68" s="197"/>
      <c r="ID68" s="197"/>
      <c r="IE68" s="197"/>
      <c r="IF68" s="197"/>
      <c r="IG68" s="197"/>
      <c r="IH68" s="197"/>
      <c r="II68" s="197"/>
      <c r="IJ68" s="197"/>
      <c r="IK68" s="197"/>
      <c r="IL68" s="197"/>
      <c r="IM68" s="197"/>
      <c r="IN68" s="197"/>
      <c r="IO68" s="197"/>
      <c r="IP68" s="197"/>
      <c r="IQ68" s="197"/>
      <c r="IR68" s="197"/>
      <c r="IS68" s="197"/>
      <c r="IT68" s="197"/>
      <c r="IU68" s="197"/>
      <c r="IV68" s="197"/>
      <c r="IW68" s="197"/>
      <c r="IX68" s="197"/>
      <c r="IY68" s="197"/>
      <c r="IZ68" s="197"/>
      <c r="JA68" s="197"/>
      <c r="JB68" s="197"/>
      <c r="JC68" s="197"/>
      <c r="JD68" s="197"/>
      <c r="JE68" s="197"/>
      <c r="JF68" s="197"/>
      <c r="JG68" s="197"/>
      <c r="JH68" s="197"/>
      <c r="JI68" s="197"/>
      <c r="JJ68" s="197"/>
      <c r="JK68" s="197"/>
      <c r="JL68" s="197"/>
      <c r="JM68" s="197"/>
      <c r="JN68" s="197"/>
      <c r="JO68" s="197"/>
      <c r="JP68" s="197"/>
      <c r="JQ68" s="197"/>
      <c r="JR68" s="197"/>
      <c r="JS68" s="197"/>
      <c r="JT68" s="197"/>
      <c r="JU68" s="197"/>
      <c r="JV68" s="197"/>
      <c r="JW68" s="197"/>
      <c r="JX68" s="197"/>
      <c r="JY68" s="197"/>
      <c r="JZ68" s="197"/>
      <c r="KA68" s="197"/>
      <c r="KB68" s="197"/>
      <c r="KC68" s="197"/>
      <c r="KD68" s="197"/>
      <c r="KE68" s="197"/>
      <c r="KF68" s="197"/>
      <c r="KG68" s="197"/>
      <c r="KH68" s="197"/>
      <c r="KI68" s="197"/>
      <c r="KJ68" s="197"/>
      <c r="KK68" s="197"/>
      <c r="KL68" s="197"/>
      <c r="KM68" s="197"/>
      <c r="KN68" s="197"/>
      <c r="KO68" s="197"/>
      <c r="KP68" s="197"/>
      <c r="KQ68" s="197"/>
      <c r="KR68" s="197"/>
      <c r="KS68" s="197"/>
      <c r="KT68" s="197"/>
      <c r="KU68" s="197"/>
      <c r="KV68" s="197"/>
      <c r="KW68" s="197"/>
      <c r="KX68" s="197"/>
      <c r="KY68" s="197"/>
      <c r="KZ68" s="197"/>
      <c r="LA68" s="197"/>
      <c r="LB68" s="197"/>
      <c r="LC68" s="197"/>
      <c r="LD68" s="197"/>
      <c r="LE68" s="197"/>
      <c r="LF68" s="197"/>
      <c r="LG68" s="197"/>
      <c r="LH68" s="197"/>
      <c r="LI68" s="197"/>
      <c r="LJ68" s="197"/>
      <c r="LK68" s="197"/>
      <c r="LL68" s="197"/>
      <c r="LM68" s="197"/>
      <c r="LN68" s="197"/>
      <c r="LO68" s="197"/>
      <c r="LP68" s="197"/>
      <c r="LQ68" s="197"/>
      <c r="LR68" s="197"/>
      <c r="LS68" s="197"/>
      <c r="LT68" s="197"/>
      <c r="LU68" s="197"/>
      <c r="LV68" s="197"/>
      <c r="LW68" s="197"/>
      <c r="LX68" s="197"/>
      <c r="LY68" s="197"/>
      <c r="LZ68" s="197"/>
      <c r="MA68" s="197"/>
      <c r="MB68" s="197"/>
      <c r="MC68" s="197"/>
      <c r="MD68" s="197"/>
      <c r="ME68" s="197"/>
      <c r="MF68" s="197"/>
      <c r="MG68" s="197"/>
      <c r="MH68" s="197"/>
      <c r="MI68" s="197"/>
      <c r="MJ68" s="197"/>
      <c r="MK68" s="197"/>
      <c r="ML68" s="197"/>
      <c r="MM68" s="197"/>
      <c r="MN68" s="197"/>
      <c r="MO68" s="197"/>
      <c r="MP68" s="197"/>
      <c r="MQ68" s="197"/>
      <c r="MR68" s="197"/>
      <c r="MS68" s="197"/>
      <c r="MT68" s="197"/>
      <c r="MU68" s="197"/>
      <c r="MV68" s="197"/>
      <c r="MW68" s="197"/>
      <c r="MX68" s="197"/>
      <c r="MY68" s="197"/>
      <c r="MZ68" s="197"/>
      <c r="NA68" s="197"/>
      <c r="NB68" s="197"/>
      <c r="NC68" s="197"/>
      <c r="ND68" s="197"/>
      <c r="NE68" s="197"/>
      <c r="NF68" s="197"/>
      <c r="NG68" s="197"/>
      <c r="NH68" s="197"/>
      <c r="NI68" s="197"/>
      <c r="NJ68" s="197"/>
      <c r="NK68" s="197"/>
      <c r="NL68" s="197"/>
      <c r="NM68" s="197"/>
      <c r="NN68" s="197"/>
      <c r="NO68" s="197"/>
      <c r="NP68" s="197"/>
      <c r="NQ68" s="197"/>
      <c r="NR68" s="197"/>
      <c r="NS68" s="197"/>
      <c r="NT68" s="197"/>
      <c r="NU68" s="197"/>
      <c r="NV68" s="197"/>
      <c r="NW68" s="197"/>
      <c r="NX68" s="197"/>
      <c r="NY68" s="197"/>
      <c r="NZ68" s="197"/>
      <c r="OA68" s="197"/>
      <c r="OB68" s="197"/>
      <c r="OC68" s="197"/>
      <c r="OD68" s="197"/>
      <c r="OE68" s="197"/>
      <c r="OF68" s="197"/>
      <c r="OG68" s="197"/>
      <c r="OH68" s="197"/>
      <c r="OI68" s="197"/>
      <c r="OJ68" s="197"/>
      <c r="OK68" s="197"/>
      <c r="OL68" s="197"/>
      <c r="OM68" s="197"/>
      <c r="ON68" s="197"/>
      <c r="OO68" s="197"/>
      <c r="OP68" s="197"/>
      <c r="OQ68" s="197"/>
      <c r="OR68" s="197"/>
      <c r="OS68" s="197"/>
      <c r="OT68" s="197"/>
      <c r="OU68" s="197"/>
      <c r="OV68" s="197"/>
      <c r="OW68" s="197"/>
      <c r="OX68" s="197"/>
      <c r="OY68" s="197"/>
      <c r="OZ68" s="197"/>
      <c r="PA68" s="197"/>
      <c r="PB68" s="197"/>
      <c r="PC68" s="197"/>
      <c r="PD68" s="197"/>
      <c r="PE68" s="197"/>
      <c r="PF68" s="197"/>
      <c r="PG68" s="197"/>
      <c r="PH68" s="197"/>
      <c r="PI68" s="197"/>
      <c r="PJ68" s="197"/>
      <c r="PK68" s="197"/>
      <c r="PL68" s="197"/>
      <c r="PM68" s="197"/>
      <c r="PN68" s="197"/>
      <c r="PO68" s="197"/>
      <c r="PP68" s="197"/>
      <c r="PQ68" s="197"/>
      <c r="PR68" s="197"/>
      <c r="PS68" s="197"/>
      <c r="PT68" s="197"/>
      <c r="PU68" s="197"/>
      <c r="PV68" s="197"/>
      <c r="PW68" s="197"/>
      <c r="PX68" s="197"/>
      <c r="PY68" s="197"/>
      <c r="PZ68" s="197"/>
      <c r="QA68" s="197"/>
      <c r="QB68" s="197"/>
      <c r="QC68" s="197"/>
      <c r="QD68" s="197"/>
      <c r="QE68" s="197"/>
      <c r="QF68" s="197"/>
      <c r="QG68" s="197"/>
      <c r="QH68" s="197"/>
      <c r="QI68" s="197"/>
      <c r="QJ68" s="197"/>
      <c r="QK68" s="197"/>
      <c r="QL68" s="197"/>
      <c r="QM68" s="197"/>
      <c r="QN68" s="197"/>
      <c r="QO68" s="197"/>
      <c r="QP68" s="197"/>
      <c r="QQ68" s="197"/>
      <c r="QR68" s="197"/>
      <c r="QS68" s="197"/>
      <c r="QT68" s="197"/>
      <c r="QU68" s="197"/>
      <c r="QV68" s="197"/>
      <c r="QW68" s="197"/>
      <c r="QX68" s="197"/>
      <c r="QY68" s="197"/>
      <c r="QZ68" s="197"/>
      <c r="RA68" s="197"/>
      <c r="RB68" s="197"/>
      <c r="RC68" s="197"/>
      <c r="RD68" s="197"/>
      <c r="RE68" s="197"/>
      <c r="RF68" s="197"/>
      <c r="RG68" s="197"/>
      <c r="RH68" s="197"/>
      <c r="RI68" s="197"/>
      <c r="RJ68" s="197"/>
      <c r="RK68" s="197"/>
      <c r="RL68" s="197"/>
      <c r="RM68" s="197"/>
      <c r="RN68" s="197"/>
      <c r="RO68" s="197"/>
      <c r="RP68" s="197"/>
      <c r="RQ68" s="197"/>
      <c r="RR68" s="197"/>
      <c r="RS68" s="197"/>
      <c r="RT68" s="197"/>
      <c r="RU68" s="197"/>
      <c r="RV68" s="197"/>
      <c r="RW68" s="197"/>
      <c r="RX68" s="197"/>
      <c r="RY68" s="197"/>
      <c r="RZ68" s="197"/>
      <c r="SA68" s="197"/>
      <c r="SB68" s="197"/>
      <c r="SC68" s="197"/>
      <c r="SD68" s="197"/>
      <c r="SE68" s="197"/>
      <c r="SF68" s="197"/>
      <c r="SG68" s="197"/>
      <c r="SH68" s="197"/>
      <c r="SI68" s="197"/>
      <c r="SJ68" s="197"/>
      <c r="SK68" s="197"/>
      <c r="SL68" s="197"/>
      <c r="SM68" s="197"/>
      <c r="SN68" s="197"/>
      <c r="SO68" s="197"/>
      <c r="SP68" s="197"/>
      <c r="SQ68" s="197"/>
      <c r="SR68" s="197"/>
      <c r="SS68" s="197"/>
      <c r="ST68" s="197"/>
      <c r="SU68" s="197"/>
      <c r="SV68" s="197"/>
      <c r="SW68" s="197"/>
      <c r="SX68" s="197"/>
      <c r="SY68" s="197"/>
      <c r="SZ68" s="197"/>
      <c r="TA68" s="197"/>
      <c r="TB68" s="197"/>
      <c r="TC68" s="197"/>
      <c r="TD68" s="197"/>
      <c r="TE68" s="197"/>
      <c r="TF68" s="197"/>
      <c r="TG68" s="197"/>
      <c r="TH68" s="197"/>
      <c r="TI68" s="197"/>
      <c r="TJ68" s="197"/>
      <c r="TK68" s="197"/>
      <c r="TL68" s="197"/>
      <c r="TM68" s="197"/>
      <c r="TN68" s="197"/>
      <c r="TO68" s="197"/>
      <c r="TP68" s="197"/>
      <c r="TQ68" s="197"/>
      <c r="TR68" s="197"/>
      <c r="TS68" s="197"/>
      <c r="TT68" s="197"/>
      <c r="TU68" s="197"/>
      <c r="TV68" s="197"/>
      <c r="TW68" s="197"/>
      <c r="TX68" s="197"/>
      <c r="TY68" s="197"/>
      <c r="TZ68" s="197"/>
      <c r="UA68" s="197"/>
      <c r="UB68" s="197"/>
      <c r="UC68" s="197"/>
      <c r="UD68" s="197"/>
      <c r="UE68" s="197"/>
      <c r="UF68" s="197"/>
      <c r="UG68" s="197"/>
      <c r="UH68" s="197"/>
      <c r="UI68" s="197"/>
      <c r="UJ68" s="197"/>
      <c r="UK68" s="197"/>
      <c r="UL68" s="197"/>
      <c r="UM68" s="197"/>
      <c r="UN68" s="197"/>
      <c r="UO68" s="197"/>
      <c r="UP68" s="197"/>
      <c r="UQ68" s="197"/>
      <c r="UR68" s="197"/>
      <c r="US68" s="197"/>
      <c r="UT68" s="197"/>
      <c r="UU68" s="197"/>
      <c r="UV68" s="197"/>
      <c r="UW68" s="197"/>
      <c r="UX68" s="197"/>
      <c r="UY68" s="197"/>
      <c r="UZ68" s="197"/>
      <c r="VA68" s="197"/>
      <c r="VB68" s="197"/>
      <c r="VC68" s="197"/>
      <c r="VD68" s="197"/>
      <c r="VE68" s="197"/>
      <c r="VF68" s="197"/>
      <c r="VG68" s="197"/>
      <c r="VH68" s="197"/>
      <c r="VI68" s="197"/>
      <c r="VJ68" s="197"/>
      <c r="VK68" s="197"/>
      <c r="VL68" s="197"/>
      <c r="VM68" s="197"/>
      <c r="VN68" s="197"/>
      <c r="VO68" s="197"/>
      <c r="VP68" s="197"/>
      <c r="VQ68" s="197"/>
      <c r="VR68" s="197"/>
      <c r="VS68" s="197"/>
      <c r="VT68" s="197"/>
      <c r="VU68" s="197"/>
      <c r="VV68" s="197"/>
      <c r="VW68" s="197"/>
      <c r="VX68" s="197"/>
      <c r="VY68" s="197"/>
      <c r="VZ68" s="197"/>
      <c r="WA68" s="197"/>
      <c r="WB68" s="197"/>
      <c r="WC68" s="197"/>
      <c r="WD68" s="197"/>
      <c r="WE68" s="197"/>
      <c r="WF68" s="197"/>
      <c r="WG68" s="197"/>
      <c r="WH68" s="197"/>
      <c r="WI68" s="197"/>
      <c r="WJ68" s="197"/>
      <c r="WK68" s="197"/>
    </row>
    <row r="69" s="197" customFormat="1" ht="48">
      <c r="A69" s="198">
        <v>1</v>
      </c>
      <c r="B69" s="219" t="s">
        <v>87</v>
      </c>
      <c r="C69" s="219" t="s">
        <v>88</v>
      </c>
      <c r="D69" s="4">
        <v>1</v>
      </c>
      <c r="E69" s="199">
        <v>20</v>
      </c>
      <c r="F69" s="259"/>
      <c r="G69" s="199" t="s">
        <v>66</v>
      </c>
      <c r="H69" s="230">
        <v>1.5</v>
      </c>
      <c r="I69" s="200"/>
      <c r="J69" s="259"/>
      <c r="K69" s="223">
        <v>100</v>
      </c>
      <c r="L69" s="205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7"/>
      <c r="BH69" s="197"/>
      <c r="BI69" s="197"/>
      <c r="BJ69" s="197"/>
      <c r="BK69" s="197"/>
      <c r="BL69" s="197"/>
      <c r="BM69" s="197"/>
      <c r="BN69" s="197"/>
      <c r="BO69" s="197"/>
      <c r="BP69" s="197"/>
      <c r="BQ69" s="197"/>
      <c r="BR69" s="197"/>
      <c r="BS69" s="197"/>
      <c r="BT69" s="197"/>
      <c r="BU69" s="197"/>
      <c r="BV69" s="197"/>
      <c r="BW69" s="197"/>
      <c r="BX69" s="197"/>
      <c r="BY69" s="197"/>
      <c r="BZ69" s="197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197"/>
      <c r="CZ69" s="197"/>
      <c r="DA69" s="197"/>
      <c r="DB69" s="197"/>
      <c r="DC69" s="197"/>
      <c r="DD69" s="197"/>
      <c r="DE69" s="197"/>
      <c r="DF69" s="197"/>
      <c r="DG69" s="197"/>
      <c r="DH69" s="197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  <c r="ED69" s="197"/>
      <c r="EE69" s="197"/>
      <c r="EF69" s="197"/>
      <c r="EG69" s="197"/>
      <c r="EH69" s="197"/>
      <c r="EI69" s="197"/>
      <c r="EJ69" s="197"/>
      <c r="EK69" s="197"/>
      <c r="EL69" s="197"/>
      <c r="EM69" s="197"/>
      <c r="EN69" s="197"/>
      <c r="EO69" s="197"/>
      <c r="EP69" s="197"/>
      <c r="EQ69" s="197"/>
      <c r="ER69" s="197"/>
      <c r="ES69" s="197"/>
      <c r="ET69" s="197"/>
      <c r="EU69" s="197"/>
      <c r="EV69" s="197"/>
      <c r="EW69" s="197"/>
      <c r="EX69" s="197"/>
      <c r="EY69" s="197"/>
      <c r="EZ69" s="197"/>
      <c r="FA69" s="197"/>
      <c r="FB69" s="197"/>
      <c r="FC69" s="197"/>
      <c r="FD69" s="197"/>
      <c r="FE69" s="197"/>
      <c r="FF69" s="197"/>
      <c r="FG69" s="197"/>
      <c r="FH69" s="197"/>
      <c r="FI69" s="197"/>
      <c r="FJ69" s="197"/>
      <c r="FK69" s="197"/>
      <c r="FL69" s="197"/>
      <c r="FM69" s="197"/>
      <c r="FN69" s="197"/>
      <c r="FO69" s="197"/>
      <c r="FP69" s="197"/>
      <c r="FQ69" s="197"/>
      <c r="FR69" s="197"/>
      <c r="FS69" s="197"/>
      <c r="FT69" s="197"/>
      <c r="FU69" s="197"/>
      <c r="FV69" s="197"/>
      <c r="FW69" s="197"/>
      <c r="FX69" s="197"/>
      <c r="FY69" s="197"/>
      <c r="FZ69" s="197"/>
      <c r="GA69" s="197"/>
      <c r="GB69" s="197"/>
      <c r="GC69" s="197"/>
      <c r="GD69" s="197"/>
      <c r="GE69" s="197"/>
      <c r="GF69" s="197"/>
      <c r="GG69" s="197"/>
      <c r="GH69" s="197"/>
      <c r="GI69" s="197"/>
      <c r="GJ69" s="197"/>
      <c r="GK69" s="197"/>
      <c r="GL69" s="197"/>
      <c r="GM69" s="197"/>
      <c r="GN69" s="197"/>
      <c r="GO69" s="197"/>
      <c r="GP69" s="197"/>
      <c r="GQ69" s="197"/>
      <c r="GR69" s="197"/>
      <c r="GS69" s="197"/>
      <c r="GT69" s="197"/>
      <c r="GU69" s="197"/>
      <c r="GV69" s="197"/>
      <c r="GW69" s="197"/>
      <c r="GX69" s="197"/>
      <c r="GY69" s="197"/>
      <c r="GZ69" s="197"/>
      <c r="HA69" s="197"/>
      <c r="HB69" s="197"/>
      <c r="HC69" s="197"/>
      <c r="HD69" s="197"/>
      <c r="HE69" s="197"/>
      <c r="HF69" s="197"/>
      <c r="HG69" s="197"/>
      <c r="HH69" s="197"/>
      <c r="HI69" s="197"/>
      <c r="HJ69" s="197"/>
      <c r="HK69" s="197"/>
      <c r="HL69" s="197"/>
      <c r="HM69" s="197"/>
      <c r="HN69" s="197"/>
      <c r="HO69" s="197"/>
      <c r="HP69" s="197"/>
      <c r="HQ69" s="197"/>
      <c r="HR69" s="197"/>
      <c r="HS69" s="197"/>
      <c r="HT69" s="197"/>
      <c r="HU69" s="197"/>
      <c r="HV69" s="197"/>
      <c r="HW69" s="197"/>
      <c r="HX69" s="197"/>
      <c r="HY69" s="197"/>
      <c r="HZ69" s="197"/>
      <c r="IA69" s="197"/>
      <c r="IB69" s="197"/>
      <c r="IC69" s="197"/>
      <c r="ID69" s="197"/>
      <c r="IE69" s="197"/>
      <c r="IF69" s="197"/>
      <c r="IG69" s="197"/>
      <c r="IH69" s="197"/>
      <c r="II69" s="197"/>
      <c r="IJ69" s="197"/>
      <c r="IK69" s="197"/>
      <c r="IL69" s="197"/>
      <c r="IM69" s="197"/>
      <c r="IN69" s="197"/>
      <c r="IO69" s="197"/>
      <c r="IP69" s="197"/>
      <c r="IQ69" s="197"/>
      <c r="IR69" s="197"/>
      <c r="IS69" s="197"/>
      <c r="IT69" s="197"/>
      <c r="IU69" s="197"/>
      <c r="IV69" s="197"/>
      <c r="IW69" s="197"/>
      <c r="IX69" s="197"/>
      <c r="IY69" s="197"/>
      <c r="IZ69" s="197"/>
      <c r="JA69" s="197"/>
      <c r="JB69" s="197"/>
      <c r="JC69" s="197"/>
      <c r="JD69" s="197"/>
      <c r="JE69" s="197"/>
      <c r="JF69" s="197"/>
      <c r="JG69" s="197"/>
      <c r="JH69" s="197"/>
      <c r="JI69" s="197"/>
      <c r="JJ69" s="197"/>
      <c r="JK69" s="197"/>
      <c r="JL69" s="197"/>
      <c r="JM69" s="197"/>
      <c r="JN69" s="197"/>
      <c r="JO69" s="197"/>
      <c r="JP69" s="197"/>
      <c r="JQ69" s="197"/>
      <c r="JR69" s="197"/>
      <c r="JS69" s="197"/>
      <c r="JT69" s="197"/>
      <c r="JU69" s="197"/>
      <c r="JV69" s="197"/>
      <c r="JW69" s="197"/>
      <c r="JX69" s="197"/>
      <c r="JY69" s="197"/>
      <c r="JZ69" s="197"/>
      <c r="KA69" s="197"/>
      <c r="KB69" s="197"/>
      <c r="KC69" s="197"/>
      <c r="KD69" s="197"/>
      <c r="KE69" s="197"/>
      <c r="KF69" s="197"/>
      <c r="KG69" s="197"/>
      <c r="KH69" s="197"/>
      <c r="KI69" s="197"/>
      <c r="KJ69" s="197"/>
      <c r="KK69" s="197"/>
      <c r="KL69" s="197"/>
      <c r="KM69" s="197"/>
      <c r="KN69" s="197"/>
      <c r="KO69" s="197"/>
      <c r="KP69" s="197"/>
      <c r="KQ69" s="197"/>
      <c r="KR69" s="197"/>
      <c r="KS69" s="197"/>
      <c r="KT69" s="197"/>
      <c r="KU69" s="197"/>
      <c r="KV69" s="197"/>
      <c r="KW69" s="197"/>
      <c r="KX69" s="197"/>
      <c r="KY69" s="197"/>
      <c r="KZ69" s="197"/>
      <c r="LA69" s="197"/>
      <c r="LB69" s="197"/>
      <c r="LC69" s="197"/>
      <c r="LD69" s="197"/>
      <c r="LE69" s="197"/>
      <c r="LF69" s="197"/>
      <c r="LG69" s="197"/>
      <c r="LH69" s="197"/>
      <c r="LI69" s="197"/>
      <c r="LJ69" s="197"/>
      <c r="LK69" s="197"/>
      <c r="LL69" s="197"/>
      <c r="LM69" s="197"/>
      <c r="LN69" s="197"/>
      <c r="LO69" s="197"/>
      <c r="LP69" s="197"/>
      <c r="LQ69" s="197"/>
      <c r="LR69" s="197"/>
      <c r="LS69" s="197"/>
      <c r="LT69" s="197"/>
      <c r="LU69" s="197"/>
      <c r="LV69" s="197"/>
      <c r="LW69" s="197"/>
      <c r="LX69" s="197"/>
      <c r="LY69" s="197"/>
      <c r="LZ69" s="197"/>
      <c r="MA69" s="197"/>
      <c r="MB69" s="197"/>
      <c r="MC69" s="197"/>
      <c r="MD69" s="197"/>
      <c r="ME69" s="197"/>
      <c r="MF69" s="197"/>
      <c r="MG69" s="197"/>
      <c r="MH69" s="197"/>
      <c r="MI69" s="197"/>
      <c r="MJ69" s="197"/>
      <c r="MK69" s="197"/>
      <c r="ML69" s="197"/>
      <c r="MM69" s="197"/>
      <c r="MN69" s="197"/>
      <c r="MO69" s="197"/>
      <c r="MP69" s="197"/>
      <c r="MQ69" s="197"/>
      <c r="MR69" s="197"/>
      <c r="MS69" s="197"/>
      <c r="MT69" s="197"/>
      <c r="MU69" s="197"/>
      <c r="MV69" s="197"/>
      <c r="MW69" s="197"/>
      <c r="MX69" s="197"/>
      <c r="MY69" s="197"/>
      <c r="MZ69" s="197"/>
      <c r="NA69" s="197"/>
      <c r="NB69" s="197"/>
      <c r="NC69" s="197"/>
      <c r="ND69" s="197"/>
      <c r="NE69" s="197"/>
      <c r="NF69" s="197"/>
      <c r="NG69" s="197"/>
      <c r="NH69" s="197"/>
      <c r="NI69" s="197"/>
      <c r="NJ69" s="197"/>
      <c r="NK69" s="197"/>
      <c r="NL69" s="197"/>
      <c r="NM69" s="197"/>
      <c r="NN69" s="197"/>
      <c r="NO69" s="197"/>
      <c r="NP69" s="197"/>
      <c r="NQ69" s="197"/>
      <c r="NR69" s="197"/>
      <c r="NS69" s="197"/>
      <c r="NT69" s="197"/>
      <c r="NU69" s="197"/>
      <c r="NV69" s="197"/>
      <c r="NW69" s="197"/>
      <c r="NX69" s="197"/>
      <c r="NY69" s="197"/>
      <c r="NZ69" s="197"/>
      <c r="OA69" s="197"/>
      <c r="OB69" s="197"/>
      <c r="OC69" s="197"/>
      <c r="OD69" s="197"/>
      <c r="OE69" s="197"/>
      <c r="OF69" s="197"/>
      <c r="OG69" s="197"/>
      <c r="OH69" s="197"/>
      <c r="OI69" s="197"/>
      <c r="OJ69" s="197"/>
      <c r="OK69" s="197"/>
      <c r="OL69" s="197"/>
      <c r="OM69" s="197"/>
      <c r="ON69" s="197"/>
      <c r="OO69" s="197"/>
      <c r="OP69" s="197"/>
      <c r="OQ69" s="197"/>
      <c r="OR69" s="197"/>
      <c r="OS69" s="197"/>
      <c r="OT69" s="197"/>
      <c r="OU69" s="197"/>
      <c r="OV69" s="197"/>
      <c r="OW69" s="197"/>
      <c r="OX69" s="197"/>
      <c r="OY69" s="197"/>
      <c r="OZ69" s="197"/>
      <c r="PA69" s="197"/>
      <c r="PB69" s="197"/>
      <c r="PC69" s="197"/>
      <c r="PD69" s="197"/>
      <c r="PE69" s="197"/>
      <c r="PF69" s="197"/>
      <c r="PG69" s="197"/>
      <c r="PH69" s="197"/>
      <c r="PI69" s="197"/>
      <c r="PJ69" s="197"/>
      <c r="PK69" s="197"/>
      <c r="PL69" s="197"/>
      <c r="PM69" s="197"/>
      <c r="PN69" s="197"/>
      <c r="PO69" s="197"/>
      <c r="PP69" s="197"/>
      <c r="PQ69" s="197"/>
      <c r="PR69" s="197"/>
      <c r="PS69" s="197"/>
      <c r="PT69" s="197"/>
      <c r="PU69" s="197"/>
      <c r="PV69" s="197"/>
      <c r="PW69" s="197"/>
      <c r="PX69" s="197"/>
      <c r="PY69" s="197"/>
      <c r="PZ69" s="197"/>
      <c r="QA69" s="197"/>
      <c r="QB69" s="197"/>
      <c r="QC69" s="197"/>
      <c r="QD69" s="197"/>
      <c r="QE69" s="197"/>
      <c r="QF69" s="197"/>
      <c r="QG69" s="197"/>
      <c r="QH69" s="197"/>
      <c r="QI69" s="197"/>
      <c r="QJ69" s="197"/>
      <c r="QK69" s="197"/>
      <c r="QL69" s="197"/>
      <c r="QM69" s="197"/>
      <c r="QN69" s="197"/>
      <c r="QO69" s="197"/>
      <c r="QP69" s="197"/>
      <c r="QQ69" s="197"/>
      <c r="QR69" s="197"/>
      <c r="QS69" s="197"/>
      <c r="QT69" s="197"/>
      <c r="QU69" s="197"/>
      <c r="QV69" s="197"/>
      <c r="QW69" s="197"/>
      <c r="QX69" s="197"/>
      <c r="QY69" s="197"/>
      <c r="QZ69" s="197"/>
      <c r="RA69" s="197"/>
      <c r="RB69" s="197"/>
      <c r="RC69" s="197"/>
      <c r="RD69" s="197"/>
      <c r="RE69" s="197"/>
      <c r="RF69" s="197"/>
      <c r="RG69" s="197"/>
      <c r="RH69" s="197"/>
      <c r="RI69" s="197"/>
      <c r="RJ69" s="197"/>
      <c r="RK69" s="197"/>
      <c r="RL69" s="197"/>
      <c r="RM69" s="197"/>
      <c r="RN69" s="197"/>
      <c r="RO69" s="197"/>
      <c r="RP69" s="197"/>
      <c r="RQ69" s="197"/>
      <c r="RR69" s="197"/>
      <c r="RS69" s="197"/>
      <c r="RT69" s="197"/>
      <c r="RU69" s="197"/>
      <c r="RV69" s="197"/>
      <c r="RW69" s="197"/>
      <c r="RX69" s="197"/>
      <c r="RY69" s="197"/>
      <c r="RZ69" s="197"/>
      <c r="SA69" s="197"/>
      <c r="SB69" s="197"/>
      <c r="SC69" s="197"/>
      <c r="SD69" s="197"/>
      <c r="SE69" s="197"/>
      <c r="SF69" s="197"/>
      <c r="SG69" s="197"/>
      <c r="SH69" s="197"/>
      <c r="SI69" s="197"/>
      <c r="SJ69" s="197"/>
      <c r="SK69" s="197"/>
      <c r="SL69" s="197"/>
      <c r="SM69" s="197"/>
      <c r="SN69" s="197"/>
      <c r="SO69" s="197"/>
      <c r="SP69" s="197"/>
      <c r="SQ69" s="197"/>
      <c r="SR69" s="197"/>
      <c r="SS69" s="197"/>
      <c r="ST69" s="197"/>
      <c r="SU69" s="197"/>
      <c r="SV69" s="197"/>
      <c r="SW69" s="197"/>
      <c r="SX69" s="197"/>
      <c r="SY69" s="197"/>
      <c r="SZ69" s="197"/>
      <c r="TA69" s="197"/>
      <c r="TB69" s="197"/>
      <c r="TC69" s="197"/>
      <c r="TD69" s="197"/>
      <c r="TE69" s="197"/>
      <c r="TF69" s="197"/>
      <c r="TG69" s="197"/>
      <c r="TH69" s="197"/>
      <c r="TI69" s="197"/>
      <c r="TJ69" s="197"/>
      <c r="TK69" s="197"/>
      <c r="TL69" s="197"/>
      <c r="TM69" s="197"/>
      <c r="TN69" s="197"/>
      <c r="TO69" s="197"/>
      <c r="TP69" s="197"/>
      <c r="TQ69" s="197"/>
      <c r="TR69" s="197"/>
      <c r="TS69" s="197"/>
      <c r="TT69" s="197"/>
      <c r="TU69" s="197"/>
      <c r="TV69" s="197"/>
      <c r="TW69" s="197"/>
      <c r="TX69" s="197"/>
      <c r="TY69" s="197"/>
      <c r="TZ69" s="197"/>
      <c r="UA69" s="197"/>
      <c r="UB69" s="197"/>
      <c r="UC69" s="197"/>
      <c r="UD69" s="197"/>
      <c r="UE69" s="197"/>
      <c r="UF69" s="197"/>
      <c r="UG69" s="197"/>
      <c r="UH69" s="197"/>
      <c r="UI69" s="197"/>
      <c r="UJ69" s="197"/>
      <c r="UK69" s="197"/>
      <c r="UL69" s="197"/>
      <c r="UM69" s="197"/>
      <c r="UN69" s="197"/>
      <c r="UO69" s="197"/>
      <c r="UP69" s="197"/>
      <c r="UQ69" s="197"/>
      <c r="UR69" s="197"/>
      <c r="US69" s="197"/>
      <c r="UT69" s="197"/>
      <c r="UU69" s="197"/>
      <c r="UV69" s="197"/>
      <c r="UW69" s="197"/>
      <c r="UX69" s="197"/>
      <c r="UY69" s="197"/>
      <c r="UZ69" s="197"/>
      <c r="VA69" s="197"/>
      <c r="VB69" s="197"/>
      <c r="VC69" s="197"/>
      <c r="VD69" s="197"/>
      <c r="VE69" s="197"/>
      <c r="VF69" s="197"/>
      <c r="VG69" s="197"/>
      <c r="VH69" s="197"/>
      <c r="VI69" s="197"/>
      <c r="VJ69" s="197"/>
      <c r="VK69" s="197"/>
      <c r="VL69" s="197"/>
      <c r="VM69" s="197"/>
      <c r="VN69" s="197"/>
      <c r="VO69" s="197"/>
      <c r="VP69" s="197"/>
      <c r="VQ69" s="197"/>
      <c r="VR69" s="197"/>
      <c r="VS69" s="197"/>
      <c r="VT69" s="197"/>
      <c r="VU69" s="197"/>
      <c r="VV69" s="197"/>
      <c r="VW69" s="197"/>
      <c r="VX69" s="197"/>
      <c r="VY69" s="197"/>
      <c r="VZ69" s="197"/>
      <c r="WA69" s="197"/>
      <c r="WB69" s="197"/>
      <c r="WC69" s="197"/>
      <c r="WD69" s="197"/>
      <c r="WE69" s="197"/>
      <c r="WF69" s="197"/>
      <c r="WG69" s="197"/>
      <c r="WH69" s="197"/>
      <c r="WI69" s="197"/>
      <c r="WJ69" s="197"/>
      <c r="WK69" s="197"/>
    </row>
    <row r="70" s="197" customFormat="1" ht="20.25" customHeight="1">
      <c r="A70" s="198">
        <v>2</v>
      </c>
      <c r="B70" s="190" t="s">
        <v>89</v>
      </c>
      <c r="C70" s="190" t="s">
        <v>90</v>
      </c>
      <c r="D70" s="4">
        <v>1</v>
      </c>
      <c r="E70" s="199">
        <v>200</v>
      </c>
      <c r="F70" s="200"/>
      <c r="G70" s="236" t="s">
        <v>66</v>
      </c>
      <c r="H70" s="201">
        <v>4.6600000000000001</v>
      </c>
      <c r="I70" s="260">
        <v>3</v>
      </c>
      <c r="J70" s="199">
        <v>3</v>
      </c>
      <c r="K70" s="223">
        <v>100</v>
      </c>
      <c r="L70" s="205">
        <f>200*0.66</f>
        <v>132</v>
      </c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7"/>
      <c r="BH70" s="197"/>
      <c r="BI70" s="197"/>
      <c r="BJ70" s="197"/>
      <c r="BK70" s="197"/>
      <c r="BL70" s="197"/>
      <c r="BM70" s="197"/>
      <c r="BN70" s="197"/>
      <c r="BO70" s="197"/>
      <c r="BP70" s="197"/>
      <c r="BQ70" s="197"/>
      <c r="BR70" s="197"/>
      <c r="BS70" s="197"/>
      <c r="BT70" s="197"/>
      <c r="BU70" s="197"/>
      <c r="BV70" s="197"/>
      <c r="BW70" s="197"/>
      <c r="BX70" s="197"/>
      <c r="BY70" s="197"/>
      <c r="BZ70" s="197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  <c r="ED70" s="197"/>
      <c r="EE70" s="197"/>
      <c r="EF70" s="197"/>
      <c r="EG70" s="197"/>
      <c r="EH70" s="197"/>
      <c r="EI70" s="197"/>
      <c r="EJ70" s="197"/>
      <c r="EK70" s="197"/>
      <c r="EL70" s="197"/>
      <c r="EM70" s="197"/>
      <c r="EN70" s="197"/>
      <c r="EO70" s="197"/>
      <c r="EP70" s="197"/>
      <c r="EQ70" s="197"/>
      <c r="ER70" s="197"/>
      <c r="ES70" s="197"/>
      <c r="ET70" s="197"/>
      <c r="EU70" s="197"/>
      <c r="EV70" s="197"/>
      <c r="EW70" s="197"/>
      <c r="EX70" s="197"/>
      <c r="EY70" s="197"/>
      <c r="EZ70" s="197"/>
      <c r="FA70" s="197"/>
      <c r="FB70" s="197"/>
      <c r="FC70" s="197"/>
      <c r="FD70" s="197"/>
      <c r="FE70" s="197"/>
      <c r="FF70" s="197"/>
      <c r="FG70" s="197"/>
      <c r="FH70" s="197"/>
      <c r="FI70" s="197"/>
      <c r="FJ70" s="197"/>
      <c r="FK70" s="197"/>
      <c r="FL70" s="197"/>
      <c r="FM70" s="197"/>
      <c r="FN70" s="197"/>
      <c r="FO70" s="197"/>
      <c r="FP70" s="197"/>
      <c r="FQ70" s="197"/>
      <c r="FR70" s="197"/>
      <c r="FS70" s="197"/>
      <c r="FT70" s="197"/>
      <c r="FU70" s="197"/>
      <c r="FV70" s="197"/>
      <c r="FW70" s="197"/>
      <c r="FX70" s="197"/>
      <c r="FY70" s="197"/>
      <c r="FZ70" s="197"/>
      <c r="GA70" s="197"/>
      <c r="GB70" s="197"/>
      <c r="GC70" s="197"/>
      <c r="GD70" s="197"/>
      <c r="GE70" s="197"/>
      <c r="GF70" s="197"/>
      <c r="GG70" s="197"/>
      <c r="GH70" s="197"/>
      <c r="GI70" s="197"/>
      <c r="GJ70" s="197"/>
      <c r="GK70" s="197"/>
      <c r="GL70" s="197"/>
      <c r="GM70" s="197"/>
      <c r="GN70" s="197"/>
      <c r="GO70" s="197"/>
      <c r="GP70" s="197"/>
      <c r="GQ70" s="197"/>
      <c r="GR70" s="197"/>
      <c r="GS70" s="197"/>
      <c r="GT70" s="197"/>
      <c r="GU70" s="197"/>
      <c r="GV70" s="197"/>
      <c r="GW70" s="197"/>
      <c r="GX70" s="197"/>
      <c r="GY70" s="197"/>
      <c r="GZ70" s="197"/>
      <c r="HA70" s="197"/>
      <c r="HB70" s="197"/>
      <c r="HC70" s="197"/>
      <c r="HD70" s="197"/>
      <c r="HE70" s="197"/>
      <c r="HF70" s="197"/>
      <c r="HG70" s="197"/>
      <c r="HH70" s="197"/>
      <c r="HI70" s="197"/>
      <c r="HJ70" s="197"/>
      <c r="HK70" s="197"/>
      <c r="HL70" s="197"/>
      <c r="HM70" s="197"/>
      <c r="HN70" s="197"/>
      <c r="HO70" s="197"/>
      <c r="HP70" s="197"/>
      <c r="HQ70" s="197"/>
      <c r="HR70" s="197"/>
      <c r="HS70" s="197"/>
      <c r="HT70" s="197"/>
      <c r="HU70" s="197"/>
      <c r="HV70" s="197"/>
      <c r="HW70" s="197"/>
      <c r="HX70" s="197"/>
      <c r="HY70" s="197"/>
      <c r="HZ70" s="197"/>
      <c r="IA70" s="197"/>
      <c r="IB70" s="197"/>
      <c r="IC70" s="197"/>
      <c r="ID70" s="197"/>
      <c r="IE70" s="197"/>
      <c r="IF70" s="197"/>
      <c r="IG70" s="197"/>
      <c r="IH70" s="197"/>
      <c r="II70" s="197"/>
      <c r="IJ70" s="197"/>
      <c r="IK70" s="197"/>
      <c r="IL70" s="197"/>
      <c r="IM70" s="197"/>
      <c r="IN70" s="197"/>
      <c r="IO70" s="197"/>
      <c r="IP70" s="197"/>
      <c r="IQ70" s="197"/>
      <c r="IR70" s="197"/>
      <c r="IS70" s="197"/>
      <c r="IT70" s="197"/>
      <c r="IU70" s="197"/>
      <c r="IV70" s="197"/>
      <c r="IW70" s="197"/>
      <c r="IX70" s="197"/>
      <c r="IY70" s="197"/>
      <c r="IZ70" s="197"/>
      <c r="JA70" s="197"/>
      <c r="JB70" s="197"/>
      <c r="JC70" s="197"/>
      <c r="JD70" s="197"/>
      <c r="JE70" s="197"/>
      <c r="JF70" s="197"/>
      <c r="JG70" s="197"/>
      <c r="JH70" s="197"/>
      <c r="JI70" s="197"/>
      <c r="JJ70" s="197"/>
      <c r="JK70" s="197"/>
      <c r="JL70" s="197"/>
      <c r="JM70" s="197"/>
      <c r="JN70" s="197"/>
      <c r="JO70" s="197"/>
      <c r="JP70" s="197"/>
      <c r="JQ70" s="197"/>
      <c r="JR70" s="197"/>
      <c r="JS70" s="197"/>
      <c r="JT70" s="197"/>
      <c r="JU70" s="197"/>
      <c r="JV70" s="197"/>
      <c r="JW70" s="197"/>
      <c r="JX70" s="197"/>
      <c r="JY70" s="197"/>
      <c r="JZ70" s="197"/>
      <c r="KA70" s="197"/>
      <c r="KB70" s="197"/>
      <c r="KC70" s="197"/>
      <c r="KD70" s="197"/>
      <c r="KE70" s="197"/>
      <c r="KF70" s="197"/>
      <c r="KG70" s="197"/>
      <c r="KH70" s="197"/>
      <c r="KI70" s="197"/>
      <c r="KJ70" s="197"/>
      <c r="KK70" s="197"/>
      <c r="KL70" s="197"/>
      <c r="KM70" s="197"/>
      <c r="KN70" s="197"/>
      <c r="KO70" s="197"/>
      <c r="KP70" s="197"/>
      <c r="KQ70" s="197"/>
      <c r="KR70" s="197"/>
      <c r="KS70" s="197"/>
      <c r="KT70" s="197"/>
      <c r="KU70" s="197"/>
      <c r="KV70" s="197"/>
      <c r="KW70" s="197"/>
      <c r="KX70" s="197"/>
      <c r="KY70" s="197"/>
      <c r="KZ70" s="197"/>
      <c r="LA70" s="197"/>
      <c r="LB70" s="197"/>
      <c r="LC70" s="197"/>
      <c r="LD70" s="197"/>
      <c r="LE70" s="197"/>
      <c r="LF70" s="197"/>
      <c r="LG70" s="197"/>
      <c r="LH70" s="197"/>
      <c r="LI70" s="197"/>
      <c r="LJ70" s="197"/>
      <c r="LK70" s="197"/>
      <c r="LL70" s="197"/>
      <c r="LM70" s="197"/>
      <c r="LN70" s="197"/>
      <c r="LO70" s="197"/>
      <c r="LP70" s="197"/>
      <c r="LQ70" s="197"/>
      <c r="LR70" s="197"/>
      <c r="LS70" s="197"/>
      <c r="LT70" s="197"/>
      <c r="LU70" s="197"/>
      <c r="LV70" s="197"/>
      <c r="LW70" s="197"/>
      <c r="LX70" s="197"/>
      <c r="LY70" s="197"/>
      <c r="LZ70" s="197"/>
      <c r="MA70" s="197"/>
      <c r="MB70" s="197"/>
      <c r="MC70" s="197"/>
      <c r="MD70" s="197"/>
      <c r="ME70" s="197"/>
      <c r="MF70" s="197"/>
      <c r="MG70" s="197"/>
      <c r="MH70" s="197"/>
      <c r="MI70" s="197"/>
      <c r="MJ70" s="197"/>
      <c r="MK70" s="197"/>
      <c r="ML70" s="197"/>
      <c r="MM70" s="197"/>
      <c r="MN70" s="197"/>
      <c r="MO70" s="197"/>
      <c r="MP70" s="197"/>
      <c r="MQ70" s="197"/>
      <c r="MR70" s="197"/>
      <c r="MS70" s="197"/>
      <c r="MT70" s="197"/>
      <c r="MU70" s="197"/>
      <c r="MV70" s="197"/>
      <c r="MW70" s="197"/>
      <c r="MX70" s="197"/>
      <c r="MY70" s="197"/>
      <c r="MZ70" s="197"/>
      <c r="NA70" s="197"/>
      <c r="NB70" s="197"/>
      <c r="NC70" s="197"/>
      <c r="ND70" s="197"/>
      <c r="NE70" s="197"/>
      <c r="NF70" s="197"/>
      <c r="NG70" s="197"/>
      <c r="NH70" s="197"/>
      <c r="NI70" s="197"/>
      <c r="NJ70" s="197"/>
      <c r="NK70" s="197"/>
      <c r="NL70" s="197"/>
      <c r="NM70" s="197"/>
      <c r="NN70" s="197"/>
      <c r="NO70" s="197"/>
      <c r="NP70" s="197"/>
      <c r="NQ70" s="197"/>
      <c r="NR70" s="197"/>
      <c r="NS70" s="197"/>
      <c r="NT70" s="197"/>
      <c r="NU70" s="197"/>
      <c r="NV70" s="197"/>
      <c r="NW70" s="197"/>
      <c r="NX70" s="197"/>
      <c r="NY70" s="197"/>
      <c r="NZ70" s="197"/>
      <c r="OA70" s="197"/>
      <c r="OB70" s="197"/>
      <c r="OC70" s="197"/>
      <c r="OD70" s="197"/>
      <c r="OE70" s="197"/>
      <c r="OF70" s="197"/>
      <c r="OG70" s="197"/>
      <c r="OH70" s="197"/>
      <c r="OI70" s="197"/>
      <c r="OJ70" s="197"/>
      <c r="OK70" s="197"/>
      <c r="OL70" s="197"/>
      <c r="OM70" s="197"/>
      <c r="ON70" s="197"/>
      <c r="OO70" s="197"/>
      <c r="OP70" s="197"/>
      <c r="OQ70" s="197"/>
      <c r="OR70" s="197"/>
      <c r="OS70" s="197"/>
      <c r="OT70" s="197"/>
      <c r="OU70" s="197"/>
      <c r="OV70" s="197"/>
      <c r="OW70" s="197"/>
      <c r="OX70" s="197"/>
      <c r="OY70" s="197"/>
      <c r="OZ70" s="197"/>
      <c r="PA70" s="197"/>
      <c r="PB70" s="197"/>
      <c r="PC70" s="197"/>
      <c r="PD70" s="197"/>
      <c r="PE70" s="197"/>
      <c r="PF70" s="197"/>
      <c r="PG70" s="197"/>
      <c r="PH70" s="197"/>
      <c r="PI70" s="197"/>
      <c r="PJ70" s="197"/>
      <c r="PK70" s="197"/>
      <c r="PL70" s="197"/>
      <c r="PM70" s="197"/>
      <c r="PN70" s="197"/>
      <c r="PO70" s="197"/>
      <c r="PP70" s="197"/>
      <c r="PQ70" s="197"/>
      <c r="PR70" s="197"/>
      <c r="PS70" s="197"/>
      <c r="PT70" s="197"/>
      <c r="PU70" s="197"/>
      <c r="PV70" s="197"/>
      <c r="PW70" s="197"/>
      <c r="PX70" s="197"/>
      <c r="PY70" s="197"/>
      <c r="PZ70" s="197"/>
      <c r="QA70" s="197"/>
      <c r="QB70" s="197"/>
      <c r="QC70" s="197"/>
      <c r="QD70" s="197"/>
      <c r="QE70" s="197"/>
      <c r="QF70" s="197"/>
      <c r="QG70" s="197"/>
      <c r="QH70" s="197"/>
      <c r="QI70" s="197"/>
      <c r="QJ70" s="197"/>
      <c r="QK70" s="197"/>
      <c r="QL70" s="197"/>
      <c r="QM70" s="197"/>
      <c r="QN70" s="197"/>
      <c r="QO70" s="197"/>
      <c r="QP70" s="197"/>
      <c r="QQ70" s="197"/>
      <c r="QR70" s="197"/>
      <c r="QS70" s="197"/>
      <c r="QT70" s="197"/>
      <c r="QU70" s="197"/>
      <c r="QV70" s="197"/>
      <c r="QW70" s="197"/>
      <c r="QX70" s="197"/>
      <c r="QY70" s="197"/>
      <c r="QZ70" s="197"/>
      <c r="RA70" s="197"/>
      <c r="RB70" s="197"/>
      <c r="RC70" s="197"/>
      <c r="RD70" s="197"/>
      <c r="RE70" s="197"/>
      <c r="RF70" s="197"/>
      <c r="RG70" s="197"/>
      <c r="RH70" s="197"/>
      <c r="RI70" s="197"/>
      <c r="RJ70" s="197"/>
      <c r="RK70" s="197"/>
      <c r="RL70" s="197"/>
      <c r="RM70" s="197"/>
      <c r="RN70" s="197"/>
      <c r="RO70" s="197"/>
      <c r="RP70" s="197"/>
      <c r="RQ70" s="197"/>
      <c r="RR70" s="197"/>
      <c r="RS70" s="197"/>
      <c r="RT70" s="197"/>
      <c r="RU70" s="197"/>
      <c r="RV70" s="197"/>
      <c r="RW70" s="197"/>
      <c r="RX70" s="197"/>
      <c r="RY70" s="197"/>
      <c r="RZ70" s="197"/>
      <c r="SA70" s="197"/>
      <c r="SB70" s="197"/>
      <c r="SC70" s="197"/>
      <c r="SD70" s="197"/>
      <c r="SE70" s="197"/>
      <c r="SF70" s="197"/>
      <c r="SG70" s="197"/>
      <c r="SH70" s="197"/>
      <c r="SI70" s="197"/>
      <c r="SJ70" s="197"/>
      <c r="SK70" s="197"/>
      <c r="SL70" s="197"/>
      <c r="SM70" s="197"/>
      <c r="SN70" s="197"/>
      <c r="SO70" s="197"/>
      <c r="SP70" s="197"/>
      <c r="SQ70" s="197"/>
      <c r="SR70" s="197"/>
      <c r="SS70" s="197"/>
      <c r="ST70" s="197"/>
      <c r="SU70" s="197"/>
      <c r="SV70" s="197"/>
      <c r="SW70" s="197"/>
      <c r="SX70" s="197"/>
      <c r="SY70" s="197"/>
      <c r="SZ70" s="197"/>
      <c r="TA70" s="197"/>
      <c r="TB70" s="197"/>
      <c r="TC70" s="197"/>
      <c r="TD70" s="197"/>
      <c r="TE70" s="197"/>
      <c r="TF70" s="197"/>
      <c r="TG70" s="197"/>
      <c r="TH70" s="197"/>
      <c r="TI70" s="197"/>
      <c r="TJ70" s="197"/>
      <c r="TK70" s="197"/>
      <c r="TL70" s="197"/>
      <c r="TM70" s="197"/>
      <c r="TN70" s="197"/>
      <c r="TO70" s="197"/>
      <c r="TP70" s="197"/>
      <c r="TQ70" s="197"/>
      <c r="TR70" s="197"/>
      <c r="TS70" s="197"/>
      <c r="TT70" s="197"/>
      <c r="TU70" s="197"/>
      <c r="TV70" s="197"/>
      <c r="TW70" s="197"/>
      <c r="TX70" s="197"/>
      <c r="TY70" s="197"/>
      <c r="TZ70" s="197"/>
      <c r="UA70" s="197"/>
      <c r="UB70" s="197"/>
      <c r="UC70" s="197"/>
      <c r="UD70" s="197"/>
      <c r="UE70" s="197"/>
      <c r="UF70" s="197"/>
      <c r="UG70" s="197"/>
      <c r="UH70" s="197"/>
      <c r="UI70" s="197"/>
      <c r="UJ70" s="197"/>
      <c r="UK70" s="197"/>
      <c r="UL70" s="197"/>
      <c r="UM70" s="197"/>
      <c r="UN70" s="197"/>
      <c r="UO70" s="197"/>
      <c r="UP70" s="197"/>
      <c r="UQ70" s="197"/>
      <c r="UR70" s="197"/>
      <c r="US70" s="197"/>
      <c r="UT70" s="197"/>
      <c r="UU70" s="197"/>
      <c r="UV70" s="197"/>
      <c r="UW70" s="197"/>
      <c r="UX70" s="197"/>
      <c r="UY70" s="197"/>
      <c r="UZ70" s="197"/>
      <c r="VA70" s="197"/>
      <c r="VB70" s="197"/>
      <c r="VC70" s="197"/>
      <c r="VD70" s="197"/>
      <c r="VE70" s="197"/>
      <c r="VF70" s="197"/>
      <c r="VG70" s="197"/>
      <c r="VH70" s="197"/>
      <c r="VI70" s="197"/>
      <c r="VJ70" s="197"/>
      <c r="VK70" s="197"/>
      <c r="VL70" s="197"/>
      <c r="VM70" s="197"/>
      <c r="VN70" s="197"/>
      <c r="VO70" s="197"/>
      <c r="VP70" s="197"/>
      <c r="VQ70" s="197"/>
      <c r="VR70" s="197"/>
      <c r="VS70" s="197"/>
      <c r="VT70" s="197"/>
      <c r="VU70" s="197"/>
      <c r="VV70" s="197"/>
      <c r="VW70" s="197"/>
      <c r="VX70" s="197"/>
      <c r="VY70" s="197"/>
      <c r="VZ70" s="197"/>
      <c r="WA70" s="197"/>
      <c r="WB70" s="197"/>
      <c r="WC70" s="197"/>
      <c r="WD70" s="197"/>
      <c r="WE70" s="197"/>
      <c r="WF70" s="197"/>
      <c r="WG70" s="197"/>
      <c r="WH70" s="197"/>
      <c r="WI70" s="197"/>
      <c r="WJ70" s="197"/>
      <c r="WK70" s="197"/>
    </row>
    <row r="71" s="197" customFormat="1" ht="65.25">
      <c r="A71" s="198">
        <v>3</v>
      </c>
      <c r="B71" s="190" t="s">
        <v>91</v>
      </c>
      <c r="C71" s="190" t="s">
        <v>92</v>
      </c>
      <c r="D71" s="4">
        <v>1</v>
      </c>
      <c r="E71" s="200"/>
      <c r="F71" s="200"/>
      <c r="G71" s="236">
        <v>2024</v>
      </c>
      <c r="H71" s="201">
        <v>8.3908640000000005</v>
      </c>
      <c r="I71" s="260">
        <v>2.5172590000000001</v>
      </c>
      <c r="J71" s="259"/>
      <c r="K71" s="223">
        <v>100</v>
      </c>
      <c r="L71" s="205">
        <f>L70+E69</f>
        <v>152</v>
      </c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75"/>
      <c r="BH71" s="197"/>
      <c r="BI71" s="275"/>
      <c r="BJ71" s="197"/>
      <c r="BK71" s="275"/>
      <c r="BL71" s="197"/>
      <c r="BM71" s="275"/>
      <c r="BN71" s="197"/>
      <c r="BO71" s="275"/>
      <c r="BP71" s="197"/>
      <c r="BQ71" s="275"/>
      <c r="BR71" s="197"/>
      <c r="BS71" s="275"/>
      <c r="BT71" s="197"/>
      <c r="BU71" s="275"/>
      <c r="BV71" s="197"/>
      <c r="BW71" s="275"/>
      <c r="BX71" s="197"/>
      <c r="BY71" s="275"/>
      <c r="BZ71" s="197"/>
      <c r="CA71" s="275"/>
      <c r="CB71" s="197"/>
      <c r="CC71" s="275"/>
      <c r="CD71" s="197"/>
      <c r="CE71" s="275"/>
      <c r="CF71" s="197"/>
      <c r="CG71" s="275"/>
      <c r="CH71" s="197"/>
      <c r="CI71" s="275"/>
      <c r="CJ71" s="197"/>
      <c r="CK71" s="275"/>
      <c r="CL71" s="197"/>
      <c r="CM71" s="275"/>
      <c r="CN71" s="197"/>
      <c r="CO71" s="275"/>
      <c r="CP71" s="197"/>
      <c r="CQ71" s="275"/>
      <c r="CR71" s="197"/>
      <c r="CS71" s="275"/>
      <c r="CT71" s="197"/>
      <c r="CU71" s="275"/>
      <c r="CV71" s="197"/>
      <c r="CW71" s="275"/>
      <c r="CX71" s="197"/>
      <c r="CY71" s="275"/>
      <c r="CZ71" s="197"/>
      <c r="DA71" s="275"/>
      <c r="DB71" s="197"/>
      <c r="DC71" s="275"/>
      <c r="DD71" s="197"/>
      <c r="DE71" s="275"/>
      <c r="DF71" s="197"/>
      <c r="DG71" s="275"/>
      <c r="DH71" s="197"/>
      <c r="DI71" s="275"/>
      <c r="DJ71" s="197"/>
      <c r="DK71" s="275"/>
      <c r="DL71" s="197"/>
      <c r="DM71" s="275"/>
      <c r="DN71" s="197"/>
      <c r="DO71" s="275"/>
      <c r="DP71" s="197"/>
      <c r="DQ71" s="275"/>
      <c r="DR71" s="197"/>
      <c r="DS71" s="275"/>
      <c r="DT71" s="197"/>
      <c r="DU71" s="275"/>
      <c r="DV71" s="197"/>
      <c r="DW71" s="275"/>
      <c r="DX71" s="197"/>
      <c r="DY71" s="275"/>
      <c r="DZ71" s="197"/>
      <c r="EA71" s="275"/>
      <c r="EB71" s="197"/>
      <c r="EC71" s="275"/>
      <c r="ED71" s="197"/>
      <c r="EE71" s="275"/>
      <c r="EF71" s="197"/>
      <c r="EG71" s="275"/>
      <c r="EH71" s="197"/>
      <c r="EI71" s="275"/>
      <c r="EJ71" s="197"/>
      <c r="EK71" s="275"/>
      <c r="EL71" s="197"/>
      <c r="EM71" s="275"/>
      <c r="EN71" s="197"/>
      <c r="EO71" s="275"/>
      <c r="EP71" s="197"/>
      <c r="EQ71" s="275"/>
      <c r="ER71" s="197"/>
      <c r="ES71" s="275"/>
      <c r="ET71" s="197"/>
      <c r="EU71" s="275"/>
      <c r="EV71" s="197"/>
      <c r="EW71" s="275"/>
      <c r="EX71" s="197"/>
      <c r="EY71" s="275"/>
      <c r="EZ71" s="197"/>
      <c r="FA71" s="275"/>
      <c r="FB71" s="197"/>
      <c r="FC71" s="275"/>
      <c r="FD71" s="197"/>
      <c r="FE71" s="275"/>
      <c r="FF71" s="197"/>
      <c r="FG71" s="275"/>
      <c r="FH71" s="197"/>
      <c r="FI71" s="275"/>
      <c r="FJ71" s="197"/>
      <c r="FK71" s="275"/>
      <c r="FL71" s="197"/>
      <c r="FM71" s="275"/>
      <c r="FN71" s="197"/>
      <c r="FO71" s="275"/>
      <c r="FP71" s="197"/>
      <c r="FQ71" s="275"/>
      <c r="FR71" s="197"/>
      <c r="FS71" s="275"/>
      <c r="FT71" s="197"/>
      <c r="FU71" s="275"/>
      <c r="FV71" s="197"/>
      <c r="FW71" s="275"/>
      <c r="FX71" s="197"/>
      <c r="FY71" s="275"/>
      <c r="FZ71" s="197"/>
      <c r="GA71" s="275"/>
      <c r="GB71" s="197"/>
      <c r="GC71" s="275"/>
      <c r="GD71" s="197"/>
      <c r="GE71" s="275"/>
      <c r="GF71" s="197"/>
      <c r="GG71" s="275"/>
      <c r="GH71" s="197"/>
      <c r="GI71" s="275"/>
      <c r="GJ71" s="197"/>
      <c r="GK71" s="275"/>
      <c r="GL71" s="197"/>
      <c r="GM71" s="275"/>
      <c r="GN71" s="197"/>
      <c r="GO71" s="275"/>
      <c r="GP71" s="197"/>
      <c r="GQ71" s="275"/>
      <c r="GR71" s="197"/>
      <c r="GS71" s="275"/>
      <c r="GT71" s="197"/>
      <c r="GU71" s="275"/>
      <c r="GV71" s="197"/>
      <c r="GW71" s="275"/>
      <c r="GX71" s="197"/>
      <c r="GY71" s="275"/>
      <c r="GZ71" s="197"/>
      <c r="HA71" s="275"/>
      <c r="HB71" s="197"/>
      <c r="HC71" s="275"/>
      <c r="HD71" s="197"/>
      <c r="HE71" s="275"/>
      <c r="HF71" s="197"/>
      <c r="HG71" s="275"/>
      <c r="HH71" s="197"/>
      <c r="HI71" s="275"/>
      <c r="HJ71" s="197"/>
      <c r="HK71" s="275"/>
      <c r="HL71" s="197"/>
      <c r="HM71" s="275"/>
      <c r="HN71" s="197"/>
      <c r="HO71" s="275"/>
      <c r="HP71" s="197"/>
      <c r="HQ71" s="275"/>
      <c r="HR71" s="197"/>
      <c r="HS71" s="275"/>
      <c r="HT71" s="197"/>
      <c r="HU71" s="275"/>
      <c r="HV71" s="197"/>
      <c r="HW71" s="275"/>
      <c r="HX71" s="197"/>
      <c r="HY71" s="275"/>
      <c r="HZ71" s="197"/>
      <c r="IA71" s="275"/>
      <c r="IB71" s="197"/>
      <c r="IC71" s="275"/>
      <c r="ID71" s="197"/>
      <c r="IE71" s="275"/>
      <c r="IF71" s="197"/>
      <c r="IG71" s="275"/>
      <c r="IH71" s="197"/>
      <c r="II71" s="275"/>
      <c r="IJ71" s="197"/>
      <c r="IK71" s="275"/>
      <c r="IL71" s="197"/>
      <c r="IM71" s="275"/>
      <c r="IN71" s="197"/>
      <c r="IO71" s="275"/>
      <c r="IP71" s="197"/>
      <c r="IQ71" s="275"/>
      <c r="IR71" s="197"/>
      <c r="IS71" s="275"/>
      <c r="IT71" s="197"/>
      <c r="IU71" s="275"/>
      <c r="IV71" s="197"/>
      <c r="IW71" s="275"/>
      <c r="IX71" s="197"/>
      <c r="IY71" s="275"/>
      <c r="IZ71" s="197"/>
      <c r="JA71" s="275"/>
      <c r="JB71" s="197"/>
      <c r="JC71" s="275"/>
      <c r="JD71" s="197"/>
      <c r="JE71" s="275"/>
      <c r="JF71" s="197"/>
      <c r="JG71" s="275"/>
      <c r="JH71" s="197"/>
      <c r="JI71" s="275"/>
      <c r="JJ71" s="197"/>
      <c r="JK71" s="275"/>
      <c r="JL71" s="197"/>
      <c r="JM71" s="275"/>
      <c r="JN71" s="197"/>
      <c r="JO71" s="275"/>
      <c r="JP71" s="197"/>
      <c r="JQ71" s="275"/>
      <c r="JR71" s="197"/>
      <c r="JS71" s="275"/>
      <c r="JT71" s="197"/>
      <c r="JU71" s="275"/>
      <c r="JV71" s="197"/>
      <c r="JW71" s="275"/>
      <c r="JX71" s="197"/>
      <c r="JY71" s="275"/>
      <c r="JZ71" s="197"/>
      <c r="KA71" s="275"/>
      <c r="KB71" s="197"/>
      <c r="KC71" s="275"/>
      <c r="KD71" s="197"/>
      <c r="KE71" s="275"/>
      <c r="KF71" s="197"/>
      <c r="KG71" s="275"/>
      <c r="KH71" s="197"/>
      <c r="KI71" s="275"/>
      <c r="KJ71" s="197"/>
      <c r="KK71" s="275"/>
      <c r="KL71" s="197"/>
      <c r="KM71" s="275"/>
      <c r="KN71" s="197"/>
      <c r="KO71" s="275"/>
      <c r="KP71" s="197"/>
      <c r="KQ71" s="275"/>
      <c r="KR71" s="197"/>
      <c r="KS71" s="275"/>
      <c r="KT71" s="197"/>
      <c r="KU71" s="275"/>
      <c r="KV71" s="197"/>
      <c r="KW71" s="275"/>
      <c r="KX71" s="197"/>
      <c r="KY71" s="275"/>
      <c r="KZ71" s="197"/>
      <c r="LA71" s="275"/>
      <c r="LB71" s="197"/>
      <c r="LC71" s="275"/>
      <c r="LD71" s="197"/>
      <c r="LE71" s="275"/>
      <c r="LF71" s="197"/>
      <c r="LG71" s="275"/>
      <c r="LH71" s="197"/>
      <c r="LI71" s="275"/>
      <c r="LJ71" s="197"/>
      <c r="LK71" s="275"/>
      <c r="LL71" s="197"/>
      <c r="LM71" s="275"/>
      <c r="LN71" s="197"/>
      <c r="LO71" s="275"/>
      <c r="LP71" s="197"/>
      <c r="LQ71" s="275"/>
      <c r="LR71" s="197"/>
      <c r="LS71" s="275"/>
      <c r="LT71" s="197"/>
      <c r="LU71" s="275"/>
      <c r="LV71" s="197"/>
      <c r="LW71" s="275"/>
      <c r="LX71" s="197"/>
      <c r="LY71" s="275"/>
      <c r="LZ71" s="197"/>
      <c r="MA71" s="275"/>
      <c r="MB71" s="197"/>
      <c r="MC71" s="275"/>
      <c r="MD71" s="197"/>
      <c r="ME71" s="275"/>
      <c r="MF71" s="197"/>
      <c r="MG71" s="275"/>
      <c r="MH71" s="197"/>
      <c r="MI71" s="275"/>
      <c r="MJ71" s="197"/>
      <c r="MK71" s="275"/>
      <c r="ML71" s="197"/>
      <c r="MM71" s="275"/>
      <c r="MN71" s="197"/>
      <c r="MO71" s="275"/>
      <c r="MP71" s="197"/>
      <c r="MQ71" s="275"/>
      <c r="MR71" s="197"/>
      <c r="MS71" s="275"/>
      <c r="MT71" s="197"/>
      <c r="MU71" s="275"/>
      <c r="MV71" s="197"/>
      <c r="MW71" s="275"/>
      <c r="MX71" s="197"/>
      <c r="MY71" s="275"/>
      <c r="MZ71" s="197"/>
      <c r="NA71" s="275"/>
      <c r="NB71" s="197"/>
      <c r="NC71" s="275"/>
      <c r="ND71" s="197"/>
      <c r="NE71" s="275"/>
      <c r="NF71" s="197"/>
      <c r="NG71" s="275"/>
      <c r="NH71" s="197"/>
      <c r="NI71" s="275"/>
      <c r="NJ71" s="197"/>
      <c r="NK71" s="275"/>
      <c r="NL71" s="197"/>
      <c r="NM71" s="275"/>
      <c r="NN71" s="197"/>
      <c r="NO71" s="275"/>
      <c r="NP71" s="197"/>
      <c r="NQ71" s="275"/>
      <c r="NR71" s="197"/>
      <c r="NS71" s="275"/>
      <c r="NT71" s="197"/>
      <c r="NU71" s="275"/>
      <c r="NV71" s="197"/>
      <c r="NW71" s="275"/>
      <c r="NX71" s="197"/>
      <c r="NY71" s="275"/>
      <c r="NZ71" s="197"/>
      <c r="OA71" s="275"/>
      <c r="OB71" s="197"/>
      <c r="OC71" s="275"/>
      <c r="OD71" s="197"/>
      <c r="OE71" s="275"/>
      <c r="OF71" s="197"/>
      <c r="OG71" s="275"/>
      <c r="OH71" s="197"/>
      <c r="OI71" s="275"/>
      <c r="OJ71" s="197"/>
      <c r="OK71" s="275"/>
      <c r="OL71" s="197"/>
      <c r="OM71" s="275"/>
      <c r="ON71" s="197"/>
      <c r="OO71" s="275"/>
      <c r="OP71" s="197"/>
      <c r="OQ71" s="275"/>
      <c r="OR71" s="197"/>
      <c r="OS71" s="275"/>
      <c r="OT71" s="197"/>
      <c r="OU71" s="275"/>
      <c r="OV71" s="197"/>
      <c r="OW71" s="275"/>
      <c r="OX71" s="197"/>
      <c r="OY71" s="275"/>
      <c r="OZ71" s="197"/>
      <c r="PA71" s="275"/>
      <c r="PB71" s="197"/>
      <c r="PC71" s="275"/>
      <c r="PD71" s="197"/>
      <c r="PE71" s="275"/>
      <c r="PF71" s="197"/>
      <c r="PG71" s="275"/>
      <c r="PH71" s="197"/>
      <c r="PI71" s="275"/>
      <c r="PJ71" s="197"/>
      <c r="PK71" s="275"/>
      <c r="PL71" s="197"/>
      <c r="PM71" s="275"/>
      <c r="PN71" s="197"/>
      <c r="PO71" s="275"/>
      <c r="PP71" s="197"/>
      <c r="PQ71" s="275"/>
      <c r="PR71" s="197"/>
      <c r="PS71" s="275"/>
      <c r="PT71" s="197"/>
      <c r="PU71" s="275"/>
      <c r="PV71" s="197"/>
      <c r="PW71" s="275"/>
      <c r="PX71" s="197"/>
      <c r="PY71" s="275"/>
      <c r="PZ71" s="197"/>
      <c r="QA71" s="275"/>
      <c r="QB71" s="197"/>
      <c r="QC71" s="275"/>
      <c r="QD71" s="197"/>
      <c r="QE71" s="275"/>
      <c r="QF71" s="197"/>
      <c r="QG71" s="275"/>
      <c r="QH71" s="197"/>
      <c r="QI71" s="275"/>
      <c r="QJ71" s="197"/>
      <c r="QK71" s="275"/>
      <c r="QL71" s="197"/>
      <c r="QM71" s="275"/>
      <c r="QN71" s="197"/>
      <c r="QO71" s="275"/>
      <c r="QP71" s="197"/>
      <c r="QQ71" s="275"/>
      <c r="QR71" s="197"/>
      <c r="QS71" s="275"/>
      <c r="QT71" s="197"/>
      <c r="QU71" s="275"/>
      <c r="QV71" s="197"/>
      <c r="QW71" s="275"/>
      <c r="QX71" s="197"/>
      <c r="QY71" s="275"/>
      <c r="QZ71" s="197"/>
      <c r="RA71" s="275"/>
      <c r="RB71" s="197"/>
      <c r="RC71" s="275"/>
      <c r="RD71" s="197"/>
      <c r="RE71" s="275"/>
      <c r="RF71" s="197"/>
      <c r="RG71" s="275"/>
      <c r="RH71" s="197"/>
      <c r="RI71" s="275"/>
      <c r="RJ71" s="197"/>
      <c r="RK71" s="275"/>
      <c r="RL71" s="197"/>
      <c r="RM71" s="275"/>
      <c r="RN71" s="197"/>
      <c r="RO71" s="275"/>
      <c r="RP71" s="197"/>
      <c r="RQ71" s="275"/>
      <c r="RR71" s="197"/>
      <c r="RS71" s="275"/>
      <c r="RT71" s="197"/>
      <c r="RU71" s="275"/>
      <c r="RV71" s="197"/>
      <c r="RW71" s="275"/>
      <c r="RX71" s="197"/>
      <c r="RY71" s="275"/>
      <c r="RZ71" s="197"/>
      <c r="SA71" s="275"/>
      <c r="SB71" s="197"/>
      <c r="SC71" s="275"/>
      <c r="SD71" s="197"/>
      <c r="SE71" s="275"/>
      <c r="SF71" s="197"/>
      <c r="SG71" s="275"/>
      <c r="SH71" s="197"/>
      <c r="SI71" s="275"/>
      <c r="SJ71" s="197"/>
      <c r="SK71" s="275"/>
      <c r="SL71" s="197"/>
      <c r="SM71" s="275"/>
      <c r="SN71" s="197"/>
      <c r="SO71" s="275"/>
      <c r="SP71" s="197"/>
      <c r="SQ71" s="275"/>
      <c r="SR71" s="197"/>
      <c r="SS71" s="275"/>
      <c r="ST71" s="197"/>
      <c r="SU71" s="275"/>
      <c r="SV71" s="197"/>
      <c r="SW71" s="275"/>
      <c r="SX71" s="197"/>
      <c r="SY71" s="275"/>
      <c r="SZ71" s="197"/>
      <c r="TA71" s="275"/>
      <c r="TB71" s="197"/>
      <c r="TC71" s="275"/>
      <c r="TD71" s="197"/>
      <c r="TE71" s="275"/>
      <c r="TF71" s="197"/>
      <c r="TG71" s="275"/>
      <c r="TH71" s="197"/>
      <c r="TI71" s="275"/>
      <c r="TJ71" s="197"/>
      <c r="TK71" s="275"/>
      <c r="TL71" s="197"/>
      <c r="TM71" s="275"/>
      <c r="TN71" s="197"/>
      <c r="TO71" s="275"/>
      <c r="TP71" s="197"/>
      <c r="TQ71" s="275"/>
      <c r="TR71" s="197"/>
      <c r="TS71" s="275"/>
      <c r="TT71" s="197"/>
      <c r="TU71" s="275"/>
      <c r="TV71" s="197"/>
      <c r="TW71" s="275"/>
      <c r="TX71" s="197"/>
      <c r="TY71" s="275"/>
      <c r="TZ71" s="197"/>
      <c r="UA71" s="275"/>
      <c r="UB71" s="197"/>
      <c r="UC71" s="275"/>
      <c r="UD71" s="197"/>
      <c r="UE71" s="275"/>
      <c r="UF71" s="197"/>
      <c r="UG71" s="275"/>
      <c r="UH71" s="197"/>
      <c r="UI71" s="275"/>
      <c r="UJ71" s="197"/>
      <c r="UK71" s="275"/>
      <c r="UL71" s="197"/>
      <c r="UM71" s="275"/>
      <c r="UN71" s="197"/>
      <c r="UO71" s="275"/>
      <c r="UP71" s="197"/>
      <c r="UQ71" s="275"/>
      <c r="UR71" s="197"/>
      <c r="US71" s="275"/>
      <c r="UT71" s="197"/>
      <c r="UU71" s="275"/>
      <c r="UV71" s="197"/>
      <c r="UW71" s="275"/>
      <c r="UX71" s="197"/>
      <c r="UY71" s="275"/>
      <c r="UZ71" s="197"/>
      <c r="VA71" s="275"/>
      <c r="VB71" s="197"/>
      <c r="VC71" s="275"/>
      <c r="VD71" s="197"/>
      <c r="VE71" s="275"/>
      <c r="VF71" s="197"/>
      <c r="VG71" s="275"/>
      <c r="VH71" s="197"/>
      <c r="VI71" s="275"/>
      <c r="VJ71" s="197"/>
      <c r="VK71" s="275"/>
      <c r="VL71" s="197"/>
      <c r="VM71" s="275"/>
      <c r="VN71" s="197"/>
      <c r="VO71" s="275"/>
      <c r="VP71" s="197"/>
      <c r="VQ71" s="275"/>
      <c r="VR71" s="197"/>
      <c r="VS71" s="275"/>
      <c r="VT71" s="197"/>
      <c r="VU71" s="275"/>
      <c r="VV71" s="197"/>
      <c r="VW71" s="275"/>
      <c r="VX71" s="197"/>
      <c r="VY71" s="275"/>
      <c r="VZ71" s="197"/>
      <c r="WA71" s="275"/>
      <c r="WB71" s="197"/>
      <c r="WC71" s="275"/>
      <c r="WD71" s="197"/>
      <c r="WE71" s="275"/>
      <c r="WF71" s="197"/>
      <c r="WG71" s="275"/>
      <c r="WH71" s="197"/>
      <c r="WI71" s="275"/>
      <c r="WJ71" s="197"/>
      <c r="WK71" s="275"/>
    </row>
    <row r="72" s="197" customFormat="1" ht="60">
      <c r="A72" s="198">
        <v>4</v>
      </c>
      <c r="B72" s="190" t="s">
        <v>93</v>
      </c>
      <c r="C72" s="190" t="s">
        <v>94</v>
      </c>
      <c r="D72" s="4">
        <v>1</v>
      </c>
      <c r="E72" s="200"/>
      <c r="F72" s="200"/>
      <c r="G72" s="199">
        <v>2024</v>
      </c>
      <c r="H72" s="201">
        <v>3.0354999999999999</v>
      </c>
      <c r="I72" s="261">
        <v>2.1248499999999999</v>
      </c>
      <c r="J72" s="200"/>
      <c r="K72" s="223">
        <v>100</v>
      </c>
      <c r="L72" s="205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75"/>
      <c r="BH72" s="197"/>
      <c r="BI72" s="275"/>
      <c r="BJ72" s="197"/>
      <c r="BK72" s="275"/>
      <c r="BL72" s="197"/>
      <c r="BM72" s="275"/>
      <c r="BN72" s="197"/>
      <c r="BO72" s="275"/>
      <c r="BP72" s="197"/>
      <c r="BQ72" s="275"/>
      <c r="BR72" s="197"/>
      <c r="BS72" s="275"/>
      <c r="BT72" s="197"/>
      <c r="BU72" s="275"/>
      <c r="BV72" s="197"/>
      <c r="BW72" s="275"/>
      <c r="BX72" s="197"/>
      <c r="BY72" s="275"/>
      <c r="BZ72" s="197"/>
      <c r="CA72" s="275"/>
      <c r="CB72" s="197"/>
      <c r="CC72" s="275"/>
      <c r="CD72" s="197"/>
      <c r="CE72" s="275"/>
      <c r="CF72" s="197"/>
      <c r="CG72" s="275"/>
      <c r="CH72" s="197"/>
      <c r="CI72" s="275"/>
      <c r="CJ72" s="197"/>
      <c r="CK72" s="275"/>
      <c r="CL72" s="197"/>
      <c r="CM72" s="275"/>
      <c r="CN72" s="197"/>
      <c r="CO72" s="275"/>
      <c r="CP72" s="197"/>
      <c r="CQ72" s="275"/>
      <c r="CR72" s="197"/>
      <c r="CS72" s="275"/>
      <c r="CT72" s="197"/>
      <c r="CU72" s="275"/>
      <c r="CV72" s="197"/>
      <c r="CW72" s="275"/>
      <c r="CX72" s="197"/>
      <c r="CY72" s="275"/>
      <c r="CZ72" s="197"/>
      <c r="DA72" s="275"/>
      <c r="DB72" s="197"/>
      <c r="DC72" s="275"/>
      <c r="DD72" s="197"/>
      <c r="DE72" s="275"/>
      <c r="DF72" s="197"/>
      <c r="DG72" s="275"/>
      <c r="DH72" s="197"/>
      <c r="DI72" s="275"/>
      <c r="DJ72" s="197"/>
      <c r="DK72" s="275"/>
      <c r="DL72" s="197"/>
      <c r="DM72" s="275"/>
      <c r="DN72" s="197"/>
      <c r="DO72" s="275"/>
      <c r="DP72" s="197"/>
      <c r="DQ72" s="275"/>
      <c r="DR72" s="197"/>
      <c r="DS72" s="275"/>
      <c r="DT72" s="197"/>
      <c r="DU72" s="275"/>
      <c r="DV72" s="197"/>
      <c r="DW72" s="275"/>
      <c r="DX72" s="197"/>
      <c r="DY72" s="275"/>
      <c r="DZ72" s="197"/>
      <c r="EA72" s="275"/>
      <c r="EB72" s="197"/>
      <c r="EC72" s="275"/>
      <c r="ED72" s="197"/>
      <c r="EE72" s="275"/>
      <c r="EF72" s="197"/>
      <c r="EG72" s="275"/>
      <c r="EH72" s="197"/>
      <c r="EI72" s="275"/>
      <c r="EJ72" s="197"/>
      <c r="EK72" s="275"/>
      <c r="EL72" s="197"/>
      <c r="EM72" s="275"/>
      <c r="EN72" s="197"/>
      <c r="EO72" s="275"/>
      <c r="EP72" s="197"/>
      <c r="EQ72" s="275"/>
      <c r="ER72" s="197"/>
      <c r="ES72" s="275"/>
      <c r="ET72" s="197"/>
      <c r="EU72" s="275"/>
      <c r="EV72" s="197"/>
      <c r="EW72" s="275"/>
      <c r="EX72" s="197"/>
      <c r="EY72" s="275"/>
      <c r="EZ72" s="197"/>
      <c r="FA72" s="275"/>
      <c r="FB72" s="197"/>
      <c r="FC72" s="275"/>
      <c r="FD72" s="197"/>
      <c r="FE72" s="275"/>
      <c r="FF72" s="197"/>
      <c r="FG72" s="275"/>
      <c r="FH72" s="197"/>
      <c r="FI72" s="275"/>
      <c r="FJ72" s="197"/>
      <c r="FK72" s="275"/>
      <c r="FL72" s="197"/>
      <c r="FM72" s="275"/>
      <c r="FN72" s="197"/>
      <c r="FO72" s="275"/>
      <c r="FP72" s="197"/>
      <c r="FQ72" s="275"/>
      <c r="FR72" s="197"/>
      <c r="FS72" s="275"/>
      <c r="FT72" s="197"/>
      <c r="FU72" s="275"/>
      <c r="FV72" s="197"/>
      <c r="FW72" s="275"/>
      <c r="FX72" s="197"/>
      <c r="FY72" s="275"/>
      <c r="FZ72" s="197"/>
      <c r="GA72" s="275"/>
      <c r="GB72" s="197"/>
      <c r="GC72" s="275"/>
      <c r="GD72" s="197"/>
      <c r="GE72" s="275"/>
      <c r="GF72" s="197"/>
      <c r="GG72" s="275"/>
      <c r="GH72" s="197"/>
      <c r="GI72" s="275"/>
      <c r="GJ72" s="197"/>
      <c r="GK72" s="275"/>
      <c r="GL72" s="197"/>
      <c r="GM72" s="275"/>
      <c r="GN72" s="197"/>
      <c r="GO72" s="275"/>
      <c r="GP72" s="197"/>
      <c r="GQ72" s="275"/>
      <c r="GR72" s="197"/>
      <c r="GS72" s="275"/>
      <c r="GT72" s="197"/>
      <c r="GU72" s="275"/>
      <c r="GV72" s="197"/>
      <c r="GW72" s="275"/>
      <c r="GX72" s="197"/>
      <c r="GY72" s="275"/>
      <c r="GZ72" s="197"/>
      <c r="HA72" s="275"/>
      <c r="HB72" s="197"/>
      <c r="HC72" s="275"/>
      <c r="HD72" s="197"/>
      <c r="HE72" s="275"/>
      <c r="HF72" s="197"/>
      <c r="HG72" s="275"/>
      <c r="HH72" s="197"/>
      <c r="HI72" s="275"/>
      <c r="HJ72" s="197"/>
      <c r="HK72" s="275"/>
      <c r="HL72" s="197"/>
      <c r="HM72" s="275"/>
      <c r="HN72" s="197"/>
      <c r="HO72" s="275"/>
      <c r="HP72" s="197"/>
      <c r="HQ72" s="275"/>
      <c r="HR72" s="197"/>
      <c r="HS72" s="275"/>
      <c r="HT72" s="197"/>
      <c r="HU72" s="275"/>
      <c r="HV72" s="197"/>
      <c r="HW72" s="275"/>
      <c r="HX72" s="197"/>
      <c r="HY72" s="275"/>
      <c r="HZ72" s="197"/>
      <c r="IA72" s="275"/>
      <c r="IB72" s="197"/>
      <c r="IC72" s="275"/>
      <c r="ID72" s="197"/>
      <c r="IE72" s="275"/>
      <c r="IF72" s="197"/>
      <c r="IG72" s="275"/>
      <c r="IH72" s="197"/>
      <c r="II72" s="275"/>
      <c r="IJ72" s="197"/>
      <c r="IK72" s="275"/>
      <c r="IL72" s="197"/>
      <c r="IM72" s="275"/>
      <c r="IN72" s="197"/>
      <c r="IO72" s="275"/>
      <c r="IP72" s="197"/>
      <c r="IQ72" s="275"/>
      <c r="IR72" s="197"/>
      <c r="IS72" s="275"/>
      <c r="IT72" s="197"/>
      <c r="IU72" s="275"/>
      <c r="IV72" s="197"/>
      <c r="IW72" s="275"/>
      <c r="IX72" s="197"/>
      <c r="IY72" s="275"/>
      <c r="IZ72" s="197"/>
      <c r="JA72" s="275"/>
      <c r="JB72" s="197"/>
      <c r="JC72" s="275"/>
      <c r="JD72" s="197"/>
      <c r="JE72" s="275"/>
      <c r="JF72" s="197"/>
      <c r="JG72" s="275"/>
      <c r="JH72" s="197"/>
      <c r="JI72" s="275"/>
      <c r="JJ72" s="197"/>
      <c r="JK72" s="275"/>
      <c r="JL72" s="197"/>
      <c r="JM72" s="275"/>
      <c r="JN72" s="197"/>
      <c r="JO72" s="275"/>
      <c r="JP72" s="197"/>
      <c r="JQ72" s="275"/>
      <c r="JR72" s="197"/>
      <c r="JS72" s="275"/>
      <c r="JT72" s="197"/>
      <c r="JU72" s="275"/>
      <c r="JV72" s="197"/>
      <c r="JW72" s="275"/>
      <c r="JX72" s="197"/>
      <c r="JY72" s="275"/>
      <c r="JZ72" s="197"/>
      <c r="KA72" s="275"/>
      <c r="KB72" s="197"/>
      <c r="KC72" s="275"/>
      <c r="KD72" s="197"/>
      <c r="KE72" s="275"/>
      <c r="KF72" s="197"/>
      <c r="KG72" s="275"/>
      <c r="KH72" s="197"/>
      <c r="KI72" s="275"/>
      <c r="KJ72" s="197"/>
      <c r="KK72" s="275"/>
      <c r="KL72" s="197"/>
      <c r="KM72" s="275"/>
      <c r="KN72" s="197"/>
      <c r="KO72" s="275"/>
      <c r="KP72" s="197"/>
      <c r="KQ72" s="275"/>
      <c r="KR72" s="197"/>
      <c r="KS72" s="275"/>
      <c r="KT72" s="197"/>
      <c r="KU72" s="275"/>
      <c r="KV72" s="197"/>
      <c r="KW72" s="275"/>
      <c r="KX72" s="197"/>
      <c r="KY72" s="275"/>
      <c r="KZ72" s="197"/>
      <c r="LA72" s="275"/>
      <c r="LB72" s="197"/>
      <c r="LC72" s="275"/>
      <c r="LD72" s="197"/>
      <c r="LE72" s="275"/>
      <c r="LF72" s="197"/>
      <c r="LG72" s="275"/>
      <c r="LH72" s="197"/>
      <c r="LI72" s="275"/>
      <c r="LJ72" s="197"/>
      <c r="LK72" s="275"/>
      <c r="LL72" s="197"/>
      <c r="LM72" s="275"/>
      <c r="LN72" s="197"/>
      <c r="LO72" s="275"/>
      <c r="LP72" s="197"/>
      <c r="LQ72" s="275"/>
      <c r="LR72" s="197"/>
      <c r="LS72" s="275"/>
      <c r="LT72" s="197"/>
      <c r="LU72" s="275"/>
      <c r="LV72" s="197"/>
      <c r="LW72" s="275"/>
      <c r="LX72" s="197"/>
      <c r="LY72" s="275"/>
      <c r="LZ72" s="197"/>
      <c r="MA72" s="275"/>
      <c r="MB72" s="197"/>
      <c r="MC72" s="275"/>
      <c r="MD72" s="197"/>
      <c r="ME72" s="275"/>
      <c r="MF72" s="197"/>
      <c r="MG72" s="275"/>
      <c r="MH72" s="197"/>
      <c r="MI72" s="275"/>
      <c r="MJ72" s="197"/>
      <c r="MK72" s="275"/>
      <c r="ML72" s="197"/>
      <c r="MM72" s="275"/>
      <c r="MN72" s="197"/>
      <c r="MO72" s="275"/>
      <c r="MP72" s="197"/>
      <c r="MQ72" s="275"/>
      <c r="MR72" s="197"/>
      <c r="MS72" s="275"/>
      <c r="MT72" s="197"/>
      <c r="MU72" s="275"/>
      <c r="MV72" s="197"/>
      <c r="MW72" s="275"/>
      <c r="MX72" s="197"/>
      <c r="MY72" s="275"/>
      <c r="MZ72" s="197"/>
      <c r="NA72" s="275"/>
      <c r="NB72" s="197"/>
      <c r="NC72" s="275"/>
      <c r="ND72" s="197"/>
      <c r="NE72" s="275"/>
      <c r="NF72" s="197"/>
      <c r="NG72" s="275"/>
      <c r="NH72" s="197"/>
      <c r="NI72" s="275"/>
      <c r="NJ72" s="197"/>
      <c r="NK72" s="275"/>
      <c r="NL72" s="197"/>
      <c r="NM72" s="275"/>
      <c r="NN72" s="197"/>
      <c r="NO72" s="275"/>
      <c r="NP72" s="197"/>
      <c r="NQ72" s="275"/>
      <c r="NR72" s="197"/>
      <c r="NS72" s="275"/>
      <c r="NT72" s="197"/>
      <c r="NU72" s="275"/>
      <c r="NV72" s="197"/>
      <c r="NW72" s="275"/>
      <c r="NX72" s="197"/>
      <c r="NY72" s="275"/>
      <c r="NZ72" s="197"/>
      <c r="OA72" s="275"/>
      <c r="OB72" s="197"/>
      <c r="OC72" s="275"/>
      <c r="OD72" s="197"/>
      <c r="OE72" s="275"/>
      <c r="OF72" s="197"/>
      <c r="OG72" s="275"/>
      <c r="OH72" s="197"/>
      <c r="OI72" s="275"/>
      <c r="OJ72" s="197"/>
      <c r="OK72" s="275"/>
      <c r="OL72" s="197"/>
      <c r="OM72" s="275"/>
      <c r="ON72" s="197"/>
      <c r="OO72" s="275"/>
      <c r="OP72" s="197"/>
      <c r="OQ72" s="275"/>
      <c r="OR72" s="197"/>
      <c r="OS72" s="275"/>
      <c r="OT72" s="197"/>
      <c r="OU72" s="275"/>
      <c r="OV72" s="197"/>
      <c r="OW72" s="275"/>
      <c r="OX72" s="197"/>
      <c r="OY72" s="275"/>
      <c r="OZ72" s="197"/>
      <c r="PA72" s="275"/>
      <c r="PB72" s="197"/>
      <c r="PC72" s="275"/>
      <c r="PD72" s="197"/>
      <c r="PE72" s="275"/>
      <c r="PF72" s="197"/>
      <c r="PG72" s="275"/>
      <c r="PH72" s="197"/>
      <c r="PI72" s="275"/>
      <c r="PJ72" s="197"/>
      <c r="PK72" s="275"/>
      <c r="PL72" s="197"/>
      <c r="PM72" s="275"/>
      <c r="PN72" s="197"/>
      <c r="PO72" s="275"/>
      <c r="PP72" s="197"/>
      <c r="PQ72" s="275"/>
      <c r="PR72" s="197"/>
      <c r="PS72" s="275"/>
      <c r="PT72" s="197"/>
      <c r="PU72" s="275"/>
      <c r="PV72" s="197"/>
      <c r="PW72" s="275"/>
      <c r="PX72" s="197"/>
      <c r="PY72" s="275"/>
      <c r="PZ72" s="197"/>
      <c r="QA72" s="275"/>
      <c r="QB72" s="197"/>
      <c r="QC72" s="275"/>
      <c r="QD72" s="197"/>
      <c r="QE72" s="275"/>
      <c r="QF72" s="197"/>
      <c r="QG72" s="275"/>
      <c r="QH72" s="197"/>
      <c r="QI72" s="275"/>
      <c r="QJ72" s="197"/>
      <c r="QK72" s="275"/>
      <c r="QL72" s="197"/>
      <c r="QM72" s="275"/>
      <c r="QN72" s="197"/>
      <c r="QO72" s="275"/>
      <c r="QP72" s="197"/>
      <c r="QQ72" s="275"/>
      <c r="QR72" s="197"/>
      <c r="QS72" s="275"/>
      <c r="QT72" s="197"/>
      <c r="QU72" s="275"/>
      <c r="QV72" s="197"/>
      <c r="QW72" s="275"/>
      <c r="QX72" s="197"/>
      <c r="QY72" s="275"/>
      <c r="QZ72" s="197"/>
      <c r="RA72" s="275"/>
      <c r="RB72" s="197"/>
      <c r="RC72" s="275"/>
      <c r="RD72" s="197"/>
      <c r="RE72" s="275"/>
      <c r="RF72" s="197"/>
      <c r="RG72" s="275"/>
      <c r="RH72" s="197"/>
      <c r="RI72" s="275"/>
      <c r="RJ72" s="197"/>
      <c r="RK72" s="275"/>
      <c r="RL72" s="197"/>
      <c r="RM72" s="275"/>
      <c r="RN72" s="197"/>
      <c r="RO72" s="275"/>
      <c r="RP72" s="197"/>
      <c r="RQ72" s="275"/>
      <c r="RR72" s="197"/>
      <c r="RS72" s="275"/>
      <c r="RT72" s="197"/>
      <c r="RU72" s="275"/>
      <c r="RV72" s="197"/>
      <c r="RW72" s="275"/>
      <c r="RX72" s="197"/>
      <c r="RY72" s="275"/>
      <c r="RZ72" s="197"/>
      <c r="SA72" s="275"/>
      <c r="SB72" s="197"/>
      <c r="SC72" s="275"/>
      <c r="SD72" s="197"/>
      <c r="SE72" s="275"/>
      <c r="SF72" s="197"/>
      <c r="SG72" s="275"/>
      <c r="SH72" s="197"/>
      <c r="SI72" s="275"/>
      <c r="SJ72" s="197"/>
      <c r="SK72" s="275"/>
      <c r="SL72" s="197"/>
      <c r="SM72" s="275"/>
      <c r="SN72" s="197"/>
      <c r="SO72" s="275"/>
      <c r="SP72" s="197"/>
      <c r="SQ72" s="275"/>
      <c r="SR72" s="197"/>
      <c r="SS72" s="275"/>
      <c r="ST72" s="197"/>
      <c r="SU72" s="275"/>
      <c r="SV72" s="197"/>
      <c r="SW72" s="275"/>
      <c r="SX72" s="197"/>
      <c r="SY72" s="275"/>
      <c r="SZ72" s="197"/>
      <c r="TA72" s="275"/>
      <c r="TB72" s="197"/>
      <c r="TC72" s="275"/>
      <c r="TD72" s="197"/>
      <c r="TE72" s="275"/>
      <c r="TF72" s="197"/>
      <c r="TG72" s="275"/>
      <c r="TH72" s="197"/>
      <c r="TI72" s="275"/>
      <c r="TJ72" s="197"/>
      <c r="TK72" s="275"/>
      <c r="TL72" s="197"/>
      <c r="TM72" s="275"/>
      <c r="TN72" s="197"/>
      <c r="TO72" s="275"/>
      <c r="TP72" s="197"/>
      <c r="TQ72" s="275"/>
      <c r="TR72" s="197"/>
      <c r="TS72" s="275"/>
      <c r="TT72" s="197"/>
      <c r="TU72" s="275"/>
      <c r="TV72" s="197"/>
      <c r="TW72" s="275"/>
      <c r="TX72" s="197"/>
      <c r="TY72" s="275"/>
      <c r="TZ72" s="197"/>
      <c r="UA72" s="275"/>
      <c r="UB72" s="197"/>
      <c r="UC72" s="275"/>
      <c r="UD72" s="197"/>
      <c r="UE72" s="275"/>
      <c r="UF72" s="197"/>
      <c r="UG72" s="275"/>
      <c r="UH72" s="197"/>
      <c r="UI72" s="275"/>
      <c r="UJ72" s="197"/>
      <c r="UK72" s="275"/>
      <c r="UL72" s="197"/>
      <c r="UM72" s="275"/>
      <c r="UN72" s="197"/>
      <c r="UO72" s="275"/>
      <c r="UP72" s="197"/>
      <c r="UQ72" s="275"/>
      <c r="UR72" s="197"/>
      <c r="US72" s="275"/>
      <c r="UT72" s="197"/>
      <c r="UU72" s="275"/>
      <c r="UV72" s="197"/>
      <c r="UW72" s="275"/>
      <c r="UX72" s="197"/>
      <c r="UY72" s="275"/>
      <c r="UZ72" s="197"/>
      <c r="VA72" s="275"/>
      <c r="VB72" s="197"/>
      <c r="VC72" s="275"/>
      <c r="VD72" s="197"/>
      <c r="VE72" s="275"/>
      <c r="VF72" s="197"/>
      <c r="VG72" s="275"/>
      <c r="VH72" s="197"/>
      <c r="VI72" s="275"/>
      <c r="VJ72" s="197"/>
      <c r="VK72" s="275"/>
      <c r="VL72" s="197"/>
      <c r="VM72" s="275"/>
      <c r="VN72" s="197"/>
      <c r="VO72" s="275"/>
      <c r="VP72" s="197"/>
      <c r="VQ72" s="275"/>
      <c r="VR72" s="197"/>
      <c r="VS72" s="275"/>
      <c r="VT72" s="197"/>
      <c r="VU72" s="275"/>
      <c r="VV72" s="197"/>
      <c r="VW72" s="275"/>
      <c r="VX72" s="197"/>
      <c r="VY72" s="275"/>
      <c r="VZ72" s="197"/>
      <c r="WA72" s="275"/>
      <c r="WB72" s="197"/>
      <c r="WC72" s="275"/>
      <c r="WD72" s="197"/>
      <c r="WE72" s="275"/>
      <c r="WF72" s="197"/>
      <c r="WG72" s="275"/>
      <c r="WH72" s="197"/>
      <c r="WI72" s="275"/>
      <c r="WJ72" s="197"/>
      <c r="WK72" s="275"/>
    </row>
    <row r="73" s="197" customFormat="1" ht="60">
      <c r="A73" s="198">
        <v>5</v>
      </c>
      <c r="B73" s="190" t="s">
        <v>95</v>
      </c>
      <c r="C73" s="190" t="s">
        <v>94</v>
      </c>
      <c r="D73" s="4">
        <v>1</v>
      </c>
      <c r="E73" s="200"/>
      <c r="F73" s="200"/>
      <c r="G73" s="236">
        <v>2024</v>
      </c>
      <c r="H73" s="201">
        <v>25.096</v>
      </c>
      <c r="I73" s="260">
        <v>17.567</v>
      </c>
      <c r="J73" s="259"/>
      <c r="K73" s="223">
        <v>100</v>
      </c>
      <c r="L73" s="205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75"/>
      <c r="BH73" s="197"/>
      <c r="BI73" s="275"/>
      <c r="BJ73" s="197"/>
      <c r="BK73" s="275"/>
      <c r="BL73" s="197"/>
      <c r="BM73" s="275"/>
      <c r="BN73" s="197"/>
      <c r="BO73" s="275"/>
      <c r="BP73" s="197"/>
      <c r="BQ73" s="275"/>
      <c r="BR73" s="197"/>
      <c r="BS73" s="275"/>
      <c r="BT73" s="197"/>
      <c r="BU73" s="275"/>
      <c r="BV73" s="197"/>
      <c r="BW73" s="275"/>
      <c r="BX73" s="197"/>
      <c r="BY73" s="275"/>
      <c r="BZ73" s="197"/>
      <c r="CA73" s="275"/>
      <c r="CB73" s="197"/>
      <c r="CC73" s="275"/>
      <c r="CD73" s="197"/>
      <c r="CE73" s="275"/>
      <c r="CF73" s="197"/>
      <c r="CG73" s="275"/>
      <c r="CH73" s="197"/>
      <c r="CI73" s="275"/>
      <c r="CJ73" s="197"/>
      <c r="CK73" s="275"/>
      <c r="CL73" s="197"/>
      <c r="CM73" s="275"/>
      <c r="CN73" s="197"/>
      <c r="CO73" s="275"/>
      <c r="CP73" s="197"/>
      <c r="CQ73" s="275"/>
      <c r="CR73" s="197"/>
      <c r="CS73" s="275"/>
      <c r="CT73" s="197"/>
      <c r="CU73" s="275"/>
      <c r="CV73" s="197"/>
      <c r="CW73" s="275"/>
      <c r="CX73" s="197"/>
      <c r="CY73" s="275"/>
      <c r="CZ73" s="197"/>
      <c r="DA73" s="275"/>
      <c r="DB73" s="197"/>
      <c r="DC73" s="275"/>
      <c r="DD73" s="197"/>
      <c r="DE73" s="275"/>
      <c r="DF73" s="197"/>
      <c r="DG73" s="275"/>
      <c r="DH73" s="197"/>
      <c r="DI73" s="275"/>
      <c r="DJ73" s="197"/>
      <c r="DK73" s="275"/>
      <c r="DL73" s="197"/>
      <c r="DM73" s="275"/>
      <c r="DN73" s="197"/>
      <c r="DO73" s="275"/>
      <c r="DP73" s="197"/>
      <c r="DQ73" s="275"/>
      <c r="DR73" s="197"/>
      <c r="DS73" s="275"/>
      <c r="DT73" s="197"/>
      <c r="DU73" s="275"/>
      <c r="DV73" s="197"/>
      <c r="DW73" s="275"/>
      <c r="DX73" s="197"/>
      <c r="DY73" s="275"/>
      <c r="DZ73" s="197"/>
      <c r="EA73" s="275"/>
      <c r="EB73" s="197"/>
      <c r="EC73" s="275"/>
      <c r="ED73" s="197"/>
      <c r="EE73" s="275"/>
      <c r="EF73" s="197"/>
      <c r="EG73" s="275"/>
      <c r="EH73" s="197"/>
      <c r="EI73" s="275"/>
      <c r="EJ73" s="197"/>
      <c r="EK73" s="275"/>
      <c r="EL73" s="197"/>
      <c r="EM73" s="275"/>
      <c r="EN73" s="197"/>
      <c r="EO73" s="275"/>
      <c r="EP73" s="197"/>
      <c r="EQ73" s="275"/>
      <c r="ER73" s="197"/>
      <c r="ES73" s="275"/>
      <c r="ET73" s="197"/>
      <c r="EU73" s="275"/>
      <c r="EV73" s="197"/>
      <c r="EW73" s="275"/>
      <c r="EX73" s="197"/>
      <c r="EY73" s="275"/>
      <c r="EZ73" s="197"/>
      <c r="FA73" s="275"/>
      <c r="FB73" s="197"/>
      <c r="FC73" s="275"/>
      <c r="FD73" s="197"/>
      <c r="FE73" s="275"/>
      <c r="FF73" s="197"/>
      <c r="FG73" s="275"/>
      <c r="FH73" s="197"/>
      <c r="FI73" s="275"/>
      <c r="FJ73" s="197"/>
      <c r="FK73" s="275"/>
      <c r="FL73" s="197"/>
      <c r="FM73" s="275"/>
      <c r="FN73" s="197"/>
      <c r="FO73" s="275"/>
      <c r="FP73" s="197"/>
      <c r="FQ73" s="275"/>
      <c r="FR73" s="197"/>
      <c r="FS73" s="275"/>
      <c r="FT73" s="197"/>
      <c r="FU73" s="275"/>
      <c r="FV73" s="197"/>
      <c r="FW73" s="275"/>
      <c r="FX73" s="197"/>
      <c r="FY73" s="275"/>
      <c r="FZ73" s="197"/>
      <c r="GA73" s="275"/>
      <c r="GB73" s="197"/>
      <c r="GC73" s="275"/>
      <c r="GD73" s="197"/>
      <c r="GE73" s="275"/>
      <c r="GF73" s="197"/>
      <c r="GG73" s="275"/>
      <c r="GH73" s="197"/>
      <c r="GI73" s="275"/>
      <c r="GJ73" s="197"/>
      <c r="GK73" s="275"/>
      <c r="GL73" s="197"/>
      <c r="GM73" s="275"/>
      <c r="GN73" s="197"/>
      <c r="GO73" s="275"/>
      <c r="GP73" s="197"/>
      <c r="GQ73" s="275"/>
      <c r="GR73" s="197"/>
      <c r="GS73" s="275"/>
      <c r="GT73" s="197"/>
      <c r="GU73" s="275"/>
      <c r="GV73" s="197"/>
      <c r="GW73" s="275"/>
      <c r="GX73" s="197"/>
      <c r="GY73" s="275"/>
      <c r="GZ73" s="197"/>
      <c r="HA73" s="275"/>
      <c r="HB73" s="197"/>
      <c r="HC73" s="275"/>
      <c r="HD73" s="197"/>
      <c r="HE73" s="275"/>
      <c r="HF73" s="197"/>
      <c r="HG73" s="275"/>
      <c r="HH73" s="197"/>
      <c r="HI73" s="275"/>
      <c r="HJ73" s="197"/>
      <c r="HK73" s="275"/>
      <c r="HL73" s="197"/>
      <c r="HM73" s="275"/>
      <c r="HN73" s="197"/>
      <c r="HO73" s="275"/>
      <c r="HP73" s="197"/>
      <c r="HQ73" s="275"/>
      <c r="HR73" s="197"/>
      <c r="HS73" s="275"/>
      <c r="HT73" s="197"/>
      <c r="HU73" s="275"/>
      <c r="HV73" s="197"/>
      <c r="HW73" s="275"/>
      <c r="HX73" s="197"/>
      <c r="HY73" s="275"/>
      <c r="HZ73" s="197"/>
      <c r="IA73" s="275"/>
      <c r="IB73" s="197"/>
      <c r="IC73" s="275"/>
      <c r="ID73" s="197"/>
      <c r="IE73" s="275"/>
      <c r="IF73" s="197"/>
      <c r="IG73" s="275"/>
      <c r="IH73" s="197"/>
      <c r="II73" s="275"/>
      <c r="IJ73" s="197"/>
      <c r="IK73" s="275"/>
      <c r="IL73" s="197"/>
      <c r="IM73" s="275"/>
      <c r="IN73" s="197"/>
      <c r="IO73" s="275"/>
      <c r="IP73" s="197"/>
      <c r="IQ73" s="275"/>
      <c r="IR73" s="197"/>
      <c r="IS73" s="275"/>
      <c r="IT73" s="197"/>
      <c r="IU73" s="275"/>
      <c r="IV73" s="197"/>
      <c r="IW73" s="275"/>
      <c r="IX73" s="197"/>
      <c r="IY73" s="275"/>
      <c r="IZ73" s="197"/>
      <c r="JA73" s="275"/>
      <c r="JB73" s="197"/>
      <c r="JC73" s="275"/>
      <c r="JD73" s="197"/>
      <c r="JE73" s="275"/>
      <c r="JF73" s="197"/>
      <c r="JG73" s="275"/>
      <c r="JH73" s="197"/>
      <c r="JI73" s="275"/>
      <c r="JJ73" s="197"/>
      <c r="JK73" s="275"/>
      <c r="JL73" s="197"/>
      <c r="JM73" s="275"/>
      <c r="JN73" s="197"/>
      <c r="JO73" s="275"/>
      <c r="JP73" s="197"/>
      <c r="JQ73" s="275"/>
      <c r="JR73" s="197"/>
      <c r="JS73" s="275"/>
      <c r="JT73" s="197"/>
      <c r="JU73" s="275"/>
      <c r="JV73" s="197"/>
      <c r="JW73" s="275"/>
      <c r="JX73" s="197"/>
      <c r="JY73" s="275"/>
      <c r="JZ73" s="197"/>
      <c r="KA73" s="275"/>
      <c r="KB73" s="197"/>
      <c r="KC73" s="275"/>
      <c r="KD73" s="197"/>
      <c r="KE73" s="275"/>
      <c r="KF73" s="197"/>
      <c r="KG73" s="275"/>
      <c r="KH73" s="197"/>
      <c r="KI73" s="275"/>
      <c r="KJ73" s="197"/>
      <c r="KK73" s="275"/>
      <c r="KL73" s="197"/>
      <c r="KM73" s="275"/>
      <c r="KN73" s="197"/>
      <c r="KO73" s="275"/>
      <c r="KP73" s="197"/>
      <c r="KQ73" s="275"/>
      <c r="KR73" s="197"/>
      <c r="KS73" s="275"/>
      <c r="KT73" s="197"/>
      <c r="KU73" s="275"/>
      <c r="KV73" s="197"/>
      <c r="KW73" s="275"/>
      <c r="KX73" s="197"/>
      <c r="KY73" s="275"/>
      <c r="KZ73" s="197"/>
      <c r="LA73" s="275"/>
      <c r="LB73" s="197"/>
      <c r="LC73" s="275"/>
      <c r="LD73" s="197"/>
      <c r="LE73" s="275"/>
      <c r="LF73" s="197"/>
      <c r="LG73" s="275"/>
      <c r="LH73" s="197"/>
      <c r="LI73" s="275"/>
      <c r="LJ73" s="197"/>
      <c r="LK73" s="275"/>
      <c r="LL73" s="197"/>
      <c r="LM73" s="275"/>
      <c r="LN73" s="197"/>
      <c r="LO73" s="275"/>
      <c r="LP73" s="197"/>
      <c r="LQ73" s="275"/>
      <c r="LR73" s="197"/>
      <c r="LS73" s="275"/>
      <c r="LT73" s="197"/>
      <c r="LU73" s="275"/>
      <c r="LV73" s="197"/>
      <c r="LW73" s="275"/>
      <c r="LX73" s="197"/>
      <c r="LY73" s="275"/>
      <c r="LZ73" s="197"/>
      <c r="MA73" s="275"/>
      <c r="MB73" s="197"/>
      <c r="MC73" s="275"/>
      <c r="MD73" s="197"/>
      <c r="ME73" s="275"/>
      <c r="MF73" s="197"/>
      <c r="MG73" s="275"/>
      <c r="MH73" s="197"/>
      <c r="MI73" s="275"/>
      <c r="MJ73" s="197"/>
      <c r="MK73" s="275"/>
      <c r="ML73" s="197"/>
      <c r="MM73" s="275"/>
      <c r="MN73" s="197"/>
      <c r="MO73" s="275"/>
      <c r="MP73" s="197"/>
      <c r="MQ73" s="275"/>
      <c r="MR73" s="197"/>
      <c r="MS73" s="275"/>
      <c r="MT73" s="197"/>
      <c r="MU73" s="275"/>
      <c r="MV73" s="197"/>
      <c r="MW73" s="275"/>
      <c r="MX73" s="197"/>
      <c r="MY73" s="275"/>
      <c r="MZ73" s="197"/>
      <c r="NA73" s="275"/>
      <c r="NB73" s="197"/>
      <c r="NC73" s="275"/>
      <c r="ND73" s="197"/>
      <c r="NE73" s="275"/>
      <c r="NF73" s="197"/>
      <c r="NG73" s="275"/>
      <c r="NH73" s="197"/>
      <c r="NI73" s="275"/>
      <c r="NJ73" s="197"/>
      <c r="NK73" s="275"/>
      <c r="NL73" s="197"/>
      <c r="NM73" s="275"/>
      <c r="NN73" s="197"/>
      <c r="NO73" s="275"/>
      <c r="NP73" s="197"/>
      <c r="NQ73" s="275"/>
      <c r="NR73" s="197"/>
      <c r="NS73" s="275"/>
      <c r="NT73" s="197"/>
      <c r="NU73" s="275"/>
      <c r="NV73" s="197"/>
      <c r="NW73" s="275"/>
      <c r="NX73" s="197"/>
      <c r="NY73" s="275"/>
      <c r="NZ73" s="197"/>
      <c r="OA73" s="275"/>
      <c r="OB73" s="197"/>
      <c r="OC73" s="275"/>
      <c r="OD73" s="197"/>
      <c r="OE73" s="275"/>
      <c r="OF73" s="197"/>
      <c r="OG73" s="275"/>
      <c r="OH73" s="197"/>
      <c r="OI73" s="275"/>
      <c r="OJ73" s="197"/>
      <c r="OK73" s="275"/>
      <c r="OL73" s="197"/>
      <c r="OM73" s="275"/>
      <c r="ON73" s="197"/>
      <c r="OO73" s="275"/>
      <c r="OP73" s="197"/>
      <c r="OQ73" s="275"/>
      <c r="OR73" s="197"/>
      <c r="OS73" s="275"/>
      <c r="OT73" s="197"/>
      <c r="OU73" s="275"/>
      <c r="OV73" s="197"/>
      <c r="OW73" s="275"/>
      <c r="OX73" s="197"/>
      <c r="OY73" s="275"/>
      <c r="OZ73" s="197"/>
      <c r="PA73" s="275"/>
      <c r="PB73" s="197"/>
      <c r="PC73" s="275"/>
      <c r="PD73" s="197"/>
      <c r="PE73" s="275"/>
      <c r="PF73" s="197"/>
      <c r="PG73" s="275"/>
      <c r="PH73" s="197"/>
      <c r="PI73" s="275"/>
      <c r="PJ73" s="197"/>
      <c r="PK73" s="275"/>
      <c r="PL73" s="197"/>
      <c r="PM73" s="275"/>
      <c r="PN73" s="197"/>
      <c r="PO73" s="275"/>
      <c r="PP73" s="197"/>
      <c r="PQ73" s="275"/>
      <c r="PR73" s="197"/>
      <c r="PS73" s="275"/>
      <c r="PT73" s="197"/>
      <c r="PU73" s="275"/>
      <c r="PV73" s="197"/>
      <c r="PW73" s="275"/>
      <c r="PX73" s="197"/>
      <c r="PY73" s="275"/>
      <c r="PZ73" s="197"/>
      <c r="QA73" s="275"/>
      <c r="QB73" s="197"/>
      <c r="QC73" s="275"/>
      <c r="QD73" s="197"/>
      <c r="QE73" s="275"/>
      <c r="QF73" s="197"/>
      <c r="QG73" s="275"/>
      <c r="QH73" s="197"/>
      <c r="QI73" s="275"/>
      <c r="QJ73" s="197"/>
      <c r="QK73" s="275"/>
      <c r="QL73" s="197"/>
      <c r="QM73" s="275"/>
      <c r="QN73" s="197"/>
      <c r="QO73" s="275"/>
      <c r="QP73" s="197"/>
      <c r="QQ73" s="275"/>
      <c r="QR73" s="197"/>
      <c r="QS73" s="275"/>
      <c r="QT73" s="197"/>
      <c r="QU73" s="275"/>
      <c r="QV73" s="197"/>
      <c r="QW73" s="275"/>
      <c r="QX73" s="197"/>
      <c r="QY73" s="275"/>
      <c r="QZ73" s="197"/>
      <c r="RA73" s="275"/>
      <c r="RB73" s="197"/>
      <c r="RC73" s="275"/>
      <c r="RD73" s="197"/>
      <c r="RE73" s="275"/>
      <c r="RF73" s="197"/>
      <c r="RG73" s="275"/>
      <c r="RH73" s="197"/>
      <c r="RI73" s="275"/>
      <c r="RJ73" s="197"/>
      <c r="RK73" s="275"/>
      <c r="RL73" s="197"/>
      <c r="RM73" s="275"/>
      <c r="RN73" s="197"/>
      <c r="RO73" s="275"/>
      <c r="RP73" s="197"/>
      <c r="RQ73" s="275"/>
      <c r="RR73" s="197"/>
      <c r="RS73" s="275"/>
      <c r="RT73" s="197"/>
      <c r="RU73" s="275"/>
      <c r="RV73" s="197"/>
      <c r="RW73" s="275"/>
      <c r="RX73" s="197"/>
      <c r="RY73" s="275"/>
      <c r="RZ73" s="197"/>
      <c r="SA73" s="275"/>
      <c r="SB73" s="197"/>
      <c r="SC73" s="275"/>
      <c r="SD73" s="197"/>
      <c r="SE73" s="275"/>
      <c r="SF73" s="197"/>
      <c r="SG73" s="275"/>
      <c r="SH73" s="197"/>
      <c r="SI73" s="275"/>
      <c r="SJ73" s="197"/>
      <c r="SK73" s="275"/>
      <c r="SL73" s="197"/>
      <c r="SM73" s="275"/>
      <c r="SN73" s="197"/>
      <c r="SO73" s="275"/>
      <c r="SP73" s="197"/>
      <c r="SQ73" s="275"/>
      <c r="SR73" s="197"/>
      <c r="SS73" s="275"/>
      <c r="ST73" s="197"/>
      <c r="SU73" s="275"/>
      <c r="SV73" s="197"/>
      <c r="SW73" s="275"/>
      <c r="SX73" s="197"/>
      <c r="SY73" s="275"/>
      <c r="SZ73" s="197"/>
      <c r="TA73" s="275"/>
      <c r="TB73" s="197"/>
      <c r="TC73" s="275"/>
      <c r="TD73" s="197"/>
      <c r="TE73" s="275"/>
      <c r="TF73" s="197"/>
      <c r="TG73" s="275"/>
      <c r="TH73" s="197"/>
      <c r="TI73" s="275"/>
      <c r="TJ73" s="197"/>
      <c r="TK73" s="275"/>
      <c r="TL73" s="197"/>
      <c r="TM73" s="275"/>
      <c r="TN73" s="197"/>
      <c r="TO73" s="275"/>
      <c r="TP73" s="197"/>
      <c r="TQ73" s="275"/>
      <c r="TR73" s="197"/>
      <c r="TS73" s="275"/>
      <c r="TT73" s="197"/>
      <c r="TU73" s="275"/>
      <c r="TV73" s="197"/>
      <c r="TW73" s="275"/>
      <c r="TX73" s="197"/>
      <c r="TY73" s="275"/>
      <c r="TZ73" s="197"/>
      <c r="UA73" s="275"/>
      <c r="UB73" s="197"/>
      <c r="UC73" s="275"/>
      <c r="UD73" s="197"/>
      <c r="UE73" s="275"/>
      <c r="UF73" s="197"/>
      <c r="UG73" s="275"/>
      <c r="UH73" s="197"/>
      <c r="UI73" s="275"/>
      <c r="UJ73" s="197"/>
      <c r="UK73" s="275"/>
      <c r="UL73" s="197"/>
      <c r="UM73" s="275"/>
      <c r="UN73" s="197"/>
      <c r="UO73" s="275"/>
      <c r="UP73" s="197"/>
      <c r="UQ73" s="275"/>
      <c r="UR73" s="197"/>
      <c r="US73" s="275"/>
      <c r="UT73" s="197"/>
      <c r="UU73" s="275"/>
      <c r="UV73" s="197"/>
      <c r="UW73" s="275"/>
      <c r="UX73" s="197"/>
      <c r="UY73" s="275"/>
      <c r="UZ73" s="197"/>
      <c r="VA73" s="275"/>
      <c r="VB73" s="197"/>
      <c r="VC73" s="275"/>
      <c r="VD73" s="197"/>
      <c r="VE73" s="275"/>
      <c r="VF73" s="197"/>
      <c r="VG73" s="275"/>
      <c r="VH73" s="197"/>
      <c r="VI73" s="275"/>
      <c r="VJ73" s="197"/>
      <c r="VK73" s="275"/>
      <c r="VL73" s="197"/>
      <c r="VM73" s="275"/>
      <c r="VN73" s="197"/>
      <c r="VO73" s="275"/>
      <c r="VP73" s="197"/>
      <c r="VQ73" s="275"/>
      <c r="VR73" s="197"/>
      <c r="VS73" s="275"/>
      <c r="VT73" s="197"/>
      <c r="VU73" s="275"/>
      <c r="VV73" s="197"/>
      <c r="VW73" s="275"/>
      <c r="VX73" s="197"/>
      <c r="VY73" s="275"/>
      <c r="VZ73" s="197"/>
      <c r="WA73" s="275"/>
      <c r="WB73" s="197"/>
      <c r="WC73" s="275"/>
      <c r="WD73" s="197"/>
      <c r="WE73" s="275"/>
      <c r="WF73" s="197"/>
      <c r="WG73" s="275"/>
      <c r="WH73" s="197"/>
      <c r="WI73" s="275"/>
      <c r="WJ73" s="197"/>
      <c r="WK73" s="275"/>
    </row>
    <row r="74" s="197" customFormat="1" ht="17.25" customHeight="1">
      <c r="A74" s="245">
        <v>5</v>
      </c>
      <c r="B74" s="213" t="s">
        <v>70</v>
      </c>
      <c r="C74" s="214"/>
      <c r="D74" s="18"/>
      <c r="E74" s="113">
        <v>152</v>
      </c>
      <c r="F74" s="216">
        <f>SUM(F70:F70)</f>
        <v>0</v>
      </c>
      <c r="G74" s="216"/>
      <c r="H74" s="266">
        <f>SUM(H69:H73)</f>
        <v>42.682364</v>
      </c>
      <c r="I74" s="217">
        <f>SUM(I69:I73)</f>
        <v>25.209108999999998</v>
      </c>
      <c r="J74" s="216">
        <f>SUM(J70:J70)</f>
        <v>3</v>
      </c>
      <c r="K74" s="276"/>
      <c r="L74" s="205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75"/>
      <c r="BH74" s="197"/>
      <c r="BI74" s="275"/>
      <c r="BJ74" s="197"/>
      <c r="BK74" s="275"/>
      <c r="BL74" s="197"/>
      <c r="BM74" s="275"/>
      <c r="BN74" s="197"/>
      <c r="BO74" s="275"/>
      <c r="BP74" s="197"/>
      <c r="BQ74" s="275"/>
      <c r="BR74" s="197"/>
      <c r="BS74" s="275"/>
      <c r="BT74" s="197"/>
      <c r="BU74" s="275"/>
      <c r="BV74" s="197"/>
      <c r="BW74" s="275"/>
      <c r="BX74" s="197"/>
      <c r="BY74" s="275"/>
      <c r="BZ74" s="197"/>
      <c r="CA74" s="275"/>
      <c r="CB74" s="197"/>
      <c r="CC74" s="275"/>
      <c r="CD74" s="197"/>
      <c r="CE74" s="275"/>
      <c r="CF74" s="197"/>
      <c r="CG74" s="275"/>
      <c r="CH74" s="197"/>
      <c r="CI74" s="275"/>
      <c r="CJ74" s="197"/>
      <c r="CK74" s="275"/>
      <c r="CL74" s="197"/>
      <c r="CM74" s="275"/>
      <c r="CN74" s="197"/>
      <c r="CO74" s="275"/>
      <c r="CP74" s="197"/>
      <c r="CQ74" s="275"/>
      <c r="CR74" s="197"/>
      <c r="CS74" s="275"/>
      <c r="CT74" s="197"/>
      <c r="CU74" s="275"/>
      <c r="CV74" s="197"/>
      <c r="CW74" s="275"/>
      <c r="CX74" s="197"/>
      <c r="CY74" s="275"/>
      <c r="CZ74" s="197"/>
      <c r="DA74" s="275"/>
      <c r="DB74" s="197"/>
      <c r="DC74" s="275"/>
      <c r="DD74" s="197"/>
      <c r="DE74" s="275"/>
      <c r="DF74" s="197"/>
      <c r="DG74" s="275"/>
      <c r="DH74" s="197"/>
      <c r="DI74" s="275"/>
      <c r="DJ74" s="197"/>
      <c r="DK74" s="275"/>
      <c r="DL74" s="197"/>
      <c r="DM74" s="275"/>
      <c r="DN74" s="197"/>
      <c r="DO74" s="275"/>
      <c r="DP74" s="197"/>
      <c r="DQ74" s="275"/>
      <c r="DR74" s="197"/>
      <c r="DS74" s="275"/>
      <c r="DT74" s="197"/>
      <c r="DU74" s="275"/>
      <c r="DV74" s="197"/>
      <c r="DW74" s="275"/>
      <c r="DX74" s="197"/>
      <c r="DY74" s="275"/>
      <c r="DZ74" s="197"/>
      <c r="EA74" s="275"/>
      <c r="EB74" s="197"/>
      <c r="EC74" s="275"/>
      <c r="ED74" s="197"/>
      <c r="EE74" s="275"/>
      <c r="EF74" s="197"/>
      <c r="EG74" s="275"/>
      <c r="EH74" s="197"/>
      <c r="EI74" s="275"/>
      <c r="EJ74" s="197"/>
      <c r="EK74" s="275"/>
      <c r="EL74" s="197"/>
      <c r="EM74" s="275"/>
      <c r="EN74" s="197"/>
      <c r="EO74" s="275"/>
      <c r="EP74" s="197"/>
      <c r="EQ74" s="275"/>
      <c r="ER74" s="197"/>
      <c r="ES74" s="275"/>
      <c r="ET74" s="197"/>
      <c r="EU74" s="275"/>
      <c r="EV74" s="197"/>
      <c r="EW74" s="275"/>
      <c r="EX74" s="197"/>
      <c r="EY74" s="275"/>
      <c r="EZ74" s="197"/>
      <c r="FA74" s="275"/>
      <c r="FB74" s="197"/>
      <c r="FC74" s="275"/>
      <c r="FD74" s="197"/>
      <c r="FE74" s="275"/>
      <c r="FF74" s="197"/>
      <c r="FG74" s="275"/>
      <c r="FH74" s="197"/>
      <c r="FI74" s="275"/>
      <c r="FJ74" s="197"/>
      <c r="FK74" s="275"/>
      <c r="FL74" s="197"/>
      <c r="FM74" s="275"/>
      <c r="FN74" s="197"/>
      <c r="FO74" s="275"/>
      <c r="FP74" s="197"/>
      <c r="FQ74" s="275"/>
      <c r="FR74" s="197"/>
      <c r="FS74" s="275"/>
      <c r="FT74" s="197"/>
      <c r="FU74" s="275"/>
      <c r="FV74" s="197"/>
      <c r="FW74" s="275"/>
      <c r="FX74" s="197"/>
      <c r="FY74" s="275"/>
      <c r="FZ74" s="197"/>
      <c r="GA74" s="275"/>
      <c r="GB74" s="197"/>
      <c r="GC74" s="275"/>
      <c r="GD74" s="197"/>
      <c r="GE74" s="275"/>
      <c r="GF74" s="197"/>
      <c r="GG74" s="275"/>
      <c r="GH74" s="197"/>
      <c r="GI74" s="275"/>
      <c r="GJ74" s="197"/>
      <c r="GK74" s="275"/>
      <c r="GL74" s="197"/>
      <c r="GM74" s="275"/>
      <c r="GN74" s="197"/>
      <c r="GO74" s="275"/>
      <c r="GP74" s="197"/>
      <c r="GQ74" s="275"/>
      <c r="GR74" s="197"/>
      <c r="GS74" s="275"/>
      <c r="GT74" s="197"/>
      <c r="GU74" s="275"/>
      <c r="GV74" s="197"/>
      <c r="GW74" s="275"/>
      <c r="GX74" s="197"/>
      <c r="GY74" s="275"/>
      <c r="GZ74" s="197"/>
      <c r="HA74" s="275"/>
      <c r="HB74" s="197"/>
      <c r="HC74" s="275"/>
      <c r="HD74" s="197"/>
      <c r="HE74" s="275"/>
      <c r="HF74" s="197"/>
      <c r="HG74" s="275"/>
      <c r="HH74" s="197"/>
      <c r="HI74" s="275"/>
      <c r="HJ74" s="197"/>
      <c r="HK74" s="275"/>
      <c r="HL74" s="197"/>
      <c r="HM74" s="275"/>
      <c r="HN74" s="197"/>
      <c r="HO74" s="275"/>
      <c r="HP74" s="197"/>
      <c r="HQ74" s="275"/>
      <c r="HR74" s="197"/>
      <c r="HS74" s="275"/>
      <c r="HT74" s="197"/>
      <c r="HU74" s="275"/>
      <c r="HV74" s="197"/>
      <c r="HW74" s="275"/>
      <c r="HX74" s="197"/>
      <c r="HY74" s="275"/>
      <c r="HZ74" s="197"/>
      <c r="IA74" s="275"/>
      <c r="IB74" s="197"/>
      <c r="IC74" s="275"/>
      <c r="ID74" s="197"/>
      <c r="IE74" s="275"/>
      <c r="IF74" s="197"/>
      <c r="IG74" s="275"/>
      <c r="IH74" s="197"/>
      <c r="II74" s="275"/>
      <c r="IJ74" s="197"/>
      <c r="IK74" s="275"/>
      <c r="IL74" s="197"/>
      <c r="IM74" s="275"/>
      <c r="IN74" s="197"/>
      <c r="IO74" s="275"/>
      <c r="IP74" s="197"/>
      <c r="IQ74" s="275"/>
      <c r="IR74" s="197"/>
      <c r="IS74" s="275"/>
      <c r="IT74" s="197"/>
      <c r="IU74" s="275"/>
      <c r="IV74" s="197"/>
      <c r="IW74" s="275"/>
      <c r="IX74" s="197"/>
      <c r="IY74" s="275"/>
      <c r="IZ74" s="197"/>
      <c r="JA74" s="275"/>
      <c r="JB74" s="197"/>
      <c r="JC74" s="275"/>
      <c r="JD74" s="197"/>
      <c r="JE74" s="275"/>
      <c r="JF74" s="197"/>
      <c r="JG74" s="275"/>
      <c r="JH74" s="197"/>
      <c r="JI74" s="275"/>
      <c r="JJ74" s="197"/>
      <c r="JK74" s="275"/>
      <c r="JL74" s="197"/>
      <c r="JM74" s="275"/>
      <c r="JN74" s="197"/>
      <c r="JO74" s="275"/>
      <c r="JP74" s="197"/>
      <c r="JQ74" s="275"/>
      <c r="JR74" s="197"/>
      <c r="JS74" s="275"/>
      <c r="JT74" s="197"/>
      <c r="JU74" s="275"/>
      <c r="JV74" s="197"/>
      <c r="JW74" s="275"/>
      <c r="JX74" s="197"/>
      <c r="JY74" s="275"/>
      <c r="JZ74" s="197"/>
      <c r="KA74" s="275"/>
      <c r="KB74" s="197"/>
      <c r="KC74" s="275"/>
      <c r="KD74" s="197"/>
      <c r="KE74" s="275"/>
      <c r="KF74" s="197"/>
      <c r="KG74" s="275"/>
      <c r="KH74" s="197"/>
      <c r="KI74" s="275"/>
      <c r="KJ74" s="197"/>
      <c r="KK74" s="275"/>
      <c r="KL74" s="197"/>
      <c r="KM74" s="275"/>
      <c r="KN74" s="197"/>
      <c r="KO74" s="275"/>
      <c r="KP74" s="197"/>
      <c r="KQ74" s="275"/>
      <c r="KR74" s="197"/>
      <c r="KS74" s="275"/>
      <c r="KT74" s="197"/>
      <c r="KU74" s="275"/>
      <c r="KV74" s="197"/>
      <c r="KW74" s="275"/>
      <c r="KX74" s="197"/>
      <c r="KY74" s="275"/>
      <c r="KZ74" s="197"/>
      <c r="LA74" s="275"/>
      <c r="LB74" s="197"/>
      <c r="LC74" s="275"/>
      <c r="LD74" s="197"/>
      <c r="LE74" s="275"/>
      <c r="LF74" s="197"/>
      <c r="LG74" s="275"/>
      <c r="LH74" s="197"/>
      <c r="LI74" s="275"/>
      <c r="LJ74" s="197"/>
      <c r="LK74" s="275"/>
      <c r="LL74" s="197"/>
      <c r="LM74" s="275"/>
      <c r="LN74" s="197"/>
      <c r="LO74" s="275"/>
      <c r="LP74" s="197"/>
      <c r="LQ74" s="275"/>
      <c r="LR74" s="197"/>
      <c r="LS74" s="275"/>
      <c r="LT74" s="197"/>
      <c r="LU74" s="275"/>
      <c r="LV74" s="197"/>
      <c r="LW74" s="275"/>
      <c r="LX74" s="197"/>
      <c r="LY74" s="275"/>
      <c r="LZ74" s="197"/>
      <c r="MA74" s="275"/>
      <c r="MB74" s="197"/>
      <c r="MC74" s="275"/>
      <c r="MD74" s="197"/>
      <c r="ME74" s="275"/>
      <c r="MF74" s="197"/>
      <c r="MG74" s="275"/>
      <c r="MH74" s="197"/>
      <c r="MI74" s="275"/>
      <c r="MJ74" s="197"/>
      <c r="MK74" s="275"/>
      <c r="ML74" s="197"/>
      <c r="MM74" s="275"/>
      <c r="MN74" s="197"/>
      <c r="MO74" s="275"/>
      <c r="MP74" s="197"/>
      <c r="MQ74" s="275"/>
      <c r="MR74" s="197"/>
      <c r="MS74" s="275"/>
      <c r="MT74" s="197"/>
      <c r="MU74" s="275"/>
      <c r="MV74" s="197"/>
      <c r="MW74" s="275"/>
      <c r="MX74" s="197"/>
      <c r="MY74" s="275"/>
      <c r="MZ74" s="197"/>
      <c r="NA74" s="275"/>
      <c r="NB74" s="197"/>
      <c r="NC74" s="275"/>
      <c r="ND74" s="197"/>
      <c r="NE74" s="275"/>
      <c r="NF74" s="197"/>
      <c r="NG74" s="275"/>
      <c r="NH74" s="197"/>
      <c r="NI74" s="275"/>
      <c r="NJ74" s="197"/>
      <c r="NK74" s="275"/>
      <c r="NL74" s="197"/>
      <c r="NM74" s="275"/>
      <c r="NN74" s="197"/>
      <c r="NO74" s="275"/>
      <c r="NP74" s="197"/>
      <c r="NQ74" s="275"/>
      <c r="NR74" s="197"/>
      <c r="NS74" s="275"/>
      <c r="NT74" s="197"/>
      <c r="NU74" s="275"/>
      <c r="NV74" s="197"/>
      <c r="NW74" s="275"/>
      <c r="NX74" s="197"/>
      <c r="NY74" s="275"/>
      <c r="NZ74" s="197"/>
      <c r="OA74" s="275"/>
      <c r="OB74" s="197"/>
      <c r="OC74" s="275"/>
      <c r="OD74" s="197"/>
      <c r="OE74" s="275"/>
      <c r="OF74" s="197"/>
      <c r="OG74" s="275"/>
      <c r="OH74" s="197"/>
      <c r="OI74" s="275"/>
      <c r="OJ74" s="197"/>
      <c r="OK74" s="275"/>
      <c r="OL74" s="197"/>
      <c r="OM74" s="275"/>
      <c r="ON74" s="197"/>
      <c r="OO74" s="275"/>
      <c r="OP74" s="197"/>
      <c r="OQ74" s="275"/>
      <c r="OR74" s="197"/>
      <c r="OS74" s="275"/>
      <c r="OT74" s="197"/>
      <c r="OU74" s="275"/>
      <c r="OV74" s="197"/>
      <c r="OW74" s="275"/>
      <c r="OX74" s="197"/>
      <c r="OY74" s="275"/>
      <c r="OZ74" s="197"/>
      <c r="PA74" s="275"/>
      <c r="PB74" s="197"/>
      <c r="PC74" s="275"/>
      <c r="PD74" s="197"/>
      <c r="PE74" s="275"/>
      <c r="PF74" s="197"/>
      <c r="PG74" s="275"/>
      <c r="PH74" s="197"/>
      <c r="PI74" s="275"/>
      <c r="PJ74" s="197"/>
      <c r="PK74" s="275"/>
      <c r="PL74" s="197"/>
      <c r="PM74" s="275"/>
      <c r="PN74" s="197"/>
      <c r="PO74" s="275"/>
      <c r="PP74" s="197"/>
      <c r="PQ74" s="275"/>
      <c r="PR74" s="197"/>
      <c r="PS74" s="275"/>
      <c r="PT74" s="197"/>
      <c r="PU74" s="275"/>
      <c r="PV74" s="197"/>
      <c r="PW74" s="275"/>
      <c r="PX74" s="197"/>
      <c r="PY74" s="275"/>
      <c r="PZ74" s="197"/>
      <c r="QA74" s="275"/>
      <c r="QB74" s="197"/>
      <c r="QC74" s="275"/>
      <c r="QD74" s="197"/>
      <c r="QE74" s="275"/>
      <c r="QF74" s="197"/>
      <c r="QG74" s="275"/>
      <c r="QH74" s="197"/>
      <c r="QI74" s="275"/>
      <c r="QJ74" s="197"/>
      <c r="QK74" s="275"/>
      <c r="QL74" s="197"/>
      <c r="QM74" s="275"/>
      <c r="QN74" s="197"/>
      <c r="QO74" s="275"/>
      <c r="QP74" s="197"/>
      <c r="QQ74" s="275"/>
      <c r="QR74" s="197"/>
      <c r="QS74" s="275"/>
      <c r="QT74" s="197"/>
      <c r="QU74" s="275"/>
      <c r="QV74" s="197"/>
      <c r="QW74" s="275"/>
      <c r="QX74" s="197"/>
      <c r="QY74" s="275"/>
      <c r="QZ74" s="197"/>
      <c r="RA74" s="275"/>
      <c r="RB74" s="197"/>
      <c r="RC74" s="275"/>
      <c r="RD74" s="197"/>
      <c r="RE74" s="275"/>
      <c r="RF74" s="197"/>
      <c r="RG74" s="275"/>
      <c r="RH74" s="197"/>
      <c r="RI74" s="275"/>
      <c r="RJ74" s="197"/>
      <c r="RK74" s="275"/>
      <c r="RL74" s="197"/>
      <c r="RM74" s="275"/>
      <c r="RN74" s="197"/>
      <c r="RO74" s="275"/>
      <c r="RP74" s="197"/>
      <c r="RQ74" s="275"/>
      <c r="RR74" s="197"/>
      <c r="RS74" s="275"/>
      <c r="RT74" s="197"/>
      <c r="RU74" s="275"/>
      <c r="RV74" s="197"/>
      <c r="RW74" s="275"/>
      <c r="RX74" s="197"/>
      <c r="RY74" s="275"/>
      <c r="RZ74" s="197"/>
      <c r="SA74" s="275"/>
      <c r="SB74" s="197"/>
      <c r="SC74" s="275"/>
      <c r="SD74" s="197"/>
      <c r="SE74" s="275"/>
      <c r="SF74" s="197"/>
      <c r="SG74" s="275"/>
      <c r="SH74" s="197"/>
      <c r="SI74" s="275"/>
      <c r="SJ74" s="197"/>
      <c r="SK74" s="275"/>
      <c r="SL74" s="197"/>
      <c r="SM74" s="275"/>
      <c r="SN74" s="197"/>
      <c r="SO74" s="275"/>
      <c r="SP74" s="197"/>
      <c r="SQ74" s="275"/>
      <c r="SR74" s="197"/>
      <c r="SS74" s="275"/>
      <c r="ST74" s="197"/>
      <c r="SU74" s="275"/>
      <c r="SV74" s="197"/>
      <c r="SW74" s="275"/>
      <c r="SX74" s="197"/>
      <c r="SY74" s="275"/>
      <c r="SZ74" s="197"/>
      <c r="TA74" s="275"/>
      <c r="TB74" s="197"/>
      <c r="TC74" s="275"/>
      <c r="TD74" s="197"/>
      <c r="TE74" s="275"/>
      <c r="TF74" s="197"/>
      <c r="TG74" s="275"/>
      <c r="TH74" s="197"/>
      <c r="TI74" s="275"/>
      <c r="TJ74" s="197"/>
      <c r="TK74" s="275"/>
      <c r="TL74" s="197"/>
      <c r="TM74" s="275"/>
      <c r="TN74" s="197"/>
      <c r="TO74" s="275"/>
      <c r="TP74" s="197"/>
      <c r="TQ74" s="275"/>
      <c r="TR74" s="197"/>
      <c r="TS74" s="275"/>
      <c r="TT74" s="197"/>
      <c r="TU74" s="275"/>
      <c r="TV74" s="197"/>
      <c r="TW74" s="275"/>
      <c r="TX74" s="197"/>
      <c r="TY74" s="275"/>
      <c r="TZ74" s="197"/>
      <c r="UA74" s="275"/>
      <c r="UB74" s="197"/>
      <c r="UC74" s="275"/>
      <c r="UD74" s="197"/>
      <c r="UE74" s="275"/>
      <c r="UF74" s="197"/>
      <c r="UG74" s="275"/>
      <c r="UH74" s="197"/>
      <c r="UI74" s="275"/>
      <c r="UJ74" s="197"/>
      <c r="UK74" s="275"/>
      <c r="UL74" s="197"/>
      <c r="UM74" s="275"/>
      <c r="UN74" s="197"/>
      <c r="UO74" s="275"/>
      <c r="UP74" s="197"/>
      <c r="UQ74" s="275"/>
      <c r="UR74" s="197"/>
      <c r="US74" s="275"/>
      <c r="UT74" s="197"/>
      <c r="UU74" s="275"/>
      <c r="UV74" s="197"/>
      <c r="UW74" s="275"/>
      <c r="UX74" s="197"/>
      <c r="UY74" s="275"/>
      <c r="UZ74" s="197"/>
      <c r="VA74" s="275"/>
      <c r="VB74" s="197"/>
      <c r="VC74" s="275"/>
      <c r="VD74" s="197"/>
      <c r="VE74" s="275"/>
      <c r="VF74" s="197"/>
      <c r="VG74" s="275"/>
      <c r="VH74" s="197"/>
      <c r="VI74" s="275"/>
      <c r="VJ74" s="197"/>
      <c r="VK74" s="275"/>
      <c r="VL74" s="197"/>
      <c r="VM74" s="275"/>
      <c r="VN74" s="197"/>
      <c r="VO74" s="275"/>
      <c r="VP74" s="197"/>
      <c r="VQ74" s="275"/>
      <c r="VR74" s="197"/>
      <c r="VS74" s="275"/>
      <c r="VT74" s="197"/>
      <c r="VU74" s="275"/>
      <c r="VV74" s="197"/>
      <c r="VW74" s="275"/>
      <c r="VX74" s="197"/>
      <c r="VY74" s="275"/>
      <c r="VZ74" s="197"/>
      <c r="WA74" s="275"/>
      <c r="WB74" s="197"/>
      <c r="WC74" s="275"/>
      <c r="WD74" s="197"/>
      <c r="WE74" s="275"/>
      <c r="WF74" s="197"/>
      <c r="WG74" s="275"/>
      <c r="WH74" s="197"/>
      <c r="WI74" s="275"/>
      <c r="WJ74" s="197"/>
      <c r="WK74" s="275"/>
    </row>
    <row r="75" s="197" customFormat="1" ht="12.75" customHeight="1">
      <c r="A75" s="277">
        <f>A67+A74</f>
        <v>9</v>
      </c>
      <c r="B75" s="214" t="s">
        <v>96</v>
      </c>
      <c r="C75" s="278"/>
      <c r="D75" s="192"/>
      <c r="E75" s="194">
        <f>E67+E74</f>
        <v>372</v>
      </c>
      <c r="F75" s="193"/>
      <c r="G75" s="194"/>
      <c r="H75" s="279">
        <f>H67+H74</f>
        <v>96.682364000000007</v>
      </c>
      <c r="I75" s="279">
        <f>I67+I74</f>
        <v>41.209108999999998</v>
      </c>
      <c r="J75" s="280">
        <f>J67+J74</f>
        <v>7</v>
      </c>
      <c r="K75" s="281"/>
      <c r="L75" s="205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  <c r="ED75" s="197"/>
      <c r="EE75" s="197"/>
      <c r="EF75" s="197"/>
      <c r="EG75" s="197"/>
      <c r="EH75" s="197"/>
      <c r="EI75" s="197"/>
      <c r="EJ75" s="197"/>
      <c r="EK75" s="197"/>
      <c r="EL75" s="197"/>
      <c r="EM75" s="197"/>
      <c r="EN75" s="197"/>
      <c r="EO75" s="197"/>
      <c r="EP75" s="197"/>
      <c r="EQ75" s="197"/>
      <c r="ER75" s="197"/>
      <c r="ES75" s="197"/>
      <c r="ET75" s="197"/>
      <c r="EU75" s="197"/>
      <c r="EV75" s="197"/>
      <c r="EW75" s="197"/>
      <c r="EX75" s="197"/>
      <c r="EY75" s="197"/>
      <c r="EZ75" s="197"/>
      <c r="FA75" s="197"/>
      <c r="FB75" s="197"/>
      <c r="FC75" s="197"/>
      <c r="FD75" s="197"/>
      <c r="FE75" s="197"/>
      <c r="FF75" s="197"/>
      <c r="FG75" s="197"/>
      <c r="FH75" s="197"/>
      <c r="FI75" s="197"/>
      <c r="FJ75" s="197"/>
      <c r="FK75" s="197"/>
      <c r="FL75" s="197"/>
      <c r="FM75" s="197"/>
      <c r="FN75" s="197"/>
      <c r="FO75" s="197"/>
      <c r="FP75" s="197"/>
      <c r="FQ75" s="197"/>
      <c r="FR75" s="197"/>
      <c r="FS75" s="197"/>
      <c r="FT75" s="197"/>
      <c r="FU75" s="197"/>
      <c r="FV75" s="197"/>
      <c r="FW75" s="197"/>
      <c r="FX75" s="197"/>
      <c r="FY75" s="197"/>
      <c r="FZ75" s="197"/>
      <c r="GA75" s="197"/>
      <c r="GB75" s="197"/>
      <c r="GC75" s="197"/>
      <c r="GD75" s="197"/>
      <c r="GE75" s="197"/>
      <c r="GF75" s="197"/>
      <c r="GG75" s="197"/>
      <c r="GH75" s="197"/>
      <c r="GI75" s="197"/>
      <c r="GJ75" s="197"/>
      <c r="GK75" s="197"/>
      <c r="GL75" s="197"/>
      <c r="GM75" s="197"/>
      <c r="GN75" s="197"/>
      <c r="GO75" s="197"/>
      <c r="GP75" s="197"/>
      <c r="GQ75" s="197"/>
      <c r="GR75" s="197"/>
      <c r="GS75" s="197"/>
      <c r="GT75" s="197"/>
      <c r="GU75" s="197"/>
      <c r="GV75" s="197"/>
      <c r="GW75" s="197"/>
      <c r="GX75" s="197"/>
      <c r="GY75" s="197"/>
      <c r="GZ75" s="197"/>
      <c r="HA75" s="197"/>
      <c r="HB75" s="197"/>
      <c r="HC75" s="197"/>
      <c r="HD75" s="197"/>
      <c r="HE75" s="197"/>
      <c r="HF75" s="197"/>
      <c r="HG75" s="197"/>
      <c r="HH75" s="197"/>
      <c r="HI75" s="197"/>
      <c r="HJ75" s="197"/>
      <c r="HK75" s="197"/>
      <c r="HL75" s="197"/>
      <c r="HM75" s="197"/>
      <c r="HN75" s="197"/>
      <c r="HO75" s="197"/>
      <c r="HP75" s="197"/>
      <c r="HQ75" s="197"/>
      <c r="HR75" s="197"/>
      <c r="HS75" s="197"/>
      <c r="HT75" s="197"/>
      <c r="HU75" s="197"/>
      <c r="HV75" s="197"/>
      <c r="HW75" s="197"/>
      <c r="HX75" s="197"/>
      <c r="HY75" s="197"/>
      <c r="HZ75" s="197"/>
      <c r="IA75" s="197"/>
      <c r="IB75" s="197"/>
      <c r="IC75" s="197"/>
      <c r="ID75" s="197"/>
      <c r="IE75" s="197"/>
      <c r="IF75" s="197"/>
      <c r="IG75" s="197"/>
      <c r="IH75" s="197"/>
      <c r="II75" s="197"/>
      <c r="IJ75" s="197"/>
      <c r="IK75" s="197"/>
      <c r="IL75" s="197"/>
      <c r="IM75" s="197"/>
      <c r="IN75" s="197"/>
      <c r="IO75" s="197"/>
      <c r="IP75" s="197"/>
      <c r="IQ75" s="197"/>
      <c r="IR75" s="197"/>
      <c r="IS75" s="197"/>
      <c r="IT75" s="197"/>
      <c r="IU75" s="197"/>
      <c r="IV75" s="197"/>
      <c r="IW75" s="197"/>
      <c r="IX75" s="197"/>
      <c r="IY75" s="197"/>
      <c r="IZ75" s="197"/>
      <c r="JA75" s="197"/>
      <c r="JB75" s="197"/>
      <c r="JC75" s="197"/>
      <c r="JD75" s="197"/>
      <c r="JE75" s="197"/>
      <c r="JF75" s="197"/>
      <c r="JG75" s="197"/>
      <c r="JH75" s="197"/>
      <c r="JI75" s="197"/>
      <c r="JJ75" s="197"/>
      <c r="JK75" s="197"/>
      <c r="JL75" s="197"/>
      <c r="JM75" s="197"/>
      <c r="JN75" s="197"/>
      <c r="JO75" s="197"/>
      <c r="JP75" s="197"/>
      <c r="JQ75" s="197"/>
      <c r="JR75" s="197"/>
      <c r="JS75" s="197"/>
      <c r="JT75" s="197"/>
      <c r="JU75" s="197"/>
      <c r="JV75" s="197"/>
      <c r="JW75" s="197"/>
      <c r="JX75" s="197"/>
      <c r="JY75" s="197"/>
      <c r="JZ75" s="197"/>
      <c r="KA75" s="197"/>
      <c r="KB75" s="197"/>
      <c r="KC75" s="197"/>
      <c r="KD75" s="197"/>
      <c r="KE75" s="197"/>
      <c r="KF75" s="197"/>
      <c r="KG75" s="197"/>
      <c r="KH75" s="197"/>
      <c r="KI75" s="197"/>
      <c r="KJ75" s="197"/>
      <c r="KK75" s="197"/>
      <c r="KL75" s="197"/>
      <c r="KM75" s="197"/>
      <c r="KN75" s="197"/>
      <c r="KO75" s="197"/>
      <c r="KP75" s="197"/>
      <c r="KQ75" s="197"/>
      <c r="KR75" s="197"/>
      <c r="KS75" s="197"/>
      <c r="KT75" s="197"/>
      <c r="KU75" s="197"/>
      <c r="KV75" s="197"/>
      <c r="KW75" s="197"/>
      <c r="KX75" s="197"/>
      <c r="KY75" s="197"/>
      <c r="KZ75" s="197"/>
      <c r="LA75" s="197"/>
      <c r="LB75" s="197"/>
      <c r="LC75" s="197"/>
      <c r="LD75" s="197"/>
      <c r="LE75" s="197"/>
      <c r="LF75" s="197"/>
      <c r="LG75" s="197"/>
      <c r="LH75" s="197"/>
      <c r="LI75" s="197"/>
      <c r="LJ75" s="197"/>
      <c r="LK75" s="197"/>
      <c r="LL75" s="197"/>
      <c r="LM75" s="197"/>
      <c r="LN75" s="197"/>
      <c r="LO75" s="197"/>
      <c r="LP75" s="197"/>
      <c r="LQ75" s="197"/>
      <c r="LR75" s="197"/>
      <c r="LS75" s="197"/>
      <c r="LT75" s="197"/>
      <c r="LU75" s="197"/>
      <c r="LV75" s="197"/>
      <c r="LW75" s="197"/>
      <c r="LX75" s="197"/>
      <c r="LY75" s="197"/>
      <c r="LZ75" s="197"/>
      <c r="MA75" s="197"/>
      <c r="MB75" s="197"/>
      <c r="MC75" s="197"/>
      <c r="MD75" s="197"/>
      <c r="ME75" s="197"/>
      <c r="MF75" s="197"/>
      <c r="MG75" s="197"/>
      <c r="MH75" s="197"/>
      <c r="MI75" s="197"/>
      <c r="MJ75" s="197"/>
      <c r="MK75" s="197"/>
      <c r="ML75" s="197"/>
      <c r="MM75" s="197"/>
      <c r="MN75" s="197"/>
      <c r="MO75" s="197"/>
      <c r="MP75" s="197"/>
      <c r="MQ75" s="197"/>
      <c r="MR75" s="197"/>
      <c r="MS75" s="197"/>
      <c r="MT75" s="197"/>
      <c r="MU75" s="197"/>
      <c r="MV75" s="197"/>
      <c r="MW75" s="197"/>
      <c r="MX75" s="197"/>
      <c r="MY75" s="197"/>
      <c r="MZ75" s="197"/>
      <c r="NA75" s="197"/>
      <c r="NB75" s="197"/>
      <c r="NC75" s="197"/>
      <c r="ND75" s="197"/>
      <c r="NE75" s="197"/>
      <c r="NF75" s="197"/>
      <c r="NG75" s="197"/>
      <c r="NH75" s="197"/>
      <c r="NI75" s="197"/>
      <c r="NJ75" s="197"/>
      <c r="NK75" s="197"/>
      <c r="NL75" s="197"/>
      <c r="NM75" s="197"/>
      <c r="NN75" s="197"/>
      <c r="NO75" s="197"/>
      <c r="NP75" s="197"/>
      <c r="NQ75" s="197"/>
      <c r="NR75" s="197"/>
      <c r="NS75" s="197"/>
      <c r="NT75" s="197"/>
      <c r="NU75" s="197"/>
      <c r="NV75" s="197"/>
      <c r="NW75" s="197"/>
      <c r="NX75" s="197"/>
      <c r="NY75" s="197"/>
      <c r="NZ75" s="197"/>
      <c r="OA75" s="197"/>
      <c r="OB75" s="197"/>
      <c r="OC75" s="197"/>
      <c r="OD75" s="197"/>
      <c r="OE75" s="197"/>
      <c r="OF75" s="197"/>
      <c r="OG75" s="197"/>
      <c r="OH75" s="197"/>
      <c r="OI75" s="197"/>
      <c r="OJ75" s="197"/>
      <c r="OK75" s="197"/>
      <c r="OL75" s="197"/>
      <c r="OM75" s="197"/>
      <c r="ON75" s="197"/>
      <c r="OO75" s="197"/>
      <c r="OP75" s="197"/>
      <c r="OQ75" s="197"/>
      <c r="OR75" s="197"/>
      <c r="OS75" s="197"/>
      <c r="OT75" s="197"/>
      <c r="OU75" s="197"/>
      <c r="OV75" s="197"/>
      <c r="OW75" s="197"/>
      <c r="OX75" s="197"/>
      <c r="OY75" s="197"/>
      <c r="OZ75" s="197"/>
      <c r="PA75" s="197"/>
      <c r="PB75" s="197"/>
      <c r="PC75" s="197"/>
      <c r="PD75" s="197"/>
      <c r="PE75" s="197"/>
      <c r="PF75" s="197"/>
      <c r="PG75" s="197"/>
      <c r="PH75" s="197"/>
      <c r="PI75" s="197"/>
      <c r="PJ75" s="197"/>
      <c r="PK75" s="197"/>
      <c r="PL75" s="197"/>
      <c r="PM75" s="197"/>
      <c r="PN75" s="197"/>
      <c r="PO75" s="197"/>
      <c r="PP75" s="197"/>
      <c r="PQ75" s="197"/>
      <c r="PR75" s="197"/>
      <c r="PS75" s="197"/>
      <c r="PT75" s="197"/>
      <c r="PU75" s="197"/>
      <c r="PV75" s="197"/>
      <c r="PW75" s="197"/>
      <c r="PX75" s="197"/>
      <c r="PY75" s="197"/>
      <c r="PZ75" s="197"/>
      <c r="QA75" s="197"/>
      <c r="QB75" s="197"/>
      <c r="QC75" s="197"/>
      <c r="QD75" s="197"/>
      <c r="QE75" s="197"/>
      <c r="QF75" s="197"/>
      <c r="QG75" s="197"/>
      <c r="QH75" s="197"/>
      <c r="QI75" s="197"/>
      <c r="QJ75" s="197"/>
      <c r="QK75" s="197"/>
      <c r="QL75" s="197"/>
      <c r="QM75" s="197"/>
      <c r="QN75" s="197"/>
      <c r="QO75" s="197"/>
      <c r="QP75" s="197"/>
      <c r="QQ75" s="197"/>
      <c r="QR75" s="197"/>
      <c r="QS75" s="197"/>
      <c r="QT75" s="197"/>
      <c r="QU75" s="197"/>
      <c r="QV75" s="197"/>
      <c r="QW75" s="197"/>
      <c r="QX75" s="197"/>
      <c r="QY75" s="197"/>
      <c r="QZ75" s="197"/>
      <c r="RA75" s="197"/>
      <c r="RB75" s="197"/>
      <c r="RC75" s="197"/>
      <c r="RD75" s="197"/>
      <c r="RE75" s="197"/>
      <c r="RF75" s="197"/>
      <c r="RG75" s="197"/>
      <c r="RH75" s="197"/>
      <c r="RI75" s="197"/>
      <c r="RJ75" s="197"/>
      <c r="RK75" s="197"/>
      <c r="RL75" s="197"/>
      <c r="RM75" s="197"/>
      <c r="RN75" s="197"/>
      <c r="RO75" s="197"/>
      <c r="RP75" s="197"/>
      <c r="RQ75" s="197"/>
      <c r="RR75" s="197"/>
      <c r="RS75" s="197"/>
      <c r="RT75" s="197"/>
      <c r="RU75" s="197"/>
      <c r="RV75" s="197"/>
      <c r="RW75" s="197"/>
      <c r="RX75" s="197"/>
      <c r="RY75" s="197"/>
      <c r="RZ75" s="197"/>
      <c r="SA75" s="197"/>
      <c r="SB75" s="197"/>
      <c r="SC75" s="197"/>
      <c r="SD75" s="197"/>
      <c r="SE75" s="197"/>
      <c r="SF75" s="197"/>
      <c r="SG75" s="197"/>
      <c r="SH75" s="197"/>
      <c r="SI75" s="197"/>
      <c r="SJ75" s="197"/>
      <c r="SK75" s="197"/>
      <c r="SL75" s="197"/>
      <c r="SM75" s="197"/>
      <c r="SN75" s="197"/>
      <c r="SO75" s="197"/>
      <c r="SP75" s="197"/>
      <c r="SQ75" s="197"/>
      <c r="SR75" s="197"/>
      <c r="SS75" s="197"/>
      <c r="ST75" s="197"/>
      <c r="SU75" s="197"/>
      <c r="SV75" s="197"/>
      <c r="SW75" s="197"/>
      <c r="SX75" s="197"/>
      <c r="SY75" s="197"/>
      <c r="SZ75" s="197"/>
      <c r="TA75" s="197"/>
      <c r="TB75" s="197"/>
      <c r="TC75" s="197"/>
      <c r="TD75" s="197"/>
      <c r="TE75" s="197"/>
      <c r="TF75" s="197"/>
      <c r="TG75" s="197"/>
      <c r="TH75" s="197"/>
      <c r="TI75" s="197"/>
      <c r="TJ75" s="197"/>
      <c r="TK75" s="197"/>
      <c r="TL75" s="197"/>
      <c r="TM75" s="197"/>
      <c r="TN75" s="197"/>
      <c r="TO75" s="197"/>
      <c r="TP75" s="197"/>
      <c r="TQ75" s="197"/>
      <c r="TR75" s="197"/>
      <c r="TS75" s="197"/>
      <c r="TT75" s="197"/>
      <c r="TU75" s="197"/>
      <c r="TV75" s="197"/>
      <c r="TW75" s="197"/>
      <c r="TX75" s="197"/>
      <c r="TY75" s="197"/>
      <c r="TZ75" s="197"/>
      <c r="UA75" s="197"/>
      <c r="UB75" s="197"/>
      <c r="UC75" s="197"/>
      <c r="UD75" s="197"/>
      <c r="UE75" s="197"/>
      <c r="UF75" s="197"/>
      <c r="UG75" s="197"/>
      <c r="UH75" s="197"/>
      <c r="UI75" s="197"/>
      <c r="UJ75" s="197"/>
      <c r="UK75" s="197"/>
      <c r="UL75" s="197"/>
      <c r="UM75" s="197"/>
      <c r="UN75" s="197"/>
      <c r="UO75" s="197"/>
      <c r="UP75" s="197"/>
      <c r="UQ75" s="197"/>
      <c r="UR75" s="197"/>
      <c r="US75" s="197"/>
      <c r="UT75" s="197"/>
      <c r="UU75" s="197"/>
      <c r="UV75" s="197"/>
      <c r="UW75" s="197"/>
      <c r="UX75" s="197"/>
      <c r="UY75" s="197"/>
      <c r="UZ75" s="197"/>
      <c r="VA75" s="197"/>
      <c r="VB75" s="197"/>
      <c r="VC75" s="197"/>
      <c r="VD75" s="197"/>
      <c r="VE75" s="197"/>
      <c r="VF75" s="197"/>
      <c r="VG75" s="197"/>
      <c r="VH75" s="197"/>
      <c r="VI75" s="197"/>
      <c r="VJ75" s="197"/>
      <c r="VK75" s="197"/>
      <c r="VL75" s="197"/>
      <c r="VM75" s="197"/>
      <c r="VN75" s="197"/>
      <c r="VO75" s="197"/>
      <c r="VP75" s="197"/>
      <c r="VQ75" s="197"/>
      <c r="VR75" s="197"/>
      <c r="VS75" s="197"/>
      <c r="VT75" s="197"/>
      <c r="VU75" s="197"/>
      <c r="VV75" s="197"/>
      <c r="VW75" s="197"/>
      <c r="VX75" s="197"/>
      <c r="VY75" s="197"/>
      <c r="VZ75" s="197"/>
      <c r="WA75" s="197"/>
      <c r="WB75" s="197"/>
      <c r="WC75" s="197"/>
      <c r="WD75" s="197"/>
      <c r="WE75" s="197"/>
      <c r="WF75" s="197"/>
      <c r="WG75" s="197"/>
      <c r="WH75" s="197"/>
      <c r="WI75" s="197"/>
      <c r="WJ75" s="197"/>
      <c r="WK75" s="197"/>
    </row>
    <row r="76" s="197" customFormat="1" ht="12.75" customHeight="1">
      <c r="A76" s="282"/>
      <c r="B76" s="170"/>
      <c r="C76" s="283"/>
      <c r="D76" s="192"/>
      <c r="E76" s="284"/>
      <c r="F76" s="285"/>
      <c r="G76" s="286"/>
      <c r="H76" s="287"/>
      <c r="I76" s="287"/>
      <c r="J76" s="288"/>
      <c r="K76" s="289"/>
      <c r="L76" s="205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  <c r="ER76" s="197"/>
      <c r="ES76" s="197"/>
      <c r="ET76" s="197"/>
      <c r="EU76" s="197"/>
      <c r="EV76" s="197"/>
      <c r="EW76" s="197"/>
      <c r="EX76" s="197"/>
      <c r="EY76" s="197"/>
      <c r="EZ76" s="197"/>
      <c r="FA76" s="197"/>
      <c r="FB76" s="197"/>
      <c r="FC76" s="197"/>
      <c r="FD76" s="197"/>
      <c r="FE76" s="197"/>
      <c r="FF76" s="197"/>
      <c r="FG76" s="197"/>
      <c r="FH76" s="197"/>
      <c r="FI76" s="197"/>
      <c r="FJ76" s="197"/>
      <c r="FK76" s="197"/>
      <c r="FL76" s="197"/>
      <c r="FM76" s="197"/>
      <c r="FN76" s="197"/>
      <c r="FO76" s="197"/>
      <c r="FP76" s="197"/>
      <c r="FQ76" s="197"/>
      <c r="FR76" s="197"/>
      <c r="FS76" s="197"/>
      <c r="FT76" s="197"/>
      <c r="FU76" s="197"/>
      <c r="FV76" s="197"/>
      <c r="FW76" s="197"/>
      <c r="FX76" s="197"/>
      <c r="FY76" s="197"/>
      <c r="FZ76" s="197"/>
      <c r="GA76" s="197"/>
      <c r="GB76" s="197"/>
      <c r="GC76" s="197"/>
      <c r="GD76" s="197"/>
      <c r="GE76" s="197"/>
      <c r="GF76" s="197"/>
      <c r="GG76" s="197"/>
      <c r="GH76" s="197"/>
      <c r="GI76" s="197"/>
      <c r="GJ76" s="197"/>
      <c r="GK76" s="197"/>
      <c r="GL76" s="197"/>
      <c r="GM76" s="197"/>
      <c r="GN76" s="197"/>
      <c r="GO76" s="197"/>
      <c r="GP76" s="197"/>
      <c r="GQ76" s="197"/>
      <c r="GR76" s="197"/>
      <c r="GS76" s="197"/>
      <c r="GT76" s="197"/>
      <c r="GU76" s="197"/>
      <c r="GV76" s="197"/>
      <c r="GW76" s="197"/>
      <c r="GX76" s="197"/>
      <c r="GY76" s="197"/>
      <c r="GZ76" s="197"/>
      <c r="HA76" s="197"/>
      <c r="HB76" s="197"/>
      <c r="HC76" s="197"/>
      <c r="HD76" s="197"/>
      <c r="HE76" s="197"/>
      <c r="HF76" s="197"/>
      <c r="HG76" s="197"/>
      <c r="HH76" s="197"/>
      <c r="HI76" s="197"/>
      <c r="HJ76" s="197"/>
      <c r="HK76" s="197"/>
      <c r="HL76" s="197"/>
      <c r="HM76" s="197"/>
      <c r="HN76" s="197"/>
      <c r="HO76" s="197"/>
      <c r="HP76" s="197"/>
      <c r="HQ76" s="197"/>
      <c r="HR76" s="197"/>
      <c r="HS76" s="197"/>
      <c r="HT76" s="197"/>
      <c r="HU76" s="197"/>
      <c r="HV76" s="197"/>
      <c r="HW76" s="197"/>
      <c r="HX76" s="197"/>
      <c r="HY76" s="197"/>
      <c r="HZ76" s="197"/>
      <c r="IA76" s="197"/>
      <c r="IB76" s="197"/>
      <c r="IC76" s="197"/>
      <c r="ID76" s="197"/>
      <c r="IE76" s="197"/>
      <c r="IF76" s="197"/>
      <c r="IG76" s="197"/>
      <c r="IH76" s="197"/>
      <c r="II76" s="197"/>
      <c r="IJ76" s="197"/>
      <c r="IK76" s="197"/>
      <c r="IL76" s="197"/>
      <c r="IM76" s="197"/>
      <c r="IN76" s="197"/>
      <c r="IO76" s="197"/>
      <c r="IP76" s="197"/>
      <c r="IQ76" s="197"/>
      <c r="IR76" s="197"/>
      <c r="IS76" s="197"/>
      <c r="IT76" s="197"/>
      <c r="IU76" s="197"/>
      <c r="IV76" s="197"/>
      <c r="IW76" s="197"/>
      <c r="IX76" s="197"/>
      <c r="IY76" s="197"/>
      <c r="IZ76" s="197"/>
      <c r="JA76" s="197"/>
      <c r="JB76" s="197"/>
      <c r="JC76" s="197"/>
      <c r="JD76" s="197"/>
      <c r="JE76" s="197"/>
      <c r="JF76" s="197"/>
      <c r="JG76" s="197"/>
      <c r="JH76" s="197"/>
      <c r="JI76" s="197"/>
      <c r="JJ76" s="197"/>
      <c r="JK76" s="197"/>
      <c r="JL76" s="197"/>
      <c r="JM76" s="197"/>
      <c r="JN76" s="197"/>
      <c r="JO76" s="197"/>
      <c r="JP76" s="197"/>
      <c r="JQ76" s="197"/>
      <c r="JR76" s="197"/>
      <c r="JS76" s="197"/>
      <c r="JT76" s="197"/>
      <c r="JU76" s="197"/>
      <c r="JV76" s="197"/>
      <c r="JW76" s="197"/>
      <c r="JX76" s="197"/>
      <c r="JY76" s="197"/>
      <c r="JZ76" s="197"/>
      <c r="KA76" s="197"/>
      <c r="KB76" s="197"/>
      <c r="KC76" s="197"/>
      <c r="KD76" s="197"/>
      <c r="KE76" s="197"/>
      <c r="KF76" s="197"/>
      <c r="KG76" s="197"/>
      <c r="KH76" s="197"/>
      <c r="KI76" s="197"/>
      <c r="KJ76" s="197"/>
      <c r="KK76" s="197"/>
      <c r="KL76" s="197"/>
      <c r="KM76" s="197"/>
      <c r="KN76" s="197"/>
      <c r="KO76" s="197"/>
      <c r="KP76" s="197"/>
      <c r="KQ76" s="197"/>
      <c r="KR76" s="197"/>
      <c r="KS76" s="197"/>
      <c r="KT76" s="197"/>
      <c r="KU76" s="197"/>
      <c r="KV76" s="197"/>
      <c r="KW76" s="197"/>
      <c r="KX76" s="197"/>
      <c r="KY76" s="197"/>
      <c r="KZ76" s="197"/>
      <c r="LA76" s="197"/>
      <c r="LB76" s="197"/>
      <c r="LC76" s="197"/>
      <c r="LD76" s="197"/>
      <c r="LE76" s="197"/>
      <c r="LF76" s="197"/>
      <c r="LG76" s="197"/>
      <c r="LH76" s="197"/>
      <c r="LI76" s="197"/>
      <c r="LJ76" s="197"/>
      <c r="LK76" s="197"/>
      <c r="LL76" s="197"/>
      <c r="LM76" s="197"/>
      <c r="LN76" s="197"/>
      <c r="LO76" s="197"/>
      <c r="LP76" s="197"/>
      <c r="LQ76" s="197"/>
      <c r="LR76" s="197"/>
      <c r="LS76" s="197"/>
      <c r="LT76" s="197"/>
      <c r="LU76" s="197"/>
      <c r="LV76" s="197"/>
      <c r="LW76" s="197"/>
      <c r="LX76" s="197"/>
      <c r="LY76" s="197"/>
      <c r="LZ76" s="197"/>
      <c r="MA76" s="197"/>
      <c r="MB76" s="197"/>
      <c r="MC76" s="197"/>
      <c r="MD76" s="197"/>
      <c r="ME76" s="197"/>
      <c r="MF76" s="197"/>
      <c r="MG76" s="197"/>
      <c r="MH76" s="197"/>
      <c r="MI76" s="197"/>
      <c r="MJ76" s="197"/>
      <c r="MK76" s="197"/>
      <c r="ML76" s="197"/>
      <c r="MM76" s="197"/>
      <c r="MN76" s="197"/>
      <c r="MO76" s="197"/>
      <c r="MP76" s="197"/>
      <c r="MQ76" s="197"/>
      <c r="MR76" s="197"/>
      <c r="MS76" s="197"/>
      <c r="MT76" s="197"/>
      <c r="MU76" s="197"/>
      <c r="MV76" s="197"/>
      <c r="MW76" s="197"/>
      <c r="MX76" s="197"/>
      <c r="MY76" s="197"/>
      <c r="MZ76" s="197"/>
      <c r="NA76" s="197"/>
      <c r="NB76" s="197"/>
      <c r="NC76" s="197"/>
      <c r="ND76" s="197"/>
      <c r="NE76" s="197"/>
      <c r="NF76" s="197"/>
      <c r="NG76" s="197"/>
      <c r="NH76" s="197"/>
      <c r="NI76" s="197"/>
      <c r="NJ76" s="197"/>
      <c r="NK76" s="197"/>
      <c r="NL76" s="197"/>
      <c r="NM76" s="197"/>
      <c r="NN76" s="197"/>
      <c r="NO76" s="197"/>
      <c r="NP76" s="197"/>
      <c r="NQ76" s="197"/>
      <c r="NR76" s="197"/>
      <c r="NS76" s="197"/>
      <c r="NT76" s="197"/>
      <c r="NU76" s="197"/>
      <c r="NV76" s="197"/>
      <c r="NW76" s="197"/>
      <c r="NX76" s="197"/>
      <c r="NY76" s="197"/>
      <c r="NZ76" s="197"/>
      <c r="OA76" s="197"/>
      <c r="OB76" s="197"/>
      <c r="OC76" s="197"/>
      <c r="OD76" s="197"/>
      <c r="OE76" s="197"/>
      <c r="OF76" s="197"/>
      <c r="OG76" s="197"/>
      <c r="OH76" s="197"/>
      <c r="OI76" s="197"/>
      <c r="OJ76" s="197"/>
      <c r="OK76" s="197"/>
      <c r="OL76" s="197"/>
      <c r="OM76" s="197"/>
      <c r="ON76" s="197"/>
      <c r="OO76" s="197"/>
      <c r="OP76" s="197"/>
      <c r="OQ76" s="197"/>
      <c r="OR76" s="197"/>
      <c r="OS76" s="197"/>
      <c r="OT76" s="197"/>
      <c r="OU76" s="197"/>
      <c r="OV76" s="197"/>
      <c r="OW76" s="197"/>
      <c r="OX76" s="197"/>
      <c r="OY76" s="197"/>
      <c r="OZ76" s="197"/>
      <c r="PA76" s="197"/>
      <c r="PB76" s="197"/>
      <c r="PC76" s="197"/>
      <c r="PD76" s="197"/>
      <c r="PE76" s="197"/>
      <c r="PF76" s="197"/>
      <c r="PG76" s="197"/>
      <c r="PH76" s="197"/>
      <c r="PI76" s="197"/>
      <c r="PJ76" s="197"/>
      <c r="PK76" s="197"/>
      <c r="PL76" s="197"/>
      <c r="PM76" s="197"/>
      <c r="PN76" s="197"/>
      <c r="PO76" s="197"/>
      <c r="PP76" s="197"/>
      <c r="PQ76" s="197"/>
      <c r="PR76" s="197"/>
      <c r="PS76" s="197"/>
      <c r="PT76" s="197"/>
      <c r="PU76" s="197"/>
      <c r="PV76" s="197"/>
      <c r="PW76" s="197"/>
      <c r="PX76" s="197"/>
      <c r="PY76" s="197"/>
      <c r="PZ76" s="197"/>
      <c r="QA76" s="197"/>
      <c r="QB76" s="197"/>
      <c r="QC76" s="197"/>
      <c r="QD76" s="197"/>
      <c r="QE76" s="197"/>
      <c r="QF76" s="197"/>
      <c r="QG76" s="197"/>
      <c r="QH76" s="197"/>
      <c r="QI76" s="197"/>
      <c r="QJ76" s="197"/>
      <c r="QK76" s="197"/>
      <c r="QL76" s="197"/>
      <c r="QM76" s="197"/>
      <c r="QN76" s="197"/>
      <c r="QO76" s="197"/>
      <c r="QP76" s="197"/>
      <c r="QQ76" s="197"/>
      <c r="QR76" s="197"/>
      <c r="QS76" s="197"/>
      <c r="QT76" s="197"/>
      <c r="QU76" s="197"/>
      <c r="QV76" s="197"/>
      <c r="QW76" s="197"/>
      <c r="QX76" s="197"/>
      <c r="QY76" s="197"/>
      <c r="QZ76" s="197"/>
      <c r="RA76" s="197"/>
      <c r="RB76" s="197"/>
      <c r="RC76" s="197"/>
      <c r="RD76" s="197"/>
      <c r="RE76" s="197"/>
      <c r="RF76" s="197"/>
      <c r="RG76" s="197"/>
      <c r="RH76" s="197"/>
      <c r="RI76" s="197"/>
      <c r="RJ76" s="197"/>
      <c r="RK76" s="197"/>
      <c r="RL76" s="197"/>
      <c r="RM76" s="197"/>
      <c r="RN76" s="197"/>
      <c r="RO76" s="197"/>
      <c r="RP76" s="197"/>
      <c r="RQ76" s="197"/>
      <c r="RR76" s="197"/>
      <c r="RS76" s="197"/>
      <c r="RT76" s="197"/>
      <c r="RU76" s="197"/>
      <c r="RV76" s="197"/>
      <c r="RW76" s="197"/>
      <c r="RX76" s="197"/>
      <c r="RY76" s="197"/>
      <c r="RZ76" s="197"/>
      <c r="SA76" s="197"/>
      <c r="SB76" s="197"/>
      <c r="SC76" s="197"/>
      <c r="SD76" s="197"/>
      <c r="SE76" s="197"/>
      <c r="SF76" s="197"/>
      <c r="SG76" s="197"/>
      <c r="SH76" s="197"/>
      <c r="SI76" s="197"/>
      <c r="SJ76" s="197"/>
      <c r="SK76" s="197"/>
      <c r="SL76" s="197"/>
      <c r="SM76" s="197"/>
      <c r="SN76" s="197"/>
      <c r="SO76" s="197"/>
      <c r="SP76" s="197"/>
      <c r="SQ76" s="197"/>
      <c r="SR76" s="197"/>
      <c r="SS76" s="197"/>
      <c r="ST76" s="197"/>
      <c r="SU76" s="197"/>
      <c r="SV76" s="197"/>
      <c r="SW76" s="197"/>
      <c r="SX76" s="197"/>
      <c r="SY76" s="197"/>
      <c r="SZ76" s="197"/>
      <c r="TA76" s="197"/>
      <c r="TB76" s="197"/>
      <c r="TC76" s="197"/>
      <c r="TD76" s="197"/>
      <c r="TE76" s="197"/>
      <c r="TF76" s="197"/>
      <c r="TG76" s="197"/>
      <c r="TH76" s="197"/>
      <c r="TI76" s="197"/>
      <c r="TJ76" s="197"/>
      <c r="TK76" s="197"/>
      <c r="TL76" s="197"/>
      <c r="TM76" s="197"/>
      <c r="TN76" s="197"/>
      <c r="TO76" s="197"/>
      <c r="TP76" s="197"/>
      <c r="TQ76" s="197"/>
      <c r="TR76" s="197"/>
      <c r="TS76" s="197"/>
      <c r="TT76" s="197"/>
      <c r="TU76" s="197"/>
      <c r="TV76" s="197"/>
      <c r="TW76" s="197"/>
      <c r="TX76" s="197"/>
      <c r="TY76" s="197"/>
      <c r="TZ76" s="197"/>
      <c r="UA76" s="197"/>
      <c r="UB76" s="197"/>
      <c r="UC76" s="197"/>
      <c r="UD76" s="197"/>
      <c r="UE76" s="197"/>
      <c r="UF76" s="197"/>
      <c r="UG76" s="197"/>
      <c r="UH76" s="197"/>
      <c r="UI76" s="197"/>
      <c r="UJ76" s="197"/>
      <c r="UK76" s="197"/>
      <c r="UL76" s="197"/>
      <c r="UM76" s="197"/>
      <c r="UN76" s="197"/>
      <c r="UO76" s="197"/>
      <c r="UP76" s="197"/>
      <c r="UQ76" s="197"/>
      <c r="UR76" s="197"/>
      <c r="US76" s="197"/>
      <c r="UT76" s="197"/>
      <c r="UU76" s="197"/>
      <c r="UV76" s="197"/>
      <c r="UW76" s="197"/>
      <c r="UX76" s="197"/>
      <c r="UY76" s="197"/>
      <c r="UZ76" s="197"/>
      <c r="VA76" s="197"/>
      <c r="VB76" s="197"/>
      <c r="VC76" s="197"/>
      <c r="VD76" s="197"/>
      <c r="VE76" s="197"/>
      <c r="VF76" s="197"/>
      <c r="VG76" s="197"/>
      <c r="VH76" s="197"/>
      <c r="VI76" s="197"/>
      <c r="VJ76" s="197"/>
      <c r="VK76" s="197"/>
      <c r="VL76" s="197"/>
      <c r="VM76" s="197"/>
      <c r="VN76" s="197"/>
      <c r="VO76" s="197"/>
      <c r="VP76" s="197"/>
      <c r="VQ76" s="197"/>
      <c r="VR76" s="197"/>
      <c r="VS76" s="197"/>
      <c r="VT76" s="197"/>
      <c r="VU76" s="197"/>
      <c r="VV76" s="197"/>
      <c r="VW76" s="197"/>
      <c r="VX76" s="197"/>
      <c r="VY76" s="197"/>
      <c r="VZ76" s="197"/>
      <c r="WA76" s="197"/>
      <c r="WB76" s="197"/>
      <c r="WC76" s="197"/>
      <c r="WD76" s="197"/>
      <c r="WE76" s="197"/>
      <c r="WF76" s="197"/>
      <c r="WG76" s="197"/>
      <c r="WH76" s="197"/>
      <c r="WI76" s="197"/>
      <c r="WJ76" s="197"/>
      <c r="WK76" s="197"/>
    </row>
    <row r="77" s="197" customFormat="1" ht="12.75" customHeight="1">
      <c r="A77" s="290" t="s">
        <v>97</v>
      </c>
      <c r="B77" s="291"/>
      <c r="C77" s="291"/>
      <c r="D77" s="292"/>
      <c r="E77" s="293"/>
      <c r="F77" s="293"/>
      <c r="G77" s="294"/>
      <c r="H77" s="295"/>
      <c r="I77" s="295"/>
      <c r="J77" s="294"/>
      <c r="K77" s="296"/>
      <c r="L77" s="205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7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  <c r="ED77" s="197"/>
      <c r="EE77" s="197"/>
      <c r="EF77" s="197"/>
      <c r="EG77" s="197"/>
      <c r="EH77" s="197"/>
      <c r="EI77" s="197"/>
      <c r="EJ77" s="197"/>
      <c r="EK77" s="197"/>
      <c r="EL77" s="197"/>
      <c r="EM77" s="197"/>
      <c r="EN77" s="197"/>
      <c r="EO77" s="197"/>
      <c r="EP77" s="197"/>
      <c r="EQ77" s="197"/>
      <c r="ER77" s="197"/>
      <c r="ES77" s="197"/>
      <c r="ET77" s="197"/>
      <c r="EU77" s="197"/>
      <c r="EV77" s="197"/>
      <c r="EW77" s="197"/>
      <c r="EX77" s="197"/>
      <c r="EY77" s="197"/>
      <c r="EZ77" s="197"/>
      <c r="FA77" s="197"/>
      <c r="FB77" s="197"/>
      <c r="FC77" s="197"/>
      <c r="FD77" s="197"/>
      <c r="FE77" s="197"/>
      <c r="FF77" s="197"/>
      <c r="FG77" s="197"/>
      <c r="FH77" s="197"/>
      <c r="FI77" s="197"/>
      <c r="FJ77" s="197"/>
      <c r="FK77" s="197"/>
      <c r="FL77" s="197"/>
      <c r="FM77" s="197"/>
      <c r="FN77" s="197"/>
      <c r="FO77" s="197"/>
      <c r="FP77" s="197"/>
      <c r="FQ77" s="197"/>
      <c r="FR77" s="197"/>
      <c r="FS77" s="197"/>
      <c r="FT77" s="197"/>
      <c r="FU77" s="197"/>
      <c r="FV77" s="197"/>
      <c r="FW77" s="197"/>
      <c r="FX77" s="197"/>
      <c r="FY77" s="197"/>
      <c r="FZ77" s="197"/>
      <c r="GA77" s="197"/>
      <c r="GB77" s="197"/>
      <c r="GC77" s="197"/>
      <c r="GD77" s="197"/>
      <c r="GE77" s="197"/>
      <c r="GF77" s="197"/>
      <c r="GG77" s="197"/>
      <c r="GH77" s="197"/>
      <c r="GI77" s="197"/>
      <c r="GJ77" s="197"/>
      <c r="GK77" s="197"/>
      <c r="GL77" s="197"/>
      <c r="GM77" s="197"/>
      <c r="GN77" s="197"/>
      <c r="GO77" s="197"/>
      <c r="GP77" s="197"/>
      <c r="GQ77" s="197"/>
      <c r="GR77" s="197"/>
      <c r="GS77" s="197"/>
      <c r="GT77" s="197"/>
      <c r="GU77" s="197"/>
      <c r="GV77" s="197"/>
      <c r="GW77" s="197"/>
      <c r="GX77" s="197"/>
      <c r="GY77" s="197"/>
      <c r="GZ77" s="197"/>
      <c r="HA77" s="197"/>
      <c r="HB77" s="197"/>
      <c r="HC77" s="197"/>
      <c r="HD77" s="197"/>
      <c r="HE77" s="197"/>
      <c r="HF77" s="197"/>
      <c r="HG77" s="197"/>
      <c r="HH77" s="197"/>
      <c r="HI77" s="197"/>
      <c r="HJ77" s="197"/>
      <c r="HK77" s="197"/>
      <c r="HL77" s="197"/>
      <c r="HM77" s="197"/>
      <c r="HN77" s="197"/>
      <c r="HO77" s="197"/>
      <c r="HP77" s="197"/>
      <c r="HQ77" s="197"/>
      <c r="HR77" s="197"/>
      <c r="HS77" s="197"/>
      <c r="HT77" s="197"/>
      <c r="HU77" s="197"/>
      <c r="HV77" s="197"/>
      <c r="HW77" s="197"/>
      <c r="HX77" s="197"/>
      <c r="HY77" s="197"/>
      <c r="HZ77" s="197"/>
      <c r="IA77" s="197"/>
      <c r="IB77" s="197"/>
      <c r="IC77" s="197"/>
      <c r="ID77" s="197"/>
      <c r="IE77" s="197"/>
      <c r="IF77" s="197"/>
      <c r="IG77" s="197"/>
      <c r="IH77" s="197"/>
      <c r="II77" s="197"/>
      <c r="IJ77" s="197"/>
      <c r="IK77" s="197"/>
      <c r="IL77" s="197"/>
      <c r="IM77" s="197"/>
      <c r="IN77" s="197"/>
      <c r="IO77" s="197"/>
      <c r="IP77" s="197"/>
      <c r="IQ77" s="197"/>
      <c r="IR77" s="197"/>
      <c r="IS77" s="197"/>
      <c r="IT77" s="197"/>
      <c r="IU77" s="197"/>
      <c r="IV77" s="197"/>
      <c r="IW77" s="197"/>
      <c r="IX77" s="197"/>
      <c r="IY77" s="197"/>
      <c r="IZ77" s="197"/>
      <c r="JA77" s="197"/>
      <c r="JB77" s="197"/>
      <c r="JC77" s="197"/>
      <c r="JD77" s="197"/>
      <c r="JE77" s="197"/>
      <c r="JF77" s="197"/>
      <c r="JG77" s="197"/>
      <c r="JH77" s="197"/>
      <c r="JI77" s="197"/>
      <c r="JJ77" s="197"/>
      <c r="JK77" s="197"/>
      <c r="JL77" s="197"/>
      <c r="JM77" s="197"/>
      <c r="JN77" s="197"/>
      <c r="JO77" s="197"/>
      <c r="JP77" s="197"/>
      <c r="JQ77" s="197"/>
      <c r="JR77" s="197"/>
      <c r="JS77" s="197"/>
      <c r="JT77" s="197"/>
      <c r="JU77" s="197"/>
      <c r="JV77" s="197"/>
      <c r="JW77" s="197"/>
      <c r="JX77" s="197"/>
      <c r="JY77" s="197"/>
      <c r="JZ77" s="197"/>
      <c r="KA77" s="197"/>
      <c r="KB77" s="197"/>
      <c r="KC77" s="197"/>
      <c r="KD77" s="197"/>
      <c r="KE77" s="197"/>
      <c r="KF77" s="197"/>
      <c r="KG77" s="197"/>
      <c r="KH77" s="197"/>
      <c r="KI77" s="197"/>
      <c r="KJ77" s="197"/>
      <c r="KK77" s="197"/>
      <c r="KL77" s="197"/>
      <c r="KM77" s="197"/>
      <c r="KN77" s="197"/>
      <c r="KO77" s="197"/>
      <c r="KP77" s="197"/>
      <c r="KQ77" s="197"/>
      <c r="KR77" s="197"/>
      <c r="KS77" s="197"/>
      <c r="KT77" s="197"/>
      <c r="KU77" s="197"/>
      <c r="KV77" s="197"/>
      <c r="KW77" s="197"/>
      <c r="KX77" s="197"/>
      <c r="KY77" s="197"/>
      <c r="KZ77" s="197"/>
      <c r="LA77" s="197"/>
      <c r="LB77" s="197"/>
      <c r="LC77" s="197"/>
      <c r="LD77" s="197"/>
      <c r="LE77" s="197"/>
      <c r="LF77" s="197"/>
      <c r="LG77" s="197"/>
      <c r="LH77" s="197"/>
      <c r="LI77" s="197"/>
      <c r="LJ77" s="197"/>
      <c r="LK77" s="197"/>
      <c r="LL77" s="197"/>
      <c r="LM77" s="197"/>
      <c r="LN77" s="197"/>
      <c r="LO77" s="197"/>
      <c r="LP77" s="197"/>
      <c r="LQ77" s="197"/>
      <c r="LR77" s="197"/>
      <c r="LS77" s="197"/>
      <c r="LT77" s="197"/>
      <c r="LU77" s="197"/>
      <c r="LV77" s="197"/>
      <c r="LW77" s="197"/>
      <c r="LX77" s="197"/>
      <c r="LY77" s="197"/>
      <c r="LZ77" s="197"/>
      <c r="MA77" s="197"/>
      <c r="MB77" s="197"/>
      <c r="MC77" s="197"/>
      <c r="MD77" s="197"/>
      <c r="ME77" s="197"/>
      <c r="MF77" s="197"/>
      <c r="MG77" s="197"/>
      <c r="MH77" s="197"/>
      <c r="MI77" s="197"/>
      <c r="MJ77" s="197"/>
      <c r="MK77" s="197"/>
      <c r="ML77" s="197"/>
      <c r="MM77" s="197"/>
      <c r="MN77" s="197"/>
      <c r="MO77" s="197"/>
      <c r="MP77" s="197"/>
      <c r="MQ77" s="197"/>
      <c r="MR77" s="197"/>
      <c r="MS77" s="197"/>
      <c r="MT77" s="197"/>
      <c r="MU77" s="197"/>
      <c r="MV77" s="197"/>
      <c r="MW77" s="197"/>
      <c r="MX77" s="197"/>
      <c r="MY77" s="197"/>
      <c r="MZ77" s="197"/>
      <c r="NA77" s="197"/>
      <c r="NB77" s="197"/>
      <c r="NC77" s="197"/>
      <c r="ND77" s="197"/>
      <c r="NE77" s="197"/>
      <c r="NF77" s="197"/>
      <c r="NG77" s="197"/>
      <c r="NH77" s="197"/>
      <c r="NI77" s="197"/>
      <c r="NJ77" s="197"/>
      <c r="NK77" s="197"/>
      <c r="NL77" s="197"/>
      <c r="NM77" s="197"/>
      <c r="NN77" s="197"/>
      <c r="NO77" s="197"/>
      <c r="NP77" s="197"/>
      <c r="NQ77" s="197"/>
      <c r="NR77" s="197"/>
      <c r="NS77" s="197"/>
      <c r="NT77" s="197"/>
      <c r="NU77" s="197"/>
      <c r="NV77" s="197"/>
      <c r="NW77" s="197"/>
      <c r="NX77" s="197"/>
      <c r="NY77" s="197"/>
      <c r="NZ77" s="197"/>
      <c r="OA77" s="197"/>
      <c r="OB77" s="197"/>
      <c r="OC77" s="197"/>
      <c r="OD77" s="197"/>
      <c r="OE77" s="197"/>
      <c r="OF77" s="197"/>
      <c r="OG77" s="197"/>
      <c r="OH77" s="197"/>
      <c r="OI77" s="197"/>
      <c r="OJ77" s="197"/>
      <c r="OK77" s="197"/>
      <c r="OL77" s="197"/>
      <c r="OM77" s="197"/>
      <c r="ON77" s="197"/>
      <c r="OO77" s="197"/>
      <c r="OP77" s="197"/>
      <c r="OQ77" s="197"/>
      <c r="OR77" s="197"/>
      <c r="OS77" s="197"/>
      <c r="OT77" s="197"/>
      <c r="OU77" s="197"/>
      <c r="OV77" s="197"/>
      <c r="OW77" s="197"/>
      <c r="OX77" s="197"/>
      <c r="OY77" s="197"/>
      <c r="OZ77" s="197"/>
      <c r="PA77" s="197"/>
      <c r="PB77" s="197"/>
      <c r="PC77" s="197"/>
      <c r="PD77" s="197"/>
      <c r="PE77" s="197"/>
      <c r="PF77" s="197"/>
      <c r="PG77" s="197"/>
      <c r="PH77" s="197"/>
      <c r="PI77" s="197"/>
      <c r="PJ77" s="197"/>
      <c r="PK77" s="197"/>
      <c r="PL77" s="197"/>
      <c r="PM77" s="197"/>
      <c r="PN77" s="197"/>
      <c r="PO77" s="197"/>
      <c r="PP77" s="197"/>
      <c r="PQ77" s="197"/>
      <c r="PR77" s="197"/>
      <c r="PS77" s="197"/>
      <c r="PT77" s="197"/>
      <c r="PU77" s="197"/>
      <c r="PV77" s="197"/>
      <c r="PW77" s="197"/>
      <c r="PX77" s="197"/>
      <c r="PY77" s="197"/>
      <c r="PZ77" s="197"/>
      <c r="QA77" s="197"/>
      <c r="QB77" s="197"/>
      <c r="QC77" s="197"/>
      <c r="QD77" s="197"/>
      <c r="QE77" s="197"/>
      <c r="QF77" s="197"/>
      <c r="QG77" s="197"/>
      <c r="QH77" s="197"/>
      <c r="QI77" s="197"/>
      <c r="QJ77" s="197"/>
      <c r="QK77" s="197"/>
      <c r="QL77" s="197"/>
      <c r="QM77" s="197"/>
      <c r="QN77" s="197"/>
      <c r="QO77" s="197"/>
      <c r="QP77" s="197"/>
      <c r="QQ77" s="197"/>
      <c r="QR77" s="197"/>
      <c r="QS77" s="197"/>
      <c r="QT77" s="197"/>
      <c r="QU77" s="197"/>
      <c r="QV77" s="197"/>
      <c r="QW77" s="197"/>
      <c r="QX77" s="197"/>
      <c r="QY77" s="197"/>
      <c r="QZ77" s="197"/>
      <c r="RA77" s="197"/>
      <c r="RB77" s="197"/>
      <c r="RC77" s="197"/>
      <c r="RD77" s="197"/>
      <c r="RE77" s="197"/>
      <c r="RF77" s="197"/>
      <c r="RG77" s="197"/>
      <c r="RH77" s="197"/>
      <c r="RI77" s="197"/>
      <c r="RJ77" s="197"/>
      <c r="RK77" s="197"/>
      <c r="RL77" s="197"/>
      <c r="RM77" s="197"/>
      <c r="RN77" s="197"/>
      <c r="RO77" s="197"/>
      <c r="RP77" s="197"/>
      <c r="RQ77" s="197"/>
      <c r="RR77" s="197"/>
      <c r="RS77" s="197"/>
      <c r="RT77" s="197"/>
      <c r="RU77" s="197"/>
      <c r="RV77" s="197"/>
      <c r="RW77" s="197"/>
      <c r="RX77" s="197"/>
      <c r="RY77" s="197"/>
      <c r="RZ77" s="197"/>
      <c r="SA77" s="197"/>
      <c r="SB77" s="197"/>
      <c r="SC77" s="197"/>
      <c r="SD77" s="197"/>
      <c r="SE77" s="197"/>
      <c r="SF77" s="197"/>
      <c r="SG77" s="197"/>
      <c r="SH77" s="197"/>
      <c r="SI77" s="197"/>
      <c r="SJ77" s="197"/>
      <c r="SK77" s="197"/>
      <c r="SL77" s="197"/>
      <c r="SM77" s="197"/>
      <c r="SN77" s="197"/>
      <c r="SO77" s="197"/>
      <c r="SP77" s="197"/>
      <c r="SQ77" s="197"/>
      <c r="SR77" s="197"/>
      <c r="SS77" s="197"/>
      <c r="ST77" s="197"/>
      <c r="SU77" s="197"/>
      <c r="SV77" s="197"/>
      <c r="SW77" s="197"/>
      <c r="SX77" s="197"/>
      <c r="SY77" s="197"/>
      <c r="SZ77" s="197"/>
      <c r="TA77" s="197"/>
      <c r="TB77" s="197"/>
      <c r="TC77" s="197"/>
      <c r="TD77" s="197"/>
      <c r="TE77" s="197"/>
      <c r="TF77" s="197"/>
      <c r="TG77" s="197"/>
      <c r="TH77" s="197"/>
      <c r="TI77" s="197"/>
      <c r="TJ77" s="197"/>
      <c r="TK77" s="197"/>
      <c r="TL77" s="197"/>
      <c r="TM77" s="197"/>
      <c r="TN77" s="197"/>
      <c r="TO77" s="197"/>
      <c r="TP77" s="197"/>
      <c r="TQ77" s="197"/>
      <c r="TR77" s="197"/>
      <c r="TS77" s="197"/>
      <c r="TT77" s="197"/>
      <c r="TU77" s="197"/>
      <c r="TV77" s="197"/>
      <c r="TW77" s="197"/>
      <c r="TX77" s="197"/>
      <c r="TY77" s="197"/>
      <c r="TZ77" s="197"/>
      <c r="UA77" s="197"/>
      <c r="UB77" s="197"/>
      <c r="UC77" s="197"/>
      <c r="UD77" s="197"/>
      <c r="UE77" s="197"/>
      <c r="UF77" s="197"/>
      <c r="UG77" s="197"/>
      <c r="UH77" s="197"/>
      <c r="UI77" s="197"/>
      <c r="UJ77" s="197"/>
      <c r="UK77" s="197"/>
      <c r="UL77" s="197"/>
      <c r="UM77" s="197"/>
      <c r="UN77" s="197"/>
      <c r="UO77" s="197"/>
      <c r="UP77" s="197"/>
      <c r="UQ77" s="197"/>
      <c r="UR77" s="197"/>
      <c r="US77" s="197"/>
      <c r="UT77" s="197"/>
      <c r="UU77" s="197"/>
      <c r="UV77" s="197"/>
      <c r="UW77" s="197"/>
      <c r="UX77" s="197"/>
      <c r="UY77" s="197"/>
      <c r="UZ77" s="197"/>
      <c r="VA77" s="197"/>
      <c r="VB77" s="197"/>
      <c r="VC77" s="197"/>
      <c r="VD77" s="197"/>
      <c r="VE77" s="197"/>
      <c r="VF77" s="197"/>
      <c r="VG77" s="197"/>
      <c r="VH77" s="197"/>
      <c r="VI77" s="197"/>
      <c r="VJ77" s="197"/>
      <c r="VK77" s="197"/>
      <c r="VL77" s="197"/>
      <c r="VM77" s="197"/>
      <c r="VN77" s="197"/>
      <c r="VO77" s="197"/>
      <c r="VP77" s="197"/>
      <c r="VQ77" s="197"/>
      <c r="VR77" s="197"/>
      <c r="VS77" s="197"/>
      <c r="VT77" s="197"/>
      <c r="VU77" s="197"/>
      <c r="VV77" s="197"/>
      <c r="VW77" s="197"/>
      <c r="VX77" s="197"/>
      <c r="VY77" s="197"/>
      <c r="VZ77" s="197"/>
      <c r="WA77" s="197"/>
      <c r="WB77" s="197"/>
      <c r="WC77" s="197"/>
      <c r="WD77" s="197"/>
      <c r="WE77" s="197"/>
      <c r="WF77" s="197"/>
      <c r="WG77" s="197"/>
      <c r="WH77" s="197"/>
      <c r="WI77" s="197"/>
      <c r="WJ77" s="197"/>
      <c r="WK77" s="197"/>
    </row>
    <row r="78" s="197" customFormat="1" ht="12.75" customHeight="1">
      <c r="A78" s="297" t="s">
        <v>98</v>
      </c>
      <c r="B78" s="297"/>
      <c r="C78" s="297"/>
      <c r="D78" s="298"/>
      <c r="E78" s="299"/>
      <c r="F78" s="299"/>
      <c r="G78" s="300"/>
      <c r="H78" s="301"/>
      <c r="I78" s="301"/>
      <c r="J78" s="300"/>
      <c r="K78" s="302"/>
      <c r="L78" s="205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7"/>
      <c r="BH78" s="197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  <c r="ED78" s="197"/>
      <c r="EE78" s="197"/>
      <c r="EF78" s="197"/>
      <c r="EG78" s="197"/>
      <c r="EH78" s="197"/>
      <c r="EI78" s="197"/>
      <c r="EJ78" s="197"/>
      <c r="EK78" s="197"/>
      <c r="EL78" s="197"/>
      <c r="EM78" s="197"/>
      <c r="EN78" s="197"/>
      <c r="EO78" s="197"/>
      <c r="EP78" s="197"/>
      <c r="EQ78" s="197"/>
      <c r="ER78" s="197"/>
      <c r="ES78" s="197"/>
      <c r="ET78" s="197"/>
      <c r="EU78" s="197"/>
      <c r="EV78" s="197"/>
      <c r="EW78" s="197"/>
      <c r="EX78" s="197"/>
      <c r="EY78" s="197"/>
      <c r="EZ78" s="197"/>
      <c r="FA78" s="197"/>
      <c r="FB78" s="197"/>
      <c r="FC78" s="197"/>
      <c r="FD78" s="197"/>
      <c r="FE78" s="197"/>
      <c r="FF78" s="197"/>
      <c r="FG78" s="197"/>
      <c r="FH78" s="197"/>
      <c r="FI78" s="197"/>
      <c r="FJ78" s="197"/>
      <c r="FK78" s="197"/>
      <c r="FL78" s="197"/>
      <c r="FM78" s="197"/>
      <c r="FN78" s="197"/>
      <c r="FO78" s="197"/>
      <c r="FP78" s="197"/>
      <c r="FQ78" s="197"/>
      <c r="FR78" s="197"/>
      <c r="FS78" s="197"/>
      <c r="FT78" s="197"/>
      <c r="FU78" s="197"/>
      <c r="FV78" s="197"/>
      <c r="FW78" s="197"/>
      <c r="FX78" s="197"/>
      <c r="FY78" s="197"/>
      <c r="FZ78" s="197"/>
      <c r="GA78" s="197"/>
      <c r="GB78" s="197"/>
      <c r="GC78" s="197"/>
      <c r="GD78" s="197"/>
      <c r="GE78" s="197"/>
      <c r="GF78" s="197"/>
      <c r="GG78" s="197"/>
      <c r="GH78" s="197"/>
      <c r="GI78" s="197"/>
      <c r="GJ78" s="197"/>
      <c r="GK78" s="197"/>
      <c r="GL78" s="197"/>
      <c r="GM78" s="197"/>
      <c r="GN78" s="197"/>
      <c r="GO78" s="197"/>
      <c r="GP78" s="197"/>
      <c r="GQ78" s="197"/>
      <c r="GR78" s="197"/>
      <c r="GS78" s="197"/>
      <c r="GT78" s="197"/>
      <c r="GU78" s="197"/>
      <c r="GV78" s="197"/>
      <c r="GW78" s="197"/>
      <c r="GX78" s="197"/>
      <c r="GY78" s="197"/>
      <c r="GZ78" s="197"/>
      <c r="HA78" s="197"/>
      <c r="HB78" s="197"/>
      <c r="HC78" s="197"/>
      <c r="HD78" s="197"/>
      <c r="HE78" s="197"/>
      <c r="HF78" s="197"/>
      <c r="HG78" s="197"/>
      <c r="HH78" s="197"/>
      <c r="HI78" s="197"/>
      <c r="HJ78" s="197"/>
      <c r="HK78" s="197"/>
      <c r="HL78" s="197"/>
      <c r="HM78" s="197"/>
      <c r="HN78" s="197"/>
      <c r="HO78" s="197"/>
      <c r="HP78" s="197"/>
      <c r="HQ78" s="197"/>
      <c r="HR78" s="197"/>
      <c r="HS78" s="197"/>
      <c r="HT78" s="197"/>
      <c r="HU78" s="197"/>
      <c r="HV78" s="197"/>
      <c r="HW78" s="197"/>
      <c r="HX78" s="197"/>
      <c r="HY78" s="197"/>
      <c r="HZ78" s="197"/>
      <c r="IA78" s="197"/>
      <c r="IB78" s="197"/>
      <c r="IC78" s="197"/>
      <c r="ID78" s="197"/>
      <c r="IE78" s="197"/>
      <c r="IF78" s="197"/>
      <c r="IG78" s="197"/>
      <c r="IH78" s="197"/>
      <c r="II78" s="197"/>
      <c r="IJ78" s="197"/>
      <c r="IK78" s="197"/>
      <c r="IL78" s="197"/>
      <c r="IM78" s="197"/>
      <c r="IN78" s="197"/>
      <c r="IO78" s="197"/>
      <c r="IP78" s="197"/>
      <c r="IQ78" s="197"/>
      <c r="IR78" s="197"/>
      <c r="IS78" s="197"/>
      <c r="IT78" s="197"/>
      <c r="IU78" s="197"/>
      <c r="IV78" s="197"/>
      <c r="IW78" s="197"/>
      <c r="IX78" s="197"/>
      <c r="IY78" s="197"/>
      <c r="IZ78" s="197"/>
      <c r="JA78" s="197"/>
      <c r="JB78" s="197"/>
      <c r="JC78" s="197"/>
      <c r="JD78" s="197"/>
      <c r="JE78" s="197"/>
      <c r="JF78" s="197"/>
      <c r="JG78" s="197"/>
      <c r="JH78" s="197"/>
      <c r="JI78" s="197"/>
      <c r="JJ78" s="197"/>
      <c r="JK78" s="197"/>
      <c r="JL78" s="197"/>
      <c r="JM78" s="197"/>
      <c r="JN78" s="197"/>
      <c r="JO78" s="197"/>
      <c r="JP78" s="197"/>
      <c r="JQ78" s="197"/>
      <c r="JR78" s="197"/>
      <c r="JS78" s="197"/>
      <c r="JT78" s="197"/>
      <c r="JU78" s="197"/>
      <c r="JV78" s="197"/>
      <c r="JW78" s="197"/>
      <c r="JX78" s="197"/>
      <c r="JY78" s="197"/>
      <c r="JZ78" s="197"/>
      <c r="KA78" s="197"/>
      <c r="KB78" s="197"/>
      <c r="KC78" s="197"/>
      <c r="KD78" s="197"/>
      <c r="KE78" s="197"/>
      <c r="KF78" s="197"/>
      <c r="KG78" s="197"/>
      <c r="KH78" s="197"/>
      <c r="KI78" s="197"/>
      <c r="KJ78" s="197"/>
      <c r="KK78" s="197"/>
      <c r="KL78" s="197"/>
      <c r="KM78" s="197"/>
      <c r="KN78" s="197"/>
      <c r="KO78" s="197"/>
      <c r="KP78" s="197"/>
      <c r="KQ78" s="197"/>
      <c r="KR78" s="197"/>
      <c r="KS78" s="197"/>
      <c r="KT78" s="197"/>
      <c r="KU78" s="197"/>
      <c r="KV78" s="197"/>
      <c r="KW78" s="197"/>
      <c r="KX78" s="197"/>
      <c r="KY78" s="197"/>
      <c r="KZ78" s="197"/>
      <c r="LA78" s="197"/>
      <c r="LB78" s="197"/>
      <c r="LC78" s="197"/>
      <c r="LD78" s="197"/>
      <c r="LE78" s="197"/>
      <c r="LF78" s="197"/>
      <c r="LG78" s="197"/>
      <c r="LH78" s="197"/>
      <c r="LI78" s="197"/>
      <c r="LJ78" s="197"/>
      <c r="LK78" s="197"/>
      <c r="LL78" s="197"/>
      <c r="LM78" s="197"/>
      <c r="LN78" s="197"/>
      <c r="LO78" s="197"/>
      <c r="LP78" s="197"/>
      <c r="LQ78" s="197"/>
      <c r="LR78" s="197"/>
      <c r="LS78" s="197"/>
      <c r="LT78" s="197"/>
      <c r="LU78" s="197"/>
      <c r="LV78" s="197"/>
      <c r="LW78" s="197"/>
      <c r="LX78" s="197"/>
      <c r="LY78" s="197"/>
      <c r="LZ78" s="197"/>
      <c r="MA78" s="197"/>
      <c r="MB78" s="197"/>
      <c r="MC78" s="197"/>
      <c r="MD78" s="197"/>
      <c r="ME78" s="197"/>
      <c r="MF78" s="197"/>
      <c r="MG78" s="197"/>
      <c r="MH78" s="197"/>
      <c r="MI78" s="197"/>
      <c r="MJ78" s="197"/>
      <c r="MK78" s="197"/>
      <c r="ML78" s="197"/>
      <c r="MM78" s="197"/>
      <c r="MN78" s="197"/>
      <c r="MO78" s="197"/>
      <c r="MP78" s="197"/>
      <c r="MQ78" s="197"/>
      <c r="MR78" s="197"/>
      <c r="MS78" s="197"/>
      <c r="MT78" s="197"/>
      <c r="MU78" s="197"/>
      <c r="MV78" s="197"/>
      <c r="MW78" s="197"/>
      <c r="MX78" s="197"/>
      <c r="MY78" s="197"/>
      <c r="MZ78" s="197"/>
      <c r="NA78" s="197"/>
      <c r="NB78" s="197"/>
      <c r="NC78" s="197"/>
      <c r="ND78" s="197"/>
      <c r="NE78" s="197"/>
      <c r="NF78" s="197"/>
      <c r="NG78" s="197"/>
      <c r="NH78" s="197"/>
      <c r="NI78" s="197"/>
      <c r="NJ78" s="197"/>
      <c r="NK78" s="197"/>
      <c r="NL78" s="197"/>
      <c r="NM78" s="197"/>
      <c r="NN78" s="197"/>
      <c r="NO78" s="197"/>
      <c r="NP78" s="197"/>
      <c r="NQ78" s="197"/>
      <c r="NR78" s="197"/>
      <c r="NS78" s="197"/>
      <c r="NT78" s="197"/>
      <c r="NU78" s="197"/>
      <c r="NV78" s="197"/>
      <c r="NW78" s="197"/>
      <c r="NX78" s="197"/>
      <c r="NY78" s="197"/>
      <c r="NZ78" s="197"/>
      <c r="OA78" s="197"/>
      <c r="OB78" s="197"/>
      <c r="OC78" s="197"/>
      <c r="OD78" s="197"/>
      <c r="OE78" s="197"/>
      <c r="OF78" s="197"/>
      <c r="OG78" s="197"/>
      <c r="OH78" s="197"/>
      <c r="OI78" s="197"/>
      <c r="OJ78" s="197"/>
      <c r="OK78" s="197"/>
      <c r="OL78" s="197"/>
      <c r="OM78" s="197"/>
      <c r="ON78" s="197"/>
      <c r="OO78" s="197"/>
      <c r="OP78" s="197"/>
      <c r="OQ78" s="197"/>
      <c r="OR78" s="197"/>
      <c r="OS78" s="197"/>
      <c r="OT78" s="197"/>
      <c r="OU78" s="197"/>
      <c r="OV78" s="197"/>
      <c r="OW78" s="197"/>
      <c r="OX78" s="197"/>
      <c r="OY78" s="197"/>
      <c r="OZ78" s="197"/>
      <c r="PA78" s="197"/>
      <c r="PB78" s="197"/>
      <c r="PC78" s="197"/>
      <c r="PD78" s="197"/>
      <c r="PE78" s="197"/>
      <c r="PF78" s="197"/>
      <c r="PG78" s="197"/>
      <c r="PH78" s="197"/>
      <c r="PI78" s="197"/>
      <c r="PJ78" s="197"/>
      <c r="PK78" s="197"/>
      <c r="PL78" s="197"/>
      <c r="PM78" s="197"/>
      <c r="PN78" s="197"/>
      <c r="PO78" s="197"/>
      <c r="PP78" s="197"/>
      <c r="PQ78" s="197"/>
      <c r="PR78" s="197"/>
      <c r="PS78" s="197"/>
      <c r="PT78" s="197"/>
      <c r="PU78" s="197"/>
      <c r="PV78" s="197"/>
      <c r="PW78" s="197"/>
      <c r="PX78" s="197"/>
      <c r="PY78" s="197"/>
      <c r="PZ78" s="197"/>
      <c r="QA78" s="197"/>
      <c r="QB78" s="197"/>
      <c r="QC78" s="197"/>
      <c r="QD78" s="197"/>
      <c r="QE78" s="197"/>
      <c r="QF78" s="197"/>
      <c r="QG78" s="197"/>
      <c r="QH78" s="197"/>
      <c r="QI78" s="197"/>
      <c r="QJ78" s="197"/>
      <c r="QK78" s="197"/>
      <c r="QL78" s="197"/>
      <c r="QM78" s="197"/>
      <c r="QN78" s="197"/>
      <c r="QO78" s="197"/>
      <c r="QP78" s="197"/>
      <c r="QQ78" s="197"/>
      <c r="QR78" s="197"/>
      <c r="QS78" s="197"/>
      <c r="QT78" s="197"/>
      <c r="QU78" s="197"/>
      <c r="QV78" s="197"/>
      <c r="QW78" s="197"/>
      <c r="QX78" s="197"/>
      <c r="QY78" s="197"/>
      <c r="QZ78" s="197"/>
      <c r="RA78" s="197"/>
      <c r="RB78" s="197"/>
      <c r="RC78" s="197"/>
      <c r="RD78" s="197"/>
      <c r="RE78" s="197"/>
      <c r="RF78" s="197"/>
      <c r="RG78" s="197"/>
      <c r="RH78" s="197"/>
      <c r="RI78" s="197"/>
      <c r="RJ78" s="197"/>
      <c r="RK78" s="197"/>
      <c r="RL78" s="197"/>
      <c r="RM78" s="197"/>
      <c r="RN78" s="197"/>
      <c r="RO78" s="197"/>
      <c r="RP78" s="197"/>
      <c r="RQ78" s="197"/>
      <c r="RR78" s="197"/>
      <c r="RS78" s="197"/>
      <c r="RT78" s="197"/>
      <c r="RU78" s="197"/>
      <c r="RV78" s="197"/>
      <c r="RW78" s="197"/>
      <c r="RX78" s="197"/>
      <c r="RY78" s="197"/>
      <c r="RZ78" s="197"/>
      <c r="SA78" s="197"/>
      <c r="SB78" s="197"/>
      <c r="SC78" s="197"/>
      <c r="SD78" s="197"/>
      <c r="SE78" s="197"/>
      <c r="SF78" s="197"/>
      <c r="SG78" s="197"/>
      <c r="SH78" s="197"/>
      <c r="SI78" s="197"/>
      <c r="SJ78" s="197"/>
      <c r="SK78" s="197"/>
      <c r="SL78" s="197"/>
      <c r="SM78" s="197"/>
      <c r="SN78" s="197"/>
      <c r="SO78" s="197"/>
      <c r="SP78" s="197"/>
      <c r="SQ78" s="197"/>
      <c r="SR78" s="197"/>
      <c r="SS78" s="197"/>
      <c r="ST78" s="197"/>
      <c r="SU78" s="197"/>
      <c r="SV78" s="197"/>
      <c r="SW78" s="197"/>
      <c r="SX78" s="197"/>
      <c r="SY78" s="197"/>
      <c r="SZ78" s="197"/>
      <c r="TA78" s="197"/>
      <c r="TB78" s="197"/>
      <c r="TC78" s="197"/>
      <c r="TD78" s="197"/>
      <c r="TE78" s="197"/>
      <c r="TF78" s="197"/>
      <c r="TG78" s="197"/>
      <c r="TH78" s="197"/>
      <c r="TI78" s="197"/>
      <c r="TJ78" s="197"/>
      <c r="TK78" s="197"/>
      <c r="TL78" s="197"/>
      <c r="TM78" s="197"/>
      <c r="TN78" s="197"/>
      <c r="TO78" s="197"/>
      <c r="TP78" s="197"/>
      <c r="TQ78" s="197"/>
      <c r="TR78" s="197"/>
      <c r="TS78" s="197"/>
      <c r="TT78" s="197"/>
      <c r="TU78" s="197"/>
      <c r="TV78" s="197"/>
      <c r="TW78" s="197"/>
      <c r="TX78" s="197"/>
      <c r="TY78" s="197"/>
      <c r="TZ78" s="197"/>
      <c r="UA78" s="197"/>
      <c r="UB78" s="197"/>
      <c r="UC78" s="197"/>
      <c r="UD78" s="197"/>
      <c r="UE78" s="197"/>
      <c r="UF78" s="197"/>
      <c r="UG78" s="197"/>
      <c r="UH78" s="197"/>
      <c r="UI78" s="197"/>
      <c r="UJ78" s="197"/>
      <c r="UK78" s="197"/>
      <c r="UL78" s="197"/>
      <c r="UM78" s="197"/>
      <c r="UN78" s="197"/>
      <c r="UO78" s="197"/>
      <c r="UP78" s="197"/>
      <c r="UQ78" s="197"/>
      <c r="UR78" s="197"/>
      <c r="US78" s="197"/>
      <c r="UT78" s="197"/>
      <c r="UU78" s="197"/>
      <c r="UV78" s="197"/>
      <c r="UW78" s="197"/>
      <c r="UX78" s="197"/>
      <c r="UY78" s="197"/>
      <c r="UZ78" s="197"/>
      <c r="VA78" s="197"/>
      <c r="VB78" s="197"/>
      <c r="VC78" s="197"/>
      <c r="VD78" s="197"/>
      <c r="VE78" s="197"/>
      <c r="VF78" s="197"/>
      <c r="VG78" s="197"/>
      <c r="VH78" s="197"/>
      <c r="VI78" s="197"/>
      <c r="VJ78" s="197"/>
      <c r="VK78" s="197"/>
      <c r="VL78" s="197"/>
      <c r="VM78" s="197"/>
      <c r="VN78" s="197"/>
      <c r="VO78" s="197"/>
      <c r="VP78" s="197"/>
      <c r="VQ78" s="197"/>
      <c r="VR78" s="197"/>
      <c r="VS78" s="197"/>
      <c r="VT78" s="197"/>
      <c r="VU78" s="197"/>
      <c r="VV78" s="197"/>
      <c r="VW78" s="197"/>
      <c r="VX78" s="197"/>
      <c r="VY78" s="197"/>
      <c r="VZ78" s="197"/>
      <c r="WA78" s="197"/>
      <c r="WB78" s="197"/>
      <c r="WC78" s="197"/>
      <c r="WD78" s="197"/>
      <c r="WE78" s="197"/>
      <c r="WF78" s="197"/>
      <c r="WG78" s="197"/>
      <c r="WH78" s="197"/>
      <c r="WI78" s="197"/>
      <c r="WJ78" s="197"/>
      <c r="WK78" s="197"/>
      <c r="WL78" s="197"/>
    </row>
    <row r="79" s="197" customFormat="1" ht="24">
      <c r="A79" s="303">
        <v>1</v>
      </c>
      <c r="B79" s="304" t="s">
        <v>99</v>
      </c>
      <c r="C79" s="190" t="s">
        <v>100</v>
      </c>
      <c r="D79" s="4">
        <v>1</v>
      </c>
      <c r="E79" s="200"/>
      <c r="F79" s="199">
        <v>2500</v>
      </c>
      <c r="G79" s="199">
        <v>2024</v>
      </c>
      <c r="H79" s="230">
        <v>12</v>
      </c>
      <c r="I79" s="305">
        <v>12</v>
      </c>
      <c r="J79" s="306"/>
      <c r="K79" s="307">
        <v>100</v>
      </c>
      <c r="L79" s="205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  <c r="EG79" s="197"/>
      <c r="EH79" s="197"/>
      <c r="EI79" s="197"/>
      <c r="EJ79" s="197"/>
      <c r="EK79" s="197"/>
      <c r="EL79" s="197"/>
      <c r="EM79" s="197"/>
      <c r="EN79" s="197"/>
      <c r="EO79" s="197"/>
      <c r="EP79" s="197"/>
      <c r="EQ79" s="197"/>
      <c r="ER79" s="197"/>
      <c r="ES79" s="197"/>
      <c r="ET79" s="197"/>
      <c r="EU79" s="197"/>
      <c r="EV79" s="197"/>
      <c r="EW79" s="197"/>
      <c r="EX79" s="197"/>
      <c r="EY79" s="197"/>
      <c r="EZ79" s="197"/>
      <c r="FA79" s="197"/>
      <c r="FB79" s="197"/>
      <c r="FC79" s="197"/>
      <c r="FD79" s="197"/>
      <c r="FE79" s="197"/>
      <c r="FF79" s="197"/>
      <c r="FG79" s="197"/>
      <c r="FH79" s="197"/>
      <c r="FI79" s="197"/>
      <c r="FJ79" s="197"/>
      <c r="FK79" s="197"/>
      <c r="FL79" s="197"/>
      <c r="FM79" s="197"/>
      <c r="FN79" s="197"/>
      <c r="FO79" s="197"/>
      <c r="FP79" s="197"/>
      <c r="FQ79" s="197"/>
      <c r="FR79" s="197"/>
      <c r="FS79" s="197"/>
      <c r="FT79" s="197"/>
      <c r="FU79" s="197"/>
      <c r="FV79" s="197"/>
      <c r="FW79" s="197"/>
      <c r="FX79" s="197"/>
      <c r="FY79" s="197"/>
      <c r="FZ79" s="197"/>
      <c r="GA79" s="197"/>
      <c r="GB79" s="197"/>
      <c r="GC79" s="197"/>
      <c r="GD79" s="197"/>
      <c r="GE79" s="197"/>
      <c r="GF79" s="197"/>
      <c r="GG79" s="197"/>
      <c r="GH79" s="197"/>
      <c r="GI79" s="197"/>
      <c r="GJ79" s="197"/>
      <c r="GK79" s="197"/>
      <c r="GL79" s="197"/>
      <c r="GM79" s="197"/>
      <c r="GN79" s="197"/>
      <c r="GO79" s="197"/>
      <c r="GP79" s="197"/>
      <c r="GQ79" s="197"/>
      <c r="GR79" s="197"/>
      <c r="GS79" s="197"/>
      <c r="GT79" s="197"/>
      <c r="GU79" s="197"/>
      <c r="GV79" s="197"/>
      <c r="GW79" s="197"/>
      <c r="GX79" s="197"/>
      <c r="GY79" s="197"/>
      <c r="GZ79" s="197"/>
      <c r="HA79" s="197"/>
      <c r="HB79" s="197"/>
      <c r="HC79" s="197"/>
      <c r="HD79" s="197"/>
      <c r="HE79" s="197"/>
      <c r="HF79" s="197"/>
      <c r="HG79" s="197"/>
      <c r="HH79" s="197"/>
      <c r="HI79" s="197"/>
      <c r="HJ79" s="197"/>
      <c r="HK79" s="197"/>
      <c r="HL79" s="197"/>
      <c r="HM79" s="197"/>
      <c r="HN79" s="197"/>
      <c r="HO79" s="197"/>
      <c r="HP79" s="197"/>
      <c r="HQ79" s="197"/>
      <c r="HR79" s="197"/>
      <c r="HS79" s="197"/>
      <c r="HT79" s="197"/>
      <c r="HU79" s="197"/>
      <c r="HV79" s="197"/>
      <c r="HW79" s="197"/>
      <c r="HX79" s="197"/>
      <c r="HY79" s="197"/>
      <c r="HZ79" s="197"/>
      <c r="IA79" s="197"/>
      <c r="IB79" s="197"/>
      <c r="IC79" s="197"/>
      <c r="ID79" s="197"/>
      <c r="IE79" s="197"/>
      <c r="IF79" s="197"/>
      <c r="IG79" s="197"/>
      <c r="IH79" s="197"/>
      <c r="II79" s="197"/>
      <c r="IJ79" s="197"/>
      <c r="IK79" s="197"/>
      <c r="IL79" s="197"/>
      <c r="IM79" s="197"/>
      <c r="IN79" s="197"/>
      <c r="IO79" s="197"/>
      <c r="IP79" s="197"/>
      <c r="IQ79" s="197"/>
      <c r="IR79" s="197"/>
      <c r="IS79" s="197"/>
      <c r="IT79" s="197"/>
      <c r="IU79" s="197"/>
      <c r="IV79" s="197"/>
      <c r="IW79" s="197"/>
      <c r="IX79" s="197"/>
      <c r="IY79" s="197"/>
      <c r="IZ79" s="197"/>
      <c r="JA79" s="197"/>
      <c r="JB79" s="197"/>
      <c r="JC79" s="197"/>
      <c r="JD79" s="197"/>
      <c r="JE79" s="197"/>
      <c r="JF79" s="197"/>
      <c r="JG79" s="197"/>
      <c r="JH79" s="197"/>
      <c r="JI79" s="197"/>
      <c r="JJ79" s="197"/>
      <c r="JK79" s="197"/>
      <c r="JL79" s="197"/>
      <c r="JM79" s="197"/>
      <c r="JN79" s="197"/>
      <c r="JO79" s="197"/>
      <c r="JP79" s="197"/>
      <c r="JQ79" s="197"/>
      <c r="JR79" s="197"/>
      <c r="JS79" s="197"/>
      <c r="JT79" s="197"/>
      <c r="JU79" s="197"/>
      <c r="JV79" s="197"/>
      <c r="JW79" s="197"/>
      <c r="JX79" s="197"/>
      <c r="JY79" s="197"/>
      <c r="JZ79" s="197"/>
      <c r="KA79" s="197"/>
      <c r="KB79" s="197"/>
      <c r="KC79" s="197"/>
      <c r="KD79" s="197"/>
      <c r="KE79" s="197"/>
      <c r="KF79" s="197"/>
      <c r="KG79" s="197"/>
      <c r="KH79" s="197"/>
      <c r="KI79" s="197"/>
      <c r="KJ79" s="197"/>
      <c r="KK79" s="197"/>
      <c r="KL79" s="197"/>
      <c r="KM79" s="197"/>
      <c r="KN79" s="197"/>
      <c r="KO79" s="197"/>
      <c r="KP79" s="197"/>
      <c r="KQ79" s="197"/>
      <c r="KR79" s="197"/>
      <c r="KS79" s="197"/>
      <c r="KT79" s="197"/>
      <c r="KU79" s="197"/>
      <c r="KV79" s="197"/>
      <c r="KW79" s="197"/>
      <c r="KX79" s="197"/>
      <c r="KY79" s="197"/>
      <c r="KZ79" s="197"/>
      <c r="LA79" s="197"/>
      <c r="LB79" s="197"/>
      <c r="LC79" s="197"/>
      <c r="LD79" s="197"/>
      <c r="LE79" s="197"/>
      <c r="LF79" s="197"/>
      <c r="LG79" s="197"/>
      <c r="LH79" s="197"/>
      <c r="LI79" s="197"/>
      <c r="LJ79" s="197"/>
      <c r="LK79" s="197"/>
      <c r="LL79" s="197"/>
      <c r="LM79" s="197"/>
      <c r="LN79" s="197"/>
      <c r="LO79" s="197"/>
      <c r="LP79" s="197"/>
      <c r="LQ79" s="197"/>
      <c r="LR79" s="197"/>
      <c r="LS79" s="197"/>
      <c r="LT79" s="197"/>
      <c r="LU79" s="197"/>
      <c r="LV79" s="197"/>
      <c r="LW79" s="197"/>
      <c r="LX79" s="197"/>
      <c r="LY79" s="197"/>
      <c r="LZ79" s="197"/>
      <c r="MA79" s="197"/>
      <c r="MB79" s="197"/>
      <c r="MC79" s="197"/>
      <c r="MD79" s="197"/>
      <c r="ME79" s="197"/>
      <c r="MF79" s="197"/>
      <c r="MG79" s="197"/>
      <c r="MH79" s="197"/>
      <c r="MI79" s="197"/>
      <c r="MJ79" s="197"/>
      <c r="MK79" s="197"/>
      <c r="ML79" s="197"/>
      <c r="MM79" s="197"/>
      <c r="MN79" s="197"/>
      <c r="MO79" s="197"/>
      <c r="MP79" s="197"/>
      <c r="MQ79" s="197"/>
      <c r="MR79" s="197"/>
      <c r="MS79" s="197"/>
      <c r="MT79" s="197"/>
      <c r="MU79" s="197"/>
      <c r="MV79" s="197"/>
      <c r="MW79" s="197"/>
      <c r="MX79" s="197"/>
      <c r="MY79" s="197"/>
      <c r="MZ79" s="197"/>
      <c r="NA79" s="197"/>
      <c r="NB79" s="197"/>
      <c r="NC79" s="197"/>
      <c r="ND79" s="197"/>
      <c r="NE79" s="197"/>
      <c r="NF79" s="197"/>
      <c r="NG79" s="197"/>
      <c r="NH79" s="197"/>
      <c r="NI79" s="197"/>
      <c r="NJ79" s="197"/>
      <c r="NK79" s="197"/>
      <c r="NL79" s="197"/>
      <c r="NM79" s="197"/>
      <c r="NN79" s="197"/>
      <c r="NO79" s="197"/>
      <c r="NP79" s="197"/>
      <c r="NQ79" s="197"/>
      <c r="NR79" s="197"/>
      <c r="NS79" s="197"/>
      <c r="NT79" s="197"/>
      <c r="NU79" s="197"/>
      <c r="NV79" s="197"/>
      <c r="NW79" s="197"/>
      <c r="NX79" s="197"/>
      <c r="NY79" s="197"/>
      <c r="NZ79" s="197"/>
      <c r="OA79" s="197"/>
      <c r="OB79" s="197"/>
      <c r="OC79" s="197"/>
      <c r="OD79" s="197"/>
      <c r="OE79" s="197"/>
      <c r="OF79" s="197"/>
      <c r="OG79" s="197"/>
      <c r="OH79" s="197"/>
      <c r="OI79" s="197"/>
      <c r="OJ79" s="197"/>
      <c r="OK79" s="197"/>
      <c r="OL79" s="197"/>
      <c r="OM79" s="197"/>
      <c r="ON79" s="197"/>
      <c r="OO79" s="197"/>
      <c r="OP79" s="197"/>
      <c r="OQ79" s="197"/>
      <c r="OR79" s="197"/>
      <c r="OS79" s="197"/>
      <c r="OT79" s="197"/>
      <c r="OU79" s="197"/>
      <c r="OV79" s="197"/>
      <c r="OW79" s="197"/>
      <c r="OX79" s="197"/>
      <c r="OY79" s="197"/>
      <c r="OZ79" s="197"/>
      <c r="PA79" s="197"/>
      <c r="PB79" s="197"/>
      <c r="PC79" s="197"/>
      <c r="PD79" s="197"/>
      <c r="PE79" s="197"/>
      <c r="PF79" s="197"/>
      <c r="PG79" s="197"/>
      <c r="PH79" s="197"/>
      <c r="PI79" s="197"/>
      <c r="PJ79" s="197"/>
      <c r="PK79" s="197"/>
      <c r="PL79" s="197"/>
      <c r="PM79" s="197"/>
      <c r="PN79" s="197"/>
      <c r="PO79" s="197"/>
      <c r="PP79" s="197"/>
      <c r="PQ79" s="197"/>
      <c r="PR79" s="197"/>
      <c r="PS79" s="197"/>
      <c r="PT79" s="197"/>
      <c r="PU79" s="197"/>
      <c r="PV79" s="197"/>
      <c r="PW79" s="197"/>
      <c r="PX79" s="197"/>
      <c r="PY79" s="197"/>
      <c r="PZ79" s="197"/>
      <c r="QA79" s="197"/>
      <c r="QB79" s="197"/>
      <c r="QC79" s="197"/>
      <c r="QD79" s="197"/>
      <c r="QE79" s="197"/>
      <c r="QF79" s="197"/>
      <c r="QG79" s="197"/>
      <c r="QH79" s="197"/>
      <c r="QI79" s="197"/>
      <c r="QJ79" s="197"/>
      <c r="QK79" s="197"/>
      <c r="QL79" s="197"/>
      <c r="QM79" s="197"/>
      <c r="QN79" s="197"/>
      <c r="QO79" s="197"/>
      <c r="QP79" s="197"/>
      <c r="QQ79" s="197"/>
      <c r="QR79" s="197"/>
      <c r="QS79" s="197"/>
      <c r="QT79" s="197"/>
      <c r="QU79" s="197"/>
      <c r="QV79" s="197"/>
      <c r="QW79" s="197"/>
      <c r="QX79" s="197"/>
      <c r="QY79" s="197"/>
      <c r="QZ79" s="197"/>
      <c r="RA79" s="197"/>
      <c r="RB79" s="197"/>
      <c r="RC79" s="197"/>
      <c r="RD79" s="197"/>
      <c r="RE79" s="197"/>
      <c r="RF79" s="197"/>
      <c r="RG79" s="197"/>
      <c r="RH79" s="197"/>
      <c r="RI79" s="197"/>
      <c r="RJ79" s="197"/>
      <c r="RK79" s="197"/>
      <c r="RL79" s="197"/>
      <c r="RM79" s="197"/>
      <c r="RN79" s="197"/>
      <c r="RO79" s="197"/>
      <c r="RP79" s="197"/>
      <c r="RQ79" s="197"/>
      <c r="RR79" s="197"/>
      <c r="RS79" s="197"/>
      <c r="RT79" s="197"/>
      <c r="RU79" s="197"/>
      <c r="RV79" s="197"/>
      <c r="RW79" s="197"/>
      <c r="RX79" s="197"/>
      <c r="RY79" s="197"/>
      <c r="RZ79" s="197"/>
      <c r="SA79" s="197"/>
      <c r="SB79" s="197"/>
      <c r="SC79" s="197"/>
      <c r="SD79" s="197"/>
      <c r="SE79" s="197"/>
      <c r="SF79" s="197"/>
      <c r="SG79" s="197"/>
      <c r="SH79" s="197"/>
      <c r="SI79" s="197"/>
      <c r="SJ79" s="197"/>
      <c r="SK79" s="197"/>
      <c r="SL79" s="197"/>
      <c r="SM79" s="197"/>
      <c r="SN79" s="197"/>
      <c r="SO79" s="197"/>
      <c r="SP79" s="197"/>
      <c r="SQ79" s="197"/>
      <c r="SR79" s="197"/>
      <c r="SS79" s="197"/>
      <c r="ST79" s="197"/>
      <c r="SU79" s="197"/>
      <c r="SV79" s="197"/>
      <c r="SW79" s="197"/>
      <c r="SX79" s="197"/>
      <c r="SY79" s="197"/>
      <c r="SZ79" s="197"/>
      <c r="TA79" s="197"/>
      <c r="TB79" s="197"/>
      <c r="TC79" s="197"/>
      <c r="TD79" s="197"/>
      <c r="TE79" s="197"/>
      <c r="TF79" s="197"/>
      <c r="TG79" s="197"/>
      <c r="TH79" s="197"/>
      <c r="TI79" s="197"/>
      <c r="TJ79" s="197"/>
      <c r="TK79" s="197"/>
      <c r="TL79" s="197"/>
      <c r="TM79" s="197"/>
      <c r="TN79" s="197"/>
      <c r="TO79" s="197"/>
      <c r="TP79" s="197"/>
      <c r="TQ79" s="197"/>
      <c r="TR79" s="197"/>
      <c r="TS79" s="197"/>
      <c r="TT79" s="197"/>
      <c r="TU79" s="197"/>
      <c r="TV79" s="197"/>
      <c r="TW79" s="197"/>
      <c r="TX79" s="197"/>
      <c r="TY79" s="197"/>
      <c r="TZ79" s="197"/>
      <c r="UA79" s="197"/>
      <c r="UB79" s="197"/>
      <c r="UC79" s="197"/>
      <c r="UD79" s="197"/>
      <c r="UE79" s="197"/>
      <c r="UF79" s="197"/>
      <c r="UG79" s="197"/>
      <c r="UH79" s="197"/>
      <c r="UI79" s="197"/>
      <c r="UJ79" s="197"/>
      <c r="UK79" s="197"/>
      <c r="UL79" s="197"/>
      <c r="UM79" s="197"/>
      <c r="UN79" s="197"/>
      <c r="UO79" s="197"/>
      <c r="UP79" s="197"/>
      <c r="UQ79" s="197"/>
      <c r="UR79" s="197"/>
      <c r="US79" s="197"/>
      <c r="UT79" s="197"/>
      <c r="UU79" s="197"/>
      <c r="UV79" s="197"/>
      <c r="UW79" s="197"/>
      <c r="UX79" s="197"/>
      <c r="UY79" s="197"/>
      <c r="UZ79" s="197"/>
      <c r="VA79" s="197"/>
      <c r="VB79" s="197"/>
      <c r="VC79" s="197"/>
      <c r="VD79" s="197"/>
      <c r="VE79" s="197"/>
      <c r="VF79" s="197"/>
      <c r="VG79" s="197"/>
      <c r="VH79" s="197"/>
      <c r="VI79" s="197"/>
      <c r="VJ79" s="197"/>
      <c r="VK79" s="197"/>
      <c r="VL79" s="197"/>
      <c r="VM79" s="197"/>
      <c r="VN79" s="197"/>
      <c r="VO79" s="197"/>
      <c r="VP79" s="197"/>
      <c r="VQ79" s="197"/>
      <c r="VR79" s="197"/>
      <c r="VS79" s="197"/>
      <c r="VT79" s="197"/>
      <c r="VU79" s="197"/>
      <c r="VV79" s="197"/>
      <c r="VW79" s="197"/>
      <c r="VX79" s="197"/>
      <c r="VY79" s="197"/>
      <c r="VZ79" s="197"/>
      <c r="WA79" s="197"/>
      <c r="WB79" s="197"/>
      <c r="WC79" s="197"/>
      <c r="WD79" s="197"/>
      <c r="WE79" s="197"/>
      <c r="WF79" s="197"/>
      <c r="WG79" s="197"/>
      <c r="WH79" s="197"/>
      <c r="WI79" s="197"/>
      <c r="WJ79" s="197"/>
      <c r="WK79" s="197"/>
      <c r="WL79" s="197"/>
    </row>
    <row r="80" s="197" customFormat="1" ht="18" customHeight="1">
      <c r="A80" s="245">
        <v>1</v>
      </c>
      <c r="B80" s="308" t="s">
        <v>70</v>
      </c>
      <c r="C80" s="213" t="s">
        <v>101</v>
      </c>
      <c r="D80" s="18">
        <v>1</v>
      </c>
      <c r="E80" s="215"/>
      <c r="F80" s="215"/>
      <c r="G80" s="265" t="s">
        <v>101</v>
      </c>
      <c r="H80" s="201">
        <v>12</v>
      </c>
      <c r="I80" s="230">
        <v>12</v>
      </c>
      <c r="J80" s="216">
        <v>0</v>
      </c>
      <c r="K80" s="276" t="s">
        <v>101</v>
      </c>
      <c r="L80" s="205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  <c r="ER80" s="197"/>
      <c r="ES80" s="197"/>
      <c r="ET80" s="197"/>
      <c r="EU80" s="197"/>
      <c r="EV80" s="197"/>
      <c r="EW80" s="197"/>
      <c r="EX80" s="197"/>
      <c r="EY80" s="197"/>
      <c r="EZ80" s="197"/>
      <c r="FA80" s="197"/>
      <c r="FB80" s="197"/>
      <c r="FC80" s="197"/>
      <c r="FD80" s="197"/>
      <c r="FE80" s="197"/>
      <c r="FF80" s="197"/>
      <c r="FG80" s="197"/>
      <c r="FH80" s="197"/>
      <c r="FI80" s="197"/>
      <c r="FJ80" s="197"/>
      <c r="FK80" s="197"/>
      <c r="FL80" s="197"/>
      <c r="FM80" s="197"/>
      <c r="FN80" s="197"/>
      <c r="FO80" s="197"/>
      <c r="FP80" s="197"/>
      <c r="FQ80" s="197"/>
      <c r="FR80" s="197"/>
      <c r="FS80" s="197"/>
      <c r="FT80" s="197"/>
      <c r="FU80" s="197"/>
      <c r="FV80" s="197"/>
      <c r="FW80" s="197"/>
      <c r="FX80" s="197"/>
      <c r="FY80" s="197"/>
      <c r="FZ80" s="197"/>
      <c r="GA80" s="197"/>
      <c r="GB80" s="197"/>
      <c r="GC80" s="197"/>
      <c r="GD80" s="197"/>
      <c r="GE80" s="197"/>
      <c r="GF80" s="197"/>
      <c r="GG80" s="197"/>
      <c r="GH80" s="197"/>
      <c r="GI80" s="197"/>
      <c r="GJ80" s="197"/>
      <c r="GK80" s="197"/>
      <c r="GL80" s="197"/>
      <c r="GM80" s="197"/>
      <c r="GN80" s="197"/>
      <c r="GO80" s="197"/>
      <c r="GP80" s="197"/>
      <c r="GQ80" s="197"/>
      <c r="GR80" s="197"/>
      <c r="GS80" s="197"/>
      <c r="GT80" s="197"/>
      <c r="GU80" s="197"/>
      <c r="GV80" s="197"/>
      <c r="GW80" s="197"/>
      <c r="GX80" s="197"/>
      <c r="GY80" s="197"/>
      <c r="GZ80" s="197"/>
      <c r="HA80" s="197"/>
      <c r="HB80" s="197"/>
      <c r="HC80" s="197"/>
      <c r="HD80" s="197"/>
      <c r="HE80" s="197"/>
      <c r="HF80" s="197"/>
      <c r="HG80" s="197"/>
      <c r="HH80" s="197"/>
      <c r="HI80" s="197"/>
      <c r="HJ80" s="197"/>
      <c r="HK80" s="197"/>
      <c r="HL80" s="197"/>
      <c r="HM80" s="197"/>
      <c r="HN80" s="197"/>
      <c r="HO80" s="197"/>
      <c r="HP80" s="197"/>
      <c r="HQ80" s="197"/>
      <c r="HR80" s="197"/>
      <c r="HS80" s="197"/>
      <c r="HT80" s="197"/>
      <c r="HU80" s="197"/>
      <c r="HV80" s="197"/>
      <c r="HW80" s="197"/>
      <c r="HX80" s="197"/>
      <c r="HY80" s="197"/>
      <c r="HZ80" s="197"/>
      <c r="IA80" s="197"/>
      <c r="IB80" s="197"/>
      <c r="IC80" s="197"/>
      <c r="ID80" s="197"/>
      <c r="IE80" s="197"/>
      <c r="IF80" s="197"/>
      <c r="IG80" s="197"/>
      <c r="IH80" s="197"/>
      <c r="II80" s="197"/>
      <c r="IJ80" s="197"/>
      <c r="IK80" s="197"/>
      <c r="IL80" s="197"/>
      <c r="IM80" s="197"/>
      <c r="IN80" s="197"/>
      <c r="IO80" s="197"/>
      <c r="IP80" s="197"/>
      <c r="IQ80" s="197"/>
      <c r="IR80" s="197"/>
      <c r="IS80" s="197"/>
      <c r="IT80" s="197"/>
      <c r="IU80" s="197"/>
      <c r="IV80" s="197"/>
      <c r="IW80" s="197"/>
      <c r="IX80" s="197"/>
      <c r="IY80" s="197"/>
      <c r="IZ80" s="197"/>
      <c r="JA80" s="197"/>
      <c r="JB80" s="197"/>
      <c r="JC80" s="197"/>
      <c r="JD80" s="197"/>
      <c r="JE80" s="197"/>
      <c r="JF80" s="197"/>
      <c r="JG80" s="197"/>
      <c r="JH80" s="197"/>
      <c r="JI80" s="197"/>
      <c r="JJ80" s="197"/>
      <c r="JK80" s="197"/>
      <c r="JL80" s="197"/>
      <c r="JM80" s="197"/>
      <c r="JN80" s="197"/>
      <c r="JO80" s="197"/>
      <c r="JP80" s="197"/>
      <c r="JQ80" s="197"/>
      <c r="JR80" s="197"/>
      <c r="JS80" s="197"/>
      <c r="JT80" s="197"/>
      <c r="JU80" s="197"/>
      <c r="JV80" s="197"/>
      <c r="JW80" s="197"/>
      <c r="JX80" s="197"/>
      <c r="JY80" s="197"/>
      <c r="JZ80" s="197"/>
      <c r="KA80" s="197"/>
      <c r="KB80" s="197"/>
      <c r="KC80" s="197"/>
      <c r="KD80" s="197"/>
      <c r="KE80" s="197"/>
      <c r="KF80" s="197"/>
      <c r="KG80" s="197"/>
      <c r="KH80" s="197"/>
      <c r="KI80" s="197"/>
      <c r="KJ80" s="197"/>
      <c r="KK80" s="197"/>
      <c r="KL80" s="197"/>
      <c r="KM80" s="197"/>
      <c r="KN80" s="197"/>
      <c r="KO80" s="197"/>
      <c r="KP80" s="197"/>
      <c r="KQ80" s="197"/>
      <c r="KR80" s="197"/>
      <c r="KS80" s="197"/>
      <c r="KT80" s="197"/>
      <c r="KU80" s="197"/>
      <c r="KV80" s="197"/>
      <c r="KW80" s="197"/>
      <c r="KX80" s="197"/>
      <c r="KY80" s="197"/>
      <c r="KZ80" s="197"/>
      <c r="LA80" s="197"/>
      <c r="LB80" s="197"/>
      <c r="LC80" s="197"/>
      <c r="LD80" s="197"/>
      <c r="LE80" s="197"/>
      <c r="LF80" s="197"/>
      <c r="LG80" s="197"/>
      <c r="LH80" s="197"/>
      <c r="LI80" s="197"/>
      <c r="LJ80" s="197"/>
      <c r="LK80" s="197"/>
      <c r="LL80" s="197"/>
      <c r="LM80" s="197"/>
      <c r="LN80" s="197"/>
      <c r="LO80" s="197"/>
      <c r="LP80" s="197"/>
      <c r="LQ80" s="197"/>
      <c r="LR80" s="197"/>
      <c r="LS80" s="197"/>
      <c r="LT80" s="197"/>
      <c r="LU80" s="197"/>
      <c r="LV80" s="197"/>
      <c r="LW80" s="197"/>
      <c r="LX80" s="197"/>
      <c r="LY80" s="197"/>
      <c r="LZ80" s="197"/>
      <c r="MA80" s="197"/>
      <c r="MB80" s="197"/>
      <c r="MC80" s="197"/>
      <c r="MD80" s="197"/>
      <c r="ME80" s="197"/>
      <c r="MF80" s="197"/>
      <c r="MG80" s="197"/>
      <c r="MH80" s="197"/>
      <c r="MI80" s="197"/>
      <c r="MJ80" s="197"/>
      <c r="MK80" s="197"/>
      <c r="ML80" s="197"/>
      <c r="MM80" s="197"/>
      <c r="MN80" s="197"/>
      <c r="MO80" s="197"/>
      <c r="MP80" s="197"/>
      <c r="MQ80" s="197"/>
      <c r="MR80" s="197"/>
      <c r="MS80" s="197"/>
      <c r="MT80" s="197"/>
      <c r="MU80" s="197"/>
      <c r="MV80" s="197"/>
      <c r="MW80" s="197"/>
      <c r="MX80" s="197"/>
      <c r="MY80" s="197"/>
      <c r="MZ80" s="197"/>
      <c r="NA80" s="197"/>
      <c r="NB80" s="197"/>
      <c r="NC80" s="197"/>
      <c r="ND80" s="197"/>
      <c r="NE80" s="197"/>
      <c r="NF80" s="197"/>
      <c r="NG80" s="197"/>
      <c r="NH80" s="197"/>
      <c r="NI80" s="197"/>
      <c r="NJ80" s="197"/>
      <c r="NK80" s="197"/>
      <c r="NL80" s="197"/>
      <c r="NM80" s="197"/>
      <c r="NN80" s="197"/>
      <c r="NO80" s="197"/>
      <c r="NP80" s="197"/>
      <c r="NQ80" s="197"/>
      <c r="NR80" s="197"/>
      <c r="NS80" s="197"/>
      <c r="NT80" s="197"/>
      <c r="NU80" s="197"/>
      <c r="NV80" s="197"/>
      <c r="NW80" s="197"/>
      <c r="NX80" s="197"/>
      <c r="NY80" s="197"/>
      <c r="NZ80" s="197"/>
      <c r="OA80" s="197"/>
      <c r="OB80" s="197"/>
      <c r="OC80" s="197"/>
      <c r="OD80" s="197"/>
      <c r="OE80" s="197"/>
      <c r="OF80" s="197"/>
      <c r="OG80" s="197"/>
      <c r="OH80" s="197"/>
      <c r="OI80" s="197"/>
      <c r="OJ80" s="197"/>
      <c r="OK80" s="197"/>
      <c r="OL80" s="197"/>
      <c r="OM80" s="197"/>
      <c r="ON80" s="197"/>
      <c r="OO80" s="197"/>
      <c r="OP80" s="197"/>
      <c r="OQ80" s="197"/>
      <c r="OR80" s="197"/>
      <c r="OS80" s="197"/>
      <c r="OT80" s="197"/>
      <c r="OU80" s="197"/>
      <c r="OV80" s="197"/>
      <c r="OW80" s="197"/>
      <c r="OX80" s="197"/>
      <c r="OY80" s="197"/>
      <c r="OZ80" s="197"/>
      <c r="PA80" s="197"/>
      <c r="PB80" s="197"/>
      <c r="PC80" s="197"/>
      <c r="PD80" s="197"/>
      <c r="PE80" s="197"/>
      <c r="PF80" s="197"/>
      <c r="PG80" s="197"/>
      <c r="PH80" s="197"/>
      <c r="PI80" s="197"/>
      <c r="PJ80" s="197"/>
      <c r="PK80" s="197"/>
      <c r="PL80" s="197"/>
      <c r="PM80" s="197"/>
      <c r="PN80" s="197"/>
      <c r="PO80" s="197"/>
      <c r="PP80" s="197"/>
      <c r="PQ80" s="197"/>
      <c r="PR80" s="197"/>
      <c r="PS80" s="197"/>
      <c r="PT80" s="197"/>
      <c r="PU80" s="197"/>
      <c r="PV80" s="197"/>
      <c r="PW80" s="197"/>
      <c r="PX80" s="197"/>
      <c r="PY80" s="197"/>
      <c r="PZ80" s="197"/>
      <c r="QA80" s="197"/>
      <c r="QB80" s="197"/>
      <c r="QC80" s="197"/>
      <c r="QD80" s="197"/>
      <c r="QE80" s="197"/>
      <c r="QF80" s="197"/>
      <c r="QG80" s="197"/>
      <c r="QH80" s="197"/>
      <c r="QI80" s="197"/>
      <c r="QJ80" s="197"/>
      <c r="QK80" s="197"/>
      <c r="QL80" s="197"/>
      <c r="QM80" s="197"/>
      <c r="QN80" s="197"/>
      <c r="QO80" s="197"/>
      <c r="QP80" s="197"/>
      <c r="QQ80" s="197"/>
      <c r="QR80" s="197"/>
      <c r="QS80" s="197"/>
      <c r="QT80" s="197"/>
      <c r="QU80" s="197"/>
      <c r="QV80" s="197"/>
      <c r="QW80" s="197"/>
      <c r="QX80" s="197"/>
      <c r="QY80" s="197"/>
      <c r="QZ80" s="197"/>
      <c r="RA80" s="197"/>
      <c r="RB80" s="197"/>
      <c r="RC80" s="197"/>
      <c r="RD80" s="197"/>
      <c r="RE80" s="197"/>
      <c r="RF80" s="197"/>
      <c r="RG80" s="197"/>
      <c r="RH80" s="197"/>
      <c r="RI80" s="197"/>
      <c r="RJ80" s="197"/>
      <c r="RK80" s="197"/>
      <c r="RL80" s="197"/>
      <c r="RM80" s="197"/>
      <c r="RN80" s="197"/>
      <c r="RO80" s="197"/>
      <c r="RP80" s="197"/>
      <c r="RQ80" s="197"/>
      <c r="RR80" s="197"/>
      <c r="RS80" s="197"/>
      <c r="RT80" s="197"/>
      <c r="RU80" s="197"/>
      <c r="RV80" s="197"/>
      <c r="RW80" s="197"/>
      <c r="RX80" s="197"/>
      <c r="RY80" s="197"/>
      <c r="RZ80" s="197"/>
      <c r="SA80" s="197"/>
      <c r="SB80" s="197"/>
      <c r="SC80" s="197"/>
      <c r="SD80" s="197"/>
      <c r="SE80" s="197"/>
      <c r="SF80" s="197"/>
      <c r="SG80" s="197"/>
      <c r="SH80" s="197"/>
      <c r="SI80" s="197"/>
      <c r="SJ80" s="197"/>
      <c r="SK80" s="197"/>
      <c r="SL80" s="197"/>
      <c r="SM80" s="197"/>
      <c r="SN80" s="197"/>
      <c r="SO80" s="197"/>
      <c r="SP80" s="197"/>
      <c r="SQ80" s="197"/>
      <c r="SR80" s="197"/>
      <c r="SS80" s="197"/>
      <c r="ST80" s="197"/>
      <c r="SU80" s="197"/>
      <c r="SV80" s="197"/>
      <c r="SW80" s="197"/>
      <c r="SX80" s="197"/>
      <c r="SY80" s="197"/>
      <c r="SZ80" s="197"/>
      <c r="TA80" s="197"/>
      <c r="TB80" s="197"/>
      <c r="TC80" s="197"/>
      <c r="TD80" s="197"/>
      <c r="TE80" s="197"/>
      <c r="TF80" s="197"/>
      <c r="TG80" s="197"/>
      <c r="TH80" s="197"/>
      <c r="TI80" s="197"/>
      <c r="TJ80" s="197"/>
      <c r="TK80" s="197"/>
      <c r="TL80" s="197"/>
      <c r="TM80" s="197"/>
      <c r="TN80" s="197"/>
      <c r="TO80" s="197"/>
      <c r="TP80" s="197"/>
      <c r="TQ80" s="197"/>
      <c r="TR80" s="197"/>
      <c r="TS80" s="197"/>
      <c r="TT80" s="197"/>
      <c r="TU80" s="197"/>
      <c r="TV80" s="197"/>
      <c r="TW80" s="197"/>
      <c r="TX80" s="197"/>
      <c r="TY80" s="197"/>
      <c r="TZ80" s="197"/>
      <c r="UA80" s="197"/>
      <c r="UB80" s="197"/>
      <c r="UC80" s="197"/>
      <c r="UD80" s="197"/>
      <c r="UE80" s="197"/>
      <c r="UF80" s="197"/>
      <c r="UG80" s="197"/>
      <c r="UH80" s="197"/>
      <c r="UI80" s="197"/>
      <c r="UJ80" s="197"/>
      <c r="UK80" s="197"/>
      <c r="UL80" s="197"/>
      <c r="UM80" s="197"/>
      <c r="UN80" s="197"/>
      <c r="UO80" s="197"/>
      <c r="UP80" s="197"/>
      <c r="UQ80" s="197"/>
      <c r="UR80" s="197"/>
      <c r="US80" s="197"/>
      <c r="UT80" s="197"/>
      <c r="UU80" s="197"/>
      <c r="UV80" s="197"/>
      <c r="UW80" s="197"/>
      <c r="UX80" s="197"/>
      <c r="UY80" s="197"/>
      <c r="UZ80" s="197"/>
      <c r="VA80" s="197"/>
      <c r="VB80" s="197"/>
      <c r="VC80" s="197"/>
      <c r="VD80" s="197"/>
      <c r="VE80" s="197"/>
      <c r="VF80" s="197"/>
      <c r="VG80" s="197"/>
      <c r="VH80" s="197"/>
      <c r="VI80" s="197"/>
      <c r="VJ80" s="197"/>
      <c r="VK80" s="197"/>
      <c r="VL80" s="197"/>
      <c r="VM80" s="197"/>
      <c r="VN80" s="197"/>
      <c r="VO80" s="197"/>
      <c r="VP80" s="197"/>
      <c r="VQ80" s="197"/>
      <c r="VR80" s="197"/>
      <c r="VS80" s="197"/>
      <c r="VT80" s="197"/>
      <c r="VU80" s="197"/>
      <c r="VV80" s="197"/>
      <c r="VW80" s="197"/>
      <c r="VX80" s="197"/>
      <c r="VY80" s="197"/>
      <c r="VZ80" s="197"/>
      <c r="WA80" s="197"/>
      <c r="WB80" s="197"/>
      <c r="WC80" s="197"/>
      <c r="WD80" s="197"/>
      <c r="WE80" s="197"/>
      <c r="WF80" s="197"/>
      <c r="WG80" s="197"/>
      <c r="WH80" s="197"/>
      <c r="WI80" s="197"/>
      <c r="WJ80" s="197"/>
      <c r="WK80" s="197"/>
      <c r="WL80" s="197"/>
    </row>
    <row r="81" s="197" customFormat="1" ht="22.5" customHeight="1">
      <c r="A81" s="267" t="s">
        <v>102</v>
      </c>
      <c r="B81" s="268"/>
      <c r="C81" s="268"/>
      <c r="D81" s="309"/>
      <c r="E81" s="272"/>
      <c r="F81" s="272"/>
      <c r="G81" s="273"/>
      <c r="H81" s="310"/>
      <c r="I81" s="310"/>
      <c r="J81" s="273"/>
      <c r="K81" s="274"/>
      <c r="L81" s="205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  <c r="ER81" s="197"/>
      <c r="ES81" s="197"/>
      <c r="ET81" s="197"/>
      <c r="EU81" s="197"/>
      <c r="EV81" s="197"/>
      <c r="EW81" s="197"/>
      <c r="EX81" s="197"/>
      <c r="EY81" s="197"/>
      <c r="EZ81" s="197"/>
      <c r="FA81" s="197"/>
      <c r="FB81" s="197"/>
      <c r="FC81" s="197"/>
      <c r="FD81" s="197"/>
      <c r="FE81" s="197"/>
      <c r="FF81" s="197"/>
      <c r="FG81" s="197"/>
      <c r="FH81" s="197"/>
      <c r="FI81" s="197"/>
      <c r="FJ81" s="197"/>
      <c r="FK81" s="197"/>
      <c r="FL81" s="197"/>
      <c r="FM81" s="197"/>
      <c r="FN81" s="197"/>
      <c r="FO81" s="197"/>
      <c r="FP81" s="197"/>
      <c r="FQ81" s="197"/>
      <c r="FR81" s="197"/>
      <c r="FS81" s="197"/>
      <c r="FT81" s="197"/>
      <c r="FU81" s="197"/>
      <c r="FV81" s="197"/>
      <c r="FW81" s="197"/>
      <c r="FX81" s="197"/>
      <c r="FY81" s="197"/>
      <c r="FZ81" s="197"/>
      <c r="GA81" s="197"/>
      <c r="GB81" s="197"/>
      <c r="GC81" s="197"/>
      <c r="GD81" s="197"/>
      <c r="GE81" s="197"/>
      <c r="GF81" s="197"/>
      <c r="GG81" s="197"/>
      <c r="GH81" s="197"/>
      <c r="GI81" s="197"/>
      <c r="GJ81" s="197"/>
      <c r="GK81" s="197"/>
      <c r="GL81" s="197"/>
      <c r="GM81" s="197"/>
      <c r="GN81" s="197"/>
      <c r="GO81" s="197"/>
      <c r="GP81" s="197"/>
      <c r="GQ81" s="197"/>
      <c r="GR81" s="197"/>
      <c r="GS81" s="197"/>
      <c r="GT81" s="197"/>
      <c r="GU81" s="197"/>
      <c r="GV81" s="197"/>
      <c r="GW81" s="197"/>
      <c r="GX81" s="197"/>
      <c r="GY81" s="197"/>
      <c r="GZ81" s="197"/>
      <c r="HA81" s="197"/>
      <c r="HB81" s="197"/>
      <c r="HC81" s="197"/>
      <c r="HD81" s="197"/>
      <c r="HE81" s="197"/>
      <c r="HF81" s="197"/>
      <c r="HG81" s="197"/>
      <c r="HH81" s="197"/>
      <c r="HI81" s="197"/>
      <c r="HJ81" s="197"/>
      <c r="HK81" s="197"/>
      <c r="HL81" s="197"/>
      <c r="HM81" s="197"/>
      <c r="HN81" s="197"/>
      <c r="HO81" s="197"/>
      <c r="HP81" s="197"/>
      <c r="HQ81" s="197"/>
      <c r="HR81" s="197"/>
      <c r="HS81" s="197"/>
      <c r="HT81" s="197"/>
      <c r="HU81" s="197"/>
      <c r="HV81" s="197"/>
      <c r="HW81" s="197"/>
      <c r="HX81" s="197"/>
      <c r="HY81" s="197"/>
      <c r="HZ81" s="197"/>
      <c r="IA81" s="197"/>
      <c r="IB81" s="197"/>
      <c r="IC81" s="197"/>
      <c r="ID81" s="197"/>
      <c r="IE81" s="197"/>
      <c r="IF81" s="197"/>
      <c r="IG81" s="197"/>
      <c r="IH81" s="197"/>
      <c r="II81" s="197"/>
      <c r="IJ81" s="197"/>
      <c r="IK81" s="197"/>
      <c r="IL81" s="197"/>
      <c r="IM81" s="197"/>
      <c r="IN81" s="197"/>
      <c r="IO81" s="197"/>
      <c r="IP81" s="197"/>
      <c r="IQ81" s="197"/>
      <c r="IR81" s="197"/>
      <c r="IS81" s="197"/>
      <c r="IT81" s="197"/>
      <c r="IU81" s="197"/>
      <c r="IV81" s="197"/>
      <c r="IW81" s="197"/>
      <c r="IX81" s="197"/>
      <c r="IY81" s="197"/>
      <c r="IZ81" s="197"/>
      <c r="JA81" s="197"/>
      <c r="JB81" s="197"/>
      <c r="JC81" s="197"/>
      <c r="JD81" s="197"/>
      <c r="JE81" s="197"/>
      <c r="JF81" s="197"/>
      <c r="JG81" s="197"/>
      <c r="JH81" s="197"/>
      <c r="JI81" s="197"/>
      <c r="JJ81" s="197"/>
      <c r="JK81" s="197"/>
      <c r="JL81" s="197"/>
      <c r="JM81" s="197"/>
      <c r="JN81" s="197"/>
      <c r="JO81" s="197"/>
      <c r="JP81" s="197"/>
      <c r="JQ81" s="197"/>
      <c r="JR81" s="197"/>
      <c r="JS81" s="197"/>
      <c r="JT81" s="197"/>
      <c r="JU81" s="197"/>
      <c r="JV81" s="197"/>
      <c r="JW81" s="197"/>
      <c r="JX81" s="197"/>
      <c r="JY81" s="197"/>
      <c r="JZ81" s="197"/>
      <c r="KA81" s="197"/>
      <c r="KB81" s="197"/>
      <c r="KC81" s="197"/>
      <c r="KD81" s="197"/>
      <c r="KE81" s="197"/>
      <c r="KF81" s="197"/>
      <c r="KG81" s="197"/>
      <c r="KH81" s="197"/>
      <c r="KI81" s="197"/>
      <c r="KJ81" s="197"/>
      <c r="KK81" s="197"/>
      <c r="KL81" s="197"/>
      <c r="KM81" s="197"/>
      <c r="KN81" s="197"/>
      <c r="KO81" s="197"/>
      <c r="KP81" s="197"/>
      <c r="KQ81" s="197"/>
      <c r="KR81" s="197"/>
      <c r="KS81" s="197"/>
      <c r="KT81" s="197"/>
      <c r="KU81" s="197"/>
      <c r="KV81" s="197"/>
      <c r="KW81" s="197"/>
      <c r="KX81" s="197"/>
      <c r="KY81" s="197"/>
      <c r="KZ81" s="197"/>
      <c r="LA81" s="197"/>
      <c r="LB81" s="197"/>
      <c r="LC81" s="197"/>
      <c r="LD81" s="197"/>
      <c r="LE81" s="197"/>
      <c r="LF81" s="197"/>
      <c r="LG81" s="197"/>
      <c r="LH81" s="197"/>
      <c r="LI81" s="197"/>
      <c r="LJ81" s="197"/>
      <c r="LK81" s="197"/>
      <c r="LL81" s="197"/>
      <c r="LM81" s="197"/>
      <c r="LN81" s="197"/>
      <c r="LO81" s="197"/>
      <c r="LP81" s="197"/>
      <c r="LQ81" s="197"/>
      <c r="LR81" s="197"/>
      <c r="LS81" s="197"/>
      <c r="LT81" s="197"/>
      <c r="LU81" s="197"/>
      <c r="LV81" s="197"/>
      <c r="LW81" s="197"/>
      <c r="LX81" s="197"/>
      <c r="LY81" s="197"/>
      <c r="LZ81" s="197"/>
      <c r="MA81" s="197"/>
      <c r="MB81" s="197"/>
      <c r="MC81" s="197"/>
      <c r="MD81" s="197"/>
      <c r="ME81" s="197"/>
      <c r="MF81" s="197"/>
      <c r="MG81" s="197"/>
      <c r="MH81" s="197"/>
      <c r="MI81" s="197"/>
      <c r="MJ81" s="197"/>
      <c r="MK81" s="197"/>
      <c r="ML81" s="197"/>
      <c r="MM81" s="197"/>
      <c r="MN81" s="197"/>
      <c r="MO81" s="197"/>
      <c r="MP81" s="197"/>
      <c r="MQ81" s="197"/>
      <c r="MR81" s="197"/>
      <c r="MS81" s="197"/>
      <c r="MT81" s="197"/>
      <c r="MU81" s="197"/>
      <c r="MV81" s="197"/>
      <c r="MW81" s="197"/>
      <c r="MX81" s="197"/>
      <c r="MY81" s="197"/>
      <c r="MZ81" s="197"/>
      <c r="NA81" s="197"/>
      <c r="NB81" s="197"/>
      <c r="NC81" s="197"/>
      <c r="ND81" s="197"/>
      <c r="NE81" s="197"/>
      <c r="NF81" s="197"/>
      <c r="NG81" s="197"/>
      <c r="NH81" s="197"/>
      <c r="NI81" s="197"/>
      <c r="NJ81" s="197"/>
      <c r="NK81" s="197"/>
      <c r="NL81" s="197"/>
      <c r="NM81" s="197"/>
      <c r="NN81" s="197"/>
      <c r="NO81" s="197"/>
      <c r="NP81" s="197"/>
      <c r="NQ81" s="197"/>
      <c r="NR81" s="197"/>
      <c r="NS81" s="197"/>
      <c r="NT81" s="197"/>
      <c r="NU81" s="197"/>
      <c r="NV81" s="197"/>
      <c r="NW81" s="197"/>
      <c r="NX81" s="197"/>
      <c r="NY81" s="197"/>
      <c r="NZ81" s="197"/>
      <c r="OA81" s="197"/>
      <c r="OB81" s="197"/>
      <c r="OC81" s="197"/>
      <c r="OD81" s="197"/>
      <c r="OE81" s="197"/>
      <c r="OF81" s="197"/>
      <c r="OG81" s="197"/>
      <c r="OH81" s="197"/>
      <c r="OI81" s="197"/>
      <c r="OJ81" s="197"/>
      <c r="OK81" s="197"/>
      <c r="OL81" s="197"/>
      <c r="OM81" s="197"/>
      <c r="ON81" s="197"/>
      <c r="OO81" s="197"/>
      <c r="OP81" s="197"/>
      <c r="OQ81" s="197"/>
      <c r="OR81" s="197"/>
      <c r="OS81" s="197"/>
      <c r="OT81" s="197"/>
      <c r="OU81" s="197"/>
      <c r="OV81" s="197"/>
      <c r="OW81" s="197"/>
      <c r="OX81" s="197"/>
      <c r="OY81" s="197"/>
      <c r="OZ81" s="197"/>
      <c r="PA81" s="197"/>
      <c r="PB81" s="197"/>
      <c r="PC81" s="197"/>
      <c r="PD81" s="197"/>
      <c r="PE81" s="197"/>
      <c r="PF81" s="197"/>
      <c r="PG81" s="197"/>
      <c r="PH81" s="197"/>
      <c r="PI81" s="197"/>
      <c r="PJ81" s="197"/>
      <c r="PK81" s="197"/>
      <c r="PL81" s="197"/>
      <c r="PM81" s="197"/>
      <c r="PN81" s="197"/>
      <c r="PO81" s="197"/>
      <c r="PP81" s="197"/>
      <c r="PQ81" s="197"/>
      <c r="PR81" s="197"/>
      <c r="PS81" s="197"/>
      <c r="PT81" s="197"/>
      <c r="PU81" s="197"/>
      <c r="PV81" s="197"/>
      <c r="PW81" s="197"/>
      <c r="PX81" s="197"/>
      <c r="PY81" s="197"/>
      <c r="PZ81" s="197"/>
      <c r="QA81" s="197"/>
      <c r="QB81" s="197"/>
      <c r="QC81" s="197"/>
      <c r="QD81" s="197"/>
      <c r="QE81" s="197"/>
      <c r="QF81" s="197"/>
      <c r="QG81" s="197"/>
      <c r="QH81" s="197"/>
      <c r="QI81" s="197"/>
      <c r="QJ81" s="197"/>
      <c r="QK81" s="197"/>
      <c r="QL81" s="197"/>
      <c r="QM81" s="197"/>
      <c r="QN81" s="197"/>
      <c r="QO81" s="197"/>
      <c r="QP81" s="197"/>
      <c r="QQ81" s="197"/>
      <c r="QR81" s="197"/>
      <c r="QS81" s="197"/>
      <c r="QT81" s="197"/>
      <c r="QU81" s="197"/>
      <c r="QV81" s="197"/>
      <c r="QW81" s="197"/>
      <c r="QX81" s="197"/>
      <c r="QY81" s="197"/>
      <c r="QZ81" s="197"/>
      <c r="RA81" s="197"/>
      <c r="RB81" s="197"/>
      <c r="RC81" s="197"/>
      <c r="RD81" s="197"/>
      <c r="RE81" s="197"/>
      <c r="RF81" s="197"/>
      <c r="RG81" s="197"/>
      <c r="RH81" s="197"/>
      <c r="RI81" s="197"/>
      <c r="RJ81" s="197"/>
      <c r="RK81" s="197"/>
      <c r="RL81" s="197"/>
      <c r="RM81" s="197"/>
      <c r="RN81" s="197"/>
      <c r="RO81" s="197"/>
      <c r="RP81" s="197"/>
      <c r="RQ81" s="197"/>
      <c r="RR81" s="197"/>
      <c r="RS81" s="197"/>
      <c r="RT81" s="197"/>
      <c r="RU81" s="197"/>
      <c r="RV81" s="197"/>
      <c r="RW81" s="197"/>
      <c r="RX81" s="197"/>
      <c r="RY81" s="197"/>
      <c r="RZ81" s="197"/>
      <c r="SA81" s="197"/>
      <c r="SB81" s="197"/>
      <c r="SC81" s="197"/>
      <c r="SD81" s="197"/>
      <c r="SE81" s="197"/>
      <c r="SF81" s="197"/>
      <c r="SG81" s="197"/>
      <c r="SH81" s="197"/>
      <c r="SI81" s="197"/>
      <c r="SJ81" s="197"/>
      <c r="SK81" s="197"/>
      <c r="SL81" s="197"/>
      <c r="SM81" s="197"/>
      <c r="SN81" s="197"/>
      <c r="SO81" s="197"/>
      <c r="SP81" s="197"/>
      <c r="SQ81" s="197"/>
      <c r="SR81" s="197"/>
      <c r="SS81" s="197"/>
      <c r="ST81" s="197"/>
      <c r="SU81" s="197"/>
      <c r="SV81" s="197"/>
      <c r="SW81" s="197"/>
      <c r="SX81" s="197"/>
      <c r="SY81" s="197"/>
      <c r="SZ81" s="197"/>
      <c r="TA81" s="197"/>
      <c r="TB81" s="197"/>
      <c r="TC81" s="197"/>
      <c r="TD81" s="197"/>
      <c r="TE81" s="197"/>
      <c r="TF81" s="197"/>
      <c r="TG81" s="197"/>
      <c r="TH81" s="197"/>
      <c r="TI81" s="197"/>
      <c r="TJ81" s="197"/>
      <c r="TK81" s="197"/>
      <c r="TL81" s="197"/>
      <c r="TM81" s="197"/>
      <c r="TN81" s="197"/>
      <c r="TO81" s="197"/>
      <c r="TP81" s="197"/>
      <c r="TQ81" s="197"/>
      <c r="TR81" s="197"/>
      <c r="TS81" s="197"/>
      <c r="TT81" s="197"/>
      <c r="TU81" s="197"/>
      <c r="TV81" s="197"/>
      <c r="TW81" s="197"/>
      <c r="TX81" s="197"/>
      <c r="TY81" s="197"/>
      <c r="TZ81" s="197"/>
      <c r="UA81" s="197"/>
      <c r="UB81" s="197"/>
      <c r="UC81" s="197"/>
      <c r="UD81" s="197"/>
      <c r="UE81" s="197"/>
      <c r="UF81" s="197"/>
      <c r="UG81" s="197"/>
      <c r="UH81" s="197"/>
      <c r="UI81" s="197"/>
      <c r="UJ81" s="197"/>
      <c r="UK81" s="197"/>
      <c r="UL81" s="197"/>
      <c r="UM81" s="197"/>
      <c r="UN81" s="197"/>
      <c r="UO81" s="197"/>
      <c r="UP81" s="197"/>
      <c r="UQ81" s="197"/>
      <c r="UR81" s="197"/>
      <c r="US81" s="197"/>
      <c r="UT81" s="197"/>
      <c r="UU81" s="197"/>
      <c r="UV81" s="197"/>
      <c r="UW81" s="197"/>
      <c r="UX81" s="197"/>
      <c r="UY81" s="197"/>
      <c r="UZ81" s="197"/>
      <c r="VA81" s="197"/>
      <c r="VB81" s="197"/>
      <c r="VC81" s="197"/>
      <c r="VD81" s="197"/>
      <c r="VE81" s="197"/>
      <c r="VF81" s="197"/>
      <c r="VG81" s="197"/>
      <c r="VH81" s="197"/>
      <c r="VI81" s="197"/>
      <c r="VJ81" s="197"/>
      <c r="VK81" s="197"/>
      <c r="VL81" s="197"/>
      <c r="VM81" s="197"/>
      <c r="VN81" s="197"/>
      <c r="VO81" s="197"/>
      <c r="VP81" s="197"/>
      <c r="VQ81" s="197"/>
      <c r="VR81" s="197"/>
      <c r="VS81" s="197"/>
      <c r="VT81" s="197"/>
      <c r="VU81" s="197"/>
      <c r="VV81" s="197"/>
      <c r="VW81" s="197"/>
      <c r="VX81" s="197"/>
      <c r="VY81" s="197"/>
      <c r="VZ81" s="197"/>
      <c r="WA81" s="197"/>
      <c r="WB81" s="197"/>
      <c r="WC81" s="197"/>
      <c r="WD81" s="197"/>
      <c r="WE81" s="197"/>
      <c r="WF81" s="197"/>
      <c r="WG81" s="197"/>
      <c r="WH81" s="197"/>
      <c r="WI81" s="197"/>
      <c r="WJ81" s="197"/>
      <c r="WK81" s="197"/>
      <c r="WL81" s="197"/>
    </row>
    <row r="82" s="197" customFormat="1" ht="36">
      <c r="A82" s="198">
        <v>1</v>
      </c>
      <c r="B82" s="190" t="s">
        <v>103</v>
      </c>
      <c r="C82" s="190" t="s">
        <v>104</v>
      </c>
      <c r="D82" s="221">
        <v>1</v>
      </c>
      <c r="E82" s="222"/>
      <c r="F82" s="200"/>
      <c r="G82" s="236">
        <v>2024</v>
      </c>
      <c r="H82" s="201">
        <v>6.7999999999999998</v>
      </c>
      <c r="I82" s="230">
        <v>6.7999999999999998</v>
      </c>
      <c r="J82" s="199"/>
      <c r="K82" s="238">
        <v>100</v>
      </c>
      <c r="L82" s="205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7"/>
      <c r="BH82" s="197"/>
      <c r="BI82" s="197"/>
      <c r="BJ82" s="197"/>
      <c r="BK82" s="197"/>
      <c r="BL82" s="197"/>
      <c r="BM82" s="197"/>
      <c r="BN82" s="197"/>
      <c r="BO82" s="197"/>
      <c r="BP82" s="197"/>
      <c r="BQ82" s="197"/>
      <c r="BR82" s="197"/>
      <c r="BS82" s="197"/>
      <c r="BT82" s="197"/>
      <c r="BU82" s="197"/>
      <c r="BV82" s="197"/>
      <c r="BW82" s="197"/>
      <c r="BX82" s="197"/>
      <c r="BY82" s="197"/>
      <c r="BZ82" s="197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197"/>
      <c r="CZ82" s="197"/>
      <c r="DA82" s="197"/>
      <c r="DB82" s="197"/>
      <c r="DC82" s="197"/>
      <c r="DD82" s="197"/>
      <c r="DE82" s="197"/>
      <c r="DF82" s="197"/>
      <c r="DG82" s="197"/>
      <c r="DH82" s="197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  <c r="ED82" s="197"/>
      <c r="EE82" s="197"/>
      <c r="EF82" s="197"/>
      <c r="EG82" s="197"/>
      <c r="EH82" s="197"/>
      <c r="EI82" s="197"/>
      <c r="EJ82" s="197"/>
      <c r="EK82" s="197"/>
      <c r="EL82" s="197"/>
      <c r="EM82" s="197"/>
      <c r="EN82" s="197"/>
      <c r="EO82" s="197"/>
      <c r="EP82" s="197"/>
      <c r="EQ82" s="197"/>
      <c r="ER82" s="197"/>
      <c r="ES82" s="197"/>
      <c r="ET82" s="197"/>
      <c r="EU82" s="197"/>
      <c r="EV82" s="197"/>
      <c r="EW82" s="197"/>
      <c r="EX82" s="197"/>
      <c r="EY82" s="197"/>
      <c r="EZ82" s="197"/>
      <c r="FA82" s="197"/>
      <c r="FB82" s="197"/>
      <c r="FC82" s="197"/>
      <c r="FD82" s="197"/>
      <c r="FE82" s="197"/>
      <c r="FF82" s="197"/>
      <c r="FG82" s="197"/>
      <c r="FH82" s="197"/>
      <c r="FI82" s="197"/>
      <c r="FJ82" s="197"/>
      <c r="FK82" s="197"/>
      <c r="FL82" s="197"/>
      <c r="FM82" s="197"/>
      <c r="FN82" s="197"/>
      <c r="FO82" s="197"/>
      <c r="FP82" s="197"/>
      <c r="FQ82" s="197"/>
      <c r="FR82" s="197"/>
      <c r="FS82" s="197"/>
      <c r="FT82" s="197"/>
      <c r="FU82" s="197"/>
      <c r="FV82" s="197"/>
      <c r="FW82" s="197"/>
      <c r="FX82" s="197"/>
      <c r="FY82" s="197"/>
      <c r="FZ82" s="197"/>
      <c r="GA82" s="197"/>
      <c r="GB82" s="197"/>
      <c r="GC82" s="197"/>
      <c r="GD82" s="197"/>
      <c r="GE82" s="197"/>
      <c r="GF82" s="197"/>
      <c r="GG82" s="197"/>
      <c r="GH82" s="197"/>
      <c r="GI82" s="197"/>
      <c r="GJ82" s="197"/>
      <c r="GK82" s="197"/>
      <c r="GL82" s="197"/>
      <c r="GM82" s="197"/>
      <c r="GN82" s="197"/>
      <c r="GO82" s="197"/>
      <c r="GP82" s="197"/>
      <c r="GQ82" s="197"/>
      <c r="GR82" s="197"/>
      <c r="GS82" s="197"/>
      <c r="GT82" s="197"/>
      <c r="GU82" s="197"/>
      <c r="GV82" s="197"/>
      <c r="GW82" s="197"/>
      <c r="GX82" s="197"/>
      <c r="GY82" s="197"/>
      <c r="GZ82" s="197"/>
      <c r="HA82" s="197"/>
      <c r="HB82" s="197"/>
      <c r="HC82" s="197"/>
      <c r="HD82" s="197"/>
      <c r="HE82" s="197"/>
      <c r="HF82" s="197"/>
      <c r="HG82" s="197"/>
      <c r="HH82" s="197"/>
      <c r="HI82" s="197"/>
      <c r="HJ82" s="197"/>
      <c r="HK82" s="197"/>
      <c r="HL82" s="197"/>
      <c r="HM82" s="197"/>
      <c r="HN82" s="197"/>
      <c r="HO82" s="197"/>
      <c r="HP82" s="197"/>
      <c r="HQ82" s="197"/>
      <c r="HR82" s="197"/>
      <c r="HS82" s="197"/>
      <c r="HT82" s="197"/>
      <c r="HU82" s="197"/>
      <c r="HV82" s="197"/>
      <c r="HW82" s="197"/>
      <c r="HX82" s="197"/>
      <c r="HY82" s="197"/>
      <c r="HZ82" s="197"/>
      <c r="IA82" s="197"/>
      <c r="IB82" s="197"/>
      <c r="IC82" s="197"/>
      <c r="ID82" s="197"/>
      <c r="IE82" s="197"/>
      <c r="IF82" s="197"/>
      <c r="IG82" s="197"/>
      <c r="IH82" s="197"/>
      <c r="II82" s="197"/>
      <c r="IJ82" s="197"/>
      <c r="IK82" s="197"/>
      <c r="IL82" s="197"/>
      <c r="IM82" s="197"/>
      <c r="IN82" s="197"/>
      <c r="IO82" s="197"/>
      <c r="IP82" s="197"/>
      <c r="IQ82" s="197"/>
      <c r="IR82" s="197"/>
      <c r="IS82" s="197"/>
      <c r="IT82" s="197"/>
      <c r="IU82" s="197"/>
      <c r="IV82" s="197"/>
      <c r="IW82" s="197"/>
      <c r="IX82" s="197"/>
      <c r="IY82" s="197"/>
      <c r="IZ82" s="197"/>
      <c r="JA82" s="197"/>
      <c r="JB82" s="197"/>
      <c r="JC82" s="197"/>
      <c r="JD82" s="197"/>
      <c r="JE82" s="197"/>
      <c r="JF82" s="197"/>
      <c r="JG82" s="197"/>
      <c r="JH82" s="197"/>
      <c r="JI82" s="197"/>
      <c r="JJ82" s="197"/>
      <c r="JK82" s="197"/>
      <c r="JL82" s="197"/>
      <c r="JM82" s="197"/>
      <c r="JN82" s="197"/>
      <c r="JO82" s="197"/>
      <c r="JP82" s="197"/>
      <c r="JQ82" s="197"/>
      <c r="JR82" s="197"/>
      <c r="JS82" s="197"/>
      <c r="JT82" s="197"/>
      <c r="JU82" s="197"/>
      <c r="JV82" s="197"/>
      <c r="JW82" s="197"/>
      <c r="JX82" s="197"/>
      <c r="JY82" s="197"/>
      <c r="JZ82" s="197"/>
      <c r="KA82" s="197"/>
      <c r="KB82" s="197"/>
      <c r="KC82" s="197"/>
      <c r="KD82" s="197"/>
      <c r="KE82" s="197"/>
      <c r="KF82" s="197"/>
      <c r="KG82" s="197"/>
      <c r="KH82" s="197"/>
      <c r="KI82" s="197"/>
      <c r="KJ82" s="197"/>
      <c r="KK82" s="197"/>
      <c r="KL82" s="197"/>
      <c r="KM82" s="197"/>
      <c r="KN82" s="197"/>
      <c r="KO82" s="197"/>
      <c r="KP82" s="197"/>
      <c r="KQ82" s="197"/>
      <c r="KR82" s="197"/>
      <c r="KS82" s="197"/>
      <c r="KT82" s="197"/>
      <c r="KU82" s="197"/>
      <c r="KV82" s="197"/>
      <c r="KW82" s="197"/>
      <c r="KX82" s="197"/>
      <c r="KY82" s="197"/>
      <c r="KZ82" s="197"/>
      <c r="LA82" s="197"/>
      <c r="LB82" s="197"/>
      <c r="LC82" s="197"/>
      <c r="LD82" s="197"/>
      <c r="LE82" s="197"/>
      <c r="LF82" s="197"/>
      <c r="LG82" s="197"/>
      <c r="LH82" s="197"/>
      <c r="LI82" s="197"/>
      <c r="LJ82" s="197"/>
      <c r="LK82" s="197"/>
      <c r="LL82" s="197"/>
      <c r="LM82" s="197"/>
      <c r="LN82" s="197"/>
      <c r="LO82" s="197"/>
      <c r="LP82" s="197"/>
      <c r="LQ82" s="197"/>
      <c r="LR82" s="197"/>
      <c r="LS82" s="197"/>
      <c r="LT82" s="197"/>
      <c r="LU82" s="197"/>
      <c r="LV82" s="197"/>
      <c r="LW82" s="197"/>
      <c r="LX82" s="197"/>
      <c r="LY82" s="197"/>
      <c r="LZ82" s="197"/>
      <c r="MA82" s="197"/>
      <c r="MB82" s="197"/>
      <c r="MC82" s="197"/>
      <c r="MD82" s="197"/>
      <c r="ME82" s="197"/>
      <c r="MF82" s="197"/>
      <c r="MG82" s="197"/>
      <c r="MH82" s="197"/>
      <c r="MI82" s="197"/>
      <c r="MJ82" s="197"/>
      <c r="MK82" s="197"/>
      <c r="ML82" s="197"/>
      <c r="MM82" s="197"/>
      <c r="MN82" s="197"/>
      <c r="MO82" s="197"/>
      <c r="MP82" s="197"/>
      <c r="MQ82" s="197"/>
      <c r="MR82" s="197"/>
      <c r="MS82" s="197"/>
      <c r="MT82" s="197"/>
      <c r="MU82" s="197"/>
      <c r="MV82" s="197"/>
      <c r="MW82" s="197"/>
      <c r="MX82" s="197"/>
      <c r="MY82" s="197"/>
      <c r="MZ82" s="197"/>
      <c r="NA82" s="197"/>
      <c r="NB82" s="197"/>
      <c r="NC82" s="197"/>
      <c r="ND82" s="197"/>
      <c r="NE82" s="197"/>
      <c r="NF82" s="197"/>
      <c r="NG82" s="197"/>
      <c r="NH82" s="197"/>
      <c r="NI82" s="197"/>
      <c r="NJ82" s="197"/>
      <c r="NK82" s="197"/>
      <c r="NL82" s="197"/>
      <c r="NM82" s="197"/>
      <c r="NN82" s="197"/>
      <c r="NO82" s="197"/>
      <c r="NP82" s="197"/>
      <c r="NQ82" s="197"/>
      <c r="NR82" s="197"/>
      <c r="NS82" s="197"/>
      <c r="NT82" s="197"/>
      <c r="NU82" s="197"/>
      <c r="NV82" s="197"/>
      <c r="NW82" s="197"/>
      <c r="NX82" s="197"/>
      <c r="NY82" s="197"/>
      <c r="NZ82" s="197"/>
      <c r="OA82" s="197"/>
      <c r="OB82" s="197"/>
      <c r="OC82" s="197"/>
      <c r="OD82" s="197"/>
      <c r="OE82" s="197"/>
      <c r="OF82" s="197"/>
      <c r="OG82" s="197"/>
      <c r="OH82" s="197"/>
      <c r="OI82" s="197"/>
      <c r="OJ82" s="197"/>
      <c r="OK82" s="197"/>
      <c r="OL82" s="197"/>
      <c r="OM82" s="197"/>
      <c r="ON82" s="197"/>
      <c r="OO82" s="197"/>
      <c r="OP82" s="197"/>
      <c r="OQ82" s="197"/>
      <c r="OR82" s="197"/>
      <c r="OS82" s="197"/>
      <c r="OT82" s="197"/>
      <c r="OU82" s="197"/>
      <c r="OV82" s="197"/>
      <c r="OW82" s="197"/>
      <c r="OX82" s="197"/>
      <c r="OY82" s="197"/>
      <c r="OZ82" s="197"/>
      <c r="PA82" s="197"/>
      <c r="PB82" s="197"/>
      <c r="PC82" s="197"/>
      <c r="PD82" s="197"/>
      <c r="PE82" s="197"/>
      <c r="PF82" s="197"/>
      <c r="PG82" s="197"/>
      <c r="PH82" s="197"/>
      <c r="PI82" s="197"/>
      <c r="PJ82" s="197"/>
      <c r="PK82" s="197"/>
      <c r="PL82" s="197"/>
      <c r="PM82" s="197"/>
      <c r="PN82" s="197"/>
      <c r="PO82" s="197"/>
      <c r="PP82" s="197"/>
      <c r="PQ82" s="197"/>
      <c r="PR82" s="197"/>
      <c r="PS82" s="197"/>
      <c r="PT82" s="197"/>
      <c r="PU82" s="197"/>
      <c r="PV82" s="197"/>
      <c r="PW82" s="197"/>
      <c r="PX82" s="197"/>
      <c r="PY82" s="197"/>
      <c r="PZ82" s="197"/>
      <c r="QA82" s="197"/>
      <c r="QB82" s="197"/>
      <c r="QC82" s="197"/>
      <c r="QD82" s="197"/>
      <c r="QE82" s="197"/>
      <c r="QF82" s="197"/>
      <c r="QG82" s="197"/>
      <c r="QH82" s="197"/>
      <c r="QI82" s="197"/>
      <c r="QJ82" s="197"/>
      <c r="QK82" s="197"/>
      <c r="QL82" s="197"/>
      <c r="QM82" s="197"/>
      <c r="QN82" s="197"/>
      <c r="QO82" s="197"/>
      <c r="QP82" s="197"/>
      <c r="QQ82" s="197"/>
      <c r="QR82" s="197"/>
      <c r="QS82" s="197"/>
      <c r="QT82" s="197"/>
      <c r="QU82" s="197"/>
      <c r="QV82" s="197"/>
      <c r="QW82" s="197"/>
      <c r="QX82" s="197"/>
      <c r="QY82" s="197"/>
      <c r="QZ82" s="197"/>
      <c r="RA82" s="197"/>
      <c r="RB82" s="197"/>
      <c r="RC82" s="197"/>
      <c r="RD82" s="197"/>
      <c r="RE82" s="197"/>
      <c r="RF82" s="197"/>
      <c r="RG82" s="197"/>
      <c r="RH82" s="197"/>
      <c r="RI82" s="197"/>
      <c r="RJ82" s="197"/>
      <c r="RK82" s="197"/>
      <c r="RL82" s="197"/>
      <c r="RM82" s="197"/>
      <c r="RN82" s="197"/>
      <c r="RO82" s="197"/>
      <c r="RP82" s="197"/>
      <c r="RQ82" s="197"/>
      <c r="RR82" s="197"/>
      <c r="RS82" s="197"/>
      <c r="RT82" s="197"/>
      <c r="RU82" s="197"/>
      <c r="RV82" s="197"/>
      <c r="RW82" s="197"/>
      <c r="RX82" s="197"/>
      <c r="RY82" s="197"/>
      <c r="RZ82" s="197"/>
      <c r="SA82" s="197"/>
      <c r="SB82" s="197"/>
      <c r="SC82" s="197"/>
      <c r="SD82" s="197"/>
      <c r="SE82" s="197"/>
      <c r="SF82" s="197"/>
      <c r="SG82" s="197"/>
      <c r="SH82" s="197"/>
      <c r="SI82" s="197"/>
      <c r="SJ82" s="197"/>
      <c r="SK82" s="197"/>
      <c r="SL82" s="197"/>
      <c r="SM82" s="197"/>
      <c r="SN82" s="197"/>
      <c r="SO82" s="197"/>
      <c r="SP82" s="197"/>
      <c r="SQ82" s="197"/>
      <c r="SR82" s="197"/>
      <c r="SS82" s="197"/>
      <c r="ST82" s="197"/>
      <c r="SU82" s="197"/>
      <c r="SV82" s="197"/>
      <c r="SW82" s="197"/>
      <c r="SX82" s="197"/>
      <c r="SY82" s="197"/>
      <c r="SZ82" s="197"/>
      <c r="TA82" s="197"/>
      <c r="TB82" s="197"/>
      <c r="TC82" s="197"/>
      <c r="TD82" s="197"/>
      <c r="TE82" s="197"/>
      <c r="TF82" s="197"/>
      <c r="TG82" s="197"/>
      <c r="TH82" s="197"/>
      <c r="TI82" s="197"/>
      <c r="TJ82" s="197"/>
      <c r="TK82" s="197"/>
      <c r="TL82" s="197"/>
      <c r="TM82" s="197"/>
      <c r="TN82" s="197"/>
      <c r="TO82" s="197"/>
      <c r="TP82" s="197"/>
      <c r="TQ82" s="197"/>
      <c r="TR82" s="197"/>
      <c r="TS82" s="197"/>
      <c r="TT82" s="197"/>
      <c r="TU82" s="197"/>
      <c r="TV82" s="197"/>
      <c r="TW82" s="197"/>
      <c r="TX82" s="197"/>
      <c r="TY82" s="197"/>
      <c r="TZ82" s="197"/>
      <c r="UA82" s="197"/>
      <c r="UB82" s="197"/>
      <c r="UC82" s="197"/>
      <c r="UD82" s="197"/>
      <c r="UE82" s="197"/>
      <c r="UF82" s="197"/>
      <c r="UG82" s="197"/>
      <c r="UH82" s="197"/>
      <c r="UI82" s="197"/>
      <c r="UJ82" s="197"/>
      <c r="UK82" s="197"/>
      <c r="UL82" s="197"/>
      <c r="UM82" s="197"/>
      <c r="UN82" s="197"/>
      <c r="UO82" s="197"/>
      <c r="UP82" s="197"/>
      <c r="UQ82" s="197"/>
      <c r="UR82" s="197"/>
      <c r="US82" s="197"/>
      <c r="UT82" s="197"/>
      <c r="UU82" s="197"/>
      <c r="UV82" s="197"/>
      <c r="UW82" s="197"/>
      <c r="UX82" s="197"/>
      <c r="UY82" s="197"/>
      <c r="UZ82" s="197"/>
      <c r="VA82" s="197"/>
      <c r="VB82" s="197"/>
      <c r="VC82" s="197"/>
      <c r="VD82" s="197"/>
      <c r="VE82" s="197"/>
      <c r="VF82" s="197"/>
      <c r="VG82" s="197"/>
      <c r="VH82" s="197"/>
      <c r="VI82" s="197"/>
      <c r="VJ82" s="197"/>
      <c r="VK82" s="197"/>
      <c r="VL82" s="197"/>
      <c r="VM82" s="197"/>
      <c r="VN82" s="197"/>
      <c r="VO82" s="197"/>
      <c r="VP82" s="197"/>
      <c r="VQ82" s="197"/>
      <c r="VR82" s="197"/>
      <c r="VS82" s="197"/>
      <c r="VT82" s="197"/>
      <c r="VU82" s="197"/>
      <c r="VV82" s="197"/>
      <c r="VW82" s="197"/>
      <c r="VX82" s="197"/>
      <c r="VY82" s="197"/>
      <c r="VZ82" s="197"/>
      <c r="WA82" s="197"/>
      <c r="WB82" s="197"/>
      <c r="WC82" s="197"/>
      <c r="WD82" s="197"/>
      <c r="WE82" s="197"/>
      <c r="WF82" s="197"/>
      <c r="WG82" s="197"/>
      <c r="WH82" s="197"/>
      <c r="WI82" s="197"/>
      <c r="WJ82" s="197"/>
      <c r="WK82" s="197"/>
      <c r="WL82" s="197"/>
    </row>
    <row r="83" s="197" customFormat="1" ht="22.5" customHeight="1">
      <c r="A83" s="245">
        <v>1</v>
      </c>
      <c r="B83" s="308" t="s">
        <v>70</v>
      </c>
      <c r="C83" s="191"/>
      <c r="D83" s="263"/>
      <c r="E83" s="311"/>
      <c r="F83" s="312"/>
      <c r="G83" s="216"/>
      <c r="H83" s="266">
        <f>H82</f>
        <v>6.7999999999999998</v>
      </c>
      <c r="I83" s="217">
        <f>I82</f>
        <v>6.7999999999999998</v>
      </c>
      <c r="J83" s="265">
        <v>0</v>
      </c>
      <c r="K83" s="218" t="s">
        <v>101</v>
      </c>
      <c r="L83" s="205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7"/>
      <c r="BH83" s="197"/>
      <c r="BI83" s="197"/>
      <c r="BJ83" s="197"/>
      <c r="BK83" s="197"/>
      <c r="BL83" s="197"/>
      <c r="BM83" s="197"/>
      <c r="BN83" s="197"/>
      <c r="BO83" s="197"/>
      <c r="BP83" s="197"/>
      <c r="BQ83" s="197"/>
      <c r="BR83" s="197"/>
      <c r="BS83" s="197"/>
      <c r="BT83" s="197"/>
      <c r="BU83" s="197"/>
      <c r="BV83" s="197"/>
      <c r="BW83" s="197"/>
      <c r="BX83" s="197"/>
      <c r="BY83" s="197"/>
      <c r="BZ83" s="197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197"/>
      <c r="CZ83" s="197"/>
      <c r="DA83" s="197"/>
      <c r="DB83" s="197"/>
      <c r="DC83" s="197"/>
      <c r="DD83" s="197"/>
      <c r="DE83" s="197"/>
      <c r="DF83" s="197"/>
      <c r="DG83" s="197"/>
      <c r="DH83" s="197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  <c r="ED83" s="197"/>
      <c r="EE83" s="197"/>
      <c r="EF83" s="197"/>
      <c r="EG83" s="197"/>
      <c r="EH83" s="197"/>
      <c r="EI83" s="197"/>
      <c r="EJ83" s="197"/>
      <c r="EK83" s="197"/>
      <c r="EL83" s="197"/>
      <c r="EM83" s="197"/>
      <c r="EN83" s="197"/>
      <c r="EO83" s="197"/>
      <c r="EP83" s="197"/>
      <c r="EQ83" s="197"/>
      <c r="ER83" s="197"/>
      <c r="ES83" s="197"/>
      <c r="ET83" s="197"/>
      <c r="EU83" s="197"/>
      <c r="EV83" s="197"/>
      <c r="EW83" s="197"/>
      <c r="EX83" s="197"/>
      <c r="EY83" s="197"/>
      <c r="EZ83" s="197"/>
      <c r="FA83" s="197"/>
      <c r="FB83" s="197"/>
      <c r="FC83" s="197"/>
      <c r="FD83" s="197"/>
      <c r="FE83" s="197"/>
      <c r="FF83" s="197"/>
      <c r="FG83" s="197"/>
      <c r="FH83" s="197"/>
      <c r="FI83" s="197"/>
      <c r="FJ83" s="197"/>
      <c r="FK83" s="197"/>
      <c r="FL83" s="197"/>
      <c r="FM83" s="197"/>
      <c r="FN83" s="197"/>
      <c r="FO83" s="197"/>
      <c r="FP83" s="197"/>
      <c r="FQ83" s="197"/>
      <c r="FR83" s="197"/>
      <c r="FS83" s="197"/>
      <c r="FT83" s="197"/>
      <c r="FU83" s="197"/>
      <c r="FV83" s="197"/>
      <c r="FW83" s="197"/>
      <c r="FX83" s="197"/>
      <c r="FY83" s="197"/>
      <c r="FZ83" s="197"/>
      <c r="GA83" s="197"/>
      <c r="GB83" s="197"/>
      <c r="GC83" s="197"/>
      <c r="GD83" s="197"/>
      <c r="GE83" s="197"/>
      <c r="GF83" s="197"/>
      <c r="GG83" s="197"/>
      <c r="GH83" s="197"/>
      <c r="GI83" s="197"/>
      <c r="GJ83" s="197"/>
      <c r="GK83" s="197"/>
      <c r="GL83" s="197"/>
      <c r="GM83" s="197"/>
      <c r="GN83" s="197"/>
      <c r="GO83" s="197"/>
      <c r="GP83" s="197"/>
      <c r="GQ83" s="197"/>
      <c r="GR83" s="197"/>
      <c r="GS83" s="197"/>
      <c r="GT83" s="197"/>
      <c r="GU83" s="197"/>
      <c r="GV83" s="197"/>
      <c r="GW83" s="197"/>
      <c r="GX83" s="197"/>
      <c r="GY83" s="197"/>
      <c r="GZ83" s="197"/>
      <c r="HA83" s="197"/>
      <c r="HB83" s="197"/>
      <c r="HC83" s="197"/>
      <c r="HD83" s="197"/>
      <c r="HE83" s="197"/>
      <c r="HF83" s="197"/>
      <c r="HG83" s="197"/>
      <c r="HH83" s="197"/>
      <c r="HI83" s="197"/>
      <c r="HJ83" s="197"/>
      <c r="HK83" s="197"/>
      <c r="HL83" s="197"/>
      <c r="HM83" s="197"/>
      <c r="HN83" s="197"/>
      <c r="HO83" s="197"/>
      <c r="HP83" s="197"/>
      <c r="HQ83" s="197"/>
      <c r="HR83" s="197"/>
      <c r="HS83" s="197"/>
      <c r="HT83" s="197"/>
      <c r="HU83" s="197"/>
      <c r="HV83" s="197"/>
      <c r="HW83" s="197"/>
      <c r="HX83" s="197"/>
      <c r="HY83" s="197"/>
      <c r="HZ83" s="197"/>
      <c r="IA83" s="197"/>
      <c r="IB83" s="197"/>
      <c r="IC83" s="197"/>
      <c r="ID83" s="197"/>
      <c r="IE83" s="197"/>
      <c r="IF83" s="197"/>
      <c r="IG83" s="197"/>
      <c r="IH83" s="197"/>
      <c r="II83" s="197"/>
      <c r="IJ83" s="197"/>
      <c r="IK83" s="197"/>
      <c r="IL83" s="197"/>
      <c r="IM83" s="197"/>
      <c r="IN83" s="197"/>
      <c r="IO83" s="197"/>
      <c r="IP83" s="197"/>
      <c r="IQ83" s="197"/>
      <c r="IR83" s="197"/>
      <c r="IS83" s="197"/>
      <c r="IT83" s="197"/>
      <c r="IU83" s="197"/>
      <c r="IV83" s="197"/>
      <c r="IW83" s="197"/>
      <c r="IX83" s="197"/>
      <c r="IY83" s="197"/>
      <c r="IZ83" s="197"/>
      <c r="JA83" s="197"/>
      <c r="JB83" s="197"/>
      <c r="JC83" s="197"/>
      <c r="JD83" s="197"/>
      <c r="JE83" s="197"/>
      <c r="JF83" s="197"/>
      <c r="JG83" s="197"/>
      <c r="JH83" s="197"/>
      <c r="JI83" s="197"/>
      <c r="JJ83" s="197"/>
      <c r="JK83" s="197"/>
      <c r="JL83" s="197"/>
      <c r="JM83" s="197"/>
      <c r="JN83" s="197"/>
      <c r="JO83" s="197"/>
      <c r="JP83" s="197"/>
      <c r="JQ83" s="197"/>
      <c r="JR83" s="197"/>
      <c r="JS83" s="197"/>
      <c r="JT83" s="197"/>
      <c r="JU83" s="197"/>
      <c r="JV83" s="197"/>
      <c r="JW83" s="197"/>
      <c r="JX83" s="197"/>
      <c r="JY83" s="197"/>
      <c r="JZ83" s="197"/>
      <c r="KA83" s="197"/>
      <c r="KB83" s="197"/>
      <c r="KC83" s="197"/>
      <c r="KD83" s="197"/>
      <c r="KE83" s="197"/>
      <c r="KF83" s="197"/>
      <c r="KG83" s="197"/>
      <c r="KH83" s="197"/>
      <c r="KI83" s="197"/>
      <c r="KJ83" s="197"/>
      <c r="KK83" s="197"/>
      <c r="KL83" s="197"/>
      <c r="KM83" s="197"/>
      <c r="KN83" s="197"/>
      <c r="KO83" s="197"/>
      <c r="KP83" s="197"/>
      <c r="KQ83" s="197"/>
      <c r="KR83" s="197"/>
      <c r="KS83" s="197"/>
      <c r="KT83" s="197"/>
      <c r="KU83" s="197"/>
      <c r="KV83" s="197"/>
      <c r="KW83" s="197"/>
      <c r="KX83" s="197"/>
      <c r="KY83" s="197"/>
      <c r="KZ83" s="197"/>
      <c r="LA83" s="197"/>
      <c r="LB83" s="197"/>
      <c r="LC83" s="197"/>
      <c r="LD83" s="197"/>
      <c r="LE83" s="197"/>
      <c r="LF83" s="197"/>
      <c r="LG83" s="197"/>
      <c r="LH83" s="197"/>
      <c r="LI83" s="197"/>
      <c r="LJ83" s="197"/>
      <c r="LK83" s="197"/>
      <c r="LL83" s="197"/>
      <c r="LM83" s="197"/>
      <c r="LN83" s="197"/>
      <c r="LO83" s="197"/>
      <c r="LP83" s="197"/>
      <c r="LQ83" s="197"/>
      <c r="LR83" s="197"/>
      <c r="LS83" s="197"/>
      <c r="LT83" s="197"/>
      <c r="LU83" s="197"/>
      <c r="LV83" s="197"/>
      <c r="LW83" s="197"/>
      <c r="LX83" s="197"/>
      <c r="LY83" s="197"/>
      <c r="LZ83" s="197"/>
      <c r="MA83" s="197"/>
      <c r="MB83" s="197"/>
      <c r="MC83" s="197"/>
      <c r="MD83" s="197"/>
      <c r="ME83" s="197"/>
      <c r="MF83" s="197"/>
      <c r="MG83" s="197"/>
      <c r="MH83" s="197"/>
      <c r="MI83" s="197"/>
      <c r="MJ83" s="197"/>
      <c r="MK83" s="197"/>
      <c r="ML83" s="197"/>
      <c r="MM83" s="197"/>
      <c r="MN83" s="197"/>
      <c r="MO83" s="197"/>
      <c r="MP83" s="197"/>
      <c r="MQ83" s="197"/>
      <c r="MR83" s="197"/>
      <c r="MS83" s="197"/>
      <c r="MT83" s="197"/>
      <c r="MU83" s="197"/>
      <c r="MV83" s="197"/>
      <c r="MW83" s="197"/>
      <c r="MX83" s="197"/>
      <c r="MY83" s="197"/>
      <c r="MZ83" s="197"/>
      <c r="NA83" s="197"/>
      <c r="NB83" s="197"/>
      <c r="NC83" s="197"/>
      <c r="ND83" s="197"/>
      <c r="NE83" s="197"/>
      <c r="NF83" s="197"/>
      <c r="NG83" s="197"/>
      <c r="NH83" s="197"/>
      <c r="NI83" s="197"/>
      <c r="NJ83" s="197"/>
      <c r="NK83" s="197"/>
      <c r="NL83" s="197"/>
      <c r="NM83" s="197"/>
      <c r="NN83" s="197"/>
      <c r="NO83" s="197"/>
      <c r="NP83" s="197"/>
      <c r="NQ83" s="197"/>
      <c r="NR83" s="197"/>
      <c r="NS83" s="197"/>
      <c r="NT83" s="197"/>
      <c r="NU83" s="197"/>
      <c r="NV83" s="197"/>
      <c r="NW83" s="197"/>
      <c r="NX83" s="197"/>
      <c r="NY83" s="197"/>
      <c r="NZ83" s="197"/>
      <c r="OA83" s="197"/>
      <c r="OB83" s="197"/>
      <c r="OC83" s="197"/>
      <c r="OD83" s="197"/>
      <c r="OE83" s="197"/>
      <c r="OF83" s="197"/>
      <c r="OG83" s="197"/>
      <c r="OH83" s="197"/>
      <c r="OI83" s="197"/>
      <c r="OJ83" s="197"/>
      <c r="OK83" s="197"/>
      <c r="OL83" s="197"/>
      <c r="OM83" s="197"/>
      <c r="ON83" s="197"/>
      <c r="OO83" s="197"/>
      <c r="OP83" s="197"/>
      <c r="OQ83" s="197"/>
      <c r="OR83" s="197"/>
      <c r="OS83" s="197"/>
      <c r="OT83" s="197"/>
      <c r="OU83" s="197"/>
      <c r="OV83" s="197"/>
      <c r="OW83" s="197"/>
      <c r="OX83" s="197"/>
      <c r="OY83" s="197"/>
      <c r="OZ83" s="197"/>
      <c r="PA83" s="197"/>
      <c r="PB83" s="197"/>
      <c r="PC83" s="197"/>
      <c r="PD83" s="197"/>
      <c r="PE83" s="197"/>
      <c r="PF83" s="197"/>
      <c r="PG83" s="197"/>
      <c r="PH83" s="197"/>
      <c r="PI83" s="197"/>
      <c r="PJ83" s="197"/>
      <c r="PK83" s="197"/>
      <c r="PL83" s="197"/>
      <c r="PM83" s="197"/>
      <c r="PN83" s="197"/>
      <c r="PO83" s="197"/>
      <c r="PP83" s="197"/>
      <c r="PQ83" s="197"/>
      <c r="PR83" s="197"/>
      <c r="PS83" s="197"/>
      <c r="PT83" s="197"/>
      <c r="PU83" s="197"/>
      <c r="PV83" s="197"/>
      <c r="PW83" s="197"/>
      <c r="PX83" s="197"/>
      <c r="PY83" s="197"/>
      <c r="PZ83" s="197"/>
      <c r="QA83" s="197"/>
      <c r="QB83" s="197"/>
      <c r="QC83" s="197"/>
      <c r="QD83" s="197"/>
      <c r="QE83" s="197"/>
      <c r="QF83" s="197"/>
      <c r="QG83" s="197"/>
      <c r="QH83" s="197"/>
      <c r="QI83" s="197"/>
      <c r="QJ83" s="197"/>
      <c r="QK83" s="197"/>
      <c r="QL83" s="197"/>
      <c r="QM83" s="197"/>
      <c r="QN83" s="197"/>
      <c r="QO83" s="197"/>
      <c r="QP83" s="197"/>
      <c r="QQ83" s="197"/>
      <c r="QR83" s="197"/>
      <c r="QS83" s="197"/>
      <c r="QT83" s="197"/>
      <c r="QU83" s="197"/>
      <c r="QV83" s="197"/>
      <c r="QW83" s="197"/>
      <c r="QX83" s="197"/>
      <c r="QY83" s="197"/>
      <c r="QZ83" s="197"/>
      <c r="RA83" s="197"/>
      <c r="RB83" s="197"/>
      <c r="RC83" s="197"/>
      <c r="RD83" s="197"/>
      <c r="RE83" s="197"/>
      <c r="RF83" s="197"/>
      <c r="RG83" s="197"/>
      <c r="RH83" s="197"/>
      <c r="RI83" s="197"/>
      <c r="RJ83" s="197"/>
      <c r="RK83" s="197"/>
      <c r="RL83" s="197"/>
      <c r="RM83" s="197"/>
      <c r="RN83" s="197"/>
      <c r="RO83" s="197"/>
      <c r="RP83" s="197"/>
      <c r="RQ83" s="197"/>
      <c r="RR83" s="197"/>
      <c r="RS83" s="197"/>
      <c r="RT83" s="197"/>
      <c r="RU83" s="197"/>
      <c r="RV83" s="197"/>
      <c r="RW83" s="197"/>
      <c r="RX83" s="197"/>
      <c r="RY83" s="197"/>
      <c r="RZ83" s="197"/>
      <c r="SA83" s="197"/>
      <c r="SB83" s="197"/>
      <c r="SC83" s="197"/>
      <c r="SD83" s="197"/>
      <c r="SE83" s="197"/>
      <c r="SF83" s="197"/>
      <c r="SG83" s="197"/>
      <c r="SH83" s="197"/>
      <c r="SI83" s="197"/>
      <c r="SJ83" s="197"/>
      <c r="SK83" s="197"/>
      <c r="SL83" s="197"/>
      <c r="SM83" s="197"/>
      <c r="SN83" s="197"/>
      <c r="SO83" s="197"/>
      <c r="SP83" s="197"/>
      <c r="SQ83" s="197"/>
      <c r="SR83" s="197"/>
      <c r="SS83" s="197"/>
      <c r="ST83" s="197"/>
      <c r="SU83" s="197"/>
      <c r="SV83" s="197"/>
      <c r="SW83" s="197"/>
      <c r="SX83" s="197"/>
      <c r="SY83" s="197"/>
      <c r="SZ83" s="197"/>
      <c r="TA83" s="197"/>
      <c r="TB83" s="197"/>
      <c r="TC83" s="197"/>
      <c r="TD83" s="197"/>
      <c r="TE83" s="197"/>
      <c r="TF83" s="197"/>
      <c r="TG83" s="197"/>
      <c r="TH83" s="197"/>
      <c r="TI83" s="197"/>
      <c r="TJ83" s="197"/>
      <c r="TK83" s="197"/>
      <c r="TL83" s="197"/>
      <c r="TM83" s="197"/>
      <c r="TN83" s="197"/>
      <c r="TO83" s="197"/>
      <c r="TP83" s="197"/>
      <c r="TQ83" s="197"/>
      <c r="TR83" s="197"/>
      <c r="TS83" s="197"/>
      <c r="TT83" s="197"/>
      <c r="TU83" s="197"/>
      <c r="TV83" s="197"/>
      <c r="TW83" s="197"/>
      <c r="TX83" s="197"/>
      <c r="TY83" s="197"/>
      <c r="TZ83" s="197"/>
      <c r="UA83" s="197"/>
      <c r="UB83" s="197"/>
      <c r="UC83" s="197"/>
      <c r="UD83" s="197"/>
      <c r="UE83" s="197"/>
      <c r="UF83" s="197"/>
      <c r="UG83" s="197"/>
      <c r="UH83" s="197"/>
      <c r="UI83" s="197"/>
      <c r="UJ83" s="197"/>
      <c r="UK83" s="197"/>
      <c r="UL83" s="197"/>
      <c r="UM83" s="197"/>
      <c r="UN83" s="197"/>
      <c r="UO83" s="197"/>
      <c r="UP83" s="197"/>
      <c r="UQ83" s="197"/>
      <c r="UR83" s="197"/>
      <c r="US83" s="197"/>
      <c r="UT83" s="197"/>
      <c r="UU83" s="197"/>
      <c r="UV83" s="197"/>
      <c r="UW83" s="197"/>
      <c r="UX83" s="197"/>
      <c r="UY83" s="197"/>
      <c r="UZ83" s="197"/>
      <c r="VA83" s="197"/>
      <c r="VB83" s="197"/>
      <c r="VC83" s="197"/>
      <c r="VD83" s="197"/>
      <c r="VE83" s="197"/>
      <c r="VF83" s="197"/>
      <c r="VG83" s="197"/>
      <c r="VH83" s="197"/>
      <c r="VI83" s="197"/>
      <c r="VJ83" s="197"/>
      <c r="VK83" s="197"/>
      <c r="VL83" s="197"/>
      <c r="VM83" s="197"/>
      <c r="VN83" s="197"/>
      <c r="VO83" s="197"/>
      <c r="VP83" s="197"/>
      <c r="VQ83" s="197"/>
      <c r="VR83" s="197"/>
      <c r="VS83" s="197"/>
      <c r="VT83" s="197"/>
      <c r="VU83" s="197"/>
      <c r="VV83" s="197"/>
      <c r="VW83" s="197"/>
      <c r="VX83" s="197"/>
      <c r="VY83" s="197"/>
      <c r="VZ83" s="197"/>
      <c r="WA83" s="197"/>
      <c r="WB83" s="197"/>
      <c r="WC83" s="197"/>
      <c r="WD83" s="197"/>
      <c r="WE83" s="197"/>
      <c r="WF83" s="197"/>
      <c r="WG83" s="197"/>
      <c r="WH83" s="197"/>
      <c r="WI83" s="197"/>
      <c r="WJ83" s="197"/>
      <c r="WK83" s="197"/>
      <c r="WL83" s="197"/>
    </row>
    <row r="84" s="197" customFormat="1" ht="12.75" customHeight="1">
      <c r="A84" s="245">
        <f>A80+A83</f>
        <v>2</v>
      </c>
      <c r="B84" s="308" t="s">
        <v>105</v>
      </c>
      <c r="C84" s="191"/>
      <c r="D84" s="263"/>
      <c r="E84" s="311"/>
      <c r="F84" s="312"/>
      <c r="G84" s="216"/>
      <c r="H84" s="217">
        <f>H80+H83</f>
        <v>18.800000000000001</v>
      </c>
      <c r="I84" s="217">
        <f>I80+I83</f>
        <v>18.800000000000001</v>
      </c>
      <c r="J84" s="216">
        <f>J80+J83</f>
        <v>0</v>
      </c>
      <c r="K84" s="218" t="s">
        <v>101</v>
      </c>
      <c r="L84" s="205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7"/>
      <c r="BH84" s="197"/>
      <c r="BI84" s="197"/>
      <c r="BJ84" s="197"/>
      <c r="BK84" s="197"/>
      <c r="BL84" s="197"/>
      <c r="BM84" s="197"/>
      <c r="BN84" s="197"/>
      <c r="BO84" s="197"/>
      <c r="BP84" s="197"/>
      <c r="BQ84" s="197"/>
      <c r="BR84" s="197"/>
      <c r="BS84" s="197"/>
      <c r="BT84" s="197"/>
      <c r="BU84" s="197"/>
      <c r="BV84" s="197"/>
      <c r="BW84" s="197"/>
      <c r="BX84" s="197"/>
      <c r="BY84" s="197"/>
      <c r="BZ84" s="197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197"/>
      <c r="CZ84" s="197"/>
      <c r="DA84" s="197"/>
      <c r="DB84" s="197"/>
      <c r="DC84" s="197"/>
      <c r="DD84" s="197"/>
      <c r="DE84" s="197"/>
      <c r="DF84" s="197"/>
      <c r="DG84" s="197"/>
      <c r="DH84" s="197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  <c r="ED84" s="197"/>
      <c r="EE84" s="197"/>
      <c r="EF84" s="197"/>
      <c r="EG84" s="197"/>
      <c r="EH84" s="197"/>
      <c r="EI84" s="197"/>
      <c r="EJ84" s="197"/>
      <c r="EK84" s="197"/>
      <c r="EL84" s="197"/>
      <c r="EM84" s="197"/>
      <c r="EN84" s="197"/>
      <c r="EO84" s="197"/>
      <c r="EP84" s="197"/>
      <c r="EQ84" s="197"/>
      <c r="ER84" s="197"/>
      <c r="ES84" s="197"/>
      <c r="ET84" s="197"/>
      <c r="EU84" s="197"/>
      <c r="EV84" s="197"/>
      <c r="EW84" s="197"/>
      <c r="EX84" s="197"/>
      <c r="EY84" s="197"/>
      <c r="EZ84" s="197"/>
      <c r="FA84" s="197"/>
      <c r="FB84" s="197"/>
      <c r="FC84" s="197"/>
      <c r="FD84" s="197"/>
      <c r="FE84" s="197"/>
      <c r="FF84" s="197"/>
      <c r="FG84" s="197"/>
      <c r="FH84" s="197"/>
      <c r="FI84" s="197"/>
      <c r="FJ84" s="197"/>
      <c r="FK84" s="197"/>
      <c r="FL84" s="197"/>
      <c r="FM84" s="197"/>
      <c r="FN84" s="197"/>
      <c r="FO84" s="197"/>
      <c r="FP84" s="197"/>
      <c r="FQ84" s="197"/>
      <c r="FR84" s="197"/>
      <c r="FS84" s="197"/>
      <c r="FT84" s="197"/>
      <c r="FU84" s="197"/>
      <c r="FV84" s="197"/>
      <c r="FW84" s="197"/>
      <c r="FX84" s="197"/>
      <c r="FY84" s="197"/>
      <c r="FZ84" s="197"/>
      <c r="GA84" s="197"/>
      <c r="GB84" s="197"/>
      <c r="GC84" s="197"/>
      <c r="GD84" s="197"/>
      <c r="GE84" s="197"/>
      <c r="GF84" s="197"/>
      <c r="GG84" s="197"/>
      <c r="GH84" s="197"/>
      <c r="GI84" s="197"/>
      <c r="GJ84" s="197"/>
      <c r="GK84" s="197"/>
      <c r="GL84" s="197"/>
      <c r="GM84" s="197"/>
      <c r="GN84" s="197"/>
      <c r="GO84" s="197"/>
      <c r="GP84" s="197"/>
      <c r="GQ84" s="197"/>
      <c r="GR84" s="197"/>
      <c r="GS84" s="197"/>
      <c r="GT84" s="197"/>
      <c r="GU84" s="197"/>
      <c r="GV84" s="197"/>
      <c r="GW84" s="197"/>
      <c r="GX84" s="197"/>
      <c r="GY84" s="197"/>
      <c r="GZ84" s="197"/>
      <c r="HA84" s="197"/>
      <c r="HB84" s="197"/>
      <c r="HC84" s="197"/>
      <c r="HD84" s="197"/>
      <c r="HE84" s="197"/>
      <c r="HF84" s="197"/>
      <c r="HG84" s="197"/>
      <c r="HH84" s="197"/>
      <c r="HI84" s="197"/>
      <c r="HJ84" s="197"/>
      <c r="HK84" s="197"/>
      <c r="HL84" s="197"/>
      <c r="HM84" s="197"/>
      <c r="HN84" s="197"/>
      <c r="HO84" s="197"/>
      <c r="HP84" s="197"/>
      <c r="HQ84" s="197"/>
      <c r="HR84" s="197"/>
      <c r="HS84" s="197"/>
      <c r="HT84" s="197"/>
      <c r="HU84" s="197"/>
      <c r="HV84" s="197"/>
      <c r="HW84" s="197"/>
      <c r="HX84" s="197"/>
      <c r="HY84" s="197"/>
      <c r="HZ84" s="197"/>
      <c r="IA84" s="197"/>
      <c r="IB84" s="197"/>
      <c r="IC84" s="197"/>
      <c r="ID84" s="197"/>
      <c r="IE84" s="197"/>
      <c r="IF84" s="197"/>
      <c r="IG84" s="197"/>
      <c r="IH84" s="197"/>
      <c r="II84" s="197"/>
      <c r="IJ84" s="197"/>
      <c r="IK84" s="197"/>
      <c r="IL84" s="197"/>
      <c r="IM84" s="197"/>
      <c r="IN84" s="197"/>
      <c r="IO84" s="197"/>
      <c r="IP84" s="197"/>
      <c r="IQ84" s="197"/>
      <c r="IR84" s="197"/>
      <c r="IS84" s="197"/>
      <c r="IT84" s="197"/>
      <c r="IU84" s="197"/>
      <c r="IV84" s="197"/>
      <c r="IW84" s="197"/>
      <c r="IX84" s="197"/>
      <c r="IY84" s="197"/>
      <c r="IZ84" s="197"/>
      <c r="JA84" s="197"/>
      <c r="JB84" s="197"/>
      <c r="JC84" s="197"/>
      <c r="JD84" s="197"/>
      <c r="JE84" s="197"/>
      <c r="JF84" s="197"/>
      <c r="JG84" s="197"/>
      <c r="JH84" s="197"/>
      <c r="JI84" s="197"/>
      <c r="JJ84" s="197"/>
      <c r="JK84" s="197"/>
      <c r="JL84" s="197"/>
      <c r="JM84" s="197"/>
      <c r="JN84" s="197"/>
      <c r="JO84" s="197"/>
      <c r="JP84" s="197"/>
      <c r="JQ84" s="197"/>
      <c r="JR84" s="197"/>
      <c r="JS84" s="197"/>
      <c r="JT84" s="197"/>
      <c r="JU84" s="197"/>
      <c r="JV84" s="197"/>
      <c r="JW84" s="197"/>
      <c r="JX84" s="197"/>
      <c r="JY84" s="197"/>
      <c r="JZ84" s="197"/>
      <c r="KA84" s="197"/>
      <c r="KB84" s="197"/>
      <c r="KC84" s="197"/>
      <c r="KD84" s="197"/>
      <c r="KE84" s="197"/>
      <c r="KF84" s="197"/>
      <c r="KG84" s="197"/>
      <c r="KH84" s="197"/>
      <c r="KI84" s="197"/>
      <c r="KJ84" s="197"/>
      <c r="KK84" s="197"/>
      <c r="KL84" s="197"/>
      <c r="KM84" s="197"/>
      <c r="KN84" s="197"/>
      <c r="KO84" s="197"/>
      <c r="KP84" s="197"/>
      <c r="KQ84" s="197"/>
      <c r="KR84" s="197"/>
      <c r="KS84" s="197"/>
      <c r="KT84" s="197"/>
      <c r="KU84" s="197"/>
      <c r="KV84" s="197"/>
      <c r="KW84" s="197"/>
      <c r="KX84" s="197"/>
      <c r="KY84" s="197"/>
      <c r="KZ84" s="197"/>
      <c r="LA84" s="197"/>
      <c r="LB84" s="197"/>
      <c r="LC84" s="197"/>
      <c r="LD84" s="197"/>
      <c r="LE84" s="197"/>
      <c r="LF84" s="197"/>
      <c r="LG84" s="197"/>
      <c r="LH84" s="197"/>
      <c r="LI84" s="197"/>
      <c r="LJ84" s="197"/>
      <c r="LK84" s="197"/>
      <c r="LL84" s="197"/>
      <c r="LM84" s="197"/>
      <c r="LN84" s="197"/>
      <c r="LO84" s="197"/>
      <c r="LP84" s="197"/>
      <c r="LQ84" s="197"/>
      <c r="LR84" s="197"/>
      <c r="LS84" s="197"/>
      <c r="LT84" s="197"/>
      <c r="LU84" s="197"/>
      <c r="LV84" s="197"/>
      <c r="LW84" s="197"/>
      <c r="LX84" s="197"/>
      <c r="LY84" s="197"/>
      <c r="LZ84" s="197"/>
      <c r="MA84" s="197"/>
      <c r="MB84" s="197"/>
      <c r="MC84" s="197"/>
      <c r="MD84" s="197"/>
      <c r="ME84" s="197"/>
      <c r="MF84" s="197"/>
      <c r="MG84" s="197"/>
      <c r="MH84" s="197"/>
      <c r="MI84" s="197"/>
      <c r="MJ84" s="197"/>
      <c r="MK84" s="197"/>
      <c r="ML84" s="197"/>
      <c r="MM84" s="197"/>
      <c r="MN84" s="197"/>
      <c r="MO84" s="197"/>
      <c r="MP84" s="197"/>
      <c r="MQ84" s="197"/>
      <c r="MR84" s="197"/>
      <c r="MS84" s="197"/>
      <c r="MT84" s="197"/>
      <c r="MU84" s="197"/>
      <c r="MV84" s="197"/>
      <c r="MW84" s="197"/>
      <c r="MX84" s="197"/>
      <c r="MY84" s="197"/>
      <c r="MZ84" s="197"/>
      <c r="NA84" s="197"/>
      <c r="NB84" s="197"/>
      <c r="NC84" s="197"/>
      <c r="ND84" s="197"/>
      <c r="NE84" s="197"/>
      <c r="NF84" s="197"/>
      <c r="NG84" s="197"/>
      <c r="NH84" s="197"/>
      <c r="NI84" s="197"/>
      <c r="NJ84" s="197"/>
      <c r="NK84" s="197"/>
      <c r="NL84" s="197"/>
      <c r="NM84" s="197"/>
      <c r="NN84" s="197"/>
      <c r="NO84" s="197"/>
      <c r="NP84" s="197"/>
      <c r="NQ84" s="197"/>
      <c r="NR84" s="197"/>
      <c r="NS84" s="197"/>
      <c r="NT84" s="197"/>
      <c r="NU84" s="197"/>
      <c r="NV84" s="197"/>
      <c r="NW84" s="197"/>
      <c r="NX84" s="197"/>
      <c r="NY84" s="197"/>
      <c r="NZ84" s="197"/>
      <c r="OA84" s="197"/>
      <c r="OB84" s="197"/>
      <c r="OC84" s="197"/>
      <c r="OD84" s="197"/>
      <c r="OE84" s="197"/>
      <c r="OF84" s="197"/>
      <c r="OG84" s="197"/>
      <c r="OH84" s="197"/>
      <c r="OI84" s="197"/>
      <c r="OJ84" s="197"/>
      <c r="OK84" s="197"/>
      <c r="OL84" s="197"/>
      <c r="OM84" s="197"/>
      <c r="ON84" s="197"/>
      <c r="OO84" s="197"/>
      <c r="OP84" s="197"/>
      <c r="OQ84" s="197"/>
      <c r="OR84" s="197"/>
      <c r="OS84" s="197"/>
      <c r="OT84" s="197"/>
      <c r="OU84" s="197"/>
      <c r="OV84" s="197"/>
      <c r="OW84" s="197"/>
      <c r="OX84" s="197"/>
      <c r="OY84" s="197"/>
      <c r="OZ84" s="197"/>
      <c r="PA84" s="197"/>
      <c r="PB84" s="197"/>
      <c r="PC84" s="197"/>
      <c r="PD84" s="197"/>
      <c r="PE84" s="197"/>
      <c r="PF84" s="197"/>
      <c r="PG84" s="197"/>
      <c r="PH84" s="197"/>
      <c r="PI84" s="197"/>
      <c r="PJ84" s="197"/>
      <c r="PK84" s="197"/>
      <c r="PL84" s="197"/>
      <c r="PM84" s="197"/>
      <c r="PN84" s="197"/>
      <c r="PO84" s="197"/>
      <c r="PP84" s="197"/>
      <c r="PQ84" s="197"/>
      <c r="PR84" s="197"/>
      <c r="PS84" s="197"/>
      <c r="PT84" s="197"/>
      <c r="PU84" s="197"/>
      <c r="PV84" s="197"/>
      <c r="PW84" s="197"/>
      <c r="PX84" s="197"/>
      <c r="PY84" s="197"/>
      <c r="PZ84" s="197"/>
      <c r="QA84" s="197"/>
      <c r="QB84" s="197"/>
      <c r="QC84" s="197"/>
      <c r="QD84" s="197"/>
      <c r="QE84" s="197"/>
      <c r="QF84" s="197"/>
      <c r="QG84" s="197"/>
      <c r="QH84" s="197"/>
      <c r="QI84" s="197"/>
      <c r="QJ84" s="197"/>
      <c r="QK84" s="197"/>
      <c r="QL84" s="197"/>
      <c r="QM84" s="197"/>
      <c r="QN84" s="197"/>
      <c r="QO84" s="197"/>
      <c r="QP84" s="197"/>
      <c r="QQ84" s="197"/>
      <c r="QR84" s="197"/>
      <c r="QS84" s="197"/>
      <c r="QT84" s="197"/>
      <c r="QU84" s="197"/>
      <c r="QV84" s="197"/>
      <c r="QW84" s="197"/>
      <c r="QX84" s="197"/>
      <c r="QY84" s="197"/>
      <c r="QZ84" s="197"/>
      <c r="RA84" s="197"/>
      <c r="RB84" s="197"/>
      <c r="RC84" s="197"/>
      <c r="RD84" s="197"/>
      <c r="RE84" s="197"/>
      <c r="RF84" s="197"/>
      <c r="RG84" s="197"/>
      <c r="RH84" s="197"/>
      <c r="RI84" s="197"/>
      <c r="RJ84" s="197"/>
      <c r="RK84" s="197"/>
      <c r="RL84" s="197"/>
      <c r="RM84" s="197"/>
      <c r="RN84" s="197"/>
      <c r="RO84" s="197"/>
      <c r="RP84" s="197"/>
      <c r="RQ84" s="197"/>
      <c r="RR84" s="197"/>
      <c r="RS84" s="197"/>
      <c r="RT84" s="197"/>
      <c r="RU84" s="197"/>
      <c r="RV84" s="197"/>
      <c r="RW84" s="197"/>
      <c r="RX84" s="197"/>
      <c r="RY84" s="197"/>
      <c r="RZ84" s="197"/>
      <c r="SA84" s="197"/>
      <c r="SB84" s="197"/>
      <c r="SC84" s="197"/>
      <c r="SD84" s="197"/>
      <c r="SE84" s="197"/>
      <c r="SF84" s="197"/>
      <c r="SG84" s="197"/>
      <c r="SH84" s="197"/>
      <c r="SI84" s="197"/>
      <c r="SJ84" s="197"/>
      <c r="SK84" s="197"/>
      <c r="SL84" s="197"/>
      <c r="SM84" s="197"/>
      <c r="SN84" s="197"/>
      <c r="SO84" s="197"/>
      <c r="SP84" s="197"/>
      <c r="SQ84" s="197"/>
      <c r="SR84" s="197"/>
      <c r="SS84" s="197"/>
      <c r="ST84" s="197"/>
      <c r="SU84" s="197"/>
      <c r="SV84" s="197"/>
      <c r="SW84" s="197"/>
      <c r="SX84" s="197"/>
      <c r="SY84" s="197"/>
      <c r="SZ84" s="197"/>
      <c r="TA84" s="197"/>
      <c r="TB84" s="197"/>
      <c r="TC84" s="197"/>
      <c r="TD84" s="197"/>
      <c r="TE84" s="197"/>
      <c r="TF84" s="197"/>
      <c r="TG84" s="197"/>
      <c r="TH84" s="197"/>
      <c r="TI84" s="197"/>
      <c r="TJ84" s="197"/>
      <c r="TK84" s="197"/>
      <c r="TL84" s="197"/>
      <c r="TM84" s="197"/>
      <c r="TN84" s="197"/>
      <c r="TO84" s="197"/>
      <c r="TP84" s="197"/>
      <c r="TQ84" s="197"/>
      <c r="TR84" s="197"/>
      <c r="TS84" s="197"/>
      <c r="TT84" s="197"/>
      <c r="TU84" s="197"/>
      <c r="TV84" s="197"/>
      <c r="TW84" s="197"/>
      <c r="TX84" s="197"/>
      <c r="TY84" s="197"/>
      <c r="TZ84" s="197"/>
      <c r="UA84" s="197"/>
      <c r="UB84" s="197"/>
      <c r="UC84" s="197"/>
      <c r="UD84" s="197"/>
      <c r="UE84" s="197"/>
      <c r="UF84" s="197"/>
      <c r="UG84" s="197"/>
      <c r="UH84" s="197"/>
      <c r="UI84" s="197"/>
      <c r="UJ84" s="197"/>
      <c r="UK84" s="197"/>
      <c r="UL84" s="197"/>
      <c r="UM84" s="197"/>
      <c r="UN84" s="197"/>
      <c r="UO84" s="197"/>
      <c r="UP84" s="197"/>
      <c r="UQ84" s="197"/>
      <c r="UR84" s="197"/>
      <c r="US84" s="197"/>
      <c r="UT84" s="197"/>
      <c r="UU84" s="197"/>
      <c r="UV84" s="197"/>
      <c r="UW84" s="197"/>
      <c r="UX84" s="197"/>
      <c r="UY84" s="197"/>
      <c r="UZ84" s="197"/>
      <c r="VA84" s="197"/>
      <c r="VB84" s="197"/>
      <c r="VC84" s="197"/>
      <c r="VD84" s="197"/>
      <c r="VE84" s="197"/>
      <c r="VF84" s="197"/>
      <c r="VG84" s="197"/>
      <c r="VH84" s="197"/>
      <c r="VI84" s="197"/>
      <c r="VJ84" s="197"/>
      <c r="VK84" s="197"/>
      <c r="VL84" s="197"/>
      <c r="VM84" s="197"/>
      <c r="VN84" s="197"/>
      <c r="VO84" s="197"/>
      <c r="VP84" s="197"/>
      <c r="VQ84" s="197"/>
      <c r="VR84" s="197"/>
      <c r="VS84" s="197"/>
      <c r="VT84" s="197"/>
      <c r="VU84" s="197"/>
      <c r="VV84" s="197"/>
      <c r="VW84" s="197"/>
      <c r="VX84" s="197"/>
      <c r="VY84" s="197"/>
      <c r="VZ84" s="197"/>
      <c r="WA84" s="197"/>
      <c r="WB84" s="197"/>
      <c r="WC84" s="197"/>
      <c r="WD84" s="197"/>
      <c r="WE84" s="197"/>
      <c r="WF84" s="197"/>
      <c r="WG84" s="197"/>
      <c r="WH84" s="197"/>
      <c r="WI84" s="197"/>
      <c r="WJ84" s="197"/>
      <c r="WK84" s="197"/>
      <c r="WL84" s="197"/>
    </row>
    <row r="85" s="197" customFormat="1" ht="12.75" customHeight="1">
      <c r="A85" s="282"/>
      <c r="B85" s="313"/>
      <c r="C85" s="314"/>
      <c r="D85" s="315"/>
      <c r="E85" s="316"/>
      <c r="F85" s="285"/>
      <c r="G85" s="286"/>
      <c r="H85" s="317"/>
      <c r="I85" s="317"/>
      <c r="J85" s="286"/>
      <c r="K85" s="318"/>
      <c r="L85" s="205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7"/>
      <c r="BH85" s="197"/>
      <c r="BI85" s="197"/>
      <c r="BJ85" s="197"/>
      <c r="BK85" s="197"/>
      <c r="BL85" s="197"/>
      <c r="BM85" s="197"/>
      <c r="BN85" s="197"/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197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  <c r="ED85" s="197"/>
      <c r="EE85" s="197"/>
      <c r="EF85" s="197"/>
      <c r="EG85" s="197"/>
      <c r="EH85" s="197"/>
      <c r="EI85" s="197"/>
      <c r="EJ85" s="197"/>
      <c r="EK85" s="197"/>
      <c r="EL85" s="197"/>
      <c r="EM85" s="197"/>
      <c r="EN85" s="197"/>
      <c r="EO85" s="197"/>
      <c r="EP85" s="197"/>
      <c r="EQ85" s="197"/>
      <c r="ER85" s="197"/>
      <c r="ES85" s="197"/>
      <c r="ET85" s="197"/>
      <c r="EU85" s="197"/>
      <c r="EV85" s="197"/>
      <c r="EW85" s="197"/>
      <c r="EX85" s="197"/>
      <c r="EY85" s="197"/>
      <c r="EZ85" s="197"/>
      <c r="FA85" s="197"/>
      <c r="FB85" s="197"/>
      <c r="FC85" s="197"/>
      <c r="FD85" s="197"/>
      <c r="FE85" s="197"/>
      <c r="FF85" s="197"/>
      <c r="FG85" s="197"/>
      <c r="FH85" s="197"/>
      <c r="FI85" s="197"/>
      <c r="FJ85" s="197"/>
      <c r="FK85" s="197"/>
      <c r="FL85" s="197"/>
      <c r="FM85" s="197"/>
      <c r="FN85" s="197"/>
      <c r="FO85" s="197"/>
      <c r="FP85" s="197"/>
      <c r="FQ85" s="197"/>
      <c r="FR85" s="197"/>
      <c r="FS85" s="197"/>
      <c r="FT85" s="197"/>
      <c r="FU85" s="197"/>
      <c r="FV85" s="197"/>
      <c r="FW85" s="197"/>
      <c r="FX85" s="197"/>
      <c r="FY85" s="197"/>
      <c r="FZ85" s="197"/>
      <c r="GA85" s="197"/>
      <c r="GB85" s="197"/>
      <c r="GC85" s="197"/>
      <c r="GD85" s="197"/>
      <c r="GE85" s="197"/>
      <c r="GF85" s="197"/>
      <c r="GG85" s="197"/>
      <c r="GH85" s="197"/>
      <c r="GI85" s="197"/>
      <c r="GJ85" s="197"/>
      <c r="GK85" s="197"/>
      <c r="GL85" s="197"/>
      <c r="GM85" s="197"/>
      <c r="GN85" s="197"/>
      <c r="GO85" s="197"/>
      <c r="GP85" s="197"/>
      <c r="GQ85" s="197"/>
      <c r="GR85" s="197"/>
      <c r="GS85" s="197"/>
      <c r="GT85" s="197"/>
      <c r="GU85" s="197"/>
      <c r="GV85" s="197"/>
      <c r="GW85" s="197"/>
      <c r="GX85" s="197"/>
      <c r="GY85" s="197"/>
      <c r="GZ85" s="197"/>
      <c r="HA85" s="197"/>
      <c r="HB85" s="197"/>
      <c r="HC85" s="197"/>
      <c r="HD85" s="197"/>
      <c r="HE85" s="197"/>
      <c r="HF85" s="197"/>
      <c r="HG85" s="197"/>
      <c r="HH85" s="197"/>
      <c r="HI85" s="197"/>
      <c r="HJ85" s="197"/>
      <c r="HK85" s="197"/>
      <c r="HL85" s="197"/>
      <c r="HM85" s="197"/>
      <c r="HN85" s="197"/>
      <c r="HO85" s="197"/>
      <c r="HP85" s="197"/>
      <c r="HQ85" s="197"/>
      <c r="HR85" s="197"/>
      <c r="HS85" s="197"/>
      <c r="HT85" s="197"/>
      <c r="HU85" s="197"/>
      <c r="HV85" s="197"/>
      <c r="HW85" s="197"/>
      <c r="HX85" s="197"/>
      <c r="HY85" s="197"/>
      <c r="HZ85" s="197"/>
      <c r="IA85" s="197"/>
      <c r="IB85" s="197"/>
      <c r="IC85" s="197"/>
      <c r="ID85" s="197"/>
      <c r="IE85" s="197"/>
      <c r="IF85" s="197"/>
      <c r="IG85" s="197"/>
      <c r="IH85" s="197"/>
      <c r="II85" s="197"/>
      <c r="IJ85" s="197"/>
      <c r="IK85" s="197"/>
      <c r="IL85" s="197"/>
      <c r="IM85" s="197"/>
      <c r="IN85" s="197"/>
      <c r="IO85" s="197"/>
      <c r="IP85" s="197"/>
      <c r="IQ85" s="197"/>
      <c r="IR85" s="197"/>
      <c r="IS85" s="197"/>
      <c r="IT85" s="197"/>
      <c r="IU85" s="197"/>
      <c r="IV85" s="197"/>
      <c r="IW85" s="197"/>
      <c r="IX85" s="197"/>
      <c r="IY85" s="197"/>
      <c r="IZ85" s="197"/>
      <c r="JA85" s="197"/>
      <c r="JB85" s="197"/>
      <c r="JC85" s="197"/>
      <c r="JD85" s="197"/>
      <c r="JE85" s="197"/>
      <c r="JF85" s="197"/>
      <c r="JG85" s="197"/>
      <c r="JH85" s="197"/>
      <c r="JI85" s="197"/>
      <c r="JJ85" s="197"/>
      <c r="JK85" s="197"/>
      <c r="JL85" s="197"/>
      <c r="JM85" s="197"/>
      <c r="JN85" s="197"/>
      <c r="JO85" s="197"/>
      <c r="JP85" s="197"/>
      <c r="JQ85" s="197"/>
      <c r="JR85" s="197"/>
      <c r="JS85" s="197"/>
      <c r="JT85" s="197"/>
      <c r="JU85" s="197"/>
      <c r="JV85" s="197"/>
      <c r="JW85" s="197"/>
      <c r="JX85" s="197"/>
      <c r="JY85" s="197"/>
      <c r="JZ85" s="197"/>
      <c r="KA85" s="197"/>
      <c r="KB85" s="197"/>
      <c r="KC85" s="197"/>
      <c r="KD85" s="197"/>
      <c r="KE85" s="197"/>
      <c r="KF85" s="197"/>
      <c r="KG85" s="197"/>
      <c r="KH85" s="197"/>
      <c r="KI85" s="197"/>
      <c r="KJ85" s="197"/>
      <c r="KK85" s="197"/>
      <c r="KL85" s="197"/>
      <c r="KM85" s="197"/>
      <c r="KN85" s="197"/>
      <c r="KO85" s="197"/>
      <c r="KP85" s="197"/>
      <c r="KQ85" s="197"/>
      <c r="KR85" s="197"/>
      <c r="KS85" s="197"/>
      <c r="KT85" s="197"/>
      <c r="KU85" s="197"/>
      <c r="KV85" s="197"/>
      <c r="KW85" s="197"/>
      <c r="KX85" s="197"/>
      <c r="KY85" s="197"/>
      <c r="KZ85" s="197"/>
      <c r="LA85" s="197"/>
      <c r="LB85" s="197"/>
      <c r="LC85" s="197"/>
      <c r="LD85" s="197"/>
      <c r="LE85" s="197"/>
      <c r="LF85" s="197"/>
      <c r="LG85" s="197"/>
      <c r="LH85" s="197"/>
      <c r="LI85" s="197"/>
      <c r="LJ85" s="197"/>
      <c r="LK85" s="197"/>
      <c r="LL85" s="197"/>
      <c r="LM85" s="197"/>
      <c r="LN85" s="197"/>
      <c r="LO85" s="197"/>
      <c r="LP85" s="197"/>
      <c r="LQ85" s="197"/>
      <c r="LR85" s="197"/>
      <c r="LS85" s="197"/>
      <c r="LT85" s="197"/>
      <c r="LU85" s="197"/>
      <c r="LV85" s="197"/>
      <c r="LW85" s="197"/>
      <c r="LX85" s="197"/>
      <c r="LY85" s="197"/>
      <c r="LZ85" s="197"/>
      <c r="MA85" s="197"/>
      <c r="MB85" s="197"/>
      <c r="MC85" s="197"/>
      <c r="MD85" s="197"/>
      <c r="ME85" s="197"/>
      <c r="MF85" s="197"/>
      <c r="MG85" s="197"/>
      <c r="MH85" s="197"/>
      <c r="MI85" s="197"/>
      <c r="MJ85" s="197"/>
      <c r="MK85" s="197"/>
      <c r="ML85" s="197"/>
      <c r="MM85" s="197"/>
      <c r="MN85" s="197"/>
      <c r="MO85" s="197"/>
      <c r="MP85" s="197"/>
      <c r="MQ85" s="197"/>
      <c r="MR85" s="197"/>
      <c r="MS85" s="197"/>
      <c r="MT85" s="197"/>
      <c r="MU85" s="197"/>
      <c r="MV85" s="197"/>
      <c r="MW85" s="197"/>
      <c r="MX85" s="197"/>
      <c r="MY85" s="197"/>
      <c r="MZ85" s="197"/>
      <c r="NA85" s="197"/>
      <c r="NB85" s="197"/>
      <c r="NC85" s="197"/>
      <c r="ND85" s="197"/>
      <c r="NE85" s="197"/>
      <c r="NF85" s="197"/>
      <c r="NG85" s="197"/>
      <c r="NH85" s="197"/>
      <c r="NI85" s="197"/>
      <c r="NJ85" s="197"/>
      <c r="NK85" s="197"/>
      <c r="NL85" s="197"/>
      <c r="NM85" s="197"/>
      <c r="NN85" s="197"/>
      <c r="NO85" s="197"/>
      <c r="NP85" s="197"/>
      <c r="NQ85" s="197"/>
      <c r="NR85" s="197"/>
      <c r="NS85" s="197"/>
      <c r="NT85" s="197"/>
      <c r="NU85" s="197"/>
      <c r="NV85" s="197"/>
      <c r="NW85" s="197"/>
      <c r="NX85" s="197"/>
      <c r="NY85" s="197"/>
      <c r="NZ85" s="197"/>
      <c r="OA85" s="197"/>
      <c r="OB85" s="197"/>
      <c r="OC85" s="197"/>
      <c r="OD85" s="197"/>
      <c r="OE85" s="197"/>
      <c r="OF85" s="197"/>
      <c r="OG85" s="197"/>
      <c r="OH85" s="197"/>
      <c r="OI85" s="197"/>
      <c r="OJ85" s="197"/>
      <c r="OK85" s="197"/>
      <c r="OL85" s="197"/>
      <c r="OM85" s="197"/>
      <c r="ON85" s="197"/>
      <c r="OO85" s="197"/>
      <c r="OP85" s="197"/>
      <c r="OQ85" s="197"/>
      <c r="OR85" s="197"/>
      <c r="OS85" s="197"/>
      <c r="OT85" s="197"/>
      <c r="OU85" s="197"/>
      <c r="OV85" s="197"/>
      <c r="OW85" s="197"/>
      <c r="OX85" s="197"/>
      <c r="OY85" s="197"/>
      <c r="OZ85" s="197"/>
      <c r="PA85" s="197"/>
      <c r="PB85" s="197"/>
      <c r="PC85" s="197"/>
      <c r="PD85" s="197"/>
      <c r="PE85" s="197"/>
      <c r="PF85" s="197"/>
      <c r="PG85" s="197"/>
      <c r="PH85" s="197"/>
      <c r="PI85" s="197"/>
      <c r="PJ85" s="197"/>
      <c r="PK85" s="197"/>
      <c r="PL85" s="197"/>
      <c r="PM85" s="197"/>
      <c r="PN85" s="197"/>
      <c r="PO85" s="197"/>
      <c r="PP85" s="197"/>
      <c r="PQ85" s="197"/>
      <c r="PR85" s="197"/>
      <c r="PS85" s="197"/>
      <c r="PT85" s="197"/>
      <c r="PU85" s="197"/>
      <c r="PV85" s="197"/>
      <c r="PW85" s="197"/>
      <c r="PX85" s="197"/>
      <c r="PY85" s="197"/>
      <c r="PZ85" s="197"/>
      <c r="QA85" s="197"/>
      <c r="QB85" s="197"/>
      <c r="QC85" s="197"/>
      <c r="QD85" s="197"/>
      <c r="QE85" s="197"/>
      <c r="QF85" s="197"/>
      <c r="QG85" s="197"/>
      <c r="QH85" s="197"/>
      <c r="QI85" s="197"/>
      <c r="QJ85" s="197"/>
      <c r="QK85" s="197"/>
      <c r="QL85" s="197"/>
      <c r="QM85" s="197"/>
      <c r="QN85" s="197"/>
      <c r="QO85" s="197"/>
      <c r="QP85" s="197"/>
      <c r="QQ85" s="197"/>
      <c r="QR85" s="197"/>
      <c r="QS85" s="197"/>
      <c r="QT85" s="197"/>
      <c r="QU85" s="197"/>
      <c r="QV85" s="197"/>
      <c r="QW85" s="197"/>
      <c r="QX85" s="197"/>
      <c r="QY85" s="197"/>
      <c r="QZ85" s="197"/>
      <c r="RA85" s="197"/>
      <c r="RB85" s="197"/>
      <c r="RC85" s="197"/>
      <c r="RD85" s="197"/>
      <c r="RE85" s="197"/>
      <c r="RF85" s="197"/>
      <c r="RG85" s="197"/>
      <c r="RH85" s="197"/>
      <c r="RI85" s="197"/>
      <c r="RJ85" s="197"/>
      <c r="RK85" s="197"/>
      <c r="RL85" s="197"/>
      <c r="RM85" s="197"/>
      <c r="RN85" s="197"/>
      <c r="RO85" s="197"/>
      <c r="RP85" s="197"/>
      <c r="RQ85" s="197"/>
      <c r="RR85" s="197"/>
      <c r="RS85" s="197"/>
      <c r="RT85" s="197"/>
      <c r="RU85" s="197"/>
      <c r="RV85" s="197"/>
      <c r="RW85" s="197"/>
      <c r="RX85" s="197"/>
      <c r="RY85" s="197"/>
      <c r="RZ85" s="197"/>
      <c r="SA85" s="197"/>
      <c r="SB85" s="197"/>
      <c r="SC85" s="197"/>
      <c r="SD85" s="197"/>
      <c r="SE85" s="197"/>
      <c r="SF85" s="197"/>
      <c r="SG85" s="197"/>
      <c r="SH85" s="197"/>
      <c r="SI85" s="197"/>
      <c r="SJ85" s="197"/>
      <c r="SK85" s="197"/>
      <c r="SL85" s="197"/>
      <c r="SM85" s="197"/>
      <c r="SN85" s="197"/>
      <c r="SO85" s="197"/>
      <c r="SP85" s="197"/>
      <c r="SQ85" s="197"/>
      <c r="SR85" s="197"/>
      <c r="SS85" s="197"/>
      <c r="ST85" s="197"/>
      <c r="SU85" s="197"/>
      <c r="SV85" s="197"/>
      <c r="SW85" s="197"/>
      <c r="SX85" s="197"/>
      <c r="SY85" s="197"/>
      <c r="SZ85" s="197"/>
      <c r="TA85" s="197"/>
      <c r="TB85" s="197"/>
      <c r="TC85" s="197"/>
      <c r="TD85" s="197"/>
      <c r="TE85" s="197"/>
      <c r="TF85" s="197"/>
      <c r="TG85" s="197"/>
      <c r="TH85" s="197"/>
      <c r="TI85" s="197"/>
      <c r="TJ85" s="197"/>
      <c r="TK85" s="197"/>
      <c r="TL85" s="197"/>
      <c r="TM85" s="197"/>
      <c r="TN85" s="197"/>
      <c r="TO85" s="197"/>
      <c r="TP85" s="197"/>
      <c r="TQ85" s="197"/>
      <c r="TR85" s="197"/>
      <c r="TS85" s="197"/>
      <c r="TT85" s="197"/>
      <c r="TU85" s="197"/>
      <c r="TV85" s="197"/>
      <c r="TW85" s="197"/>
      <c r="TX85" s="197"/>
      <c r="TY85" s="197"/>
      <c r="TZ85" s="197"/>
      <c r="UA85" s="197"/>
      <c r="UB85" s="197"/>
      <c r="UC85" s="197"/>
      <c r="UD85" s="197"/>
      <c r="UE85" s="197"/>
      <c r="UF85" s="197"/>
      <c r="UG85" s="197"/>
      <c r="UH85" s="197"/>
      <c r="UI85" s="197"/>
      <c r="UJ85" s="197"/>
      <c r="UK85" s="197"/>
      <c r="UL85" s="197"/>
      <c r="UM85" s="197"/>
      <c r="UN85" s="197"/>
      <c r="UO85" s="197"/>
      <c r="UP85" s="197"/>
      <c r="UQ85" s="197"/>
      <c r="UR85" s="197"/>
      <c r="US85" s="197"/>
      <c r="UT85" s="197"/>
      <c r="UU85" s="197"/>
      <c r="UV85" s="197"/>
      <c r="UW85" s="197"/>
      <c r="UX85" s="197"/>
      <c r="UY85" s="197"/>
      <c r="UZ85" s="197"/>
      <c r="VA85" s="197"/>
      <c r="VB85" s="197"/>
      <c r="VC85" s="197"/>
      <c r="VD85" s="197"/>
      <c r="VE85" s="197"/>
      <c r="VF85" s="197"/>
      <c r="VG85" s="197"/>
      <c r="VH85" s="197"/>
      <c r="VI85" s="197"/>
      <c r="VJ85" s="197"/>
      <c r="VK85" s="197"/>
      <c r="VL85" s="197"/>
      <c r="VM85" s="197"/>
      <c r="VN85" s="197"/>
      <c r="VO85" s="197"/>
      <c r="VP85" s="197"/>
      <c r="VQ85" s="197"/>
      <c r="VR85" s="197"/>
      <c r="VS85" s="197"/>
      <c r="VT85" s="197"/>
      <c r="VU85" s="197"/>
      <c r="VV85" s="197"/>
      <c r="VW85" s="197"/>
      <c r="VX85" s="197"/>
      <c r="VY85" s="197"/>
      <c r="VZ85" s="197"/>
      <c r="WA85" s="197"/>
      <c r="WB85" s="197"/>
      <c r="WC85" s="197"/>
      <c r="WD85" s="197"/>
      <c r="WE85" s="197"/>
      <c r="WF85" s="197"/>
      <c r="WG85" s="197"/>
      <c r="WH85" s="197"/>
      <c r="WI85" s="197"/>
      <c r="WJ85" s="197"/>
      <c r="WK85" s="197"/>
      <c r="WL85" s="197"/>
    </row>
    <row r="86" ht="12.75" customHeight="1">
      <c r="A86" s="191" t="s">
        <v>106</v>
      </c>
      <c r="B86" s="319"/>
      <c r="C86" s="319"/>
      <c r="D86" s="192"/>
      <c r="E86" s="193"/>
      <c r="F86" s="193"/>
      <c r="G86" s="194"/>
      <c r="H86" s="195"/>
      <c r="I86" s="195"/>
      <c r="J86" s="194"/>
      <c r="K86" s="196"/>
      <c r="L86" s="146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249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</row>
    <row r="87" ht="12.75" customHeight="1">
      <c r="A87" s="219" t="s">
        <v>107</v>
      </c>
      <c r="B87" s="190"/>
      <c r="C87" s="220"/>
      <c r="D87" s="221"/>
      <c r="E87" s="222"/>
      <c r="F87" s="200"/>
      <c r="G87" s="199"/>
      <c r="H87" s="201"/>
      <c r="I87" s="201"/>
      <c r="J87" s="199"/>
      <c r="K87" s="223"/>
      <c r="L87" s="146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249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</row>
    <row r="88" s="1" customFormat="1" ht="39.75" customHeight="1">
      <c r="A88" s="198"/>
      <c r="B88" s="267" t="s">
        <v>108</v>
      </c>
      <c r="C88" s="320"/>
      <c r="D88" s="251">
        <v>1</v>
      </c>
      <c r="E88" s="242"/>
      <c r="F88" s="259"/>
      <c r="G88" s="199"/>
      <c r="H88" s="230"/>
      <c r="I88" s="260"/>
      <c r="J88" s="259"/>
      <c r="K88" s="223"/>
      <c r="L88" s="239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249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</row>
    <row r="89" ht="12.75" customHeight="1">
      <c r="A89" s="245"/>
      <c r="B89" s="214" t="s">
        <v>70</v>
      </c>
      <c r="C89" s="246"/>
      <c r="D89" s="67"/>
      <c r="E89" s="321"/>
      <c r="F89" s="322"/>
      <c r="G89" s="199"/>
      <c r="H89" s="217">
        <f t="shared" ref="H89:H90" si="1">H88</f>
        <v>0</v>
      </c>
      <c r="I89" s="217">
        <f t="shared" ref="I89:I90" si="2">I88</f>
        <v>0</v>
      </c>
      <c r="J89" s="216">
        <f>SUM(J88:J88)</f>
        <v>0</v>
      </c>
      <c r="K89" s="248"/>
      <c r="L89" s="146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249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</row>
    <row r="90" s="197" customFormat="1" ht="12.75" customHeight="1">
      <c r="A90" s="245">
        <f>A89</f>
        <v>0</v>
      </c>
      <c r="B90" s="214" t="s">
        <v>96</v>
      </c>
      <c r="C90" s="190"/>
      <c r="D90" s="4"/>
      <c r="E90" s="216">
        <v>0</v>
      </c>
      <c r="F90" s="322"/>
      <c r="G90" s="199"/>
      <c r="H90" s="217">
        <f t="shared" si="1"/>
        <v>0</v>
      </c>
      <c r="I90" s="217">
        <f t="shared" si="2"/>
        <v>0</v>
      </c>
      <c r="J90" s="216">
        <f>J89</f>
        <v>0</v>
      </c>
      <c r="K90" s="248"/>
      <c r="L90" s="205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197"/>
      <c r="BZ90" s="197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  <c r="ED90" s="197"/>
      <c r="EE90" s="197"/>
      <c r="EF90" s="197"/>
      <c r="EG90" s="197"/>
      <c r="EH90" s="197"/>
      <c r="EI90" s="197"/>
      <c r="EJ90" s="197"/>
      <c r="EK90" s="197"/>
      <c r="EL90" s="197"/>
      <c r="EM90" s="197"/>
      <c r="EN90" s="197"/>
      <c r="EO90" s="197"/>
      <c r="EP90" s="197"/>
      <c r="EQ90" s="197"/>
      <c r="ER90" s="197"/>
      <c r="ES90" s="197"/>
      <c r="ET90" s="197"/>
      <c r="EU90" s="197"/>
      <c r="EV90" s="197"/>
      <c r="EW90" s="197"/>
      <c r="EX90" s="197"/>
      <c r="EY90" s="197"/>
      <c r="EZ90" s="197"/>
      <c r="FA90" s="197"/>
      <c r="FB90" s="197"/>
      <c r="FC90" s="197"/>
      <c r="FD90" s="197"/>
      <c r="FE90" s="197"/>
      <c r="FF90" s="197"/>
      <c r="FG90" s="197"/>
      <c r="FH90" s="197"/>
      <c r="FI90" s="197"/>
      <c r="FJ90" s="197"/>
      <c r="FK90" s="197"/>
      <c r="FL90" s="197"/>
      <c r="FM90" s="197"/>
      <c r="FN90" s="197"/>
      <c r="FO90" s="197"/>
      <c r="FP90" s="197"/>
      <c r="FQ90" s="197"/>
      <c r="FR90" s="197"/>
      <c r="FS90" s="197"/>
      <c r="FT90" s="197"/>
      <c r="FU90" s="197"/>
      <c r="FV90" s="197"/>
      <c r="FW90" s="197"/>
      <c r="FX90" s="197"/>
      <c r="FY90" s="197"/>
      <c r="FZ90" s="197"/>
      <c r="GA90" s="197"/>
      <c r="GB90" s="197"/>
      <c r="GC90" s="197"/>
      <c r="GD90" s="197"/>
      <c r="GE90" s="197"/>
      <c r="GF90" s="197"/>
      <c r="GG90" s="197"/>
      <c r="GH90" s="197"/>
      <c r="GI90" s="197"/>
      <c r="GJ90" s="197"/>
      <c r="GK90" s="197"/>
      <c r="GL90" s="197"/>
      <c r="GM90" s="197"/>
      <c r="GN90" s="197"/>
      <c r="GO90" s="197"/>
      <c r="GP90" s="197"/>
      <c r="GQ90" s="197"/>
      <c r="GR90" s="197"/>
      <c r="GS90" s="197"/>
      <c r="GT90" s="197"/>
      <c r="GU90" s="197"/>
      <c r="GV90" s="197"/>
      <c r="GW90" s="197"/>
      <c r="GX90" s="197"/>
      <c r="GY90" s="197"/>
      <c r="GZ90" s="197"/>
      <c r="HA90" s="197"/>
      <c r="HB90" s="197"/>
      <c r="HC90" s="197"/>
      <c r="HD90" s="197"/>
      <c r="HE90" s="197"/>
      <c r="HF90" s="197"/>
      <c r="HG90" s="197"/>
      <c r="HH90" s="197"/>
      <c r="HI90" s="197"/>
      <c r="HJ90" s="197"/>
      <c r="HK90" s="197"/>
      <c r="HL90" s="197"/>
      <c r="HM90" s="197"/>
      <c r="HN90" s="197"/>
      <c r="HO90" s="197"/>
      <c r="HP90" s="197"/>
      <c r="HQ90" s="197"/>
      <c r="HR90" s="197"/>
      <c r="HS90" s="197"/>
      <c r="HT90" s="197"/>
      <c r="HU90" s="197"/>
      <c r="HV90" s="197"/>
      <c r="HW90" s="197"/>
      <c r="HX90" s="197"/>
      <c r="HY90" s="197"/>
      <c r="HZ90" s="197"/>
      <c r="IA90" s="197"/>
      <c r="IB90" s="197"/>
      <c r="IC90" s="197"/>
      <c r="ID90" s="197"/>
      <c r="IE90" s="197"/>
      <c r="IF90" s="197"/>
      <c r="IG90" s="197"/>
      <c r="IH90" s="197"/>
      <c r="II90" s="197"/>
      <c r="IJ90" s="197"/>
      <c r="IK90" s="197"/>
      <c r="IL90" s="197"/>
      <c r="IM90" s="197"/>
      <c r="IN90" s="197"/>
      <c r="IO90" s="197"/>
      <c r="IP90" s="197"/>
      <c r="IQ90" s="197"/>
      <c r="IR90" s="197"/>
      <c r="IS90" s="197"/>
      <c r="IT90" s="197"/>
      <c r="IU90" s="197"/>
      <c r="IV90" s="197"/>
      <c r="IW90" s="197"/>
      <c r="IX90" s="197"/>
      <c r="IY90" s="197"/>
      <c r="IZ90" s="197"/>
      <c r="JA90" s="197"/>
      <c r="JB90" s="197"/>
      <c r="JC90" s="197"/>
      <c r="JD90" s="197"/>
      <c r="JE90" s="197"/>
      <c r="JF90" s="197"/>
      <c r="JG90" s="197"/>
      <c r="JH90" s="197"/>
      <c r="JI90" s="197"/>
      <c r="JJ90" s="197"/>
      <c r="JK90" s="197"/>
      <c r="JL90" s="197"/>
      <c r="JM90" s="197"/>
      <c r="JN90" s="197"/>
      <c r="JO90" s="197"/>
      <c r="JP90" s="197"/>
      <c r="JQ90" s="197"/>
      <c r="JR90" s="197"/>
      <c r="JS90" s="197"/>
      <c r="JT90" s="197"/>
      <c r="JU90" s="197"/>
      <c r="JV90" s="197"/>
      <c r="JW90" s="197"/>
      <c r="JX90" s="197"/>
      <c r="JY90" s="197"/>
      <c r="JZ90" s="197"/>
      <c r="KA90" s="197"/>
      <c r="KB90" s="197"/>
      <c r="KC90" s="197"/>
      <c r="KD90" s="197"/>
      <c r="KE90" s="197"/>
      <c r="KF90" s="197"/>
      <c r="KG90" s="197"/>
      <c r="KH90" s="197"/>
      <c r="KI90" s="197"/>
      <c r="KJ90" s="197"/>
      <c r="KK90" s="197"/>
      <c r="KL90" s="197"/>
      <c r="KM90" s="197"/>
      <c r="KN90" s="197"/>
      <c r="KO90" s="197"/>
      <c r="KP90" s="197"/>
      <c r="KQ90" s="197"/>
      <c r="KR90" s="197"/>
      <c r="KS90" s="197"/>
      <c r="KT90" s="197"/>
      <c r="KU90" s="197"/>
      <c r="KV90" s="197"/>
      <c r="KW90" s="197"/>
      <c r="KX90" s="197"/>
      <c r="KY90" s="197"/>
      <c r="KZ90" s="197"/>
      <c r="LA90" s="197"/>
      <c r="LB90" s="197"/>
      <c r="LC90" s="197"/>
      <c r="LD90" s="197"/>
      <c r="LE90" s="197"/>
      <c r="LF90" s="197"/>
      <c r="LG90" s="197"/>
      <c r="LH90" s="197"/>
      <c r="LI90" s="197"/>
      <c r="LJ90" s="197"/>
      <c r="LK90" s="197"/>
      <c r="LL90" s="197"/>
      <c r="LM90" s="197"/>
      <c r="LN90" s="197"/>
      <c r="LO90" s="197"/>
      <c r="LP90" s="197"/>
      <c r="LQ90" s="197"/>
      <c r="LR90" s="197"/>
      <c r="LS90" s="197"/>
      <c r="LT90" s="197"/>
      <c r="LU90" s="197"/>
      <c r="LV90" s="197"/>
      <c r="LW90" s="197"/>
      <c r="LX90" s="197"/>
      <c r="LY90" s="197"/>
      <c r="LZ90" s="197"/>
      <c r="MA90" s="197"/>
      <c r="MB90" s="197"/>
      <c r="MC90" s="197"/>
      <c r="MD90" s="197"/>
      <c r="ME90" s="197"/>
      <c r="MF90" s="197"/>
      <c r="MG90" s="197"/>
      <c r="MH90" s="197"/>
      <c r="MI90" s="197"/>
      <c r="MJ90" s="197"/>
      <c r="MK90" s="197"/>
      <c r="ML90" s="197"/>
      <c r="MM90" s="197"/>
      <c r="MN90" s="197"/>
      <c r="MO90" s="197"/>
      <c r="MP90" s="197"/>
      <c r="MQ90" s="197"/>
      <c r="MR90" s="197"/>
      <c r="MS90" s="197"/>
      <c r="MT90" s="197"/>
      <c r="MU90" s="197"/>
      <c r="MV90" s="197"/>
      <c r="MW90" s="197"/>
      <c r="MX90" s="197"/>
      <c r="MY90" s="197"/>
      <c r="MZ90" s="197"/>
      <c r="NA90" s="197"/>
      <c r="NB90" s="197"/>
      <c r="NC90" s="197"/>
      <c r="ND90" s="197"/>
      <c r="NE90" s="197"/>
      <c r="NF90" s="197"/>
      <c r="NG90" s="197"/>
      <c r="NH90" s="197"/>
      <c r="NI90" s="197"/>
      <c r="NJ90" s="197"/>
      <c r="NK90" s="197"/>
      <c r="NL90" s="197"/>
      <c r="NM90" s="197"/>
      <c r="NN90" s="197"/>
      <c r="NO90" s="197"/>
      <c r="NP90" s="197"/>
      <c r="NQ90" s="197"/>
      <c r="NR90" s="197"/>
      <c r="NS90" s="197"/>
      <c r="NT90" s="197"/>
      <c r="NU90" s="197"/>
      <c r="NV90" s="197"/>
      <c r="NW90" s="197"/>
      <c r="NX90" s="197"/>
      <c r="NY90" s="197"/>
      <c r="NZ90" s="197"/>
      <c r="OA90" s="197"/>
      <c r="OB90" s="197"/>
      <c r="OC90" s="197"/>
      <c r="OD90" s="197"/>
      <c r="OE90" s="197"/>
      <c r="OF90" s="197"/>
      <c r="OG90" s="197"/>
      <c r="OH90" s="197"/>
      <c r="OI90" s="197"/>
      <c r="OJ90" s="197"/>
      <c r="OK90" s="197"/>
      <c r="OL90" s="197"/>
      <c r="OM90" s="197"/>
      <c r="ON90" s="197"/>
      <c r="OO90" s="197"/>
      <c r="OP90" s="197"/>
      <c r="OQ90" s="197"/>
      <c r="OR90" s="197"/>
      <c r="OS90" s="197"/>
      <c r="OT90" s="197"/>
      <c r="OU90" s="197"/>
      <c r="OV90" s="197"/>
      <c r="OW90" s="197"/>
      <c r="OX90" s="197"/>
      <c r="OY90" s="197"/>
      <c r="OZ90" s="197"/>
      <c r="PA90" s="197"/>
      <c r="PB90" s="197"/>
      <c r="PC90" s="197"/>
      <c r="PD90" s="197"/>
      <c r="PE90" s="197"/>
      <c r="PF90" s="197"/>
      <c r="PG90" s="197"/>
      <c r="PH90" s="197"/>
      <c r="PI90" s="197"/>
      <c r="PJ90" s="197"/>
      <c r="PK90" s="197"/>
      <c r="PL90" s="197"/>
      <c r="PM90" s="197"/>
      <c r="PN90" s="197"/>
      <c r="PO90" s="197"/>
      <c r="PP90" s="197"/>
      <c r="PQ90" s="197"/>
      <c r="PR90" s="197"/>
      <c r="PS90" s="197"/>
      <c r="PT90" s="197"/>
      <c r="PU90" s="197"/>
      <c r="PV90" s="197"/>
      <c r="PW90" s="197"/>
      <c r="PX90" s="197"/>
      <c r="PY90" s="197"/>
      <c r="PZ90" s="197"/>
      <c r="QA90" s="197"/>
      <c r="QB90" s="197"/>
      <c r="QC90" s="197"/>
      <c r="QD90" s="197"/>
      <c r="QE90" s="197"/>
      <c r="QF90" s="197"/>
      <c r="QG90" s="197"/>
      <c r="QH90" s="197"/>
      <c r="QI90" s="197"/>
      <c r="QJ90" s="197"/>
      <c r="QK90" s="197"/>
      <c r="QL90" s="197"/>
      <c r="QM90" s="197"/>
      <c r="QN90" s="197"/>
      <c r="QO90" s="197"/>
      <c r="QP90" s="197"/>
      <c r="QQ90" s="197"/>
      <c r="QR90" s="197"/>
      <c r="QS90" s="197"/>
      <c r="QT90" s="197"/>
      <c r="QU90" s="197"/>
      <c r="QV90" s="197"/>
      <c r="QW90" s="197"/>
      <c r="QX90" s="197"/>
      <c r="QY90" s="197"/>
      <c r="QZ90" s="197"/>
      <c r="RA90" s="197"/>
      <c r="RB90" s="197"/>
      <c r="RC90" s="197"/>
      <c r="RD90" s="197"/>
      <c r="RE90" s="197"/>
      <c r="RF90" s="197"/>
      <c r="RG90" s="197"/>
      <c r="RH90" s="197"/>
      <c r="RI90" s="197"/>
      <c r="RJ90" s="197"/>
      <c r="RK90" s="197"/>
      <c r="RL90" s="197"/>
      <c r="RM90" s="197"/>
      <c r="RN90" s="197"/>
      <c r="RO90" s="197"/>
      <c r="RP90" s="197"/>
      <c r="RQ90" s="197"/>
      <c r="RR90" s="197"/>
      <c r="RS90" s="197"/>
      <c r="RT90" s="197"/>
      <c r="RU90" s="197"/>
      <c r="RV90" s="197"/>
      <c r="RW90" s="197"/>
      <c r="RX90" s="197"/>
      <c r="RY90" s="197"/>
      <c r="RZ90" s="197"/>
      <c r="SA90" s="197"/>
      <c r="SB90" s="197"/>
      <c r="SC90" s="197"/>
      <c r="SD90" s="197"/>
      <c r="SE90" s="197"/>
      <c r="SF90" s="197"/>
      <c r="SG90" s="197"/>
      <c r="SH90" s="197"/>
      <c r="SI90" s="197"/>
      <c r="SJ90" s="197"/>
      <c r="SK90" s="197"/>
      <c r="SL90" s="197"/>
      <c r="SM90" s="197"/>
      <c r="SN90" s="197"/>
      <c r="SO90" s="197"/>
      <c r="SP90" s="197"/>
      <c r="SQ90" s="197"/>
      <c r="SR90" s="197"/>
      <c r="SS90" s="197"/>
      <c r="ST90" s="197"/>
      <c r="SU90" s="197"/>
      <c r="SV90" s="197"/>
      <c r="SW90" s="197"/>
      <c r="SX90" s="197"/>
      <c r="SY90" s="197"/>
      <c r="SZ90" s="197"/>
      <c r="TA90" s="197"/>
      <c r="TB90" s="197"/>
      <c r="TC90" s="197"/>
      <c r="TD90" s="197"/>
      <c r="TE90" s="197"/>
      <c r="TF90" s="197"/>
      <c r="TG90" s="197"/>
      <c r="TH90" s="197"/>
      <c r="TI90" s="197"/>
      <c r="TJ90" s="197"/>
      <c r="TK90" s="197"/>
      <c r="TL90" s="197"/>
      <c r="TM90" s="197"/>
      <c r="TN90" s="197"/>
      <c r="TO90" s="197"/>
      <c r="TP90" s="197"/>
      <c r="TQ90" s="197"/>
      <c r="TR90" s="197"/>
      <c r="TS90" s="197"/>
      <c r="TT90" s="197"/>
      <c r="TU90" s="197"/>
      <c r="TV90" s="197"/>
      <c r="TW90" s="197"/>
      <c r="TX90" s="197"/>
      <c r="TY90" s="197"/>
      <c r="TZ90" s="197"/>
      <c r="UA90" s="197"/>
      <c r="UB90" s="197"/>
      <c r="UC90" s="197"/>
      <c r="UD90" s="197"/>
      <c r="UE90" s="197"/>
      <c r="UF90" s="197"/>
      <c r="UG90" s="197"/>
      <c r="UH90" s="197"/>
      <c r="UI90" s="197"/>
      <c r="UJ90" s="197"/>
      <c r="UK90" s="197"/>
      <c r="UL90" s="197"/>
      <c r="UM90" s="197"/>
      <c r="UN90" s="197"/>
      <c r="UO90" s="197"/>
      <c r="UP90" s="197"/>
      <c r="UQ90" s="197"/>
      <c r="UR90" s="197"/>
      <c r="US90" s="197"/>
      <c r="UT90" s="197"/>
      <c r="UU90" s="197"/>
      <c r="UV90" s="197"/>
      <c r="UW90" s="197"/>
      <c r="UX90" s="197"/>
      <c r="UY90" s="197"/>
      <c r="UZ90" s="197"/>
      <c r="VA90" s="197"/>
      <c r="VB90" s="197"/>
      <c r="VC90" s="197"/>
      <c r="VD90" s="197"/>
      <c r="VE90" s="197"/>
      <c r="VF90" s="197"/>
      <c r="VG90" s="197"/>
      <c r="VH90" s="197"/>
      <c r="VI90" s="197"/>
      <c r="VJ90" s="197"/>
      <c r="VK90" s="197"/>
      <c r="VL90" s="197"/>
      <c r="VM90" s="197"/>
      <c r="VN90" s="197"/>
      <c r="VO90" s="197"/>
      <c r="VP90" s="197"/>
      <c r="VQ90" s="197"/>
      <c r="VR90" s="197"/>
      <c r="VS90" s="197"/>
      <c r="VT90" s="197"/>
      <c r="VU90" s="197"/>
      <c r="VV90" s="197"/>
      <c r="VW90" s="197"/>
      <c r="VX90" s="197"/>
      <c r="VY90" s="197"/>
      <c r="VZ90" s="197"/>
      <c r="WA90" s="197"/>
      <c r="WB90" s="197"/>
      <c r="WC90" s="197"/>
      <c r="WD90" s="197"/>
      <c r="WE90" s="197"/>
      <c r="WF90" s="197"/>
      <c r="WG90" s="197"/>
      <c r="WH90" s="197"/>
      <c r="WI90" s="197"/>
      <c r="WJ90" s="197"/>
      <c r="WK90" s="197"/>
    </row>
    <row r="91" s="197" customFormat="1" ht="12.75" customHeight="1">
      <c r="A91" s="179"/>
      <c r="B91" s="170"/>
      <c r="C91" s="175"/>
      <c r="D91" s="4"/>
      <c r="E91" s="323"/>
      <c r="F91" s="177"/>
      <c r="G91" s="53"/>
      <c r="H91" s="78"/>
      <c r="I91" s="78"/>
      <c r="J91" s="181"/>
      <c r="K91" s="209"/>
      <c r="L91" s="205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7"/>
      <c r="BH91" s="197"/>
      <c r="BI91" s="197"/>
      <c r="BJ91" s="197"/>
      <c r="BK91" s="197"/>
      <c r="BL91" s="197"/>
      <c r="BM91" s="197"/>
      <c r="BN91" s="197"/>
      <c r="BO91" s="197"/>
      <c r="BP91" s="197"/>
      <c r="BQ91" s="197"/>
      <c r="BR91" s="197"/>
      <c r="BS91" s="197"/>
      <c r="BT91" s="197"/>
      <c r="BU91" s="197"/>
      <c r="BV91" s="197"/>
      <c r="BW91" s="197"/>
      <c r="BX91" s="197"/>
      <c r="BY91" s="197"/>
      <c r="BZ91" s="197"/>
      <c r="CA91" s="197"/>
      <c r="CB91" s="197"/>
      <c r="CC91" s="197"/>
      <c r="CD91" s="197"/>
      <c r="CE91" s="197"/>
      <c r="CF91" s="197"/>
      <c r="CG91" s="197"/>
      <c r="CH91" s="197"/>
      <c r="CI91" s="197"/>
      <c r="CJ91" s="197"/>
      <c r="CK91" s="197"/>
      <c r="CL91" s="197"/>
      <c r="CM91" s="197"/>
      <c r="CN91" s="197"/>
      <c r="CO91" s="197"/>
      <c r="CP91" s="197"/>
      <c r="CQ91" s="197"/>
      <c r="CR91" s="197"/>
      <c r="CS91" s="197"/>
      <c r="CT91" s="197"/>
      <c r="CU91" s="197"/>
      <c r="CV91" s="197"/>
      <c r="CW91" s="197"/>
      <c r="CX91" s="197"/>
      <c r="CY91" s="197"/>
      <c r="CZ91" s="197"/>
      <c r="DA91" s="197"/>
      <c r="DB91" s="197"/>
      <c r="DC91" s="197"/>
      <c r="DD91" s="197"/>
      <c r="DE91" s="197"/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7"/>
      <c r="EV91" s="197"/>
      <c r="EW91" s="197"/>
      <c r="EX91" s="197"/>
      <c r="EY91" s="197"/>
      <c r="EZ91" s="197"/>
      <c r="FA91" s="197"/>
      <c r="FB91" s="197"/>
      <c r="FC91" s="197"/>
      <c r="FD91" s="197"/>
      <c r="FE91" s="197"/>
      <c r="FF91" s="197"/>
      <c r="FG91" s="197"/>
      <c r="FH91" s="197"/>
      <c r="FI91" s="197"/>
      <c r="FJ91" s="197"/>
      <c r="FK91" s="197"/>
      <c r="FL91" s="197"/>
      <c r="FM91" s="197"/>
      <c r="FN91" s="197"/>
      <c r="FO91" s="197"/>
      <c r="FP91" s="197"/>
      <c r="FQ91" s="197"/>
      <c r="FR91" s="197"/>
      <c r="FS91" s="197"/>
      <c r="FT91" s="197"/>
      <c r="FU91" s="197"/>
      <c r="FV91" s="197"/>
      <c r="FW91" s="197"/>
      <c r="FX91" s="197"/>
      <c r="FY91" s="197"/>
      <c r="FZ91" s="197"/>
      <c r="GA91" s="197"/>
      <c r="GB91" s="197"/>
      <c r="GC91" s="197"/>
      <c r="GD91" s="197"/>
      <c r="GE91" s="197"/>
      <c r="GF91" s="197"/>
      <c r="GG91" s="197"/>
      <c r="GH91" s="197"/>
      <c r="GI91" s="197"/>
      <c r="GJ91" s="197"/>
      <c r="GK91" s="197"/>
      <c r="GL91" s="197"/>
      <c r="GM91" s="197"/>
      <c r="GN91" s="197"/>
      <c r="GO91" s="197"/>
      <c r="GP91" s="197"/>
      <c r="GQ91" s="197"/>
      <c r="GR91" s="197"/>
      <c r="GS91" s="197"/>
      <c r="GT91" s="197"/>
      <c r="GU91" s="197"/>
      <c r="GV91" s="197"/>
      <c r="GW91" s="197"/>
      <c r="GX91" s="197"/>
      <c r="GY91" s="197"/>
      <c r="GZ91" s="197"/>
      <c r="HA91" s="197"/>
      <c r="HB91" s="197"/>
      <c r="HC91" s="197"/>
      <c r="HD91" s="197"/>
      <c r="HE91" s="197"/>
      <c r="HF91" s="197"/>
      <c r="HG91" s="197"/>
      <c r="HH91" s="197"/>
      <c r="HI91" s="197"/>
      <c r="HJ91" s="197"/>
      <c r="HK91" s="197"/>
      <c r="HL91" s="197"/>
      <c r="HM91" s="197"/>
      <c r="HN91" s="197"/>
      <c r="HO91" s="197"/>
      <c r="HP91" s="197"/>
      <c r="HQ91" s="197"/>
      <c r="HR91" s="197"/>
      <c r="HS91" s="197"/>
      <c r="HT91" s="197"/>
      <c r="HU91" s="197"/>
      <c r="HV91" s="197"/>
      <c r="HW91" s="197"/>
      <c r="HX91" s="197"/>
      <c r="HY91" s="197"/>
      <c r="HZ91" s="197"/>
      <c r="IA91" s="197"/>
      <c r="IB91" s="197"/>
      <c r="IC91" s="197"/>
      <c r="ID91" s="197"/>
      <c r="IE91" s="197"/>
      <c r="IF91" s="197"/>
      <c r="IG91" s="197"/>
      <c r="IH91" s="197"/>
      <c r="II91" s="197"/>
      <c r="IJ91" s="197"/>
      <c r="IK91" s="197"/>
      <c r="IL91" s="197"/>
      <c r="IM91" s="197"/>
      <c r="IN91" s="197"/>
      <c r="IO91" s="197"/>
      <c r="IP91" s="197"/>
      <c r="IQ91" s="197"/>
      <c r="IR91" s="197"/>
      <c r="IS91" s="197"/>
      <c r="IT91" s="197"/>
      <c r="IU91" s="197"/>
      <c r="IV91" s="197"/>
      <c r="IW91" s="197"/>
      <c r="IX91" s="197"/>
      <c r="IY91" s="197"/>
      <c r="IZ91" s="197"/>
      <c r="JA91" s="197"/>
      <c r="JB91" s="197"/>
      <c r="JC91" s="197"/>
      <c r="JD91" s="197"/>
      <c r="JE91" s="197"/>
      <c r="JF91" s="197"/>
      <c r="JG91" s="197"/>
      <c r="JH91" s="197"/>
      <c r="JI91" s="197"/>
      <c r="JJ91" s="197"/>
      <c r="JK91" s="197"/>
      <c r="JL91" s="197"/>
      <c r="JM91" s="197"/>
      <c r="JN91" s="197"/>
      <c r="JO91" s="197"/>
      <c r="JP91" s="197"/>
      <c r="JQ91" s="197"/>
      <c r="JR91" s="197"/>
      <c r="JS91" s="197"/>
      <c r="JT91" s="197"/>
      <c r="JU91" s="197"/>
      <c r="JV91" s="197"/>
      <c r="JW91" s="197"/>
      <c r="JX91" s="197"/>
      <c r="JY91" s="197"/>
      <c r="JZ91" s="197"/>
      <c r="KA91" s="197"/>
      <c r="KB91" s="197"/>
      <c r="KC91" s="197"/>
      <c r="KD91" s="197"/>
      <c r="KE91" s="197"/>
      <c r="KF91" s="197"/>
      <c r="KG91" s="197"/>
      <c r="KH91" s="197"/>
      <c r="KI91" s="197"/>
      <c r="KJ91" s="197"/>
      <c r="KK91" s="197"/>
      <c r="KL91" s="197"/>
      <c r="KM91" s="197"/>
      <c r="KN91" s="197"/>
      <c r="KO91" s="197"/>
      <c r="KP91" s="197"/>
      <c r="KQ91" s="197"/>
      <c r="KR91" s="197"/>
      <c r="KS91" s="197"/>
      <c r="KT91" s="197"/>
      <c r="KU91" s="197"/>
      <c r="KV91" s="197"/>
      <c r="KW91" s="197"/>
      <c r="KX91" s="197"/>
      <c r="KY91" s="197"/>
      <c r="KZ91" s="197"/>
      <c r="LA91" s="197"/>
      <c r="LB91" s="197"/>
      <c r="LC91" s="197"/>
      <c r="LD91" s="197"/>
      <c r="LE91" s="197"/>
      <c r="LF91" s="197"/>
      <c r="LG91" s="197"/>
      <c r="LH91" s="197"/>
      <c r="LI91" s="197"/>
      <c r="LJ91" s="197"/>
      <c r="LK91" s="197"/>
      <c r="LL91" s="197"/>
      <c r="LM91" s="197"/>
      <c r="LN91" s="197"/>
      <c r="LO91" s="197"/>
      <c r="LP91" s="197"/>
      <c r="LQ91" s="197"/>
      <c r="LR91" s="197"/>
      <c r="LS91" s="197"/>
      <c r="LT91" s="197"/>
      <c r="LU91" s="197"/>
      <c r="LV91" s="197"/>
      <c r="LW91" s="197"/>
      <c r="LX91" s="197"/>
      <c r="LY91" s="197"/>
      <c r="LZ91" s="197"/>
      <c r="MA91" s="197"/>
      <c r="MB91" s="197"/>
      <c r="MC91" s="197"/>
      <c r="MD91" s="197"/>
      <c r="ME91" s="197"/>
      <c r="MF91" s="197"/>
      <c r="MG91" s="197"/>
      <c r="MH91" s="197"/>
      <c r="MI91" s="197"/>
      <c r="MJ91" s="197"/>
      <c r="MK91" s="197"/>
      <c r="ML91" s="197"/>
      <c r="MM91" s="197"/>
      <c r="MN91" s="197"/>
      <c r="MO91" s="197"/>
      <c r="MP91" s="197"/>
      <c r="MQ91" s="197"/>
      <c r="MR91" s="197"/>
      <c r="MS91" s="197"/>
      <c r="MT91" s="197"/>
      <c r="MU91" s="197"/>
      <c r="MV91" s="197"/>
      <c r="MW91" s="197"/>
      <c r="MX91" s="197"/>
      <c r="MY91" s="197"/>
      <c r="MZ91" s="197"/>
      <c r="NA91" s="197"/>
      <c r="NB91" s="197"/>
      <c r="NC91" s="197"/>
      <c r="ND91" s="197"/>
      <c r="NE91" s="197"/>
      <c r="NF91" s="197"/>
      <c r="NG91" s="197"/>
      <c r="NH91" s="197"/>
      <c r="NI91" s="197"/>
      <c r="NJ91" s="197"/>
      <c r="NK91" s="197"/>
      <c r="NL91" s="197"/>
      <c r="NM91" s="197"/>
      <c r="NN91" s="197"/>
      <c r="NO91" s="197"/>
      <c r="NP91" s="197"/>
      <c r="NQ91" s="197"/>
      <c r="NR91" s="197"/>
      <c r="NS91" s="197"/>
      <c r="NT91" s="197"/>
      <c r="NU91" s="197"/>
      <c r="NV91" s="197"/>
      <c r="NW91" s="197"/>
      <c r="NX91" s="197"/>
      <c r="NY91" s="197"/>
      <c r="NZ91" s="197"/>
      <c r="OA91" s="197"/>
      <c r="OB91" s="197"/>
      <c r="OC91" s="197"/>
      <c r="OD91" s="197"/>
      <c r="OE91" s="197"/>
      <c r="OF91" s="197"/>
      <c r="OG91" s="197"/>
      <c r="OH91" s="197"/>
      <c r="OI91" s="197"/>
      <c r="OJ91" s="197"/>
      <c r="OK91" s="197"/>
      <c r="OL91" s="197"/>
      <c r="OM91" s="197"/>
      <c r="ON91" s="197"/>
      <c r="OO91" s="197"/>
      <c r="OP91" s="197"/>
      <c r="OQ91" s="197"/>
      <c r="OR91" s="197"/>
      <c r="OS91" s="197"/>
      <c r="OT91" s="197"/>
      <c r="OU91" s="197"/>
      <c r="OV91" s="197"/>
      <c r="OW91" s="197"/>
      <c r="OX91" s="197"/>
      <c r="OY91" s="197"/>
      <c r="OZ91" s="197"/>
      <c r="PA91" s="197"/>
      <c r="PB91" s="197"/>
      <c r="PC91" s="197"/>
      <c r="PD91" s="197"/>
      <c r="PE91" s="197"/>
      <c r="PF91" s="197"/>
      <c r="PG91" s="197"/>
      <c r="PH91" s="197"/>
      <c r="PI91" s="197"/>
      <c r="PJ91" s="197"/>
      <c r="PK91" s="197"/>
      <c r="PL91" s="197"/>
      <c r="PM91" s="197"/>
      <c r="PN91" s="197"/>
      <c r="PO91" s="197"/>
      <c r="PP91" s="197"/>
      <c r="PQ91" s="197"/>
      <c r="PR91" s="197"/>
      <c r="PS91" s="197"/>
      <c r="PT91" s="197"/>
      <c r="PU91" s="197"/>
      <c r="PV91" s="197"/>
      <c r="PW91" s="197"/>
      <c r="PX91" s="197"/>
      <c r="PY91" s="197"/>
      <c r="PZ91" s="197"/>
      <c r="QA91" s="197"/>
      <c r="QB91" s="197"/>
      <c r="QC91" s="197"/>
      <c r="QD91" s="197"/>
      <c r="QE91" s="197"/>
      <c r="QF91" s="197"/>
      <c r="QG91" s="197"/>
      <c r="QH91" s="197"/>
      <c r="QI91" s="197"/>
      <c r="QJ91" s="197"/>
      <c r="QK91" s="197"/>
      <c r="QL91" s="197"/>
      <c r="QM91" s="197"/>
      <c r="QN91" s="197"/>
      <c r="QO91" s="197"/>
      <c r="QP91" s="197"/>
      <c r="QQ91" s="197"/>
      <c r="QR91" s="197"/>
      <c r="QS91" s="197"/>
      <c r="QT91" s="197"/>
      <c r="QU91" s="197"/>
      <c r="QV91" s="197"/>
      <c r="QW91" s="197"/>
      <c r="QX91" s="197"/>
      <c r="QY91" s="197"/>
      <c r="QZ91" s="197"/>
      <c r="RA91" s="197"/>
      <c r="RB91" s="197"/>
      <c r="RC91" s="197"/>
      <c r="RD91" s="197"/>
      <c r="RE91" s="197"/>
      <c r="RF91" s="197"/>
      <c r="RG91" s="197"/>
      <c r="RH91" s="197"/>
      <c r="RI91" s="197"/>
      <c r="RJ91" s="197"/>
      <c r="RK91" s="197"/>
      <c r="RL91" s="197"/>
      <c r="RM91" s="197"/>
      <c r="RN91" s="197"/>
      <c r="RO91" s="197"/>
      <c r="RP91" s="197"/>
      <c r="RQ91" s="197"/>
      <c r="RR91" s="197"/>
      <c r="RS91" s="197"/>
      <c r="RT91" s="197"/>
      <c r="RU91" s="197"/>
      <c r="RV91" s="197"/>
      <c r="RW91" s="197"/>
      <c r="RX91" s="197"/>
      <c r="RY91" s="197"/>
      <c r="RZ91" s="197"/>
      <c r="SA91" s="197"/>
      <c r="SB91" s="197"/>
      <c r="SC91" s="197"/>
      <c r="SD91" s="197"/>
      <c r="SE91" s="197"/>
      <c r="SF91" s="197"/>
      <c r="SG91" s="197"/>
      <c r="SH91" s="197"/>
      <c r="SI91" s="197"/>
      <c r="SJ91" s="197"/>
      <c r="SK91" s="197"/>
      <c r="SL91" s="197"/>
      <c r="SM91" s="197"/>
      <c r="SN91" s="197"/>
      <c r="SO91" s="197"/>
      <c r="SP91" s="197"/>
      <c r="SQ91" s="197"/>
      <c r="SR91" s="197"/>
      <c r="SS91" s="197"/>
      <c r="ST91" s="197"/>
      <c r="SU91" s="197"/>
      <c r="SV91" s="197"/>
      <c r="SW91" s="197"/>
      <c r="SX91" s="197"/>
      <c r="SY91" s="197"/>
      <c r="SZ91" s="197"/>
      <c r="TA91" s="197"/>
      <c r="TB91" s="197"/>
      <c r="TC91" s="197"/>
      <c r="TD91" s="197"/>
      <c r="TE91" s="197"/>
      <c r="TF91" s="197"/>
      <c r="TG91" s="197"/>
      <c r="TH91" s="197"/>
      <c r="TI91" s="197"/>
      <c r="TJ91" s="197"/>
      <c r="TK91" s="197"/>
      <c r="TL91" s="197"/>
      <c r="TM91" s="197"/>
      <c r="TN91" s="197"/>
      <c r="TO91" s="197"/>
      <c r="TP91" s="197"/>
      <c r="TQ91" s="197"/>
      <c r="TR91" s="197"/>
      <c r="TS91" s="197"/>
      <c r="TT91" s="197"/>
      <c r="TU91" s="197"/>
      <c r="TV91" s="197"/>
      <c r="TW91" s="197"/>
      <c r="TX91" s="197"/>
      <c r="TY91" s="197"/>
      <c r="TZ91" s="197"/>
      <c r="UA91" s="197"/>
      <c r="UB91" s="197"/>
      <c r="UC91" s="197"/>
      <c r="UD91" s="197"/>
      <c r="UE91" s="197"/>
      <c r="UF91" s="197"/>
      <c r="UG91" s="197"/>
      <c r="UH91" s="197"/>
      <c r="UI91" s="197"/>
      <c r="UJ91" s="197"/>
      <c r="UK91" s="197"/>
      <c r="UL91" s="197"/>
      <c r="UM91" s="197"/>
      <c r="UN91" s="197"/>
      <c r="UO91" s="197"/>
      <c r="UP91" s="197"/>
      <c r="UQ91" s="197"/>
      <c r="UR91" s="197"/>
      <c r="US91" s="197"/>
      <c r="UT91" s="197"/>
      <c r="UU91" s="197"/>
      <c r="UV91" s="197"/>
      <c r="UW91" s="197"/>
      <c r="UX91" s="197"/>
      <c r="UY91" s="197"/>
      <c r="UZ91" s="197"/>
      <c r="VA91" s="197"/>
      <c r="VB91" s="197"/>
      <c r="VC91" s="197"/>
      <c r="VD91" s="197"/>
      <c r="VE91" s="197"/>
      <c r="VF91" s="197"/>
      <c r="VG91" s="197"/>
      <c r="VH91" s="197"/>
      <c r="VI91" s="197"/>
      <c r="VJ91" s="197"/>
      <c r="VK91" s="197"/>
      <c r="VL91" s="197"/>
      <c r="VM91" s="197"/>
      <c r="VN91" s="197"/>
      <c r="VO91" s="197"/>
      <c r="VP91" s="197"/>
      <c r="VQ91" s="197"/>
      <c r="VR91" s="197"/>
      <c r="VS91" s="197"/>
      <c r="VT91" s="197"/>
      <c r="VU91" s="197"/>
      <c r="VV91" s="197"/>
      <c r="VW91" s="197"/>
      <c r="VX91" s="197"/>
      <c r="VY91" s="197"/>
      <c r="VZ91" s="197"/>
      <c r="WA91" s="197"/>
      <c r="WB91" s="197"/>
      <c r="WC91" s="197"/>
      <c r="WD91" s="197"/>
      <c r="WE91" s="197"/>
      <c r="WF91" s="197"/>
      <c r="WG91" s="197"/>
      <c r="WH91" s="197"/>
      <c r="WI91" s="197"/>
      <c r="WJ91" s="197"/>
      <c r="WK91" s="197"/>
    </row>
    <row r="92" s="324" customFormat="1" ht="12.75" customHeight="1">
      <c r="A92" s="213" t="s">
        <v>109</v>
      </c>
      <c r="B92" s="214"/>
      <c r="C92" s="214"/>
      <c r="D92" s="18"/>
      <c r="E92" s="215"/>
      <c r="F92" s="215"/>
      <c r="G92" s="216"/>
      <c r="H92" s="217"/>
      <c r="I92" s="217"/>
      <c r="J92" s="216"/>
      <c r="K92" s="218"/>
      <c r="L92" s="16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10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  <c r="MI92" s="11"/>
      <c r="MJ92" s="11"/>
      <c r="MK92" s="11"/>
      <c r="ML92" s="11"/>
      <c r="MM92" s="11"/>
      <c r="MN92" s="11"/>
      <c r="MO92" s="11"/>
      <c r="MP92" s="11"/>
      <c r="MQ92" s="11"/>
      <c r="MR92" s="11"/>
      <c r="MS92" s="11"/>
      <c r="MT92" s="11"/>
      <c r="MU92" s="11"/>
      <c r="MV92" s="11"/>
      <c r="MW92" s="11"/>
      <c r="MX92" s="11"/>
      <c r="MY92" s="11"/>
      <c r="MZ92" s="11"/>
      <c r="NA92" s="11"/>
      <c r="NB92" s="11"/>
      <c r="NC92" s="11"/>
      <c r="ND92" s="11"/>
      <c r="NE92" s="11"/>
      <c r="NF92" s="11"/>
      <c r="NG92" s="11"/>
      <c r="NH92" s="11"/>
      <c r="NI92" s="11"/>
      <c r="NJ92" s="11"/>
      <c r="NK92" s="11"/>
      <c r="NL92" s="11"/>
      <c r="NM92" s="11"/>
      <c r="NN92" s="11"/>
      <c r="NO92" s="11"/>
      <c r="NP92" s="11"/>
      <c r="NQ92" s="11"/>
      <c r="NR92" s="11"/>
      <c r="NS92" s="11"/>
      <c r="NT92" s="11"/>
      <c r="NU92" s="11"/>
      <c r="NV92" s="11"/>
      <c r="NW92" s="11"/>
      <c r="NX92" s="11"/>
      <c r="NY92" s="11"/>
      <c r="NZ92" s="11"/>
      <c r="OA92" s="11"/>
      <c r="OB92" s="11"/>
      <c r="OC92" s="11"/>
      <c r="OD92" s="11"/>
      <c r="OE92" s="11"/>
      <c r="OF92" s="11"/>
      <c r="OG92" s="11"/>
      <c r="OH92" s="11"/>
      <c r="OI92" s="11"/>
      <c r="OJ92" s="11"/>
      <c r="OK92" s="11"/>
      <c r="OL92" s="11"/>
      <c r="OM92" s="11"/>
      <c r="ON92" s="11"/>
      <c r="OO92" s="11"/>
      <c r="OP92" s="11"/>
      <c r="OQ92" s="11"/>
      <c r="OR92" s="11"/>
      <c r="OS92" s="11"/>
      <c r="OT92" s="11"/>
      <c r="OU92" s="11"/>
      <c r="OV92" s="11"/>
      <c r="OW92" s="11"/>
      <c r="OX92" s="11"/>
      <c r="OY92" s="11"/>
      <c r="OZ92" s="11"/>
      <c r="PA92" s="11"/>
      <c r="PB92" s="11"/>
      <c r="PC92" s="11"/>
      <c r="PD92" s="11"/>
      <c r="PE92" s="11"/>
      <c r="PF92" s="11"/>
      <c r="PG92" s="11"/>
      <c r="PH92" s="11"/>
      <c r="PI92" s="11"/>
      <c r="PJ92" s="11"/>
      <c r="PK92" s="11"/>
      <c r="PL92" s="11"/>
      <c r="PM92" s="11"/>
      <c r="PN92" s="11"/>
      <c r="PO92" s="11"/>
      <c r="PP92" s="11"/>
      <c r="PQ92" s="11"/>
      <c r="PR92" s="11"/>
      <c r="PS92" s="11"/>
      <c r="PT92" s="11"/>
      <c r="PU92" s="11"/>
      <c r="PV92" s="11"/>
      <c r="PW92" s="11"/>
      <c r="PX92" s="11"/>
      <c r="PY92" s="11"/>
      <c r="PZ92" s="11"/>
      <c r="QA92" s="11"/>
      <c r="QB92" s="11"/>
      <c r="QC92" s="11"/>
      <c r="QD92" s="11"/>
      <c r="QE92" s="11"/>
      <c r="QF92" s="11"/>
      <c r="QG92" s="11"/>
      <c r="QH92" s="11"/>
      <c r="QI92" s="11"/>
      <c r="QJ92" s="11"/>
      <c r="QK92" s="11"/>
      <c r="QL92" s="11"/>
      <c r="QM92" s="11"/>
      <c r="QN92" s="11"/>
      <c r="QO92" s="11"/>
      <c r="QP92" s="11"/>
      <c r="QQ92" s="11"/>
      <c r="QR92" s="11"/>
      <c r="QS92" s="11"/>
      <c r="QT92" s="11"/>
      <c r="QU92" s="11"/>
      <c r="QV92" s="11"/>
      <c r="QW92" s="11"/>
      <c r="QX92" s="11"/>
      <c r="QY92" s="11"/>
      <c r="QZ92" s="11"/>
      <c r="RA92" s="11"/>
      <c r="RB92" s="11"/>
      <c r="RC92" s="11"/>
      <c r="RD92" s="11"/>
      <c r="RE92" s="11"/>
      <c r="RF92" s="11"/>
      <c r="RG92" s="11"/>
      <c r="RH92" s="11"/>
      <c r="RI92" s="11"/>
      <c r="RJ92" s="11"/>
      <c r="RK92" s="11"/>
      <c r="RL92" s="11"/>
      <c r="RM92" s="11"/>
      <c r="RN92" s="11"/>
      <c r="RO92" s="11"/>
      <c r="RP92" s="11"/>
      <c r="RQ92" s="11"/>
      <c r="RR92" s="11"/>
      <c r="RS92" s="11"/>
      <c r="RT92" s="11"/>
      <c r="RU92" s="11"/>
      <c r="RV92" s="11"/>
      <c r="RW92" s="11"/>
      <c r="RX92" s="11"/>
      <c r="RY92" s="11"/>
      <c r="RZ92" s="11"/>
      <c r="SA92" s="11"/>
      <c r="SB92" s="11"/>
      <c r="SC92" s="11"/>
      <c r="SD92" s="11"/>
      <c r="SE92" s="11"/>
      <c r="SF92" s="11"/>
      <c r="SG92" s="11"/>
      <c r="SH92" s="11"/>
      <c r="SI92" s="11"/>
      <c r="SJ92" s="11"/>
      <c r="SK92" s="11"/>
      <c r="SL92" s="11"/>
      <c r="SM92" s="11"/>
      <c r="SN92" s="11"/>
      <c r="SO92" s="11"/>
      <c r="SP92" s="11"/>
      <c r="SQ92" s="11"/>
      <c r="SR92" s="11"/>
      <c r="SS92" s="11"/>
      <c r="ST92" s="11"/>
      <c r="SU92" s="11"/>
      <c r="SV92" s="11"/>
      <c r="SW92" s="11"/>
      <c r="SX92" s="11"/>
      <c r="SY92" s="11"/>
      <c r="SZ92" s="11"/>
      <c r="TA92" s="11"/>
      <c r="TB92" s="11"/>
      <c r="TC92" s="11"/>
      <c r="TD92" s="11"/>
      <c r="TE92" s="11"/>
      <c r="TF92" s="11"/>
      <c r="TG92" s="11"/>
      <c r="TH92" s="11"/>
      <c r="TI92" s="11"/>
      <c r="TJ92" s="11"/>
      <c r="TK92" s="11"/>
      <c r="TL92" s="11"/>
      <c r="TM92" s="11"/>
      <c r="TN92" s="11"/>
      <c r="TO92" s="11"/>
      <c r="TP92" s="11"/>
      <c r="TQ92" s="11"/>
      <c r="TR92" s="11"/>
      <c r="TS92" s="11"/>
      <c r="TT92" s="11"/>
      <c r="TU92" s="11"/>
      <c r="TV92" s="11"/>
      <c r="TW92" s="11"/>
      <c r="TX92" s="11"/>
      <c r="TY92" s="11"/>
      <c r="TZ92" s="11"/>
      <c r="UA92" s="11"/>
      <c r="UB92" s="11"/>
      <c r="UC92" s="11"/>
      <c r="UD92" s="11"/>
      <c r="UE92" s="11"/>
      <c r="UF92" s="11"/>
      <c r="UG92" s="11"/>
      <c r="UH92" s="11"/>
      <c r="UI92" s="11"/>
      <c r="UJ92" s="11"/>
      <c r="UK92" s="11"/>
      <c r="UL92" s="11"/>
      <c r="UM92" s="11"/>
      <c r="UN92" s="11"/>
      <c r="UO92" s="11"/>
      <c r="UP92" s="11"/>
      <c r="UQ92" s="11"/>
      <c r="UR92" s="11"/>
      <c r="US92" s="11"/>
      <c r="UT92" s="11"/>
      <c r="UU92" s="11"/>
      <c r="UV92" s="11"/>
      <c r="UW92" s="11"/>
      <c r="UX92" s="11"/>
      <c r="UY92" s="11"/>
      <c r="UZ92" s="11"/>
      <c r="VA92" s="11"/>
      <c r="VB92" s="11"/>
      <c r="VC92" s="11"/>
      <c r="VD92" s="11"/>
      <c r="VE92" s="11"/>
      <c r="VF92" s="11"/>
      <c r="VG92" s="11"/>
      <c r="VH92" s="11"/>
      <c r="VI92" s="11"/>
      <c r="VJ92" s="11"/>
      <c r="VK92" s="11"/>
      <c r="VL92" s="11"/>
      <c r="VM92" s="11"/>
      <c r="VN92" s="11"/>
      <c r="VO92" s="11"/>
      <c r="VP92" s="11"/>
      <c r="VQ92" s="11"/>
      <c r="VR92" s="11"/>
      <c r="VS92" s="11"/>
      <c r="VT92" s="11"/>
      <c r="VU92" s="11"/>
      <c r="VV92" s="11"/>
      <c r="VW92" s="11"/>
      <c r="VX92" s="11"/>
      <c r="VY92" s="11"/>
      <c r="VZ92" s="11"/>
      <c r="WA92" s="11"/>
      <c r="WB92" s="11"/>
      <c r="WC92" s="11"/>
      <c r="WD92" s="11"/>
      <c r="WE92" s="11"/>
      <c r="WF92" s="11"/>
      <c r="WG92" s="11"/>
      <c r="WH92" s="11"/>
      <c r="WI92" s="11"/>
      <c r="WJ92" s="11"/>
      <c r="WK92" s="11"/>
    </row>
    <row r="93" ht="12.75" customHeight="1">
      <c r="A93" s="219" t="s">
        <v>110</v>
      </c>
      <c r="B93" s="190"/>
      <c r="C93" s="220"/>
      <c r="D93" s="221"/>
      <c r="E93" s="222"/>
      <c r="F93" s="200"/>
      <c r="G93" s="199"/>
      <c r="H93" s="201"/>
      <c r="I93" s="201"/>
      <c r="J93" s="199"/>
      <c r="K93" s="223"/>
      <c r="L93" s="16"/>
      <c r="M93" s="9"/>
      <c r="N93" s="9"/>
      <c r="O93" s="9"/>
      <c r="P93" s="9"/>
      <c r="Q93" s="9"/>
      <c r="R93" s="9"/>
      <c r="S93" s="9"/>
      <c r="U93" s="9"/>
      <c r="AK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10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</row>
    <row r="94" ht="36">
      <c r="A94" s="198">
        <v>1</v>
      </c>
      <c r="B94" s="267" t="s">
        <v>111</v>
      </c>
      <c r="C94" s="320" t="s">
        <v>112</v>
      </c>
      <c r="D94" s="251">
        <v>1</v>
      </c>
      <c r="E94" s="234">
        <v>100</v>
      </c>
      <c r="F94" s="259"/>
      <c r="G94" s="199">
        <v>2024</v>
      </c>
      <c r="H94" s="230">
        <v>15</v>
      </c>
      <c r="I94" s="260">
        <v>15</v>
      </c>
      <c r="J94" s="236">
        <v>0</v>
      </c>
      <c r="K94" s="223">
        <v>100</v>
      </c>
      <c r="L94" s="239">
        <f t="shared" ref="L94:L95" si="3">E94*0.6</f>
        <v>60</v>
      </c>
      <c r="M94" s="9"/>
      <c r="N94" s="9"/>
      <c r="O94" s="9"/>
      <c r="P94" s="9"/>
      <c r="Q94" s="9"/>
      <c r="S94" s="9"/>
      <c r="T94" s="9"/>
      <c r="V94" s="9"/>
      <c r="AL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10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</row>
    <row r="95" ht="36.75" customHeight="1">
      <c r="A95" s="198">
        <v>2</v>
      </c>
      <c r="B95" s="267" t="s">
        <v>111</v>
      </c>
      <c r="C95" s="320" t="s">
        <v>113</v>
      </c>
      <c r="D95" s="251">
        <v>1</v>
      </c>
      <c r="E95" s="234">
        <v>100</v>
      </c>
      <c r="F95" s="325"/>
      <c r="G95" s="236">
        <v>2024</v>
      </c>
      <c r="H95" s="326">
        <v>10</v>
      </c>
      <c r="I95" s="261">
        <v>10</v>
      </c>
      <c r="J95" s="327">
        <v>1</v>
      </c>
      <c r="K95" s="238">
        <v>100</v>
      </c>
      <c r="L95" s="239">
        <f t="shared" si="3"/>
        <v>60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10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  <c r="MI95" s="11"/>
      <c r="MJ95" s="11"/>
      <c r="MK95" s="11"/>
      <c r="ML95" s="11"/>
      <c r="MM95" s="11"/>
      <c r="MN95" s="11"/>
      <c r="MO95" s="11"/>
      <c r="MP95" s="11"/>
      <c r="MQ95" s="11"/>
      <c r="MR95" s="11"/>
      <c r="MS95" s="11"/>
      <c r="MT95" s="11"/>
      <c r="MU95" s="11"/>
      <c r="MV95" s="11"/>
      <c r="MW95" s="11"/>
      <c r="MX95" s="11"/>
      <c r="MY95" s="11"/>
      <c r="MZ95" s="11"/>
      <c r="NA95" s="11"/>
      <c r="NB95" s="11"/>
      <c r="NC95" s="11"/>
      <c r="ND95" s="11"/>
      <c r="NE95" s="11"/>
      <c r="NF95" s="11"/>
      <c r="NG95" s="11"/>
      <c r="NH95" s="11"/>
      <c r="NI95" s="11"/>
      <c r="NJ95" s="11"/>
      <c r="NK95" s="11"/>
      <c r="NL95" s="11"/>
      <c r="NM95" s="11"/>
      <c r="NN95" s="11"/>
      <c r="NO95" s="11"/>
      <c r="NP95" s="11"/>
      <c r="NQ95" s="11"/>
      <c r="NR95" s="11"/>
      <c r="NS95" s="11"/>
      <c r="NT95" s="11"/>
      <c r="NU95" s="11"/>
      <c r="NV95" s="11"/>
      <c r="NW95" s="11"/>
      <c r="NX95" s="11"/>
      <c r="NY95" s="11"/>
      <c r="NZ95" s="11"/>
      <c r="OA95" s="11"/>
      <c r="OB95" s="11"/>
      <c r="OC95" s="11"/>
      <c r="OD95" s="11"/>
      <c r="OE95" s="11"/>
      <c r="OF95" s="11"/>
      <c r="OG95" s="11"/>
      <c r="OH95" s="11"/>
      <c r="OI95" s="11"/>
      <c r="OJ95" s="11"/>
      <c r="OK95" s="11"/>
      <c r="OL95" s="11"/>
      <c r="OM95" s="11"/>
      <c r="ON95" s="11"/>
      <c r="OO95" s="11"/>
      <c r="OP95" s="11"/>
      <c r="OQ95" s="11"/>
      <c r="OR95" s="11"/>
      <c r="OS95" s="11"/>
      <c r="OT95" s="11"/>
      <c r="OU95" s="11"/>
      <c r="OV95" s="11"/>
      <c r="OW95" s="11"/>
      <c r="OX95" s="11"/>
      <c r="OY95" s="11"/>
      <c r="OZ95" s="11"/>
      <c r="PA95" s="11"/>
      <c r="PB95" s="11"/>
      <c r="PC95" s="11"/>
      <c r="PD95" s="11"/>
      <c r="PE95" s="11"/>
      <c r="PF95" s="11"/>
      <c r="PG95" s="11"/>
      <c r="PH95" s="11"/>
      <c r="PI95" s="11"/>
      <c r="PJ95" s="11"/>
      <c r="PK95" s="11"/>
      <c r="PL95" s="11"/>
      <c r="PM95" s="11"/>
      <c r="PN95" s="11"/>
      <c r="PO95" s="11"/>
      <c r="PP95" s="11"/>
      <c r="PQ95" s="11"/>
      <c r="PR95" s="11"/>
      <c r="PS95" s="11"/>
      <c r="PT95" s="11"/>
      <c r="PU95" s="11"/>
      <c r="PV95" s="11"/>
      <c r="PW95" s="11"/>
      <c r="PX95" s="11"/>
      <c r="PY95" s="11"/>
      <c r="PZ95" s="11"/>
      <c r="QA95" s="11"/>
      <c r="QB95" s="11"/>
      <c r="QC95" s="11"/>
      <c r="QD95" s="11"/>
      <c r="QE95" s="11"/>
      <c r="QF95" s="11"/>
      <c r="QG95" s="11"/>
      <c r="QH95" s="11"/>
      <c r="QI95" s="11"/>
      <c r="QJ95" s="11"/>
      <c r="QK95" s="11"/>
      <c r="QL95" s="11"/>
      <c r="QM95" s="11"/>
      <c r="QN95" s="11"/>
      <c r="QO95" s="11"/>
      <c r="QP95" s="11"/>
      <c r="QQ95" s="11"/>
      <c r="QR95" s="11"/>
      <c r="QS95" s="11"/>
      <c r="QT95" s="11"/>
      <c r="QU95" s="11"/>
      <c r="QV95" s="11"/>
      <c r="QW95" s="11"/>
      <c r="QX95" s="11"/>
      <c r="QY95" s="11"/>
      <c r="QZ95" s="11"/>
      <c r="RA95" s="11"/>
      <c r="RB95" s="11"/>
      <c r="RC95" s="11"/>
      <c r="RD95" s="11"/>
      <c r="RE95" s="11"/>
      <c r="RF95" s="11"/>
      <c r="RG95" s="11"/>
      <c r="RH95" s="11"/>
      <c r="RI95" s="11"/>
      <c r="RJ95" s="11"/>
      <c r="RK95" s="11"/>
      <c r="RL95" s="11"/>
      <c r="RM95" s="11"/>
      <c r="RN95" s="11"/>
      <c r="RO95" s="11"/>
      <c r="RP95" s="11"/>
      <c r="RQ95" s="11"/>
      <c r="RR95" s="11"/>
      <c r="RS95" s="11"/>
      <c r="RT95" s="11"/>
      <c r="RU95" s="11"/>
      <c r="RV95" s="11"/>
      <c r="RW95" s="11"/>
      <c r="RX95" s="11"/>
      <c r="RY95" s="11"/>
      <c r="RZ95" s="11"/>
      <c r="SA95" s="11"/>
      <c r="SB95" s="11"/>
      <c r="SC95" s="11"/>
      <c r="SD95" s="11"/>
      <c r="SE95" s="11"/>
      <c r="SF95" s="11"/>
      <c r="SG95" s="11"/>
      <c r="SH95" s="11"/>
      <c r="SI95" s="11"/>
      <c r="SJ95" s="11"/>
      <c r="SK95" s="11"/>
      <c r="SL95" s="11"/>
      <c r="SM95" s="11"/>
      <c r="SN95" s="11"/>
      <c r="SO95" s="11"/>
      <c r="SP95" s="11"/>
      <c r="SQ95" s="11"/>
      <c r="SR95" s="11"/>
      <c r="SS95" s="11"/>
      <c r="ST95" s="11"/>
      <c r="SU95" s="11"/>
      <c r="SV95" s="11"/>
      <c r="SW95" s="11"/>
      <c r="SX95" s="11"/>
      <c r="SY95" s="11"/>
      <c r="SZ95" s="11"/>
      <c r="TA95" s="11"/>
      <c r="TB95" s="11"/>
      <c r="TC95" s="11"/>
      <c r="TD95" s="11"/>
      <c r="TE95" s="11"/>
      <c r="TF95" s="11"/>
      <c r="TG95" s="11"/>
      <c r="TH95" s="11"/>
      <c r="TI95" s="11"/>
      <c r="TJ95" s="11"/>
      <c r="TK95" s="11"/>
      <c r="TL95" s="11"/>
      <c r="TM95" s="11"/>
      <c r="TN95" s="11"/>
      <c r="TO95" s="11"/>
      <c r="TP95" s="11"/>
      <c r="TQ95" s="11"/>
      <c r="TR95" s="11"/>
      <c r="TS95" s="11"/>
      <c r="TT95" s="11"/>
      <c r="TU95" s="11"/>
      <c r="TV95" s="11"/>
      <c r="TW95" s="11"/>
      <c r="TX95" s="11"/>
      <c r="TY95" s="11"/>
      <c r="TZ95" s="11"/>
      <c r="UA95" s="11"/>
      <c r="UB95" s="11"/>
      <c r="UC95" s="11"/>
      <c r="UD95" s="11"/>
      <c r="UE95" s="11"/>
      <c r="UF95" s="11"/>
      <c r="UG95" s="11"/>
      <c r="UH95" s="11"/>
      <c r="UI95" s="11"/>
      <c r="UJ95" s="11"/>
      <c r="UK95" s="11"/>
      <c r="UL95" s="11"/>
      <c r="UM95" s="11"/>
      <c r="UN95" s="11"/>
      <c r="UO95" s="11"/>
      <c r="UP95" s="11"/>
      <c r="UQ95" s="11"/>
      <c r="UR95" s="11"/>
      <c r="US95" s="11"/>
      <c r="UT95" s="11"/>
      <c r="UU95" s="11"/>
      <c r="UV95" s="11"/>
      <c r="UW95" s="11"/>
      <c r="UX95" s="11"/>
      <c r="UY95" s="11"/>
      <c r="UZ95" s="11"/>
      <c r="VA95" s="11"/>
      <c r="VB95" s="11"/>
      <c r="VC95" s="11"/>
      <c r="VD95" s="11"/>
      <c r="VE95" s="11"/>
      <c r="VF95" s="11"/>
      <c r="VG95" s="11"/>
      <c r="VH95" s="11"/>
      <c r="VI95" s="11"/>
      <c r="VJ95" s="11"/>
      <c r="VK95" s="11"/>
      <c r="VL95" s="11"/>
      <c r="VM95" s="11"/>
      <c r="VN95" s="11"/>
      <c r="VO95" s="11"/>
      <c r="VP95" s="11"/>
      <c r="VQ95" s="11"/>
      <c r="VR95" s="11"/>
      <c r="VS95" s="11"/>
      <c r="VT95" s="11"/>
      <c r="VU95" s="11"/>
      <c r="VV95" s="11"/>
      <c r="VW95" s="11"/>
      <c r="VX95" s="11"/>
      <c r="VY95" s="11"/>
      <c r="VZ95" s="11"/>
      <c r="WA95" s="11"/>
      <c r="WB95" s="11"/>
      <c r="WC95" s="11"/>
      <c r="WD95" s="11"/>
      <c r="WE95" s="11"/>
      <c r="WF95" s="11"/>
      <c r="WG95" s="11"/>
      <c r="WH95" s="11"/>
      <c r="WI95" s="11"/>
      <c r="WJ95" s="11"/>
      <c r="WK95" s="11"/>
    </row>
    <row r="96" ht="27" customHeight="1">
      <c r="A96" s="245">
        <v>2</v>
      </c>
      <c r="B96" s="328" t="s">
        <v>70</v>
      </c>
      <c r="C96" s="262"/>
      <c r="D96" s="263"/>
      <c r="E96" s="264">
        <v>120</v>
      </c>
      <c r="F96" s="311"/>
      <c r="G96" s="329"/>
      <c r="H96" s="330">
        <f>H94+H95</f>
        <v>25</v>
      </c>
      <c r="I96" s="330">
        <f>I94+I95</f>
        <v>25</v>
      </c>
      <c r="J96" s="329">
        <f>J94+J95</f>
        <v>1</v>
      </c>
      <c r="K96" s="331"/>
      <c r="L96" s="16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10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/>
      <c r="MC96" s="11"/>
      <c r="MD96" s="11"/>
      <c r="ME96" s="11"/>
      <c r="MF96" s="11"/>
      <c r="MG96" s="11"/>
      <c r="MH96" s="11"/>
      <c r="MI96" s="11"/>
      <c r="MJ96" s="11"/>
      <c r="MK96" s="11"/>
      <c r="ML96" s="11"/>
      <c r="MM96" s="11"/>
      <c r="MN96" s="11"/>
      <c r="MO96" s="11"/>
      <c r="MP96" s="11"/>
      <c r="MQ96" s="11"/>
      <c r="MR96" s="11"/>
      <c r="MS96" s="11"/>
      <c r="MT96" s="11"/>
      <c r="MU96" s="11"/>
      <c r="MV96" s="11"/>
      <c r="MW96" s="11"/>
      <c r="MX96" s="11"/>
      <c r="MY96" s="11"/>
      <c r="MZ96" s="11"/>
      <c r="NA96" s="11"/>
      <c r="NB96" s="11"/>
      <c r="NC96" s="11"/>
      <c r="ND96" s="11"/>
      <c r="NE96" s="11"/>
      <c r="NF96" s="11"/>
      <c r="NG96" s="11"/>
      <c r="NH96" s="11"/>
      <c r="NI96" s="11"/>
      <c r="NJ96" s="11"/>
      <c r="NK96" s="11"/>
      <c r="NL96" s="11"/>
      <c r="NM96" s="11"/>
      <c r="NN96" s="11"/>
      <c r="NO96" s="11"/>
      <c r="NP96" s="11"/>
      <c r="NQ96" s="11"/>
      <c r="NR96" s="11"/>
      <c r="NS96" s="11"/>
      <c r="NT96" s="11"/>
      <c r="NU96" s="11"/>
      <c r="NV96" s="11"/>
      <c r="NW96" s="11"/>
      <c r="NX96" s="11"/>
      <c r="NY96" s="11"/>
      <c r="NZ96" s="11"/>
      <c r="OA96" s="11"/>
      <c r="OB96" s="11"/>
      <c r="OC96" s="11"/>
      <c r="OD96" s="11"/>
      <c r="OE96" s="11"/>
      <c r="OF96" s="11"/>
      <c r="OG96" s="11"/>
      <c r="OH96" s="11"/>
      <c r="OI96" s="11"/>
      <c r="OJ96" s="11"/>
      <c r="OK96" s="11"/>
      <c r="OL96" s="11"/>
      <c r="OM96" s="11"/>
      <c r="ON96" s="11"/>
      <c r="OO96" s="11"/>
      <c r="OP96" s="11"/>
      <c r="OQ96" s="11"/>
      <c r="OR96" s="11"/>
      <c r="OS96" s="11"/>
      <c r="OT96" s="11"/>
      <c r="OU96" s="11"/>
      <c r="OV96" s="11"/>
      <c r="OW96" s="11"/>
      <c r="OX96" s="11"/>
      <c r="OY96" s="11"/>
      <c r="OZ96" s="11"/>
      <c r="PA96" s="11"/>
      <c r="PB96" s="11"/>
      <c r="PC96" s="11"/>
      <c r="PD96" s="11"/>
      <c r="PE96" s="11"/>
      <c r="PF96" s="11"/>
      <c r="PG96" s="11"/>
      <c r="PH96" s="11"/>
      <c r="PI96" s="11"/>
      <c r="PJ96" s="11"/>
      <c r="PK96" s="11"/>
      <c r="PL96" s="11"/>
      <c r="PM96" s="11"/>
      <c r="PN96" s="11"/>
      <c r="PO96" s="11"/>
      <c r="PP96" s="11"/>
      <c r="PQ96" s="11"/>
      <c r="PR96" s="11"/>
      <c r="PS96" s="11"/>
      <c r="PT96" s="11"/>
      <c r="PU96" s="11"/>
      <c r="PV96" s="11"/>
      <c r="PW96" s="11"/>
      <c r="PX96" s="11"/>
      <c r="PY96" s="11"/>
      <c r="PZ96" s="11"/>
      <c r="QA96" s="11"/>
      <c r="QB96" s="11"/>
      <c r="QC96" s="11"/>
      <c r="QD96" s="11"/>
      <c r="QE96" s="11"/>
      <c r="QF96" s="11"/>
      <c r="QG96" s="11"/>
      <c r="QH96" s="11"/>
      <c r="QI96" s="11"/>
      <c r="QJ96" s="11"/>
      <c r="QK96" s="11"/>
      <c r="QL96" s="11"/>
      <c r="QM96" s="11"/>
      <c r="QN96" s="11"/>
      <c r="QO96" s="11"/>
      <c r="QP96" s="11"/>
      <c r="QQ96" s="11"/>
      <c r="QR96" s="11"/>
      <c r="QS96" s="11"/>
      <c r="QT96" s="11"/>
      <c r="QU96" s="11"/>
      <c r="QV96" s="11"/>
      <c r="QW96" s="11"/>
      <c r="QX96" s="11"/>
      <c r="QY96" s="11"/>
      <c r="QZ96" s="11"/>
      <c r="RA96" s="11"/>
      <c r="RB96" s="11"/>
      <c r="RC96" s="11"/>
      <c r="RD96" s="11"/>
      <c r="RE96" s="11"/>
      <c r="RF96" s="11"/>
      <c r="RG96" s="11"/>
      <c r="RH96" s="11"/>
      <c r="RI96" s="11"/>
      <c r="RJ96" s="11"/>
      <c r="RK96" s="11"/>
      <c r="RL96" s="11"/>
      <c r="RM96" s="11"/>
      <c r="RN96" s="11"/>
      <c r="RO96" s="11"/>
      <c r="RP96" s="11"/>
      <c r="RQ96" s="11"/>
      <c r="RR96" s="11"/>
      <c r="RS96" s="11"/>
      <c r="RT96" s="11"/>
      <c r="RU96" s="11"/>
      <c r="RV96" s="11"/>
      <c r="RW96" s="11"/>
      <c r="RX96" s="11"/>
      <c r="RY96" s="11"/>
      <c r="RZ96" s="11"/>
      <c r="SA96" s="11"/>
      <c r="SB96" s="11"/>
      <c r="SC96" s="11"/>
      <c r="SD96" s="11"/>
      <c r="SE96" s="11"/>
      <c r="SF96" s="11"/>
      <c r="SG96" s="11"/>
      <c r="SH96" s="11"/>
      <c r="SI96" s="11"/>
      <c r="SJ96" s="11"/>
      <c r="SK96" s="11"/>
      <c r="SL96" s="11"/>
      <c r="SM96" s="11"/>
      <c r="SN96" s="11"/>
      <c r="SO96" s="11"/>
      <c r="SP96" s="11"/>
      <c r="SQ96" s="11"/>
      <c r="SR96" s="11"/>
      <c r="SS96" s="11"/>
      <c r="ST96" s="11"/>
      <c r="SU96" s="11"/>
      <c r="SV96" s="11"/>
      <c r="SW96" s="11"/>
      <c r="SX96" s="11"/>
      <c r="SY96" s="11"/>
      <c r="SZ96" s="11"/>
      <c r="TA96" s="11"/>
      <c r="TB96" s="11"/>
      <c r="TC96" s="11"/>
      <c r="TD96" s="11"/>
      <c r="TE96" s="11"/>
      <c r="TF96" s="11"/>
      <c r="TG96" s="11"/>
      <c r="TH96" s="11"/>
      <c r="TI96" s="11"/>
      <c r="TJ96" s="11"/>
      <c r="TK96" s="11"/>
      <c r="TL96" s="11"/>
      <c r="TM96" s="11"/>
      <c r="TN96" s="11"/>
      <c r="TO96" s="11"/>
      <c r="TP96" s="11"/>
      <c r="TQ96" s="11"/>
      <c r="TR96" s="11"/>
      <c r="TS96" s="11"/>
      <c r="TT96" s="11"/>
      <c r="TU96" s="11"/>
      <c r="TV96" s="11"/>
      <c r="TW96" s="11"/>
      <c r="TX96" s="11"/>
      <c r="TY96" s="11"/>
      <c r="TZ96" s="11"/>
      <c r="UA96" s="11"/>
      <c r="UB96" s="11"/>
      <c r="UC96" s="11"/>
      <c r="UD96" s="11"/>
      <c r="UE96" s="11"/>
      <c r="UF96" s="11"/>
      <c r="UG96" s="11"/>
      <c r="UH96" s="11"/>
      <c r="UI96" s="11"/>
      <c r="UJ96" s="11"/>
      <c r="UK96" s="11"/>
      <c r="UL96" s="11"/>
      <c r="UM96" s="11"/>
      <c r="UN96" s="11"/>
      <c r="UO96" s="11"/>
      <c r="UP96" s="11"/>
      <c r="UQ96" s="11"/>
      <c r="UR96" s="11"/>
      <c r="US96" s="11"/>
      <c r="UT96" s="11"/>
      <c r="UU96" s="11"/>
      <c r="UV96" s="11"/>
      <c r="UW96" s="11"/>
      <c r="UX96" s="11"/>
      <c r="UY96" s="11"/>
      <c r="UZ96" s="11"/>
      <c r="VA96" s="11"/>
      <c r="VB96" s="11"/>
      <c r="VC96" s="11"/>
      <c r="VD96" s="11"/>
      <c r="VE96" s="11"/>
      <c r="VF96" s="11"/>
      <c r="VG96" s="11"/>
      <c r="VH96" s="11"/>
      <c r="VI96" s="11"/>
      <c r="VJ96" s="11"/>
      <c r="VK96" s="11"/>
      <c r="VL96" s="11"/>
      <c r="VM96" s="11"/>
      <c r="VN96" s="11"/>
      <c r="VO96" s="11"/>
      <c r="VP96" s="11"/>
      <c r="VQ96" s="11"/>
      <c r="VR96" s="11"/>
      <c r="VS96" s="11"/>
      <c r="VT96" s="11"/>
      <c r="VU96" s="11"/>
      <c r="VV96" s="11"/>
      <c r="VW96" s="11"/>
      <c r="VX96" s="11"/>
      <c r="VY96" s="11"/>
      <c r="VZ96" s="11"/>
      <c r="WA96" s="11"/>
      <c r="WB96" s="11"/>
      <c r="WC96" s="11"/>
      <c r="WD96" s="11"/>
      <c r="WE96" s="11"/>
      <c r="WF96" s="11"/>
      <c r="WG96" s="11"/>
      <c r="WH96" s="11"/>
      <c r="WI96" s="11"/>
      <c r="WJ96" s="11"/>
      <c r="WK96" s="11"/>
    </row>
    <row r="97" ht="27" customHeight="1">
      <c r="A97" s="219" t="s">
        <v>114</v>
      </c>
      <c r="B97" s="190"/>
      <c r="C97" s="332"/>
      <c r="D97" s="333"/>
      <c r="E97" s="334"/>
      <c r="F97" s="321"/>
      <c r="G97" s="335"/>
      <c r="H97" s="336"/>
      <c r="I97" s="336"/>
      <c r="J97" s="335"/>
      <c r="K97" s="337"/>
      <c r="L97" s="16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10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  <c r="MI97" s="11"/>
      <c r="MJ97" s="11"/>
      <c r="MK97" s="11"/>
      <c r="ML97" s="11"/>
      <c r="MM97" s="11"/>
      <c r="MN97" s="11"/>
      <c r="MO97" s="11"/>
      <c r="MP97" s="11"/>
      <c r="MQ97" s="11"/>
      <c r="MR97" s="11"/>
      <c r="MS97" s="11"/>
      <c r="MT97" s="11"/>
      <c r="MU97" s="11"/>
      <c r="MV97" s="11"/>
      <c r="MW97" s="11"/>
      <c r="MX97" s="11"/>
      <c r="MY97" s="11"/>
      <c r="MZ97" s="11"/>
      <c r="NA97" s="11"/>
      <c r="NB97" s="11"/>
      <c r="NC97" s="11"/>
      <c r="ND97" s="11"/>
      <c r="NE97" s="11"/>
      <c r="NF97" s="11"/>
      <c r="NG97" s="11"/>
      <c r="NH97" s="11"/>
      <c r="NI97" s="11"/>
      <c r="NJ97" s="11"/>
      <c r="NK97" s="11"/>
      <c r="NL97" s="11"/>
      <c r="NM97" s="11"/>
      <c r="NN97" s="11"/>
      <c r="NO97" s="11"/>
      <c r="NP97" s="11"/>
      <c r="NQ97" s="11"/>
      <c r="NR97" s="11"/>
      <c r="NS97" s="11"/>
      <c r="NT97" s="11"/>
      <c r="NU97" s="11"/>
      <c r="NV97" s="11"/>
      <c r="NW97" s="11"/>
      <c r="NX97" s="11"/>
      <c r="NY97" s="11"/>
      <c r="NZ97" s="11"/>
      <c r="OA97" s="11"/>
      <c r="OB97" s="11"/>
      <c r="OC97" s="11"/>
      <c r="OD97" s="11"/>
      <c r="OE97" s="11"/>
      <c r="OF97" s="11"/>
      <c r="OG97" s="11"/>
      <c r="OH97" s="11"/>
      <c r="OI97" s="11"/>
      <c r="OJ97" s="11"/>
      <c r="OK97" s="11"/>
      <c r="OL97" s="11"/>
      <c r="OM97" s="11"/>
      <c r="ON97" s="11"/>
      <c r="OO97" s="11"/>
      <c r="OP97" s="11"/>
      <c r="OQ97" s="11"/>
      <c r="OR97" s="11"/>
      <c r="OS97" s="11"/>
      <c r="OT97" s="11"/>
      <c r="OU97" s="11"/>
      <c r="OV97" s="11"/>
      <c r="OW97" s="11"/>
      <c r="OX97" s="11"/>
      <c r="OY97" s="11"/>
      <c r="OZ97" s="11"/>
      <c r="PA97" s="11"/>
      <c r="PB97" s="11"/>
      <c r="PC97" s="11"/>
      <c r="PD97" s="11"/>
      <c r="PE97" s="11"/>
      <c r="PF97" s="11"/>
      <c r="PG97" s="11"/>
      <c r="PH97" s="11"/>
      <c r="PI97" s="11"/>
      <c r="PJ97" s="11"/>
      <c r="PK97" s="11"/>
      <c r="PL97" s="11"/>
      <c r="PM97" s="11"/>
      <c r="PN97" s="11"/>
      <c r="PO97" s="11"/>
      <c r="PP97" s="11"/>
      <c r="PQ97" s="11"/>
      <c r="PR97" s="11"/>
      <c r="PS97" s="11"/>
      <c r="PT97" s="11"/>
      <c r="PU97" s="11"/>
      <c r="PV97" s="11"/>
      <c r="PW97" s="11"/>
      <c r="PX97" s="11"/>
      <c r="PY97" s="11"/>
      <c r="PZ97" s="11"/>
      <c r="QA97" s="11"/>
      <c r="QB97" s="11"/>
      <c r="QC97" s="11"/>
      <c r="QD97" s="11"/>
      <c r="QE97" s="11"/>
      <c r="QF97" s="11"/>
      <c r="QG97" s="11"/>
      <c r="QH97" s="11"/>
      <c r="QI97" s="11"/>
      <c r="QJ97" s="11"/>
      <c r="QK97" s="11"/>
      <c r="QL97" s="11"/>
      <c r="QM97" s="11"/>
      <c r="QN97" s="11"/>
      <c r="QO97" s="11"/>
      <c r="QP97" s="11"/>
      <c r="QQ97" s="11"/>
      <c r="QR97" s="11"/>
      <c r="QS97" s="11"/>
      <c r="QT97" s="11"/>
      <c r="QU97" s="11"/>
      <c r="QV97" s="11"/>
      <c r="QW97" s="11"/>
      <c r="QX97" s="11"/>
      <c r="QY97" s="11"/>
      <c r="QZ97" s="11"/>
      <c r="RA97" s="11"/>
      <c r="RB97" s="11"/>
      <c r="RC97" s="11"/>
      <c r="RD97" s="11"/>
      <c r="RE97" s="11"/>
      <c r="RF97" s="11"/>
      <c r="RG97" s="11"/>
      <c r="RH97" s="11"/>
      <c r="RI97" s="11"/>
      <c r="RJ97" s="11"/>
      <c r="RK97" s="11"/>
      <c r="RL97" s="11"/>
      <c r="RM97" s="11"/>
      <c r="RN97" s="11"/>
      <c r="RO97" s="11"/>
      <c r="RP97" s="11"/>
      <c r="RQ97" s="11"/>
      <c r="RR97" s="11"/>
      <c r="RS97" s="11"/>
      <c r="RT97" s="11"/>
      <c r="RU97" s="11"/>
      <c r="RV97" s="11"/>
      <c r="RW97" s="11"/>
      <c r="RX97" s="11"/>
      <c r="RY97" s="11"/>
      <c r="RZ97" s="11"/>
      <c r="SA97" s="11"/>
      <c r="SB97" s="11"/>
      <c r="SC97" s="11"/>
      <c r="SD97" s="11"/>
      <c r="SE97" s="11"/>
      <c r="SF97" s="11"/>
      <c r="SG97" s="11"/>
      <c r="SH97" s="11"/>
      <c r="SI97" s="11"/>
      <c r="SJ97" s="11"/>
      <c r="SK97" s="11"/>
      <c r="SL97" s="11"/>
      <c r="SM97" s="11"/>
      <c r="SN97" s="11"/>
      <c r="SO97" s="11"/>
      <c r="SP97" s="11"/>
      <c r="SQ97" s="11"/>
      <c r="SR97" s="11"/>
      <c r="SS97" s="11"/>
      <c r="ST97" s="11"/>
      <c r="SU97" s="11"/>
      <c r="SV97" s="11"/>
      <c r="SW97" s="11"/>
      <c r="SX97" s="11"/>
      <c r="SY97" s="11"/>
      <c r="SZ97" s="11"/>
      <c r="TA97" s="11"/>
      <c r="TB97" s="11"/>
      <c r="TC97" s="11"/>
      <c r="TD97" s="11"/>
      <c r="TE97" s="11"/>
      <c r="TF97" s="11"/>
      <c r="TG97" s="11"/>
      <c r="TH97" s="11"/>
      <c r="TI97" s="11"/>
      <c r="TJ97" s="11"/>
      <c r="TK97" s="11"/>
      <c r="TL97" s="11"/>
      <c r="TM97" s="11"/>
      <c r="TN97" s="11"/>
      <c r="TO97" s="11"/>
      <c r="TP97" s="11"/>
      <c r="TQ97" s="11"/>
      <c r="TR97" s="11"/>
      <c r="TS97" s="11"/>
      <c r="TT97" s="11"/>
      <c r="TU97" s="11"/>
      <c r="TV97" s="11"/>
      <c r="TW97" s="11"/>
      <c r="TX97" s="11"/>
      <c r="TY97" s="11"/>
      <c r="TZ97" s="11"/>
      <c r="UA97" s="11"/>
      <c r="UB97" s="11"/>
      <c r="UC97" s="11"/>
      <c r="UD97" s="11"/>
      <c r="UE97" s="11"/>
      <c r="UF97" s="11"/>
      <c r="UG97" s="11"/>
      <c r="UH97" s="11"/>
      <c r="UI97" s="11"/>
      <c r="UJ97" s="11"/>
      <c r="UK97" s="11"/>
      <c r="UL97" s="11"/>
      <c r="UM97" s="11"/>
      <c r="UN97" s="11"/>
      <c r="UO97" s="11"/>
      <c r="UP97" s="11"/>
      <c r="UQ97" s="11"/>
      <c r="UR97" s="11"/>
      <c r="US97" s="11"/>
      <c r="UT97" s="11"/>
      <c r="UU97" s="11"/>
      <c r="UV97" s="11"/>
      <c r="UW97" s="11"/>
      <c r="UX97" s="11"/>
      <c r="UY97" s="11"/>
      <c r="UZ97" s="11"/>
      <c r="VA97" s="11"/>
      <c r="VB97" s="11"/>
      <c r="VC97" s="11"/>
      <c r="VD97" s="11"/>
      <c r="VE97" s="11"/>
      <c r="VF97" s="11"/>
      <c r="VG97" s="11"/>
      <c r="VH97" s="11"/>
      <c r="VI97" s="11"/>
      <c r="VJ97" s="11"/>
      <c r="VK97" s="11"/>
      <c r="VL97" s="11"/>
      <c r="VM97" s="11"/>
      <c r="VN97" s="11"/>
      <c r="VO97" s="11"/>
      <c r="VP97" s="11"/>
      <c r="VQ97" s="11"/>
      <c r="VR97" s="11"/>
      <c r="VS97" s="11"/>
      <c r="VT97" s="11"/>
      <c r="VU97" s="11"/>
      <c r="VV97" s="11"/>
      <c r="VW97" s="11"/>
      <c r="VX97" s="11"/>
      <c r="VY97" s="11"/>
      <c r="VZ97" s="11"/>
      <c r="WA97" s="11"/>
      <c r="WB97" s="11"/>
      <c r="WC97" s="11"/>
      <c r="WD97" s="11"/>
      <c r="WE97" s="11"/>
      <c r="WF97" s="11"/>
      <c r="WG97" s="11"/>
      <c r="WH97" s="11"/>
      <c r="WI97" s="11"/>
      <c r="WJ97" s="11"/>
      <c r="WK97" s="11"/>
    </row>
    <row r="98" s="224" customFormat="1" ht="14.25">
      <c r="A98" s="198">
        <v>1</v>
      </c>
      <c r="B98" s="267" t="s">
        <v>115</v>
      </c>
      <c r="C98" s="320" t="s">
        <v>116</v>
      </c>
      <c r="D98" s="251">
        <v>1</v>
      </c>
      <c r="E98" s="242"/>
      <c r="F98" s="236">
        <v>1500</v>
      </c>
      <c r="G98" s="199">
        <v>2024</v>
      </c>
      <c r="H98" s="230">
        <v>7</v>
      </c>
      <c r="I98" s="201">
        <v>0</v>
      </c>
      <c r="J98" s="236">
        <v>0</v>
      </c>
      <c r="K98" s="223">
        <v>100</v>
      </c>
      <c r="L98" s="23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10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/>
      <c r="MK98" s="11"/>
      <c r="ML98" s="11"/>
      <c r="MM98" s="11"/>
      <c r="MN98" s="11"/>
      <c r="MO98" s="11"/>
      <c r="MP98" s="11"/>
      <c r="MQ98" s="11"/>
      <c r="MR98" s="11"/>
      <c r="MS98" s="11"/>
      <c r="MT98" s="11"/>
      <c r="MU98" s="11"/>
      <c r="MV98" s="11"/>
      <c r="MW98" s="11"/>
      <c r="MX98" s="11"/>
      <c r="MY98" s="11"/>
      <c r="MZ98" s="11"/>
      <c r="NA98" s="11"/>
      <c r="NB98" s="11"/>
      <c r="NC98" s="11"/>
      <c r="ND98" s="11"/>
      <c r="NE98" s="11"/>
      <c r="NF98" s="11"/>
      <c r="NG98" s="11"/>
      <c r="NH98" s="11"/>
      <c r="NI98" s="11"/>
      <c r="NJ98" s="11"/>
      <c r="NK98" s="11"/>
      <c r="NL98" s="11"/>
      <c r="NM98" s="11"/>
      <c r="NN98" s="11"/>
      <c r="NO98" s="11"/>
      <c r="NP98" s="11"/>
      <c r="NQ98" s="11"/>
      <c r="NR98" s="11"/>
      <c r="NS98" s="11"/>
      <c r="NT98" s="11"/>
      <c r="NU98" s="11"/>
      <c r="NV98" s="11"/>
      <c r="NW98" s="11"/>
      <c r="NX98" s="11"/>
      <c r="NY98" s="11"/>
      <c r="NZ98" s="11"/>
      <c r="OA98" s="11"/>
      <c r="OB98" s="11"/>
      <c r="OC98" s="11"/>
      <c r="OD98" s="11"/>
      <c r="OE98" s="11"/>
      <c r="OF98" s="11"/>
      <c r="OG98" s="11"/>
      <c r="OH98" s="11"/>
      <c r="OI98" s="11"/>
      <c r="OJ98" s="11"/>
      <c r="OK98" s="11"/>
      <c r="OL98" s="11"/>
      <c r="OM98" s="11"/>
      <c r="ON98" s="11"/>
      <c r="OO98" s="11"/>
      <c r="OP98" s="11"/>
      <c r="OQ98" s="11"/>
      <c r="OR98" s="11"/>
      <c r="OS98" s="11"/>
      <c r="OT98" s="11"/>
      <c r="OU98" s="11"/>
      <c r="OV98" s="11"/>
      <c r="OW98" s="11"/>
      <c r="OX98" s="11"/>
      <c r="OY98" s="11"/>
      <c r="OZ98" s="11"/>
      <c r="PA98" s="11"/>
      <c r="PB98" s="11"/>
      <c r="PC98" s="11"/>
      <c r="PD98" s="11"/>
      <c r="PE98" s="11"/>
      <c r="PF98" s="11"/>
      <c r="PG98" s="11"/>
      <c r="PH98" s="11"/>
      <c r="PI98" s="11"/>
      <c r="PJ98" s="11"/>
      <c r="PK98" s="11"/>
      <c r="PL98" s="11"/>
      <c r="PM98" s="11"/>
      <c r="PN98" s="11"/>
      <c r="PO98" s="11"/>
      <c r="PP98" s="11"/>
      <c r="PQ98" s="11"/>
      <c r="PR98" s="11"/>
      <c r="PS98" s="11"/>
      <c r="PT98" s="11"/>
      <c r="PU98" s="11"/>
      <c r="PV98" s="11"/>
      <c r="PW98" s="11"/>
      <c r="PX98" s="11"/>
      <c r="PY98" s="11"/>
      <c r="PZ98" s="11"/>
      <c r="QA98" s="11"/>
      <c r="QB98" s="11"/>
      <c r="QC98" s="11"/>
      <c r="QD98" s="11"/>
      <c r="QE98" s="11"/>
      <c r="QF98" s="11"/>
      <c r="QG98" s="11"/>
      <c r="QH98" s="11"/>
      <c r="QI98" s="11"/>
      <c r="QJ98" s="11"/>
      <c r="QK98" s="11"/>
      <c r="QL98" s="11"/>
      <c r="QM98" s="11"/>
      <c r="QN98" s="11"/>
      <c r="QO98" s="11"/>
      <c r="QP98" s="11"/>
      <c r="QQ98" s="11"/>
      <c r="QR98" s="11"/>
      <c r="QS98" s="11"/>
      <c r="QT98" s="11"/>
      <c r="QU98" s="11"/>
      <c r="QV98" s="11"/>
      <c r="QW98" s="11"/>
      <c r="QX98" s="11"/>
      <c r="QY98" s="11"/>
      <c r="QZ98" s="11"/>
      <c r="RA98" s="11"/>
      <c r="RB98" s="11"/>
      <c r="RC98" s="11"/>
      <c r="RD98" s="11"/>
      <c r="RE98" s="11"/>
      <c r="RF98" s="11"/>
      <c r="RG98" s="11"/>
      <c r="RH98" s="11"/>
      <c r="RI98" s="11"/>
      <c r="RJ98" s="11"/>
      <c r="RK98" s="11"/>
      <c r="RL98" s="11"/>
      <c r="RM98" s="11"/>
      <c r="RN98" s="11"/>
      <c r="RO98" s="11"/>
      <c r="RP98" s="11"/>
      <c r="RQ98" s="11"/>
      <c r="RR98" s="11"/>
      <c r="RS98" s="11"/>
      <c r="RT98" s="11"/>
      <c r="RU98" s="11"/>
      <c r="RV98" s="11"/>
      <c r="RW98" s="11"/>
      <c r="RX98" s="11"/>
      <c r="RY98" s="11"/>
      <c r="RZ98" s="11"/>
      <c r="SA98" s="11"/>
      <c r="SB98" s="11"/>
      <c r="SC98" s="11"/>
      <c r="SD98" s="11"/>
      <c r="SE98" s="11"/>
      <c r="SF98" s="11"/>
      <c r="SG98" s="11"/>
      <c r="SH98" s="11"/>
      <c r="SI98" s="11"/>
      <c r="SJ98" s="11"/>
      <c r="SK98" s="11"/>
      <c r="SL98" s="11"/>
      <c r="SM98" s="11"/>
      <c r="SN98" s="11"/>
      <c r="SO98" s="11"/>
      <c r="SP98" s="11"/>
      <c r="SQ98" s="11"/>
      <c r="SR98" s="11"/>
      <c r="SS98" s="11"/>
      <c r="ST98" s="11"/>
      <c r="SU98" s="11"/>
      <c r="SV98" s="11"/>
      <c r="SW98" s="11"/>
      <c r="SX98" s="11"/>
      <c r="SY98" s="11"/>
      <c r="SZ98" s="11"/>
      <c r="TA98" s="11"/>
      <c r="TB98" s="11"/>
      <c r="TC98" s="11"/>
      <c r="TD98" s="11"/>
      <c r="TE98" s="11"/>
      <c r="TF98" s="11"/>
      <c r="TG98" s="11"/>
      <c r="TH98" s="11"/>
      <c r="TI98" s="11"/>
      <c r="TJ98" s="11"/>
      <c r="TK98" s="11"/>
      <c r="TL98" s="11"/>
      <c r="TM98" s="11"/>
      <c r="TN98" s="11"/>
      <c r="TO98" s="11"/>
      <c r="TP98" s="11"/>
      <c r="TQ98" s="11"/>
      <c r="TR98" s="11"/>
      <c r="TS98" s="11"/>
      <c r="TT98" s="11"/>
      <c r="TU98" s="11"/>
      <c r="TV98" s="11"/>
      <c r="TW98" s="11"/>
      <c r="TX98" s="11"/>
      <c r="TY98" s="11"/>
      <c r="TZ98" s="11"/>
      <c r="UA98" s="11"/>
      <c r="UB98" s="11"/>
      <c r="UC98" s="11"/>
      <c r="UD98" s="11"/>
      <c r="UE98" s="11"/>
      <c r="UF98" s="11"/>
      <c r="UG98" s="11"/>
      <c r="UH98" s="11"/>
      <c r="UI98" s="11"/>
      <c r="UJ98" s="11"/>
      <c r="UK98" s="11"/>
      <c r="UL98" s="11"/>
      <c r="UM98" s="11"/>
      <c r="UN98" s="11"/>
      <c r="UO98" s="11"/>
      <c r="UP98" s="11"/>
      <c r="UQ98" s="11"/>
      <c r="UR98" s="11"/>
      <c r="US98" s="11"/>
      <c r="UT98" s="11"/>
      <c r="UU98" s="11"/>
      <c r="UV98" s="11"/>
      <c r="UW98" s="11"/>
      <c r="UX98" s="11"/>
      <c r="UY98" s="11"/>
      <c r="UZ98" s="11"/>
      <c r="VA98" s="11"/>
      <c r="VB98" s="11"/>
      <c r="VC98" s="11"/>
      <c r="VD98" s="11"/>
      <c r="VE98" s="11"/>
      <c r="VF98" s="11"/>
      <c r="VG98" s="11"/>
      <c r="VH98" s="11"/>
      <c r="VI98" s="11"/>
      <c r="VJ98" s="11"/>
      <c r="VK98" s="11"/>
      <c r="VL98" s="11"/>
      <c r="VM98" s="11"/>
      <c r="VN98" s="11"/>
      <c r="VO98" s="11"/>
      <c r="VP98" s="11"/>
      <c r="VQ98" s="11"/>
      <c r="VR98" s="11"/>
      <c r="VS98" s="11"/>
      <c r="VT98" s="11"/>
      <c r="VU98" s="11"/>
      <c r="VV98" s="11"/>
      <c r="VW98" s="11"/>
      <c r="VX98" s="11"/>
      <c r="VY98" s="11"/>
      <c r="VZ98" s="11"/>
      <c r="WA98" s="11"/>
      <c r="WB98" s="11"/>
      <c r="WC98" s="11"/>
      <c r="WD98" s="11"/>
      <c r="WE98" s="11"/>
      <c r="WF98" s="11"/>
      <c r="WG98" s="11"/>
      <c r="WH98" s="11"/>
      <c r="WI98" s="11"/>
      <c r="WJ98" s="11"/>
      <c r="WK98" s="11"/>
    </row>
    <row r="99" s="1" customFormat="1" ht="27" customHeight="1">
      <c r="A99" s="198">
        <v>2</v>
      </c>
      <c r="B99" s="267" t="s">
        <v>117</v>
      </c>
      <c r="C99" s="320" t="s">
        <v>118</v>
      </c>
      <c r="D99" s="251">
        <v>1</v>
      </c>
      <c r="E99" s="234">
        <v>250000</v>
      </c>
      <c r="F99" s="235"/>
      <c r="G99" s="236">
        <v>2024</v>
      </c>
      <c r="H99" s="201">
        <v>400</v>
      </c>
      <c r="I99" s="230">
        <v>0</v>
      </c>
      <c r="J99" s="199">
        <v>5</v>
      </c>
      <c r="K99" s="238">
        <v>100</v>
      </c>
      <c r="L99" s="23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10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</row>
    <row r="100" s="324" customFormat="1" ht="14.25">
      <c r="A100" s="245">
        <v>2</v>
      </c>
      <c r="B100" s="214" t="s">
        <v>70</v>
      </c>
      <c r="C100" s="338"/>
      <c r="D100" s="339"/>
      <c r="E100" s="247">
        <f>E99*0.002</f>
        <v>500</v>
      </c>
      <c r="F100" s="215"/>
      <c r="G100" s="216"/>
      <c r="H100" s="217">
        <f>SUM(H98:H99)</f>
        <v>407</v>
      </c>
      <c r="I100" s="217">
        <f>SUM(I98:I99)</f>
        <v>0</v>
      </c>
      <c r="J100" s="216">
        <f>SUM(J98:J99)</f>
        <v>5</v>
      </c>
      <c r="K100" s="248"/>
      <c r="L100" s="16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10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/>
      <c r="ML100" s="11"/>
      <c r="MM100" s="11"/>
      <c r="MN100" s="11"/>
      <c r="MO100" s="11"/>
      <c r="MP100" s="11"/>
      <c r="MQ100" s="11"/>
      <c r="MR100" s="11"/>
      <c r="MS100" s="11"/>
      <c r="MT100" s="11"/>
      <c r="MU100" s="11"/>
      <c r="MV100" s="11"/>
      <c r="MW100" s="11"/>
      <c r="MX100" s="11"/>
      <c r="MY100" s="11"/>
      <c r="MZ100" s="11"/>
      <c r="NA100" s="11"/>
      <c r="NB100" s="11"/>
      <c r="NC100" s="11"/>
      <c r="ND100" s="11"/>
      <c r="NE100" s="11"/>
      <c r="NF100" s="11"/>
      <c r="NG100" s="11"/>
      <c r="NH100" s="11"/>
      <c r="NI100" s="11"/>
      <c r="NJ100" s="11"/>
      <c r="NK100" s="11"/>
      <c r="NL100" s="11"/>
      <c r="NM100" s="11"/>
      <c r="NN100" s="11"/>
      <c r="NO100" s="11"/>
      <c r="NP100" s="11"/>
      <c r="NQ100" s="11"/>
      <c r="NR100" s="11"/>
      <c r="NS100" s="11"/>
      <c r="NT100" s="11"/>
      <c r="NU100" s="11"/>
      <c r="NV100" s="11"/>
      <c r="NW100" s="11"/>
      <c r="NX100" s="11"/>
      <c r="NY100" s="11"/>
      <c r="NZ100" s="11"/>
      <c r="OA100" s="11"/>
      <c r="OB100" s="11"/>
      <c r="OC100" s="11"/>
      <c r="OD100" s="11"/>
      <c r="OE100" s="11"/>
      <c r="OF100" s="11"/>
      <c r="OG100" s="11"/>
      <c r="OH100" s="11"/>
      <c r="OI100" s="11"/>
      <c r="OJ100" s="11"/>
      <c r="OK100" s="11"/>
      <c r="OL100" s="11"/>
      <c r="OM100" s="11"/>
      <c r="ON100" s="11"/>
      <c r="OO100" s="11"/>
      <c r="OP100" s="11"/>
      <c r="OQ100" s="11"/>
      <c r="OR100" s="11"/>
      <c r="OS100" s="11"/>
      <c r="OT100" s="11"/>
      <c r="OU100" s="11"/>
      <c r="OV100" s="11"/>
      <c r="OW100" s="11"/>
      <c r="OX100" s="11"/>
      <c r="OY100" s="11"/>
      <c r="OZ100" s="11"/>
      <c r="PA100" s="11"/>
      <c r="PB100" s="11"/>
      <c r="PC100" s="11"/>
      <c r="PD100" s="11"/>
      <c r="PE100" s="11"/>
      <c r="PF100" s="11"/>
      <c r="PG100" s="11"/>
      <c r="PH100" s="11"/>
      <c r="PI100" s="11"/>
      <c r="PJ100" s="11"/>
      <c r="PK100" s="11"/>
      <c r="PL100" s="11"/>
      <c r="PM100" s="11"/>
      <c r="PN100" s="11"/>
      <c r="PO100" s="11"/>
      <c r="PP100" s="11"/>
      <c r="PQ100" s="11"/>
      <c r="PR100" s="11"/>
      <c r="PS100" s="11"/>
      <c r="PT100" s="11"/>
      <c r="PU100" s="11"/>
      <c r="PV100" s="11"/>
      <c r="PW100" s="11"/>
      <c r="PX100" s="11"/>
      <c r="PY100" s="11"/>
      <c r="PZ100" s="11"/>
      <c r="QA100" s="11"/>
      <c r="QB100" s="11"/>
      <c r="QC100" s="11"/>
      <c r="QD100" s="11"/>
      <c r="QE100" s="11"/>
      <c r="QF100" s="11"/>
      <c r="QG100" s="11"/>
      <c r="QH100" s="11"/>
      <c r="QI100" s="11"/>
      <c r="QJ100" s="11"/>
      <c r="QK100" s="11"/>
      <c r="QL100" s="11"/>
      <c r="QM100" s="11"/>
      <c r="QN100" s="11"/>
      <c r="QO100" s="11"/>
      <c r="QP100" s="11"/>
      <c r="QQ100" s="11"/>
      <c r="QR100" s="11"/>
      <c r="QS100" s="11"/>
      <c r="QT100" s="11"/>
      <c r="QU100" s="11"/>
      <c r="QV100" s="11"/>
      <c r="QW100" s="11"/>
      <c r="QX100" s="11"/>
      <c r="QY100" s="11"/>
      <c r="QZ100" s="11"/>
      <c r="RA100" s="11"/>
      <c r="RB100" s="11"/>
      <c r="RC100" s="11"/>
      <c r="RD100" s="11"/>
      <c r="RE100" s="11"/>
      <c r="RF100" s="11"/>
      <c r="RG100" s="11"/>
      <c r="RH100" s="11"/>
      <c r="RI100" s="11"/>
      <c r="RJ100" s="11"/>
      <c r="RK100" s="11"/>
      <c r="RL100" s="11"/>
      <c r="RM100" s="11"/>
      <c r="RN100" s="11"/>
      <c r="RO100" s="11"/>
      <c r="RP100" s="11"/>
      <c r="RQ100" s="11"/>
      <c r="RR100" s="11"/>
      <c r="RS100" s="11"/>
      <c r="RT100" s="11"/>
      <c r="RU100" s="11"/>
      <c r="RV100" s="11"/>
      <c r="RW100" s="11"/>
      <c r="RX100" s="11"/>
      <c r="RY100" s="11"/>
      <c r="RZ100" s="11"/>
      <c r="SA100" s="11"/>
      <c r="SB100" s="11"/>
      <c r="SC100" s="11"/>
      <c r="SD100" s="11"/>
      <c r="SE100" s="11"/>
      <c r="SF100" s="11"/>
      <c r="SG100" s="11"/>
      <c r="SH100" s="11"/>
      <c r="SI100" s="11"/>
      <c r="SJ100" s="11"/>
      <c r="SK100" s="11"/>
      <c r="SL100" s="11"/>
      <c r="SM100" s="11"/>
      <c r="SN100" s="11"/>
      <c r="SO100" s="11"/>
      <c r="SP100" s="11"/>
      <c r="SQ100" s="11"/>
      <c r="SR100" s="11"/>
      <c r="SS100" s="11"/>
      <c r="ST100" s="11"/>
      <c r="SU100" s="11"/>
      <c r="SV100" s="11"/>
      <c r="SW100" s="11"/>
      <c r="SX100" s="11"/>
      <c r="SY100" s="11"/>
      <c r="SZ100" s="11"/>
      <c r="TA100" s="11"/>
      <c r="TB100" s="11"/>
      <c r="TC100" s="11"/>
      <c r="TD100" s="11"/>
      <c r="TE100" s="11"/>
      <c r="TF100" s="11"/>
      <c r="TG100" s="11"/>
      <c r="TH100" s="11"/>
      <c r="TI100" s="11"/>
      <c r="TJ100" s="11"/>
      <c r="TK100" s="11"/>
      <c r="TL100" s="11"/>
      <c r="TM100" s="11"/>
      <c r="TN100" s="11"/>
      <c r="TO100" s="11"/>
      <c r="TP100" s="11"/>
      <c r="TQ100" s="11"/>
      <c r="TR100" s="11"/>
      <c r="TS100" s="11"/>
      <c r="TT100" s="11"/>
      <c r="TU100" s="11"/>
      <c r="TV100" s="11"/>
      <c r="TW100" s="11"/>
      <c r="TX100" s="11"/>
      <c r="TY100" s="11"/>
      <c r="TZ100" s="11"/>
      <c r="UA100" s="11"/>
      <c r="UB100" s="11"/>
      <c r="UC100" s="11"/>
      <c r="UD100" s="11"/>
      <c r="UE100" s="11"/>
      <c r="UF100" s="11"/>
      <c r="UG100" s="11"/>
      <c r="UH100" s="11"/>
      <c r="UI100" s="11"/>
      <c r="UJ100" s="11"/>
      <c r="UK100" s="11"/>
      <c r="UL100" s="11"/>
      <c r="UM100" s="11"/>
      <c r="UN100" s="11"/>
      <c r="UO100" s="11"/>
      <c r="UP100" s="11"/>
      <c r="UQ100" s="11"/>
      <c r="UR100" s="11"/>
      <c r="US100" s="11"/>
      <c r="UT100" s="11"/>
      <c r="UU100" s="11"/>
      <c r="UV100" s="11"/>
      <c r="UW100" s="11"/>
      <c r="UX100" s="11"/>
      <c r="UY100" s="11"/>
      <c r="UZ100" s="11"/>
      <c r="VA100" s="11"/>
      <c r="VB100" s="11"/>
      <c r="VC100" s="11"/>
      <c r="VD100" s="11"/>
      <c r="VE100" s="11"/>
      <c r="VF100" s="11"/>
      <c r="VG100" s="11"/>
      <c r="VH100" s="11"/>
      <c r="VI100" s="11"/>
      <c r="VJ100" s="11"/>
      <c r="VK100" s="11"/>
      <c r="VL100" s="11"/>
      <c r="VM100" s="11"/>
      <c r="VN100" s="11"/>
      <c r="VO100" s="11"/>
      <c r="VP100" s="11"/>
      <c r="VQ100" s="11"/>
      <c r="VR100" s="11"/>
      <c r="VS100" s="11"/>
      <c r="VT100" s="11"/>
      <c r="VU100" s="11"/>
      <c r="VV100" s="11"/>
      <c r="VW100" s="11"/>
      <c r="VX100" s="11"/>
      <c r="VY100" s="11"/>
      <c r="VZ100" s="11"/>
      <c r="WA100" s="11"/>
      <c r="WB100" s="11"/>
      <c r="WC100" s="11"/>
      <c r="WD100" s="11"/>
      <c r="WE100" s="11"/>
      <c r="WF100" s="11"/>
      <c r="WG100" s="11"/>
      <c r="WH100" s="11"/>
      <c r="WI100" s="11"/>
      <c r="WJ100" s="11"/>
      <c r="WK100" s="11"/>
    </row>
    <row r="101" s="197" customFormat="1" ht="27" customHeight="1">
      <c r="A101" s="245">
        <f>A96+A100</f>
        <v>4</v>
      </c>
      <c r="B101" s="214" t="s">
        <v>96</v>
      </c>
      <c r="C101" s="214"/>
      <c r="D101" s="18"/>
      <c r="E101" s="216">
        <f>E100+E96</f>
        <v>620</v>
      </c>
      <c r="F101" s="215"/>
      <c r="G101" s="216"/>
      <c r="H101" s="217">
        <f>H96+H100</f>
        <v>432</v>
      </c>
      <c r="I101" s="217">
        <f>I96+I100</f>
        <v>25</v>
      </c>
      <c r="J101" s="216">
        <f>J96+J100</f>
        <v>6</v>
      </c>
      <c r="K101" s="248"/>
      <c r="L101" s="205">
        <f>E99*0.002</f>
        <v>500</v>
      </c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  <c r="HF101" s="197"/>
      <c r="HG101" s="197"/>
      <c r="HH101" s="197"/>
      <c r="HI101" s="197"/>
      <c r="HJ101" s="197"/>
      <c r="HK101" s="197"/>
      <c r="HL101" s="197"/>
      <c r="HM101" s="197"/>
      <c r="HN101" s="197"/>
      <c r="HO101" s="197"/>
      <c r="HP101" s="197"/>
      <c r="HQ101" s="197"/>
      <c r="HR101" s="197"/>
      <c r="HS101" s="197"/>
      <c r="HT101" s="197"/>
      <c r="HU101" s="197"/>
      <c r="HV101" s="197"/>
      <c r="HW101" s="197"/>
      <c r="HX101" s="197"/>
      <c r="HY101" s="197"/>
      <c r="HZ101" s="197"/>
      <c r="IA101" s="197"/>
      <c r="IB101" s="197"/>
      <c r="IC101" s="197"/>
      <c r="ID101" s="197"/>
      <c r="IE101" s="197"/>
      <c r="IF101" s="197"/>
      <c r="IG101" s="197"/>
      <c r="IH101" s="197"/>
      <c r="II101" s="197"/>
      <c r="IJ101" s="197"/>
      <c r="IK101" s="197"/>
      <c r="IL101" s="197"/>
      <c r="IM101" s="197"/>
      <c r="IN101" s="197"/>
      <c r="IO101" s="197"/>
      <c r="IP101" s="197"/>
      <c r="IQ101" s="197"/>
      <c r="IR101" s="197"/>
      <c r="IS101" s="197"/>
      <c r="IT101" s="197"/>
      <c r="IU101" s="197"/>
      <c r="IV101" s="197"/>
      <c r="IW101" s="197"/>
      <c r="IX101" s="197"/>
      <c r="IY101" s="197"/>
      <c r="IZ101" s="197"/>
      <c r="JA101" s="197"/>
      <c r="JB101" s="197"/>
      <c r="JC101" s="197"/>
      <c r="JD101" s="197"/>
      <c r="JE101" s="197"/>
      <c r="JF101" s="197"/>
      <c r="JG101" s="197"/>
      <c r="JH101" s="197"/>
      <c r="JI101" s="197"/>
      <c r="JJ101" s="197"/>
      <c r="JK101" s="197"/>
      <c r="JL101" s="197"/>
      <c r="JM101" s="197"/>
      <c r="JN101" s="197"/>
      <c r="JO101" s="197"/>
      <c r="JP101" s="197"/>
      <c r="JQ101" s="197"/>
      <c r="JR101" s="197"/>
      <c r="JS101" s="197"/>
      <c r="JT101" s="197"/>
      <c r="JU101" s="197"/>
      <c r="JV101" s="197"/>
      <c r="JW101" s="197"/>
      <c r="JX101" s="197"/>
      <c r="JY101" s="197"/>
      <c r="JZ101" s="197"/>
      <c r="KA101" s="197"/>
      <c r="KB101" s="197"/>
      <c r="KC101" s="197"/>
      <c r="KD101" s="197"/>
      <c r="KE101" s="197"/>
      <c r="KF101" s="197"/>
      <c r="KG101" s="197"/>
      <c r="KH101" s="197"/>
      <c r="KI101" s="197"/>
      <c r="KJ101" s="197"/>
      <c r="KK101" s="197"/>
      <c r="KL101" s="197"/>
      <c r="KM101" s="197"/>
      <c r="KN101" s="197"/>
      <c r="KO101" s="197"/>
      <c r="KP101" s="197"/>
      <c r="KQ101" s="197"/>
      <c r="KR101" s="197"/>
      <c r="KS101" s="197"/>
      <c r="KT101" s="197"/>
      <c r="KU101" s="197"/>
      <c r="KV101" s="197"/>
      <c r="KW101" s="197"/>
      <c r="KX101" s="197"/>
      <c r="KY101" s="197"/>
      <c r="KZ101" s="197"/>
      <c r="LA101" s="197"/>
      <c r="LB101" s="197"/>
      <c r="LC101" s="197"/>
      <c r="LD101" s="197"/>
      <c r="LE101" s="197"/>
      <c r="LF101" s="197"/>
      <c r="LG101" s="197"/>
      <c r="LH101" s="197"/>
      <c r="LI101" s="197"/>
      <c r="LJ101" s="197"/>
      <c r="LK101" s="197"/>
      <c r="LL101" s="197"/>
      <c r="LM101" s="197"/>
      <c r="LN101" s="197"/>
      <c r="LO101" s="197"/>
      <c r="LP101" s="197"/>
      <c r="LQ101" s="197"/>
      <c r="LR101" s="197"/>
      <c r="LS101" s="197"/>
      <c r="LT101" s="197"/>
      <c r="LU101" s="197"/>
      <c r="LV101" s="197"/>
      <c r="LW101" s="197"/>
      <c r="LX101" s="197"/>
      <c r="LY101" s="197"/>
      <c r="LZ101" s="197"/>
      <c r="MA101" s="197"/>
      <c r="MB101" s="197"/>
      <c r="MC101" s="197"/>
      <c r="MD101" s="197"/>
      <c r="ME101" s="197"/>
      <c r="MF101" s="197"/>
      <c r="MG101" s="197"/>
      <c r="MH101" s="197"/>
      <c r="MI101" s="197"/>
      <c r="MJ101" s="197"/>
      <c r="MK101" s="197"/>
      <c r="ML101" s="197"/>
      <c r="MM101" s="197"/>
      <c r="MN101" s="197"/>
      <c r="MO101" s="197"/>
      <c r="MP101" s="197"/>
      <c r="MQ101" s="197"/>
      <c r="MR101" s="197"/>
      <c r="MS101" s="197"/>
      <c r="MT101" s="197"/>
      <c r="MU101" s="197"/>
      <c r="MV101" s="197"/>
      <c r="MW101" s="197"/>
      <c r="MX101" s="197"/>
      <c r="MY101" s="197"/>
      <c r="MZ101" s="197"/>
      <c r="NA101" s="197"/>
      <c r="NB101" s="197"/>
      <c r="NC101" s="197"/>
      <c r="ND101" s="197"/>
      <c r="NE101" s="197"/>
      <c r="NF101" s="197"/>
      <c r="NG101" s="197"/>
      <c r="NH101" s="197"/>
      <c r="NI101" s="197"/>
      <c r="NJ101" s="197"/>
      <c r="NK101" s="197"/>
      <c r="NL101" s="197"/>
      <c r="NM101" s="197"/>
      <c r="NN101" s="197"/>
      <c r="NO101" s="197"/>
      <c r="NP101" s="197"/>
      <c r="NQ101" s="197"/>
      <c r="NR101" s="197"/>
      <c r="NS101" s="197"/>
      <c r="NT101" s="197"/>
      <c r="NU101" s="197"/>
      <c r="NV101" s="197"/>
      <c r="NW101" s="197"/>
      <c r="NX101" s="197"/>
      <c r="NY101" s="197"/>
      <c r="NZ101" s="197"/>
      <c r="OA101" s="197"/>
      <c r="OB101" s="197"/>
      <c r="OC101" s="197"/>
      <c r="OD101" s="197"/>
      <c r="OE101" s="197"/>
      <c r="OF101" s="197"/>
      <c r="OG101" s="197"/>
      <c r="OH101" s="197"/>
      <c r="OI101" s="197"/>
      <c r="OJ101" s="197"/>
      <c r="OK101" s="197"/>
      <c r="OL101" s="197"/>
      <c r="OM101" s="197"/>
      <c r="ON101" s="197"/>
      <c r="OO101" s="197"/>
      <c r="OP101" s="197"/>
      <c r="OQ101" s="197"/>
      <c r="OR101" s="197"/>
      <c r="OS101" s="197"/>
      <c r="OT101" s="197"/>
      <c r="OU101" s="197"/>
      <c r="OV101" s="197"/>
      <c r="OW101" s="197"/>
      <c r="OX101" s="197"/>
      <c r="OY101" s="197"/>
      <c r="OZ101" s="197"/>
      <c r="PA101" s="197"/>
      <c r="PB101" s="197"/>
      <c r="PC101" s="197"/>
      <c r="PD101" s="197"/>
      <c r="PE101" s="197"/>
      <c r="PF101" s="197"/>
      <c r="PG101" s="197"/>
      <c r="PH101" s="197"/>
      <c r="PI101" s="197"/>
      <c r="PJ101" s="197"/>
      <c r="PK101" s="197"/>
      <c r="PL101" s="197"/>
      <c r="PM101" s="197"/>
      <c r="PN101" s="197"/>
      <c r="PO101" s="197"/>
      <c r="PP101" s="197"/>
      <c r="PQ101" s="197"/>
      <c r="PR101" s="197"/>
      <c r="PS101" s="197"/>
      <c r="PT101" s="197"/>
      <c r="PU101" s="197"/>
      <c r="PV101" s="197"/>
      <c r="PW101" s="197"/>
      <c r="PX101" s="197"/>
      <c r="PY101" s="197"/>
      <c r="PZ101" s="197"/>
      <c r="QA101" s="197"/>
      <c r="QB101" s="197"/>
      <c r="QC101" s="197"/>
      <c r="QD101" s="197"/>
      <c r="QE101" s="197"/>
      <c r="QF101" s="197"/>
      <c r="QG101" s="197"/>
      <c r="QH101" s="197"/>
      <c r="QI101" s="197"/>
      <c r="QJ101" s="197"/>
      <c r="QK101" s="197"/>
      <c r="QL101" s="197"/>
      <c r="QM101" s="197"/>
      <c r="QN101" s="197"/>
      <c r="QO101" s="197"/>
      <c r="QP101" s="197"/>
      <c r="QQ101" s="197"/>
      <c r="QR101" s="197"/>
      <c r="QS101" s="197"/>
      <c r="QT101" s="197"/>
      <c r="QU101" s="197"/>
      <c r="QV101" s="197"/>
      <c r="QW101" s="197"/>
      <c r="QX101" s="197"/>
      <c r="QY101" s="197"/>
      <c r="QZ101" s="197"/>
      <c r="RA101" s="197"/>
      <c r="RB101" s="197"/>
      <c r="RC101" s="197"/>
      <c r="RD101" s="197"/>
      <c r="RE101" s="197"/>
      <c r="RF101" s="197"/>
      <c r="RG101" s="197"/>
      <c r="RH101" s="197"/>
      <c r="RI101" s="197"/>
      <c r="RJ101" s="197"/>
      <c r="RK101" s="197"/>
      <c r="RL101" s="197"/>
      <c r="RM101" s="197"/>
      <c r="RN101" s="197"/>
      <c r="RO101" s="197"/>
      <c r="RP101" s="197"/>
      <c r="RQ101" s="197"/>
      <c r="RR101" s="197"/>
      <c r="RS101" s="197"/>
      <c r="RT101" s="197"/>
      <c r="RU101" s="197"/>
      <c r="RV101" s="197"/>
      <c r="RW101" s="197"/>
      <c r="RX101" s="197"/>
      <c r="RY101" s="197"/>
      <c r="RZ101" s="197"/>
      <c r="SA101" s="197"/>
      <c r="SB101" s="197"/>
      <c r="SC101" s="197"/>
      <c r="SD101" s="197"/>
      <c r="SE101" s="197"/>
      <c r="SF101" s="197"/>
      <c r="SG101" s="197"/>
      <c r="SH101" s="197"/>
      <c r="SI101" s="197"/>
      <c r="SJ101" s="197"/>
      <c r="SK101" s="197"/>
      <c r="SL101" s="197"/>
      <c r="SM101" s="197"/>
      <c r="SN101" s="197"/>
      <c r="SO101" s="197"/>
      <c r="SP101" s="197"/>
      <c r="SQ101" s="197"/>
      <c r="SR101" s="197"/>
      <c r="SS101" s="197"/>
      <c r="ST101" s="197"/>
      <c r="SU101" s="197"/>
      <c r="SV101" s="197"/>
      <c r="SW101" s="197"/>
      <c r="SX101" s="197"/>
      <c r="SY101" s="197"/>
      <c r="SZ101" s="197"/>
      <c r="TA101" s="197"/>
      <c r="TB101" s="197"/>
      <c r="TC101" s="197"/>
      <c r="TD101" s="197"/>
      <c r="TE101" s="197"/>
      <c r="TF101" s="197"/>
      <c r="TG101" s="197"/>
      <c r="TH101" s="197"/>
      <c r="TI101" s="197"/>
      <c r="TJ101" s="197"/>
      <c r="TK101" s="197"/>
      <c r="TL101" s="197"/>
      <c r="TM101" s="197"/>
      <c r="TN101" s="197"/>
      <c r="TO101" s="197"/>
      <c r="TP101" s="197"/>
      <c r="TQ101" s="197"/>
      <c r="TR101" s="197"/>
      <c r="TS101" s="197"/>
      <c r="TT101" s="197"/>
      <c r="TU101" s="197"/>
      <c r="TV101" s="197"/>
      <c r="TW101" s="197"/>
      <c r="TX101" s="197"/>
      <c r="TY101" s="197"/>
      <c r="TZ101" s="197"/>
      <c r="UA101" s="197"/>
      <c r="UB101" s="197"/>
      <c r="UC101" s="197"/>
      <c r="UD101" s="197"/>
      <c r="UE101" s="197"/>
      <c r="UF101" s="197"/>
      <c r="UG101" s="197"/>
      <c r="UH101" s="197"/>
      <c r="UI101" s="197"/>
      <c r="UJ101" s="197"/>
      <c r="UK101" s="197"/>
      <c r="UL101" s="197"/>
      <c r="UM101" s="197"/>
      <c r="UN101" s="197"/>
      <c r="UO101" s="197"/>
      <c r="UP101" s="197"/>
      <c r="UQ101" s="197"/>
      <c r="UR101" s="197"/>
      <c r="US101" s="197"/>
      <c r="UT101" s="197"/>
      <c r="UU101" s="197"/>
      <c r="UV101" s="197"/>
      <c r="UW101" s="197"/>
      <c r="UX101" s="197"/>
      <c r="UY101" s="197"/>
      <c r="UZ101" s="197"/>
      <c r="VA101" s="197"/>
      <c r="VB101" s="197"/>
      <c r="VC101" s="197"/>
      <c r="VD101" s="197"/>
      <c r="VE101" s="197"/>
      <c r="VF101" s="197"/>
      <c r="VG101" s="197"/>
      <c r="VH101" s="197"/>
      <c r="VI101" s="197"/>
      <c r="VJ101" s="197"/>
      <c r="VK101" s="197"/>
      <c r="VL101" s="197"/>
      <c r="VM101" s="197"/>
      <c r="VN101" s="197"/>
      <c r="VO101" s="197"/>
      <c r="VP101" s="197"/>
      <c r="VQ101" s="197"/>
      <c r="VR101" s="197"/>
      <c r="VS101" s="197"/>
      <c r="VT101" s="197"/>
      <c r="VU101" s="197"/>
      <c r="VV101" s="197"/>
      <c r="VW101" s="197"/>
      <c r="VX101" s="197"/>
      <c r="VY101" s="197"/>
      <c r="VZ101" s="197"/>
      <c r="WA101" s="197"/>
      <c r="WB101" s="197"/>
      <c r="WC101" s="197"/>
      <c r="WD101" s="197"/>
      <c r="WE101" s="197"/>
      <c r="WF101" s="197"/>
      <c r="WG101" s="197"/>
      <c r="WH101" s="197"/>
      <c r="WI101" s="197"/>
      <c r="WJ101" s="197"/>
      <c r="WK101" s="197"/>
    </row>
    <row r="102" s="197" customFormat="1" ht="12.75" customHeight="1">
      <c r="A102" s="179"/>
      <c r="B102" s="170"/>
      <c r="C102" s="170"/>
      <c r="D102" s="18"/>
      <c r="E102" s="180"/>
      <c r="F102" s="180"/>
      <c r="G102" s="181"/>
      <c r="H102" s="78"/>
      <c r="I102" s="78"/>
      <c r="J102" s="181"/>
      <c r="K102" s="209"/>
      <c r="L102" s="205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7"/>
      <c r="BW102" s="197"/>
      <c r="BX102" s="197"/>
      <c r="BY102" s="197"/>
      <c r="BZ102" s="197"/>
      <c r="CA102" s="197"/>
      <c r="CB102" s="197"/>
      <c r="CC102" s="197"/>
      <c r="CD102" s="197"/>
      <c r="CE102" s="197"/>
      <c r="CF102" s="197"/>
      <c r="CG102" s="197"/>
      <c r="CH102" s="197"/>
      <c r="CI102" s="197"/>
      <c r="CJ102" s="197"/>
      <c r="CK102" s="197"/>
      <c r="CL102" s="197"/>
      <c r="CM102" s="197"/>
      <c r="CN102" s="197"/>
      <c r="CO102" s="197"/>
      <c r="CP102" s="197"/>
      <c r="CQ102" s="197"/>
      <c r="CR102" s="197"/>
      <c r="CS102" s="197"/>
      <c r="CT102" s="197"/>
      <c r="CU102" s="197"/>
      <c r="CV102" s="197"/>
      <c r="CW102" s="197"/>
      <c r="CX102" s="197"/>
      <c r="CY102" s="197"/>
      <c r="CZ102" s="197"/>
      <c r="DA102" s="197"/>
      <c r="DB102" s="197"/>
      <c r="DC102" s="197"/>
      <c r="DD102" s="197"/>
      <c r="DE102" s="197"/>
      <c r="DF102" s="197"/>
      <c r="DG102" s="197"/>
      <c r="DH102" s="197"/>
      <c r="DI102" s="197"/>
      <c r="DJ102" s="197"/>
      <c r="DK102" s="197"/>
      <c r="DL102" s="197"/>
      <c r="DM102" s="197"/>
      <c r="DN102" s="197"/>
      <c r="DO102" s="197"/>
      <c r="DP102" s="197"/>
      <c r="DQ102" s="197"/>
      <c r="DR102" s="197"/>
      <c r="DS102" s="197"/>
      <c r="DT102" s="197"/>
      <c r="DU102" s="197"/>
      <c r="DV102" s="197"/>
      <c r="DW102" s="197"/>
      <c r="DX102" s="197"/>
      <c r="DY102" s="197"/>
      <c r="DZ102" s="197"/>
      <c r="EA102" s="197"/>
      <c r="EB102" s="197"/>
      <c r="EC102" s="197"/>
      <c r="ED102" s="197"/>
      <c r="EE102" s="197"/>
      <c r="EF102" s="197"/>
      <c r="EG102" s="197"/>
      <c r="EH102" s="197"/>
      <c r="EI102" s="197"/>
      <c r="EJ102" s="197"/>
      <c r="EK102" s="197"/>
      <c r="EL102" s="197"/>
      <c r="EM102" s="197"/>
      <c r="EN102" s="197"/>
      <c r="EO102" s="197"/>
      <c r="EP102" s="197"/>
      <c r="EQ102" s="197"/>
      <c r="ER102" s="197"/>
      <c r="ES102" s="197"/>
      <c r="ET102" s="197"/>
      <c r="EU102" s="197"/>
      <c r="EV102" s="197"/>
      <c r="EW102" s="197"/>
      <c r="EX102" s="197"/>
      <c r="EY102" s="197"/>
      <c r="EZ102" s="197"/>
      <c r="FA102" s="197"/>
      <c r="FB102" s="197"/>
      <c r="FC102" s="197"/>
      <c r="FD102" s="197"/>
      <c r="FE102" s="197"/>
      <c r="FF102" s="197"/>
      <c r="FG102" s="197"/>
      <c r="FH102" s="197"/>
      <c r="FI102" s="197"/>
      <c r="FJ102" s="197"/>
      <c r="FK102" s="197"/>
      <c r="FL102" s="197"/>
      <c r="FM102" s="197"/>
      <c r="FN102" s="197"/>
      <c r="FO102" s="197"/>
      <c r="FP102" s="197"/>
      <c r="FQ102" s="197"/>
      <c r="FR102" s="197"/>
      <c r="FS102" s="197"/>
      <c r="FT102" s="197"/>
      <c r="FU102" s="197"/>
      <c r="FV102" s="197"/>
      <c r="FW102" s="197"/>
      <c r="FX102" s="197"/>
      <c r="FY102" s="197"/>
      <c r="FZ102" s="197"/>
      <c r="GA102" s="197"/>
      <c r="GB102" s="197"/>
      <c r="GC102" s="197"/>
      <c r="GD102" s="197"/>
      <c r="GE102" s="197"/>
      <c r="GF102" s="197"/>
      <c r="GG102" s="197"/>
      <c r="GH102" s="197"/>
      <c r="GI102" s="197"/>
      <c r="GJ102" s="197"/>
      <c r="GK102" s="197"/>
      <c r="GL102" s="197"/>
      <c r="GM102" s="197"/>
      <c r="GN102" s="197"/>
      <c r="GO102" s="197"/>
      <c r="GP102" s="197"/>
      <c r="GQ102" s="197"/>
      <c r="GR102" s="197"/>
      <c r="GS102" s="197"/>
      <c r="GT102" s="197"/>
      <c r="GU102" s="197"/>
      <c r="GV102" s="197"/>
      <c r="GW102" s="197"/>
      <c r="GX102" s="197"/>
      <c r="GY102" s="197"/>
      <c r="GZ102" s="197"/>
      <c r="HA102" s="197"/>
      <c r="HB102" s="197"/>
      <c r="HC102" s="197"/>
      <c r="HD102" s="197"/>
      <c r="HE102" s="197"/>
      <c r="HF102" s="197"/>
      <c r="HG102" s="197"/>
      <c r="HH102" s="197"/>
      <c r="HI102" s="197"/>
      <c r="HJ102" s="197"/>
      <c r="HK102" s="197"/>
      <c r="HL102" s="197"/>
      <c r="HM102" s="197"/>
      <c r="HN102" s="197"/>
      <c r="HO102" s="197"/>
      <c r="HP102" s="197"/>
      <c r="HQ102" s="197"/>
      <c r="HR102" s="197"/>
      <c r="HS102" s="197"/>
      <c r="HT102" s="197"/>
      <c r="HU102" s="197"/>
      <c r="HV102" s="197"/>
      <c r="HW102" s="197"/>
      <c r="HX102" s="197"/>
      <c r="HY102" s="197"/>
      <c r="HZ102" s="197"/>
      <c r="IA102" s="197"/>
      <c r="IB102" s="197"/>
      <c r="IC102" s="197"/>
      <c r="ID102" s="197"/>
      <c r="IE102" s="197"/>
      <c r="IF102" s="197"/>
      <c r="IG102" s="197"/>
      <c r="IH102" s="197"/>
      <c r="II102" s="197"/>
      <c r="IJ102" s="197"/>
      <c r="IK102" s="197"/>
      <c r="IL102" s="197"/>
      <c r="IM102" s="197"/>
      <c r="IN102" s="197"/>
      <c r="IO102" s="197"/>
      <c r="IP102" s="197"/>
      <c r="IQ102" s="197"/>
      <c r="IR102" s="197"/>
      <c r="IS102" s="197"/>
      <c r="IT102" s="197"/>
      <c r="IU102" s="197"/>
      <c r="IV102" s="197"/>
      <c r="IW102" s="197"/>
      <c r="IX102" s="197"/>
      <c r="IY102" s="197"/>
      <c r="IZ102" s="197"/>
      <c r="JA102" s="197"/>
      <c r="JB102" s="197"/>
      <c r="JC102" s="197"/>
      <c r="JD102" s="197"/>
      <c r="JE102" s="197"/>
      <c r="JF102" s="197"/>
      <c r="JG102" s="197"/>
      <c r="JH102" s="197"/>
      <c r="JI102" s="197"/>
      <c r="JJ102" s="197"/>
      <c r="JK102" s="197"/>
      <c r="JL102" s="197"/>
      <c r="JM102" s="197"/>
      <c r="JN102" s="197"/>
      <c r="JO102" s="197"/>
      <c r="JP102" s="197"/>
      <c r="JQ102" s="197"/>
      <c r="JR102" s="197"/>
      <c r="JS102" s="197"/>
      <c r="JT102" s="197"/>
      <c r="JU102" s="197"/>
      <c r="JV102" s="197"/>
      <c r="JW102" s="197"/>
      <c r="JX102" s="197"/>
      <c r="JY102" s="197"/>
      <c r="JZ102" s="197"/>
      <c r="KA102" s="197"/>
      <c r="KB102" s="197"/>
      <c r="KC102" s="197"/>
      <c r="KD102" s="197"/>
      <c r="KE102" s="197"/>
      <c r="KF102" s="197"/>
      <c r="KG102" s="197"/>
      <c r="KH102" s="197"/>
      <c r="KI102" s="197"/>
      <c r="KJ102" s="197"/>
      <c r="KK102" s="197"/>
      <c r="KL102" s="197"/>
      <c r="KM102" s="197"/>
      <c r="KN102" s="197"/>
      <c r="KO102" s="197"/>
      <c r="KP102" s="197"/>
      <c r="KQ102" s="197"/>
      <c r="KR102" s="197"/>
      <c r="KS102" s="197"/>
      <c r="KT102" s="197"/>
      <c r="KU102" s="197"/>
      <c r="KV102" s="197"/>
      <c r="KW102" s="197"/>
      <c r="KX102" s="197"/>
      <c r="KY102" s="197"/>
      <c r="KZ102" s="197"/>
      <c r="LA102" s="197"/>
      <c r="LB102" s="197"/>
      <c r="LC102" s="197"/>
      <c r="LD102" s="197"/>
      <c r="LE102" s="197"/>
      <c r="LF102" s="197"/>
      <c r="LG102" s="197"/>
      <c r="LH102" s="197"/>
      <c r="LI102" s="197"/>
      <c r="LJ102" s="197"/>
      <c r="LK102" s="197"/>
      <c r="LL102" s="197"/>
      <c r="LM102" s="197"/>
      <c r="LN102" s="197"/>
      <c r="LO102" s="197"/>
      <c r="LP102" s="197"/>
      <c r="LQ102" s="197"/>
      <c r="LR102" s="197"/>
      <c r="LS102" s="197"/>
      <c r="LT102" s="197"/>
      <c r="LU102" s="197"/>
      <c r="LV102" s="197"/>
      <c r="LW102" s="197"/>
      <c r="LX102" s="197"/>
      <c r="LY102" s="197"/>
      <c r="LZ102" s="197"/>
      <c r="MA102" s="197"/>
      <c r="MB102" s="197"/>
      <c r="MC102" s="197"/>
      <c r="MD102" s="197"/>
      <c r="ME102" s="197"/>
      <c r="MF102" s="197"/>
      <c r="MG102" s="197"/>
      <c r="MH102" s="197"/>
      <c r="MI102" s="197"/>
      <c r="MJ102" s="197"/>
      <c r="MK102" s="197"/>
      <c r="ML102" s="197"/>
      <c r="MM102" s="197"/>
      <c r="MN102" s="197"/>
      <c r="MO102" s="197"/>
      <c r="MP102" s="197"/>
      <c r="MQ102" s="197"/>
      <c r="MR102" s="197"/>
      <c r="MS102" s="197"/>
      <c r="MT102" s="197"/>
      <c r="MU102" s="197"/>
      <c r="MV102" s="197"/>
      <c r="MW102" s="197"/>
      <c r="MX102" s="197"/>
      <c r="MY102" s="197"/>
      <c r="MZ102" s="197"/>
      <c r="NA102" s="197"/>
      <c r="NB102" s="197"/>
      <c r="NC102" s="197"/>
      <c r="ND102" s="197"/>
      <c r="NE102" s="197"/>
      <c r="NF102" s="197"/>
      <c r="NG102" s="197"/>
      <c r="NH102" s="197"/>
      <c r="NI102" s="197"/>
      <c r="NJ102" s="197"/>
      <c r="NK102" s="197"/>
      <c r="NL102" s="197"/>
      <c r="NM102" s="197"/>
      <c r="NN102" s="197"/>
      <c r="NO102" s="197"/>
      <c r="NP102" s="197"/>
      <c r="NQ102" s="197"/>
      <c r="NR102" s="197"/>
      <c r="NS102" s="197"/>
      <c r="NT102" s="197"/>
      <c r="NU102" s="197"/>
      <c r="NV102" s="197"/>
      <c r="NW102" s="197"/>
      <c r="NX102" s="197"/>
      <c r="NY102" s="197"/>
      <c r="NZ102" s="197"/>
      <c r="OA102" s="197"/>
      <c r="OB102" s="197"/>
      <c r="OC102" s="197"/>
      <c r="OD102" s="197"/>
      <c r="OE102" s="197"/>
      <c r="OF102" s="197"/>
      <c r="OG102" s="197"/>
      <c r="OH102" s="197"/>
      <c r="OI102" s="197"/>
      <c r="OJ102" s="197"/>
      <c r="OK102" s="197"/>
      <c r="OL102" s="197"/>
      <c r="OM102" s="197"/>
      <c r="ON102" s="197"/>
      <c r="OO102" s="197"/>
      <c r="OP102" s="197"/>
      <c r="OQ102" s="197"/>
      <c r="OR102" s="197"/>
      <c r="OS102" s="197"/>
      <c r="OT102" s="197"/>
      <c r="OU102" s="197"/>
      <c r="OV102" s="197"/>
      <c r="OW102" s="197"/>
      <c r="OX102" s="197"/>
      <c r="OY102" s="197"/>
      <c r="OZ102" s="197"/>
      <c r="PA102" s="197"/>
      <c r="PB102" s="197"/>
      <c r="PC102" s="197"/>
      <c r="PD102" s="197"/>
      <c r="PE102" s="197"/>
      <c r="PF102" s="197"/>
      <c r="PG102" s="197"/>
      <c r="PH102" s="197"/>
      <c r="PI102" s="197"/>
      <c r="PJ102" s="197"/>
      <c r="PK102" s="197"/>
      <c r="PL102" s="197"/>
      <c r="PM102" s="197"/>
      <c r="PN102" s="197"/>
      <c r="PO102" s="197"/>
      <c r="PP102" s="197"/>
      <c r="PQ102" s="197"/>
      <c r="PR102" s="197"/>
      <c r="PS102" s="197"/>
      <c r="PT102" s="197"/>
      <c r="PU102" s="197"/>
      <c r="PV102" s="197"/>
      <c r="PW102" s="197"/>
      <c r="PX102" s="197"/>
      <c r="PY102" s="197"/>
      <c r="PZ102" s="197"/>
      <c r="QA102" s="197"/>
      <c r="QB102" s="197"/>
      <c r="QC102" s="197"/>
      <c r="QD102" s="197"/>
      <c r="QE102" s="197"/>
      <c r="QF102" s="197"/>
      <c r="QG102" s="197"/>
      <c r="QH102" s="197"/>
      <c r="QI102" s="197"/>
      <c r="QJ102" s="197"/>
      <c r="QK102" s="197"/>
      <c r="QL102" s="197"/>
      <c r="QM102" s="197"/>
      <c r="QN102" s="197"/>
      <c r="QO102" s="197"/>
      <c r="QP102" s="197"/>
      <c r="QQ102" s="197"/>
      <c r="QR102" s="197"/>
      <c r="QS102" s="197"/>
      <c r="QT102" s="197"/>
      <c r="QU102" s="197"/>
      <c r="QV102" s="197"/>
      <c r="QW102" s="197"/>
      <c r="QX102" s="197"/>
      <c r="QY102" s="197"/>
      <c r="QZ102" s="197"/>
      <c r="RA102" s="197"/>
      <c r="RB102" s="197"/>
      <c r="RC102" s="197"/>
      <c r="RD102" s="197"/>
      <c r="RE102" s="197"/>
      <c r="RF102" s="197"/>
      <c r="RG102" s="197"/>
      <c r="RH102" s="197"/>
      <c r="RI102" s="197"/>
      <c r="RJ102" s="197"/>
      <c r="RK102" s="197"/>
      <c r="RL102" s="197"/>
      <c r="RM102" s="197"/>
      <c r="RN102" s="197"/>
      <c r="RO102" s="197"/>
      <c r="RP102" s="197"/>
      <c r="RQ102" s="197"/>
      <c r="RR102" s="197"/>
      <c r="RS102" s="197"/>
      <c r="RT102" s="197"/>
      <c r="RU102" s="197"/>
      <c r="RV102" s="197"/>
      <c r="RW102" s="197"/>
      <c r="RX102" s="197"/>
      <c r="RY102" s="197"/>
      <c r="RZ102" s="197"/>
      <c r="SA102" s="197"/>
      <c r="SB102" s="197"/>
      <c r="SC102" s="197"/>
      <c r="SD102" s="197"/>
      <c r="SE102" s="197"/>
      <c r="SF102" s="197"/>
      <c r="SG102" s="197"/>
      <c r="SH102" s="197"/>
      <c r="SI102" s="197"/>
      <c r="SJ102" s="197"/>
      <c r="SK102" s="197"/>
      <c r="SL102" s="197"/>
      <c r="SM102" s="197"/>
      <c r="SN102" s="197"/>
      <c r="SO102" s="197"/>
      <c r="SP102" s="197"/>
      <c r="SQ102" s="197"/>
      <c r="SR102" s="197"/>
      <c r="SS102" s="197"/>
      <c r="ST102" s="197"/>
      <c r="SU102" s="197"/>
      <c r="SV102" s="197"/>
      <c r="SW102" s="197"/>
      <c r="SX102" s="197"/>
      <c r="SY102" s="197"/>
      <c r="SZ102" s="197"/>
      <c r="TA102" s="197"/>
      <c r="TB102" s="197"/>
      <c r="TC102" s="197"/>
      <c r="TD102" s="197"/>
      <c r="TE102" s="197"/>
      <c r="TF102" s="197"/>
      <c r="TG102" s="197"/>
      <c r="TH102" s="197"/>
      <c r="TI102" s="197"/>
      <c r="TJ102" s="197"/>
      <c r="TK102" s="197"/>
      <c r="TL102" s="197"/>
      <c r="TM102" s="197"/>
      <c r="TN102" s="197"/>
      <c r="TO102" s="197"/>
      <c r="TP102" s="197"/>
      <c r="TQ102" s="197"/>
      <c r="TR102" s="197"/>
      <c r="TS102" s="197"/>
      <c r="TT102" s="197"/>
      <c r="TU102" s="197"/>
      <c r="TV102" s="197"/>
      <c r="TW102" s="197"/>
      <c r="TX102" s="197"/>
      <c r="TY102" s="197"/>
      <c r="TZ102" s="197"/>
      <c r="UA102" s="197"/>
      <c r="UB102" s="197"/>
      <c r="UC102" s="197"/>
      <c r="UD102" s="197"/>
      <c r="UE102" s="197"/>
      <c r="UF102" s="197"/>
      <c r="UG102" s="197"/>
      <c r="UH102" s="197"/>
      <c r="UI102" s="197"/>
      <c r="UJ102" s="197"/>
      <c r="UK102" s="197"/>
      <c r="UL102" s="197"/>
      <c r="UM102" s="197"/>
      <c r="UN102" s="197"/>
      <c r="UO102" s="197"/>
      <c r="UP102" s="197"/>
      <c r="UQ102" s="197"/>
      <c r="UR102" s="197"/>
      <c r="US102" s="197"/>
      <c r="UT102" s="197"/>
      <c r="UU102" s="197"/>
      <c r="UV102" s="197"/>
      <c r="UW102" s="197"/>
      <c r="UX102" s="197"/>
      <c r="UY102" s="197"/>
      <c r="UZ102" s="197"/>
      <c r="VA102" s="197"/>
      <c r="VB102" s="197"/>
      <c r="VC102" s="197"/>
      <c r="VD102" s="197"/>
      <c r="VE102" s="197"/>
      <c r="VF102" s="197"/>
      <c r="VG102" s="197"/>
      <c r="VH102" s="197"/>
      <c r="VI102" s="197"/>
      <c r="VJ102" s="197"/>
      <c r="VK102" s="197"/>
      <c r="VL102" s="197"/>
      <c r="VM102" s="197"/>
      <c r="VN102" s="197"/>
      <c r="VO102" s="197"/>
      <c r="VP102" s="197"/>
      <c r="VQ102" s="197"/>
      <c r="VR102" s="197"/>
      <c r="VS102" s="197"/>
      <c r="VT102" s="197"/>
      <c r="VU102" s="197"/>
      <c r="VV102" s="197"/>
      <c r="VW102" s="197"/>
      <c r="VX102" s="197"/>
      <c r="VY102" s="197"/>
      <c r="VZ102" s="197"/>
      <c r="WA102" s="197"/>
      <c r="WB102" s="197"/>
      <c r="WC102" s="197"/>
      <c r="WD102" s="197"/>
      <c r="WE102" s="197"/>
      <c r="WF102" s="197"/>
      <c r="WG102" s="197"/>
      <c r="WH102" s="197"/>
      <c r="WI102" s="197"/>
      <c r="WJ102" s="197"/>
      <c r="WK102" s="197"/>
    </row>
    <row r="103" ht="12.75" customHeight="1">
      <c r="A103" s="213" t="s">
        <v>119</v>
      </c>
      <c r="B103" s="214"/>
      <c r="C103" s="214"/>
      <c r="D103" s="18"/>
      <c r="E103" s="215"/>
      <c r="F103" s="215"/>
      <c r="G103" s="216"/>
      <c r="H103" s="217"/>
      <c r="I103" s="217"/>
      <c r="J103" s="216"/>
      <c r="K103" s="218"/>
      <c r="L103" s="16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ht="12.75" customHeight="1">
      <c r="A104" s="219" t="s">
        <v>120</v>
      </c>
      <c r="B104" s="190"/>
      <c r="C104" s="220"/>
      <c r="D104" s="221"/>
      <c r="E104" s="222"/>
      <c r="F104" s="200"/>
      <c r="G104" s="199"/>
      <c r="H104" s="201"/>
      <c r="I104" s="201"/>
      <c r="J104" s="199"/>
      <c r="K104" s="223"/>
      <c r="L104" s="16"/>
      <c r="M104" s="9"/>
      <c r="N104" s="9"/>
      <c r="O104" s="9"/>
      <c r="P104" s="9"/>
      <c r="Q104" s="9"/>
      <c r="R104" s="9"/>
      <c r="S104" s="9"/>
      <c r="T104" s="9"/>
      <c r="U104" s="9"/>
      <c r="AJ104" s="9"/>
      <c r="AK104" s="9"/>
      <c r="AL104" s="9"/>
      <c r="AM104" s="9"/>
      <c r="AN104" s="9"/>
      <c r="AO104" s="9"/>
    </row>
    <row r="105" s="324" customFormat="1" ht="36.75" customHeight="1">
      <c r="A105" s="198">
        <v>1</v>
      </c>
      <c r="B105" s="258" t="s">
        <v>121</v>
      </c>
      <c r="C105" s="250" t="s">
        <v>122</v>
      </c>
      <c r="D105" s="251">
        <v>1</v>
      </c>
      <c r="E105" s="234">
        <v>150</v>
      </c>
      <c r="F105" s="259"/>
      <c r="G105" s="199">
        <v>2024</v>
      </c>
      <c r="H105" s="230">
        <v>25</v>
      </c>
      <c r="I105" s="260">
        <v>0</v>
      </c>
      <c r="J105" s="236">
        <v>4</v>
      </c>
      <c r="K105" s="223">
        <v>100</v>
      </c>
      <c r="L105" s="340">
        <v>99</v>
      </c>
      <c r="M105" s="9">
        <f>150*0.66</f>
        <v>99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10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/>
      <c r="MK105" s="11"/>
      <c r="ML105" s="11"/>
      <c r="MM105" s="11"/>
      <c r="MN105" s="11"/>
      <c r="MO105" s="11"/>
      <c r="MP105" s="11"/>
      <c r="MQ105" s="11"/>
      <c r="MR105" s="11"/>
      <c r="MS105" s="11"/>
      <c r="MT105" s="11"/>
      <c r="MU105" s="11"/>
      <c r="MV105" s="11"/>
      <c r="MW105" s="11"/>
      <c r="MX105" s="11"/>
      <c r="MY105" s="11"/>
      <c r="MZ105" s="11"/>
      <c r="NA105" s="11"/>
      <c r="NB105" s="11"/>
      <c r="NC105" s="11"/>
      <c r="ND105" s="11"/>
      <c r="NE105" s="11"/>
      <c r="NF105" s="11"/>
      <c r="NG105" s="11"/>
      <c r="NH105" s="11"/>
      <c r="NI105" s="11"/>
      <c r="NJ105" s="11"/>
      <c r="NK105" s="11"/>
      <c r="NL105" s="11"/>
      <c r="NM105" s="11"/>
      <c r="NN105" s="11"/>
      <c r="NO105" s="11"/>
      <c r="NP105" s="11"/>
      <c r="NQ105" s="11"/>
      <c r="NR105" s="11"/>
      <c r="NS105" s="11"/>
      <c r="NT105" s="11"/>
      <c r="NU105" s="11"/>
      <c r="NV105" s="11"/>
      <c r="NW105" s="11"/>
      <c r="NX105" s="11"/>
      <c r="NY105" s="11"/>
      <c r="NZ105" s="11"/>
      <c r="OA105" s="11"/>
      <c r="OB105" s="11"/>
      <c r="OC105" s="11"/>
      <c r="OD105" s="11"/>
      <c r="OE105" s="11"/>
      <c r="OF105" s="11"/>
      <c r="OG105" s="11"/>
      <c r="OH105" s="11"/>
      <c r="OI105" s="11"/>
      <c r="OJ105" s="11"/>
      <c r="OK105" s="11"/>
      <c r="OL105" s="11"/>
      <c r="OM105" s="11"/>
      <c r="ON105" s="11"/>
      <c r="OO105" s="11"/>
      <c r="OP105" s="11"/>
      <c r="OQ105" s="11"/>
      <c r="OR105" s="11"/>
      <c r="OS105" s="11"/>
      <c r="OT105" s="11"/>
      <c r="OU105" s="11"/>
      <c r="OV105" s="11"/>
      <c r="OW105" s="11"/>
      <c r="OX105" s="11"/>
      <c r="OY105" s="11"/>
      <c r="OZ105" s="11"/>
      <c r="PA105" s="11"/>
      <c r="PB105" s="11"/>
      <c r="PC105" s="11"/>
      <c r="PD105" s="11"/>
      <c r="PE105" s="11"/>
      <c r="PF105" s="11"/>
      <c r="PG105" s="11"/>
      <c r="PH105" s="11"/>
      <c r="PI105" s="11"/>
      <c r="PJ105" s="11"/>
      <c r="PK105" s="11"/>
      <c r="PL105" s="11"/>
      <c r="PM105" s="11"/>
      <c r="PN105" s="11"/>
      <c r="PO105" s="11"/>
      <c r="PP105" s="11"/>
      <c r="PQ105" s="11"/>
      <c r="PR105" s="11"/>
      <c r="PS105" s="11"/>
      <c r="PT105" s="11"/>
      <c r="PU105" s="11"/>
      <c r="PV105" s="11"/>
      <c r="PW105" s="11"/>
      <c r="PX105" s="11"/>
      <c r="PY105" s="11"/>
      <c r="PZ105" s="11"/>
      <c r="QA105" s="11"/>
      <c r="QB105" s="11"/>
      <c r="QC105" s="11"/>
      <c r="QD105" s="11"/>
      <c r="QE105" s="11"/>
      <c r="QF105" s="11"/>
      <c r="QG105" s="11"/>
      <c r="QH105" s="11"/>
      <c r="QI105" s="11"/>
      <c r="QJ105" s="11"/>
      <c r="QK105" s="11"/>
      <c r="QL105" s="11"/>
      <c r="QM105" s="11"/>
      <c r="QN105" s="11"/>
      <c r="QO105" s="11"/>
      <c r="QP105" s="11"/>
      <c r="QQ105" s="11"/>
      <c r="QR105" s="11"/>
      <c r="QS105" s="11"/>
      <c r="QT105" s="11"/>
      <c r="QU105" s="11"/>
      <c r="QV105" s="11"/>
      <c r="QW105" s="11"/>
      <c r="QX105" s="11"/>
      <c r="QY105" s="11"/>
      <c r="QZ105" s="11"/>
      <c r="RA105" s="11"/>
      <c r="RB105" s="11"/>
      <c r="RC105" s="11"/>
      <c r="RD105" s="11"/>
      <c r="RE105" s="11"/>
      <c r="RF105" s="11"/>
      <c r="RG105" s="11"/>
      <c r="RH105" s="11"/>
      <c r="RI105" s="11"/>
      <c r="RJ105" s="11"/>
      <c r="RK105" s="11"/>
      <c r="RL105" s="11"/>
      <c r="RM105" s="11"/>
      <c r="RN105" s="11"/>
      <c r="RO105" s="11"/>
      <c r="RP105" s="11"/>
      <c r="RQ105" s="11"/>
      <c r="RR105" s="11"/>
      <c r="RS105" s="11"/>
      <c r="RT105" s="11"/>
      <c r="RU105" s="11"/>
      <c r="RV105" s="11"/>
      <c r="RW105" s="11"/>
      <c r="RX105" s="11"/>
      <c r="RY105" s="11"/>
      <c r="RZ105" s="11"/>
      <c r="SA105" s="11"/>
      <c r="SB105" s="11"/>
      <c r="SC105" s="11"/>
      <c r="SD105" s="11"/>
      <c r="SE105" s="11"/>
      <c r="SF105" s="11"/>
      <c r="SG105" s="11"/>
      <c r="SH105" s="11"/>
      <c r="SI105" s="11"/>
      <c r="SJ105" s="11"/>
      <c r="SK105" s="11"/>
      <c r="SL105" s="11"/>
      <c r="SM105" s="11"/>
      <c r="SN105" s="11"/>
      <c r="SO105" s="11"/>
      <c r="SP105" s="11"/>
      <c r="SQ105" s="11"/>
      <c r="SR105" s="11"/>
      <c r="SS105" s="11"/>
      <c r="ST105" s="11"/>
      <c r="SU105" s="11"/>
      <c r="SV105" s="11"/>
      <c r="SW105" s="11"/>
      <c r="SX105" s="11"/>
      <c r="SY105" s="11"/>
      <c r="SZ105" s="11"/>
      <c r="TA105" s="11"/>
      <c r="TB105" s="11"/>
      <c r="TC105" s="11"/>
      <c r="TD105" s="11"/>
      <c r="TE105" s="11"/>
      <c r="TF105" s="11"/>
      <c r="TG105" s="11"/>
      <c r="TH105" s="11"/>
      <c r="TI105" s="11"/>
      <c r="TJ105" s="11"/>
      <c r="TK105" s="11"/>
      <c r="TL105" s="11"/>
      <c r="TM105" s="11"/>
      <c r="TN105" s="11"/>
      <c r="TO105" s="11"/>
      <c r="TP105" s="11"/>
      <c r="TQ105" s="11"/>
      <c r="TR105" s="11"/>
      <c r="TS105" s="11"/>
      <c r="TT105" s="11"/>
      <c r="TU105" s="11"/>
      <c r="TV105" s="11"/>
      <c r="TW105" s="11"/>
      <c r="TX105" s="11"/>
      <c r="TY105" s="11"/>
      <c r="TZ105" s="11"/>
      <c r="UA105" s="11"/>
      <c r="UB105" s="11"/>
      <c r="UC105" s="11"/>
      <c r="UD105" s="11"/>
      <c r="UE105" s="11"/>
      <c r="UF105" s="11"/>
      <c r="UG105" s="11"/>
      <c r="UH105" s="11"/>
      <c r="UI105" s="11"/>
      <c r="UJ105" s="11"/>
      <c r="UK105" s="11"/>
      <c r="UL105" s="11"/>
      <c r="UM105" s="11"/>
      <c r="UN105" s="11"/>
      <c r="UO105" s="11"/>
      <c r="UP105" s="11"/>
      <c r="UQ105" s="11"/>
      <c r="UR105" s="11"/>
      <c r="US105" s="11"/>
      <c r="UT105" s="11"/>
      <c r="UU105" s="11"/>
      <c r="UV105" s="11"/>
      <c r="UW105" s="11"/>
      <c r="UX105" s="11"/>
      <c r="UY105" s="11"/>
      <c r="UZ105" s="11"/>
      <c r="VA105" s="11"/>
      <c r="VB105" s="11"/>
      <c r="VC105" s="11"/>
      <c r="VD105" s="11"/>
      <c r="VE105" s="11"/>
      <c r="VF105" s="11"/>
      <c r="VG105" s="11"/>
      <c r="VH105" s="11"/>
      <c r="VI105" s="11"/>
      <c r="VJ105" s="11"/>
      <c r="VK105" s="11"/>
      <c r="VL105" s="11"/>
      <c r="VM105" s="11"/>
      <c r="VN105" s="11"/>
      <c r="VO105" s="11"/>
      <c r="VP105" s="11"/>
      <c r="VQ105" s="11"/>
      <c r="VR105" s="11"/>
      <c r="VS105" s="11"/>
      <c r="VT105" s="11"/>
      <c r="VU105" s="11"/>
      <c r="VV105" s="11"/>
      <c r="VW105" s="11"/>
      <c r="VX105" s="11"/>
      <c r="VY105" s="11"/>
      <c r="VZ105" s="11"/>
      <c r="WA105" s="11"/>
      <c r="WB105" s="11"/>
      <c r="WC105" s="11"/>
      <c r="WD105" s="11"/>
      <c r="WE105" s="11"/>
      <c r="WF105" s="11"/>
      <c r="WG105" s="11"/>
      <c r="WH105" s="11"/>
      <c r="WI105" s="11"/>
      <c r="WJ105" s="11"/>
      <c r="WK105" s="11"/>
    </row>
    <row r="106" s="324" customFormat="1" ht="24">
      <c r="A106" s="198">
        <v>2</v>
      </c>
      <c r="B106" s="258" t="s">
        <v>123</v>
      </c>
      <c r="C106" s="250" t="s">
        <v>124</v>
      </c>
      <c r="D106" s="251">
        <v>1</v>
      </c>
      <c r="E106" s="242"/>
      <c r="F106" s="244" t="s">
        <v>125</v>
      </c>
      <c r="G106" s="236">
        <v>2024</v>
      </c>
      <c r="H106" s="201">
        <v>16</v>
      </c>
      <c r="I106" s="261">
        <v>0</v>
      </c>
      <c r="J106" s="199">
        <v>2</v>
      </c>
      <c r="K106" s="223">
        <v>100</v>
      </c>
      <c r="L106" s="34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10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/>
      <c r="KJ106" s="11"/>
      <c r="KK106" s="11"/>
      <c r="KL106" s="11"/>
      <c r="KM106" s="11"/>
      <c r="KN106" s="11"/>
      <c r="KO106" s="11"/>
      <c r="KP106" s="11"/>
      <c r="KQ106" s="11"/>
      <c r="KR106" s="11"/>
      <c r="KS106" s="11"/>
      <c r="KT106" s="11"/>
      <c r="KU106" s="11"/>
      <c r="KV106" s="11"/>
      <c r="KW106" s="11"/>
      <c r="KX106" s="11"/>
      <c r="KY106" s="11"/>
      <c r="KZ106" s="11"/>
      <c r="LA106" s="11"/>
      <c r="LB106" s="11"/>
      <c r="LC106" s="11"/>
      <c r="LD106" s="11"/>
      <c r="LE106" s="11"/>
      <c r="LF106" s="11"/>
      <c r="LG106" s="11"/>
      <c r="LH106" s="11"/>
      <c r="LI106" s="11"/>
      <c r="LJ106" s="11"/>
      <c r="LK106" s="11"/>
      <c r="LL106" s="11"/>
      <c r="LM106" s="11"/>
      <c r="LN106" s="11"/>
      <c r="LO106" s="11"/>
      <c r="LP106" s="11"/>
      <c r="LQ106" s="11"/>
      <c r="LR106" s="11"/>
      <c r="LS106" s="11"/>
      <c r="LT106" s="11"/>
      <c r="LU106" s="11"/>
      <c r="LV106" s="11"/>
      <c r="LW106" s="11"/>
      <c r="LX106" s="11"/>
      <c r="LY106" s="11"/>
      <c r="LZ106" s="11"/>
      <c r="MA106" s="11"/>
      <c r="MB106" s="11"/>
      <c r="MC106" s="11"/>
      <c r="MD106" s="11"/>
      <c r="ME106" s="11"/>
      <c r="MF106" s="11"/>
      <c r="MG106" s="11"/>
      <c r="MH106" s="11"/>
      <c r="MI106" s="11"/>
      <c r="MJ106" s="11"/>
      <c r="MK106" s="11"/>
      <c r="ML106" s="11"/>
      <c r="MM106" s="11"/>
      <c r="MN106" s="11"/>
      <c r="MO106" s="11"/>
      <c r="MP106" s="11"/>
      <c r="MQ106" s="11"/>
      <c r="MR106" s="11"/>
      <c r="MS106" s="11"/>
      <c r="MT106" s="11"/>
      <c r="MU106" s="11"/>
      <c r="MV106" s="11"/>
      <c r="MW106" s="11"/>
      <c r="MX106" s="11"/>
      <c r="MY106" s="11"/>
      <c r="MZ106" s="11"/>
      <c r="NA106" s="11"/>
      <c r="NB106" s="11"/>
      <c r="NC106" s="11"/>
      <c r="ND106" s="11"/>
      <c r="NE106" s="11"/>
      <c r="NF106" s="11"/>
      <c r="NG106" s="11"/>
      <c r="NH106" s="11"/>
      <c r="NI106" s="11"/>
      <c r="NJ106" s="11"/>
      <c r="NK106" s="11"/>
      <c r="NL106" s="11"/>
      <c r="NM106" s="11"/>
      <c r="NN106" s="11"/>
      <c r="NO106" s="11"/>
      <c r="NP106" s="11"/>
      <c r="NQ106" s="11"/>
      <c r="NR106" s="11"/>
      <c r="NS106" s="11"/>
      <c r="NT106" s="11"/>
      <c r="NU106" s="11"/>
      <c r="NV106" s="11"/>
      <c r="NW106" s="11"/>
      <c r="NX106" s="11"/>
      <c r="NY106" s="11"/>
      <c r="NZ106" s="11"/>
      <c r="OA106" s="11"/>
      <c r="OB106" s="11"/>
      <c r="OC106" s="11"/>
      <c r="OD106" s="11"/>
      <c r="OE106" s="11"/>
      <c r="OF106" s="11"/>
      <c r="OG106" s="11"/>
      <c r="OH106" s="11"/>
      <c r="OI106" s="11"/>
      <c r="OJ106" s="11"/>
      <c r="OK106" s="11"/>
      <c r="OL106" s="11"/>
      <c r="OM106" s="11"/>
      <c r="ON106" s="11"/>
      <c r="OO106" s="11"/>
      <c r="OP106" s="11"/>
      <c r="OQ106" s="11"/>
      <c r="OR106" s="11"/>
      <c r="OS106" s="11"/>
      <c r="OT106" s="11"/>
      <c r="OU106" s="11"/>
      <c r="OV106" s="11"/>
      <c r="OW106" s="11"/>
      <c r="OX106" s="11"/>
      <c r="OY106" s="11"/>
      <c r="OZ106" s="11"/>
      <c r="PA106" s="11"/>
      <c r="PB106" s="11"/>
      <c r="PC106" s="11"/>
      <c r="PD106" s="11"/>
      <c r="PE106" s="11"/>
      <c r="PF106" s="11"/>
      <c r="PG106" s="11"/>
      <c r="PH106" s="11"/>
      <c r="PI106" s="11"/>
      <c r="PJ106" s="11"/>
      <c r="PK106" s="11"/>
      <c r="PL106" s="11"/>
      <c r="PM106" s="11"/>
      <c r="PN106" s="11"/>
      <c r="PO106" s="11"/>
      <c r="PP106" s="11"/>
      <c r="PQ106" s="11"/>
      <c r="PR106" s="11"/>
      <c r="PS106" s="11"/>
      <c r="PT106" s="11"/>
      <c r="PU106" s="11"/>
      <c r="PV106" s="11"/>
      <c r="PW106" s="11"/>
      <c r="PX106" s="11"/>
      <c r="PY106" s="11"/>
      <c r="PZ106" s="11"/>
      <c r="QA106" s="11"/>
      <c r="QB106" s="11"/>
      <c r="QC106" s="11"/>
      <c r="QD106" s="11"/>
      <c r="QE106" s="11"/>
      <c r="QF106" s="11"/>
      <c r="QG106" s="11"/>
      <c r="QH106" s="11"/>
      <c r="QI106" s="11"/>
      <c r="QJ106" s="11"/>
      <c r="QK106" s="11"/>
      <c r="QL106" s="11"/>
      <c r="QM106" s="11"/>
      <c r="QN106" s="11"/>
      <c r="QO106" s="11"/>
      <c r="QP106" s="11"/>
      <c r="QQ106" s="11"/>
      <c r="QR106" s="11"/>
      <c r="QS106" s="11"/>
      <c r="QT106" s="11"/>
      <c r="QU106" s="11"/>
      <c r="QV106" s="11"/>
      <c r="QW106" s="11"/>
      <c r="QX106" s="11"/>
      <c r="QY106" s="11"/>
      <c r="QZ106" s="11"/>
      <c r="RA106" s="11"/>
      <c r="RB106" s="11"/>
      <c r="RC106" s="11"/>
      <c r="RD106" s="11"/>
      <c r="RE106" s="11"/>
      <c r="RF106" s="11"/>
      <c r="RG106" s="11"/>
      <c r="RH106" s="11"/>
      <c r="RI106" s="11"/>
      <c r="RJ106" s="11"/>
      <c r="RK106" s="11"/>
      <c r="RL106" s="11"/>
      <c r="RM106" s="11"/>
      <c r="RN106" s="11"/>
      <c r="RO106" s="11"/>
      <c r="RP106" s="11"/>
      <c r="RQ106" s="11"/>
      <c r="RR106" s="11"/>
      <c r="RS106" s="11"/>
      <c r="RT106" s="11"/>
      <c r="RU106" s="11"/>
      <c r="RV106" s="11"/>
      <c r="RW106" s="11"/>
      <c r="RX106" s="11"/>
      <c r="RY106" s="11"/>
      <c r="RZ106" s="11"/>
      <c r="SA106" s="11"/>
      <c r="SB106" s="11"/>
      <c r="SC106" s="11"/>
      <c r="SD106" s="11"/>
      <c r="SE106" s="11"/>
      <c r="SF106" s="11"/>
      <c r="SG106" s="11"/>
      <c r="SH106" s="11"/>
      <c r="SI106" s="11"/>
      <c r="SJ106" s="11"/>
      <c r="SK106" s="11"/>
      <c r="SL106" s="11"/>
      <c r="SM106" s="11"/>
      <c r="SN106" s="11"/>
      <c r="SO106" s="11"/>
      <c r="SP106" s="11"/>
      <c r="SQ106" s="11"/>
      <c r="SR106" s="11"/>
      <c r="SS106" s="11"/>
      <c r="ST106" s="11"/>
      <c r="SU106" s="11"/>
      <c r="SV106" s="11"/>
      <c r="SW106" s="11"/>
      <c r="SX106" s="11"/>
      <c r="SY106" s="11"/>
      <c r="SZ106" s="11"/>
      <c r="TA106" s="11"/>
      <c r="TB106" s="11"/>
      <c r="TC106" s="11"/>
      <c r="TD106" s="11"/>
      <c r="TE106" s="11"/>
      <c r="TF106" s="11"/>
      <c r="TG106" s="11"/>
      <c r="TH106" s="11"/>
      <c r="TI106" s="11"/>
      <c r="TJ106" s="11"/>
      <c r="TK106" s="11"/>
      <c r="TL106" s="11"/>
      <c r="TM106" s="11"/>
      <c r="TN106" s="11"/>
      <c r="TO106" s="11"/>
      <c r="TP106" s="11"/>
      <c r="TQ106" s="11"/>
      <c r="TR106" s="11"/>
      <c r="TS106" s="11"/>
      <c r="TT106" s="11"/>
      <c r="TU106" s="11"/>
      <c r="TV106" s="11"/>
      <c r="TW106" s="11"/>
      <c r="TX106" s="11"/>
      <c r="TY106" s="11"/>
      <c r="TZ106" s="11"/>
      <c r="UA106" s="11"/>
      <c r="UB106" s="11"/>
      <c r="UC106" s="11"/>
      <c r="UD106" s="11"/>
      <c r="UE106" s="11"/>
      <c r="UF106" s="11"/>
      <c r="UG106" s="11"/>
      <c r="UH106" s="11"/>
      <c r="UI106" s="11"/>
      <c r="UJ106" s="11"/>
      <c r="UK106" s="11"/>
      <c r="UL106" s="11"/>
      <c r="UM106" s="11"/>
      <c r="UN106" s="11"/>
      <c r="UO106" s="11"/>
      <c r="UP106" s="11"/>
      <c r="UQ106" s="11"/>
      <c r="UR106" s="11"/>
      <c r="US106" s="11"/>
      <c r="UT106" s="11"/>
      <c r="UU106" s="11"/>
      <c r="UV106" s="11"/>
      <c r="UW106" s="11"/>
      <c r="UX106" s="11"/>
      <c r="UY106" s="11"/>
      <c r="UZ106" s="11"/>
      <c r="VA106" s="11"/>
      <c r="VB106" s="11"/>
      <c r="VC106" s="11"/>
      <c r="VD106" s="11"/>
      <c r="VE106" s="11"/>
      <c r="VF106" s="11"/>
      <c r="VG106" s="11"/>
      <c r="VH106" s="11"/>
      <c r="VI106" s="11"/>
      <c r="VJ106" s="11"/>
      <c r="VK106" s="11"/>
      <c r="VL106" s="11"/>
      <c r="VM106" s="11"/>
      <c r="VN106" s="11"/>
      <c r="VO106" s="11"/>
      <c r="VP106" s="11"/>
      <c r="VQ106" s="11"/>
      <c r="VR106" s="11"/>
      <c r="VS106" s="11"/>
      <c r="VT106" s="11"/>
      <c r="VU106" s="11"/>
      <c r="VV106" s="11"/>
      <c r="VW106" s="11"/>
      <c r="VX106" s="11"/>
      <c r="VY106" s="11"/>
      <c r="VZ106" s="11"/>
      <c r="WA106" s="11"/>
      <c r="WB106" s="11"/>
      <c r="WC106" s="11"/>
      <c r="WD106" s="11"/>
      <c r="WE106" s="11"/>
      <c r="WF106" s="11"/>
      <c r="WG106" s="11"/>
      <c r="WH106" s="11"/>
      <c r="WI106" s="11"/>
      <c r="WJ106" s="11"/>
      <c r="WK106" s="11"/>
    </row>
    <row r="107" s="324" customFormat="1" ht="24">
      <c r="A107" s="198">
        <v>3</v>
      </c>
      <c r="B107" s="258" t="s">
        <v>126</v>
      </c>
      <c r="C107" s="250" t="s">
        <v>127</v>
      </c>
      <c r="D107" s="251">
        <v>1</v>
      </c>
      <c r="E107" s="234">
        <v>100</v>
      </c>
      <c r="F107" s="259"/>
      <c r="G107" s="199">
        <v>2024</v>
      </c>
      <c r="H107" s="230">
        <v>4</v>
      </c>
      <c r="I107" s="260">
        <v>0</v>
      </c>
      <c r="J107" s="236">
        <v>2</v>
      </c>
      <c r="K107" s="223">
        <v>100</v>
      </c>
      <c r="L107" s="340">
        <v>100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10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  <c r="NC107" s="11"/>
      <c r="ND107" s="11"/>
      <c r="NE107" s="11"/>
      <c r="NF107" s="11"/>
      <c r="NG107" s="11"/>
      <c r="NH107" s="11"/>
      <c r="NI107" s="11"/>
      <c r="NJ107" s="11"/>
      <c r="NK107" s="11"/>
      <c r="NL107" s="11"/>
      <c r="NM107" s="11"/>
      <c r="NN107" s="11"/>
      <c r="NO107" s="11"/>
      <c r="NP107" s="11"/>
      <c r="NQ107" s="11"/>
      <c r="NR107" s="11"/>
      <c r="NS107" s="11"/>
      <c r="NT107" s="11"/>
      <c r="NU107" s="11"/>
      <c r="NV107" s="11"/>
      <c r="NW107" s="11"/>
      <c r="NX107" s="11"/>
      <c r="NY107" s="11"/>
      <c r="NZ107" s="11"/>
      <c r="OA107" s="11"/>
      <c r="OB107" s="11"/>
      <c r="OC107" s="11"/>
      <c r="OD107" s="11"/>
      <c r="OE107" s="11"/>
      <c r="OF107" s="11"/>
      <c r="OG107" s="11"/>
      <c r="OH107" s="11"/>
      <c r="OI107" s="11"/>
      <c r="OJ107" s="11"/>
      <c r="OK107" s="11"/>
      <c r="OL107" s="11"/>
      <c r="OM107" s="11"/>
      <c r="ON107" s="11"/>
      <c r="OO107" s="11"/>
      <c r="OP107" s="11"/>
      <c r="OQ107" s="11"/>
      <c r="OR107" s="11"/>
      <c r="OS107" s="11"/>
      <c r="OT107" s="11"/>
      <c r="OU107" s="11"/>
      <c r="OV107" s="11"/>
      <c r="OW107" s="11"/>
      <c r="OX107" s="11"/>
      <c r="OY107" s="11"/>
      <c r="OZ107" s="11"/>
      <c r="PA107" s="11"/>
      <c r="PB107" s="11"/>
      <c r="PC107" s="11"/>
      <c r="PD107" s="11"/>
      <c r="PE107" s="11"/>
      <c r="PF107" s="11"/>
      <c r="PG107" s="11"/>
      <c r="PH107" s="11"/>
      <c r="PI107" s="11"/>
      <c r="PJ107" s="11"/>
      <c r="PK107" s="11"/>
      <c r="PL107" s="11"/>
      <c r="PM107" s="11"/>
      <c r="PN107" s="11"/>
      <c r="PO107" s="11"/>
      <c r="PP107" s="11"/>
      <c r="PQ107" s="11"/>
      <c r="PR107" s="11"/>
      <c r="PS107" s="11"/>
      <c r="PT107" s="11"/>
      <c r="PU107" s="11"/>
      <c r="PV107" s="11"/>
      <c r="PW107" s="11"/>
      <c r="PX107" s="11"/>
      <c r="PY107" s="11"/>
      <c r="PZ107" s="11"/>
      <c r="QA107" s="11"/>
      <c r="QB107" s="11"/>
      <c r="QC107" s="11"/>
      <c r="QD107" s="11"/>
      <c r="QE107" s="11"/>
      <c r="QF107" s="11"/>
      <c r="QG107" s="11"/>
      <c r="QH107" s="11"/>
      <c r="QI107" s="11"/>
      <c r="QJ107" s="11"/>
      <c r="QK107" s="11"/>
      <c r="QL107" s="11"/>
      <c r="QM107" s="11"/>
      <c r="QN107" s="11"/>
      <c r="QO107" s="11"/>
      <c r="QP107" s="11"/>
      <c r="QQ107" s="11"/>
      <c r="QR107" s="11"/>
      <c r="QS107" s="11"/>
      <c r="QT107" s="11"/>
      <c r="QU107" s="11"/>
      <c r="QV107" s="11"/>
      <c r="QW107" s="11"/>
      <c r="QX107" s="11"/>
      <c r="QY107" s="11"/>
      <c r="QZ107" s="11"/>
      <c r="RA107" s="11"/>
      <c r="RB107" s="11"/>
      <c r="RC107" s="11"/>
      <c r="RD107" s="11"/>
      <c r="RE107" s="11"/>
      <c r="RF107" s="11"/>
      <c r="RG107" s="11"/>
      <c r="RH107" s="11"/>
      <c r="RI107" s="11"/>
      <c r="RJ107" s="11"/>
      <c r="RK107" s="11"/>
      <c r="RL107" s="11"/>
      <c r="RM107" s="11"/>
      <c r="RN107" s="11"/>
      <c r="RO107" s="11"/>
      <c r="RP107" s="11"/>
      <c r="RQ107" s="11"/>
      <c r="RR107" s="11"/>
      <c r="RS107" s="11"/>
      <c r="RT107" s="11"/>
      <c r="RU107" s="11"/>
      <c r="RV107" s="11"/>
      <c r="RW107" s="11"/>
      <c r="RX107" s="11"/>
      <c r="RY107" s="11"/>
      <c r="RZ107" s="11"/>
      <c r="SA107" s="11"/>
      <c r="SB107" s="11"/>
      <c r="SC107" s="11"/>
      <c r="SD107" s="11"/>
      <c r="SE107" s="11"/>
      <c r="SF107" s="11"/>
      <c r="SG107" s="11"/>
      <c r="SH107" s="11"/>
      <c r="SI107" s="11"/>
      <c r="SJ107" s="11"/>
      <c r="SK107" s="11"/>
      <c r="SL107" s="11"/>
      <c r="SM107" s="11"/>
      <c r="SN107" s="11"/>
      <c r="SO107" s="11"/>
      <c r="SP107" s="11"/>
      <c r="SQ107" s="11"/>
      <c r="SR107" s="11"/>
      <c r="SS107" s="11"/>
      <c r="ST107" s="11"/>
      <c r="SU107" s="11"/>
      <c r="SV107" s="11"/>
      <c r="SW107" s="11"/>
      <c r="SX107" s="11"/>
      <c r="SY107" s="11"/>
      <c r="SZ107" s="11"/>
      <c r="TA107" s="11"/>
      <c r="TB107" s="11"/>
      <c r="TC107" s="11"/>
      <c r="TD107" s="11"/>
      <c r="TE107" s="11"/>
      <c r="TF107" s="11"/>
      <c r="TG107" s="11"/>
      <c r="TH107" s="11"/>
      <c r="TI107" s="11"/>
      <c r="TJ107" s="11"/>
      <c r="TK107" s="11"/>
      <c r="TL107" s="11"/>
      <c r="TM107" s="11"/>
      <c r="TN107" s="11"/>
      <c r="TO107" s="11"/>
      <c r="TP107" s="11"/>
      <c r="TQ107" s="11"/>
      <c r="TR107" s="11"/>
      <c r="TS107" s="11"/>
      <c r="TT107" s="11"/>
      <c r="TU107" s="11"/>
      <c r="TV107" s="11"/>
      <c r="TW107" s="11"/>
      <c r="TX107" s="11"/>
      <c r="TY107" s="11"/>
      <c r="TZ107" s="11"/>
      <c r="UA107" s="11"/>
      <c r="UB107" s="11"/>
      <c r="UC107" s="11"/>
      <c r="UD107" s="11"/>
      <c r="UE107" s="11"/>
      <c r="UF107" s="11"/>
      <c r="UG107" s="11"/>
      <c r="UH107" s="11"/>
      <c r="UI107" s="11"/>
      <c r="UJ107" s="11"/>
      <c r="UK107" s="11"/>
      <c r="UL107" s="11"/>
      <c r="UM107" s="11"/>
      <c r="UN107" s="11"/>
      <c r="UO107" s="11"/>
      <c r="UP107" s="11"/>
      <c r="UQ107" s="11"/>
      <c r="UR107" s="11"/>
      <c r="US107" s="11"/>
      <c r="UT107" s="11"/>
      <c r="UU107" s="11"/>
      <c r="UV107" s="11"/>
      <c r="UW107" s="11"/>
      <c r="UX107" s="11"/>
      <c r="UY107" s="11"/>
      <c r="UZ107" s="11"/>
      <c r="VA107" s="11"/>
      <c r="VB107" s="11"/>
      <c r="VC107" s="11"/>
      <c r="VD107" s="11"/>
      <c r="VE107" s="11"/>
      <c r="VF107" s="11"/>
      <c r="VG107" s="11"/>
      <c r="VH107" s="11"/>
      <c r="VI107" s="11"/>
      <c r="VJ107" s="11"/>
      <c r="VK107" s="11"/>
      <c r="VL107" s="11"/>
      <c r="VM107" s="11"/>
      <c r="VN107" s="11"/>
      <c r="VO107" s="11"/>
      <c r="VP107" s="11"/>
      <c r="VQ107" s="11"/>
      <c r="VR107" s="11"/>
      <c r="VS107" s="11"/>
      <c r="VT107" s="11"/>
      <c r="VU107" s="11"/>
      <c r="VV107" s="11"/>
      <c r="VW107" s="11"/>
      <c r="VX107" s="11"/>
      <c r="VY107" s="11"/>
      <c r="VZ107" s="11"/>
      <c r="WA107" s="11"/>
      <c r="WB107" s="11"/>
      <c r="WC107" s="11"/>
      <c r="WD107" s="11"/>
      <c r="WE107" s="11"/>
      <c r="WF107" s="11"/>
      <c r="WG107" s="11"/>
      <c r="WH107" s="11"/>
      <c r="WI107" s="11"/>
      <c r="WJ107" s="11"/>
      <c r="WK107" s="11"/>
    </row>
    <row r="108" s="197" customFormat="1" ht="24">
      <c r="A108" s="198">
        <v>4</v>
      </c>
      <c r="B108" s="258" t="s">
        <v>128</v>
      </c>
      <c r="C108" s="250" t="s">
        <v>127</v>
      </c>
      <c r="D108" s="251">
        <v>1</v>
      </c>
      <c r="E108" s="234">
        <v>100</v>
      </c>
      <c r="F108" s="259"/>
      <c r="G108" s="199">
        <v>2024</v>
      </c>
      <c r="H108" s="230">
        <v>5</v>
      </c>
      <c r="I108" s="260">
        <v>0</v>
      </c>
      <c r="J108" s="236">
        <v>2</v>
      </c>
      <c r="K108" s="223">
        <v>100</v>
      </c>
      <c r="L108" s="340">
        <v>100</v>
      </c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7"/>
      <c r="BH108" s="197"/>
      <c r="BI108" s="197"/>
      <c r="BJ108" s="197"/>
      <c r="BK108" s="197"/>
      <c r="BL108" s="197"/>
      <c r="BM108" s="197"/>
      <c r="BN108" s="197"/>
      <c r="BO108" s="197"/>
      <c r="BP108" s="197"/>
      <c r="BQ108" s="197"/>
      <c r="BR108" s="197"/>
      <c r="BS108" s="197"/>
      <c r="BT108" s="197"/>
      <c r="BU108" s="197"/>
      <c r="BV108" s="197"/>
      <c r="BW108" s="197"/>
      <c r="BX108" s="197"/>
      <c r="BY108" s="197"/>
      <c r="BZ108" s="197"/>
      <c r="CA108" s="197"/>
      <c r="CB108" s="197"/>
      <c r="CC108" s="197"/>
      <c r="CD108" s="197"/>
      <c r="CE108" s="197"/>
      <c r="CF108" s="197"/>
      <c r="CG108" s="197"/>
      <c r="CH108" s="197"/>
      <c r="CI108" s="197"/>
      <c r="CJ108" s="197"/>
      <c r="CK108" s="197"/>
      <c r="CL108" s="197"/>
      <c r="CM108" s="197"/>
      <c r="CN108" s="197"/>
      <c r="CO108" s="197"/>
      <c r="CP108" s="197"/>
      <c r="CQ108" s="197"/>
      <c r="CR108" s="197"/>
      <c r="CS108" s="197"/>
      <c r="CT108" s="197"/>
      <c r="CU108" s="197"/>
      <c r="CV108" s="197"/>
      <c r="CW108" s="197"/>
      <c r="CX108" s="197"/>
      <c r="CY108" s="197"/>
      <c r="CZ108" s="197"/>
      <c r="DA108" s="197"/>
      <c r="DB108" s="197"/>
      <c r="DC108" s="197"/>
      <c r="DD108" s="197"/>
      <c r="DE108" s="197"/>
      <c r="DF108" s="197"/>
      <c r="DG108" s="197"/>
      <c r="DH108" s="197"/>
      <c r="DI108" s="197"/>
      <c r="DJ108" s="197"/>
      <c r="DK108" s="197"/>
      <c r="DL108" s="197"/>
      <c r="DM108" s="197"/>
      <c r="DN108" s="197"/>
      <c r="DO108" s="197"/>
      <c r="DP108" s="197"/>
      <c r="DQ108" s="197"/>
      <c r="DR108" s="197"/>
      <c r="DS108" s="197"/>
      <c r="DT108" s="197"/>
      <c r="DU108" s="197"/>
      <c r="DV108" s="197"/>
      <c r="DW108" s="197"/>
      <c r="DX108" s="197"/>
      <c r="DY108" s="197"/>
      <c r="DZ108" s="197"/>
      <c r="EA108" s="197"/>
      <c r="EB108" s="197"/>
      <c r="EC108" s="197"/>
      <c r="ED108" s="197"/>
      <c r="EE108" s="197"/>
      <c r="EF108" s="197"/>
      <c r="EG108" s="197"/>
      <c r="EH108" s="197"/>
      <c r="EI108" s="197"/>
      <c r="EJ108" s="197"/>
      <c r="EK108" s="197"/>
      <c r="EL108" s="197"/>
      <c r="EM108" s="197"/>
      <c r="EN108" s="197"/>
      <c r="EO108" s="197"/>
      <c r="EP108" s="197"/>
      <c r="EQ108" s="197"/>
      <c r="ER108" s="197"/>
      <c r="ES108" s="197"/>
      <c r="ET108" s="197"/>
      <c r="EU108" s="197"/>
      <c r="EV108" s="197"/>
      <c r="EW108" s="197"/>
      <c r="EX108" s="197"/>
      <c r="EY108" s="197"/>
      <c r="EZ108" s="197"/>
      <c r="FA108" s="197"/>
      <c r="FB108" s="197"/>
      <c r="FC108" s="197"/>
      <c r="FD108" s="197"/>
      <c r="FE108" s="197"/>
      <c r="FF108" s="197"/>
      <c r="FG108" s="197"/>
      <c r="FH108" s="197"/>
      <c r="FI108" s="197"/>
      <c r="FJ108" s="197"/>
      <c r="FK108" s="197"/>
      <c r="FL108" s="197"/>
      <c r="FM108" s="197"/>
      <c r="FN108" s="197"/>
      <c r="FO108" s="197"/>
      <c r="FP108" s="197"/>
      <c r="FQ108" s="197"/>
      <c r="FR108" s="197"/>
      <c r="FS108" s="197"/>
      <c r="FT108" s="197"/>
      <c r="FU108" s="197"/>
      <c r="FV108" s="197"/>
      <c r="FW108" s="197"/>
      <c r="FX108" s="197"/>
      <c r="FY108" s="197"/>
      <c r="FZ108" s="197"/>
      <c r="GA108" s="197"/>
      <c r="GB108" s="197"/>
      <c r="GC108" s="197"/>
      <c r="GD108" s="197"/>
      <c r="GE108" s="197"/>
      <c r="GF108" s="197"/>
      <c r="GG108" s="197"/>
      <c r="GH108" s="197"/>
      <c r="GI108" s="197"/>
      <c r="GJ108" s="197"/>
      <c r="GK108" s="197"/>
      <c r="GL108" s="197"/>
      <c r="GM108" s="197"/>
      <c r="GN108" s="197"/>
      <c r="GO108" s="197"/>
      <c r="GP108" s="197"/>
      <c r="GQ108" s="197"/>
      <c r="GR108" s="197"/>
      <c r="GS108" s="197"/>
      <c r="GT108" s="197"/>
      <c r="GU108" s="197"/>
      <c r="GV108" s="197"/>
      <c r="GW108" s="197"/>
      <c r="GX108" s="197"/>
      <c r="GY108" s="197"/>
      <c r="GZ108" s="197"/>
      <c r="HA108" s="197"/>
      <c r="HB108" s="197"/>
      <c r="HC108" s="197"/>
      <c r="HD108" s="197"/>
      <c r="HE108" s="197"/>
      <c r="HF108" s="197"/>
      <c r="HG108" s="197"/>
      <c r="HH108" s="197"/>
      <c r="HI108" s="197"/>
      <c r="HJ108" s="197"/>
      <c r="HK108" s="197"/>
      <c r="HL108" s="197"/>
      <c r="HM108" s="197"/>
      <c r="HN108" s="197"/>
      <c r="HO108" s="197"/>
      <c r="HP108" s="197"/>
      <c r="HQ108" s="197"/>
      <c r="HR108" s="197"/>
      <c r="HS108" s="197"/>
      <c r="HT108" s="197"/>
      <c r="HU108" s="197"/>
      <c r="HV108" s="197"/>
      <c r="HW108" s="197"/>
      <c r="HX108" s="197"/>
      <c r="HY108" s="197"/>
      <c r="HZ108" s="197"/>
      <c r="IA108" s="197"/>
      <c r="IB108" s="197"/>
      <c r="IC108" s="197"/>
      <c r="ID108" s="197"/>
      <c r="IE108" s="197"/>
      <c r="IF108" s="197"/>
      <c r="IG108" s="197"/>
      <c r="IH108" s="197"/>
      <c r="II108" s="197"/>
      <c r="IJ108" s="197"/>
      <c r="IK108" s="197"/>
      <c r="IL108" s="197"/>
      <c r="IM108" s="197"/>
      <c r="IN108" s="197"/>
      <c r="IO108" s="197"/>
      <c r="IP108" s="197"/>
      <c r="IQ108" s="197"/>
      <c r="IR108" s="197"/>
      <c r="IS108" s="197"/>
      <c r="IT108" s="197"/>
      <c r="IU108" s="197"/>
      <c r="IV108" s="197"/>
      <c r="IW108" s="197"/>
      <c r="IX108" s="197"/>
      <c r="IY108" s="197"/>
      <c r="IZ108" s="197"/>
      <c r="JA108" s="197"/>
      <c r="JB108" s="197"/>
      <c r="JC108" s="197"/>
      <c r="JD108" s="197"/>
      <c r="JE108" s="197"/>
      <c r="JF108" s="197"/>
      <c r="JG108" s="197"/>
      <c r="JH108" s="197"/>
      <c r="JI108" s="197"/>
      <c r="JJ108" s="197"/>
      <c r="JK108" s="197"/>
      <c r="JL108" s="197"/>
      <c r="JM108" s="197"/>
      <c r="JN108" s="197"/>
      <c r="JO108" s="197"/>
      <c r="JP108" s="197"/>
      <c r="JQ108" s="197"/>
      <c r="JR108" s="197"/>
      <c r="JS108" s="197"/>
      <c r="JT108" s="197"/>
      <c r="JU108" s="197"/>
      <c r="JV108" s="197"/>
      <c r="JW108" s="197"/>
      <c r="JX108" s="197"/>
      <c r="JY108" s="197"/>
      <c r="JZ108" s="197"/>
      <c r="KA108" s="197"/>
      <c r="KB108" s="197"/>
      <c r="KC108" s="197"/>
      <c r="KD108" s="197"/>
      <c r="KE108" s="197"/>
      <c r="KF108" s="197"/>
      <c r="KG108" s="197"/>
      <c r="KH108" s="197"/>
      <c r="KI108" s="197"/>
      <c r="KJ108" s="197"/>
      <c r="KK108" s="197"/>
      <c r="KL108" s="197"/>
      <c r="KM108" s="197"/>
      <c r="KN108" s="197"/>
      <c r="KO108" s="197"/>
      <c r="KP108" s="197"/>
      <c r="KQ108" s="197"/>
      <c r="KR108" s="197"/>
      <c r="KS108" s="197"/>
      <c r="KT108" s="197"/>
      <c r="KU108" s="197"/>
      <c r="KV108" s="197"/>
      <c r="KW108" s="197"/>
      <c r="KX108" s="197"/>
      <c r="KY108" s="197"/>
      <c r="KZ108" s="197"/>
      <c r="LA108" s="197"/>
      <c r="LB108" s="197"/>
      <c r="LC108" s="197"/>
      <c r="LD108" s="197"/>
      <c r="LE108" s="197"/>
      <c r="LF108" s="197"/>
      <c r="LG108" s="197"/>
      <c r="LH108" s="197"/>
      <c r="LI108" s="197"/>
      <c r="LJ108" s="197"/>
      <c r="LK108" s="197"/>
      <c r="LL108" s="197"/>
      <c r="LM108" s="197"/>
      <c r="LN108" s="197"/>
      <c r="LO108" s="197"/>
      <c r="LP108" s="197"/>
      <c r="LQ108" s="197"/>
      <c r="LR108" s="197"/>
      <c r="LS108" s="197"/>
      <c r="LT108" s="197"/>
      <c r="LU108" s="197"/>
      <c r="LV108" s="197"/>
      <c r="LW108" s="197"/>
      <c r="LX108" s="197"/>
      <c r="LY108" s="197"/>
      <c r="LZ108" s="197"/>
      <c r="MA108" s="197"/>
      <c r="MB108" s="197"/>
      <c r="MC108" s="197"/>
      <c r="MD108" s="197"/>
      <c r="ME108" s="197"/>
      <c r="MF108" s="197"/>
      <c r="MG108" s="197"/>
      <c r="MH108" s="197"/>
      <c r="MI108" s="197"/>
      <c r="MJ108" s="197"/>
      <c r="MK108" s="197"/>
      <c r="ML108" s="197"/>
      <c r="MM108" s="197"/>
      <c r="MN108" s="197"/>
      <c r="MO108" s="197"/>
      <c r="MP108" s="197"/>
      <c r="MQ108" s="197"/>
      <c r="MR108" s="197"/>
      <c r="MS108" s="197"/>
      <c r="MT108" s="197"/>
      <c r="MU108" s="197"/>
      <c r="MV108" s="197"/>
      <c r="MW108" s="197"/>
      <c r="MX108" s="197"/>
      <c r="MY108" s="197"/>
      <c r="MZ108" s="197"/>
      <c r="NA108" s="197"/>
      <c r="NB108" s="197"/>
      <c r="NC108" s="197"/>
      <c r="ND108" s="197"/>
      <c r="NE108" s="197"/>
      <c r="NF108" s="197"/>
      <c r="NG108" s="197"/>
      <c r="NH108" s="197"/>
      <c r="NI108" s="197"/>
      <c r="NJ108" s="197"/>
      <c r="NK108" s="197"/>
      <c r="NL108" s="197"/>
      <c r="NM108" s="197"/>
      <c r="NN108" s="197"/>
      <c r="NO108" s="197"/>
      <c r="NP108" s="197"/>
      <c r="NQ108" s="197"/>
      <c r="NR108" s="197"/>
      <c r="NS108" s="197"/>
      <c r="NT108" s="197"/>
      <c r="NU108" s="197"/>
      <c r="NV108" s="197"/>
      <c r="NW108" s="197"/>
      <c r="NX108" s="197"/>
      <c r="NY108" s="197"/>
      <c r="NZ108" s="197"/>
      <c r="OA108" s="197"/>
      <c r="OB108" s="197"/>
      <c r="OC108" s="197"/>
      <c r="OD108" s="197"/>
      <c r="OE108" s="197"/>
      <c r="OF108" s="197"/>
      <c r="OG108" s="197"/>
      <c r="OH108" s="197"/>
      <c r="OI108" s="197"/>
      <c r="OJ108" s="197"/>
      <c r="OK108" s="197"/>
      <c r="OL108" s="197"/>
      <c r="OM108" s="197"/>
      <c r="ON108" s="197"/>
      <c r="OO108" s="197"/>
      <c r="OP108" s="197"/>
      <c r="OQ108" s="197"/>
      <c r="OR108" s="197"/>
      <c r="OS108" s="197"/>
      <c r="OT108" s="197"/>
      <c r="OU108" s="197"/>
      <c r="OV108" s="197"/>
      <c r="OW108" s="197"/>
      <c r="OX108" s="197"/>
      <c r="OY108" s="197"/>
      <c r="OZ108" s="197"/>
      <c r="PA108" s="197"/>
      <c r="PB108" s="197"/>
      <c r="PC108" s="197"/>
      <c r="PD108" s="197"/>
      <c r="PE108" s="197"/>
      <c r="PF108" s="197"/>
      <c r="PG108" s="197"/>
      <c r="PH108" s="197"/>
      <c r="PI108" s="197"/>
      <c r="PJ108" s="197"/>
      <c r="PK108" s="197"/>
      <c r="PL108" s="197"/>
      <c r="PM108" s="197"/>
      <c r="PN108" s="197"/>
      <c r="PO108" s="197"/>
      <c r="PP108" s="197"/>
      <c r="PQ108" s="197"/>
      <c r="PR108" s="197"/>
      <c r="PS108" s="197"/>
      <c r="PT108" s="197"/>
      <c r="PU108" s="197"/>
      <c r="PV108" s="197"/>
      <c r="PW108" s="197"/>
      <c r="PX108" s="197"/>
      <c r="PY108" s="197"/>
      <c r="PZ108" s="197"/>
      <c r="QA108" s="197"/>
      <c r="QB108" s="197"/>
      <c r="QC108" s="197"/>
      <c r="QD108" s="197"/>
      <c r="QE108" s="197"/>
      <c r="QF108" s="197"/>
      <c r="QG108" s="197"/>
      <c r="QH108" s="197"/>
      <c r="QI108" s="197"/>
      <c r="QJ108" s="197"/>
      <c r="QK108" s="197"/>
      <c r="QL108" s="197"/>
      <c r="QM108" s="197"/>
      <c r="QN108" s="197"/>
      <c r="QO108" s="197"/>
      <c r="QP108" s="197"/>
      <c r="QQ108" s="197"/>
      <c r="QR108" s="197"/>
      <c r="QS108" s="197"/>
      <c r="QT108" s="197"/>
      <c r="QU108" s="197"/>
      <c r="QV108" s="197"/>
      <c r="QW108" s="197"/>
      <c r="QX108" s="197"/>
      <c r="QY108" s="197"/>
      <c r="QZ108" s="197"/>
      <c r="RA108" s="197"/>
      <c r="RB108" s="197"/>
      <c r="RC108" s="197"/>
      <c r="RD108" s="197"/>
      <c r="RE108" s="197"/>
      <c r="RF108" s="197"/>
      <c r="RG108" s="197"/>
      <c r="RH108" s="197"/>
      <c r="RI108" s="197"/>
      <c r="RJ108" s="197"/>
      <c r="RK108" s="197"/>
      <c r="RL108" s="197"/>
      <c r="RM108" s="197"/>
      <c r="RN108" s="197"/>
      <c r="RO108" s="197"/>
      <c r="RP108" s="197"/>
      <c r="RQ108" s="197"/>
      <c r="RR108" s="197"/>
      <c r="RS108" s="197"/>
      <c r="RT108" s="197"/>
      <c r="RU108" s="197"/>
      <c r="RV108" s="197"/>
      <c r="RW108" s="197"/>
      <c r="RX108" s="197"/>
      <c r="RY108" s="197"/>
      <c r="RZ108" s="197"/>
      <c r="SA108" s="197"/>
      <c r="SB108" s="197"/>
      <c r="SC108" s="197"/>
      <c r="SD108" s="197"/>
      <c r="SE108" s="197"/>
      <c r="SF108" s="197"/>
      <c r="SG108" s="197"/>
      <c r="SH108" s="197"/>
      <c r="SI108" s="197"/>
      <c r="SJ108" s="197"/>
      <c r="SK108" s="197"/>
      <c r="SL108" s="197"/>
      <c r="SM108" s="197"/>
      <c r="SN108" s="197"/>
      <c r="SO108" s="197"/>
      <c r="SP108" s="197"/>
      <c r="SQ108" s="197"/>
      <c r="SR108" s="197"/>
      <c r="SS108" s="197"/>
      <c r="ST108" s="197"/>
      <c r="SU108" s="197"/>
      <c r="SV108" s="197"/>
      <c r="SW108" s="197"/>
      <c r="SX108" s="197"/>
      <c r="SY108" s="197"/>
      <c r="SZ108" s="197"/>
      <c r="TA108" s="197"/>
      <c r="TB108" s="197"/>
      <c r="TC108" s="197"/>
      <c r="TD108" s="197"/>
      <c r="TE108" s="197"/>
      <c r="TF108" s="197"/>
      <c r="TG108" s="197"/>
      <c r="TH108" s="197"/>
      <c r="TI108" s="197"/>
      <c r="TJ108" s="197"/>
      <c r="TK108" s="197"/>
      <c r="TL108" s="197"/>
      <c r="TM108" s="197"/>
      <c r="TN108" s="197"/>
      <c r="TO108" s="197"/>
      <c r="TP108" s="197"/>
      <c r="TQ108" s="197"/>
      <c r="TR108" s="197"/>
      <c r="TS108" s="197"/>
      <c r="TT108" s="197"/>
      <c r="TU108" s="197"/>
      <c r="TV108" s="197"/>
      <c r="TW108" s="197"/>
      <c r="TX108" s="197"/>
      <c r="TY108" s="197"/>
      <c r="TZ108" s="197"/>
      <c r="UA108" s="197"/>
      <c r="UB108" s="197"/>
      <c r="UC108" s="197"/>
      <c r="UD108" s="197"/>
      <c r="UE108" s="197"/>
      <c r="UF108" s="197"/>
      <c r="UG108" s="197"/>
      <c r="UH108" s="197"/>
      <c r="UI108" s="197"/>
      <c r="UJ108" s="197"/>
      <c r="UK108" s="197"/>
      <c r="UL108" s="197"/>
      <c r="UM108" s="197"/>
      <c r="UN108" s="197"/>
      <c r="UO108" s="197"/>
      <c r="UP108" s="197"/>
      <c r="UQ108" s="197"/>
      <c r="UR108" s="197"/>
      <c r="US108" s="197"/>
      <c r="UT108" s="197"/>
      <c r="UU108" s="197"/>
      <c r="UV108" s="197"/>
      <c r="UW108" s="197"/>
      <c r="UX108" s="197"/>
      <c r="UY108" s="197"/>
      <c r="UZ108" s="197"/>
      <c r="VA108" s="197"/>
      <c r="VB108" s="197"/>
      <c r="VC108" s="197"/>
      <c r="VD108" s="197"/>
      <c r="VE108" s="197"/>
      <c r="VF108" s="197"/>
      <c r="VG108" s="197"/>
      <c r="VH108" s="197"/>
      <c r="VI108" s="197"/>
      <c r="VJ108" s="197"/>
      <c r="VK108" s="197"/>
      <c r="VL108" s="197"/>
      <c r="VM108" s="197"/>
      <c r="VN108" s="197"/>
      <c r="VO108" s="197"/>
      <c r="VP108" s="197"/>
      <c r="VQ108" s="197"/>
      <c r="VR108" s="197"/>
      <c r="VS108" s="197"/>
      <c r="VT108" s="197"/>
      <c r="VU108" s="197"/>
      <c r="VV108" s="197"/>
      <c r="VW108" s="197"/>
      <c r="VX108" s="197"/>
      <c r="VY108" s="197"/>
      <c r="VZ108" s="197"/>
      <c r="WA108" s="197"/>
      <c r="WB108" s="197"/>
      <c r="WC108" s="197"/>
      <c r="WD108" s="197"/>
      <c r="WE108" s="197"/>
      <c r="WF108" s="197"/>
      <c r="WG108" s="197"/>
      <c r="WH108" s="197"/>
      <c r="WI108" s="197"/>
      <c r="WJ108" s="197"/>
      <c r="WK108" s="197"/>
    </row>
    <row r="109" s="197" customFormat="1" ht="12.75" customHeight="1">
      <c r="A109" s="245">
        <v>4</v>
      </c>
      <c r="B109" s="214" t="s">
        <v>70</v>
      </c>
      <c r="C109" s="338" t="s">
        <v>101</v>
      </c>
      <c r="D109" s="339"/>
      <c r="E109" s="247">
        <v>299</v>
      </c>
      <c r="F109" s="215"/>
      <c r="G109" s="216"/>
      <c r="H109" s="217">
        <f>SUM(H105:H108)</f>
        <v>50</v>
      </c>
      <c r="I109" s="217">
        <f>SUM(I105:I108)</f>
        <v>0</v>
      </c>
      <c r="J109" s="216">
        <f>SUM(J105:J108)</f>
        <v>10</v>
      </c>
      <c r="K109" s="248"/>
      <c r="L109" s="205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7"/>
      <c r="BH109" s="197"/>
      <c r="BI109" s="197"/>
      <c r="BJ109" s="197"/>
      <c r="BK109" s="197"/>
      <c r="BL109" s="197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197"/>
      <c r="BW109" s="197"/>
      <c r="BX109" s="197"/>
      <c r="BY109" s="197"/>
      <c r="BZ109" s="197"/>
      <c r="CA109" s="197"/>
      <c r="CB109" s="197"/>
      <c r="CC109" s="197"/>
      <c r="CD109" s="197"/>
      <c r="CE109" s="197"/>
      <c r="CF109" s="197"/>
      <c r="CG109" s="197"/>
      <c r="CH109" s="197"/>
      <c r="CI109" s="197"/>
      <c r="CJ109" s="197"/>
      <c r="CK109" s="197"/>
      <c r="CL109" s="197"/>
      <c r="CM109" s="197"/>
      <c r="CN109" s="197"/>
      <c r="CO109" s="197"/>
      <c r="CP109" s="197"/>
      <c r="CQ109" s="197"/>
      <c r="CR109" s="197"/>
      <c r="CS109" s="197"/>
      <c r="CT109" s="197"/>
      <c r="CU109" s="197"/>
      <c r="CV109" s="197"/>
      <c r="CW109" s="197"/>
      <c r="CX109" s="197"/>
      <c r="CY109" s="197"/>
      <c r="CZ109" s="197"/>
      <c r="DA109" s="197"/>
      <c r="DB109" s="197"/>
      <c r="DC109" s="197"/>
      <c r="DD109" s="197"/>
      <c r="DE109" s="197"/>
      <c r="DF109" s="197"/>
      <c r="DG109" s="197"/>
      <c r="DH109" s="197"/>
      <c r="DI109" s="197"/>
      <c r="DJ109" s="197"/>
      <c r="DK109" s="197"/>
      <c r="DL109" s="197"/>
      <c r="DM109" s="197"/>
      <c r="DN109" s="197"/>
      <c r="DO109" s="197"/>
      <c r="DP109" s="197"/>
      <c r="DQ109" s="197"/>
      <c r="DR109" s="197"/>
      <c r="DS109" s="197"/>
      <c r="DT109" s="197"/>
      <c r="DU109" s="197"/>
      <c r="DV109" s="197"/>
      <c r="DW109" s="197"/>
      <c r="DX109" s="197"/>
      <c r="DY109" s="197"/>
      <c r="DZ109" s="197"/>
      <c r="EA109" s="197"/>
      <c r="EB109" s="197"/>
      <c r="EC109" s="197"/>
      <c r="ED109" s="197"/>
      <c r="EE109" s="197"/>
      <c r="EF109" s="197"/>
      <c r="EG109" s="197"/>
      <c r="EH109" s="197"/>
      <c r="EI109" s="197"/>
      <c r="EJ109" s="197"/>
      <c r="EK109" s="197"/>
      <c r="EL109" s="197"/>
      <c r="EM109" s="197"/>
      <c r="EN109" s="197"/>
      <c r="EO109" s="197"/>
      <c r="EP109" s="197"/>
      <c r="EQ109" s="197"/>
      <c r="ER109" s="197"/>
      <c r="ES109" s="197"/>
      <c r="ET109" s="197"/>
      <c r="EU109" s="197"/>
      <c r="EV109" s="197"/>
      <c r="EW109" s="197"/>
      <c r="EX109" s="197"/>
      <c r="EY109" s="197"/>
      <c r="EZ109" s="197"/>
      <c r="FA109" s="197"/>
      <c r="FB109" s="197"/>
      <c r="FC109" s="197"/>
      <c r="FD109" s="197"/>
      <c r="FE109" s="197"/>
      <c r="FF109" s="197"/>
      <c r="FG109" s="197"/>
      <c r="FH109" s="197"/>
      <c r="FI109" s="197"/>
      <c r="FJ109" s="197"/>
      <c r="FK109" s="197"/>
      <c r="FL109" s="197"/>
      <c r="FM109" s="197"/>
      <c r="FN109" s="197"/>
      <c r="FO109" s="197"/>
      <c r="FP109" s="197"/>
      <c r="FQ109" s="197"/>
      <c r="FR109" s="197"/>
      <c r="FS109" s="197"/>
      <c r="FT109" s="197"/>
      <c r="FU109" s="197"/>
      <c r="FV109" s="197"/>
      <c r="FW109" s="197"/>
      <c r="FX109" s="197"/>
      <c r="FY109" s="197"/>
      <c r="FZ109" s="197"/>
      <c r="GA109" s="197"/>
      <c r="GB109" s="197"/>
      <c r="GC109" s="197"/>
      <c r="GD109" s="197"/>
      <c r="GE109" s="197"/>
      <c r="GF109" s="197"/>
      <c r="GG109" s="197"/>
      <c r="GH109" s="197"/>
      <c r="GI109" s="197"/>
      <c r="GJ109" s="197"/>
      <c r="GK109" s="197"/>
      <c r="GL109" s="197"/>
      <c r="GM109" s="197"/>
      <c r="GN109" s="197"/>
      <c r="GO109" s="197"/>
      <c r="GP109" s="197"/>
      <c r="GQ109" s="197"/>
      <c r="GR109" s="197"/>
      <c r="GS109" s="197"/>
      <c r="GT109" s="197"/>
      <c r="GU109" s="197"/>
      <c r="GV109" s="197"/>
      <c r="GW109" s="197"/>
      <c r="GX109" s="197"/>
      <c r="GY109" s="197"/>
      <c r="GZ109" s="197"/>
      <c r="HA109" s="197"/>
      <c r="HB109" s="197"/>
      <c r="HC109" s="197"/>
      <c r="HD109" s="197"/>
      <c r="HE109" s="197"/>
      <c r="HF109" s="197"/>
      <c r="HG109" s="197"/>
      <c r="HH109" s="197"/>
      <c r="HI109" s="197"/>
      <c r="HJ109" s="197"/>
      <c r="HK109" s="197"/>
      <c r="HL109" s="197"/>
      <c r="HM109" s="197"/>
      <c r="HN109" s="197"/>
      <c r="HO109" s="197"/>
      <c r="HP109" s="197"/>
      <c r="HQ109" s="197"/>
      <c r="HR109" s="197"/>
      <c r="HS109" s="197"/>
      <c r="HT109" s="197"/>
      <c r="HU109" s="197"/>
      <c r="HV109" s="197"/>
      <c r="HW109" s="197"/>
      <c r="HX109" s="197"/>
      <c r="HY109" s="197"/>
      <c r="HZ109" s="197"/>
      <c r="IA109" s="197"/>
      <c r="IB109" s="197"/>
      <c r="IC109" s="197"/>
      <c r="ID109" s="197"/>
      <c r="IE109" s="197"/>
      <c r="IF109" s="197"/>
      <c r="IG109" s="197"/>
      <c r="IH109" s="197"/>
      <c r="II109" s="197"/>
      <c r="IJ109" s="197"/>
      <c r="IK109" s="197"/>
      <c r="IL109" s="197"/>
      <c r="IM109" s="197"/>
      <c r="IN109" s="197"/>
      <c r="IO109" s="197"/>
      <c r="IP109" s="197"/>
      <c r="IQ109" s="197"/>
      <c r="IR109" s="197"/>
      <c r="IS109" s="197"/>
      <c r="IT109" s="197"/>
      <c r="IU109" s="197"/>
      <c r="IV109" s="197"/>
      <c r="IW109" s="197"/>
      <c r="IX109" s="197"/>
      <c r="IY109" s="197"/>
      <c r="IZ109" s="197"/>
      <c r="JA109" s="197"/>
      <c r="JB109" s="197"/>
      <c r="JC109" s="197"/>
      <c r="JD109" s="197"/>
      <c r="JE109" s="197"/>
      <c r="JF109" s="197"/>
      <c r="JG109" s="197"/>
      <c r="JH109" s="197"/>
      <c r="JI109" s="197"/>
      <c r="JJ109" s="197"/>
      <c r="JK109" s="197"/>
      <c r="JL109" s="197"/>
      <c r="JM109" s="197"/>
      <c r="JN109" s="197"/>
      <c r="JO109" s="197"/>
      <c r="JP109" s="197"/>
      <c r="JQ109" s="197"/>
      <c r="JR109" s="197"/>
      <c r="JS109" s="197"/>
      <c r="JT109" s="197"/>
      <c r="JU109" s="197"/>
      <c r="JV109" s="197"/>
      <c r="JW109" s="197"/>
      <c r="JX109" s="197"/>
      <c r="JY109" s="197"/>
      <c r="JZ109" s="197"/>
      <c r="KA109" s="197"/>
      <c r="KB109" s="197"/>
      <c r="KC109" s="197"/>
      <c r="KD109" s="197"/>
      <c r="KE109" s="197"/>
      <c r="KF109" s="197"/>
      <c r="KG109" s="197"/>
      <c r="KH109" s="197"/>
      <c r="KI109" s="197"/>
      <c r="KJ109" s="197"/>
      <c r="KK109" s="197"/>
      <c r="KL109" s="197"/>
      <c r="KM109" s="197"/>
      <c r="KN109" s="197"/>
      <c r="KO109" s="197"/>
      <c r="KP109" s="197"/>
      <c r="KQ109" s="197"/>
      <c r="KR109" s="197"/>
      <c r="KS109" s="197"/>
      <c r="KT109" s="197"/>
      <c r="KU109" s="197"/>
      <c r="KV109" s="197"/>
      <c r="KW109" s="197"/>
      <c r="KX109" s="197"/>
      <c r="KY109" s="197"/>
      <c r="KZ109" s="197"/>
      <c r="LA109" s="197"/>
      <c r="LB109" s="197"/>
      <c r="LC109" s="197"/>
      <c r="LD109" s="197"/>
      <c r="LE109" s="197"/>
      <c r="LF109" s="197"/>
      <c r="LG109" s="197"/>
      <c r="LH109" s="197"/>
      <c r="LI109" s="197"/>
      <c r="LJ109" s="197"/>
      <c r="LK109" s="197"/>
      <c r="LL109" s="197"/>
      <c r="LM109" s="197"/>
      <c r="LN109" s="197"/>
      <c r="LO109" s="197"/>
      <c r="LP109" s="197"/>
      <c r="LQ109" s="197"/>
      <c r="LR109" s="197"/>
      <c r="LS109" s="197"/>
      <c r="LT109" s="197"/>
      <c r="LU109" s="197"/>
      <c r="LV109" s="197"/>
      <c r="LW109" s="197"/>
      <c r="LX109" s="197"/>
      <c r="LY109" s="197"/>
      <c r="LZ109" s="197"/>
      <c r="MA109" s="197"/>
      <c r="MB109" s="197"/>
      <c r="MC109" s="197"/>
      <c r="MD109" s="197"/>
      <c r="ME109" s="197"/>
      <c r="MF109" s="197"/>
      <c r="MG109" s="197"/>
      <c r="MH109" s="197"/>
      <c r="MI109" s="197"/>
      <c r="MJ109" s="197"/>
      <c r="MK109" s="197"/>
      <c r="ML109" s="197"/>
      <c r="MM109" s="197"/>
      <c r="MN109" s="197"/>
      <c r="MO109" s="197"/>
      <c r="MP109" s="197"/>
      <c r="MQ109" s="197"/>
      <c r="MR109" s="197"/>
      <c r="MS109" s="197"/>
      <c r="MT109" s="197"/>
      <c r="MU109" s="197"/>
      <c r="MV109" s="197"/>
      <c r="MW109" s="197"/>
      <c r="MX109" s="197"/>
      <c r="MY109" s="197"/>
      <c r="MZ109" s="197"/>
      <c r="NA109" s="197"/>
      <c r="NB109" s="197"/>
      <c r="NC109" s="197"/>
      <c r="ND109" s="197"/>
      <c r="NE109" s="197"/>
      <c r="NF109" s="197"/>
      <c r="NG109" s="197"/>
      <c r="NH109" s="197"/>
      <c r="NI109" s="197"/>
      <c r="NJ109" s="197"/>
      <c r="NK109" s="197"/>
      <c r="NL109" s="197"/>
      <c r="NM109" s="197"/>
      <c r="NN109" s="197"/>
      <c r="NO109" s="197"/>
      <c r="NP109" s="197"/>
      <c r="NQ109" s="197"/>
      <c r="NR109" s="197"/>
      <c r="NS109" s="197"/>
      <c r="NT109" s="197"/>
      <c r="NU109" s="197"/>
      <c r="NV109" s="197"/>
      <c r="NW109" s="197"/>
      <c r="NX109" s="197"/>
      <c r="NY109" s="197"/>
      <c r="NZ109" s="197"/>
      <c r="OA109" s="197"/>
      <c r="OB109" s="197"/>
      <c r="OC109" s="197"/>
      <c r="OD109" s="197"/>
      <c r="OE109" s="197"/>
      <c r="OF109" s="197"/>
      <c r="OG109" s="197"/>
      <c r="OH109" s="197"/>
      <c r="OI109" s="197"/>
      <c r="OJ109" s="197"/>
      <c r="OK109" s="197"/>
      <c r="OL109" s="197"/>
      <c r="OM109" s="197"/>
      <c r="ON109" s="197"/>
      <c r="OO109" s="197"/>
      <c r="OP109" s="197"/>
      <c r="OQ109" s="197"/>
      <c r="OR109" s="197"/>
      <c r="OS109" s="197"/>
      <c r="OT109" s="197"/>
      <c r="OU109" s="197"/>
      <c r="OV109" s="197"/>
      <c r="OW109" s="197"/>
      <c r="OX109" s="197"/>
      <c r="OY109" s="197"/>
      <c r="OZ109" s="197"/>
      <c r="PA109" s="197"/>
      <c r="PB109" s="197"/>
      <c r="PC109" s="197"/>
      <c r="PD109" s="197"/>
      <c r="PE109" s="197"/>
      <c r="PF109" s="197"/>
      <c r="PG109" s="197"/>
      <c r="PH109" s="197"/>
      <c r="PI109" s="197"/>
      <c r="PJ109" s="197"/>
      <c r="PK109" s="197"/>
      <c r="PL109" s="197"/>
      <c r="PM109" s="197"/>
      <c r="PN109" s="197"/>
      <c r="PO109" s="197"/>
      <c r="PP109" s="197"/>
      <c r="PQ109" s="197"/>
      <c r="PR109" s="197"/>
      <c r="PS109" s="197"/>
      <c r="PT109" s="197"/>
      <c r="PU109" s="197"/>
      <c r="PV109" s="197"/>
      <c r="PW109" s="197"/>
      <c r="PX109" s="197"/>
      <c r="PY109" s="197"/>
      <c r="PZ109" s="197"/>
      <c r="QA109" s="197"/>
      <c r="QB109" s="197"/>
      <c r="QC109" s="197"/>
      <c r="QD109" s="197"/>
      <c r="QE109" s="197"/>
      <c r="QF109" s="197"/>
      <c r="QG109" s="197"/>
      <c r="QH109" s="197"/>
      <c r="QI109" s="197"/>
      <c r="QJ109" s="197"/>
      <c r="QK109" s="197"/>
      <c r="QL109" s="197"/>
      <c r="QM109" s="197"/>
      <c r="QN109" s="197"/>
      <c r="QO109" s="197"/>
      <c r="QP109" s="197"/>
      <c r="QQ109" s="197"/>
      <c r="QR109" s="197"/>
      <c r="QS109" s="197"/>
      <c r="QT109" s="197"/>
      <c r="QU109" s="197"/>
      <c r="QV109" s="197"/>
      <c r="QW109" s="197"/>
      <c r="QX109" s="197"/>
      <c r="QY109" s="197"/>
      <c r="QZ109" s="197"/>
      <c r="RA109" s="197"/>
      <c r="RB109" s="197"/>
      <c r="RC109" s="197"/>
      <c r="RD109" s="197"/>
      <c r="RE109" s="197"/>
      <c r="RF109" s="197"/>
      <c r="RG109" s="197"/>
      <c r="RH109" s="197"/>
      <c r="RI109" s="197"/>
      <c r="RJ109" s="197"/>
      <c r="RK109" s="197"/>
      <c r="RL109" s="197"/>
      <c r="RM109" s="197"/>
      <c r="RN109" s="197"/>
      <c r="RO109" s="197"/>
      <c r="RP109" s="197"/>
      <c r="RQ109" s="197"/>
      <c r="RR109" s="197"/>
      <c r="RS109" s="197"/>
      <c r="RT109" s="197"/>
      <c r="RU109" s="197"/>
      <c r="RV109" s="197"/>
      <c r="RW109" s="197"/>
      <c r="RX109" s="197"/>
      <c r="RY109" s="197"/>
      <c r="RZ109" s="197"/>
      <c r="SA109" s="197"/>
      <c r="SB109" s="197"/>
      <c r="SC109" s="197"/>
      <c r="SD109" s="197"/>
      <c r="SE109" s="197"/>
      <c r="SF109" s="197"/>
      <c r="SG109" s="197"/>
      <c r="SH109" s="197"/>
      <c r="SI109" s="197"/>
      <c r="SJ109" s="197"/>
      <c r="SK109" s="197"/>
      <c r="SL109" s="197"/>
      <c r="SM109" s="197"/>
      <c r="SN109" s="197"/>
      <c r="SO109" s="197"/>
      <c r="SP109" s="197"/>
      <c r="SQ109" s="197"/>
      <c r="SR109" s="197"/>
      <c r="SS109" s="197"/>
      <c r="ST109" s="197"/>
      <c r="SU109" s="197"/>
      <c r="SV109" s="197"/>
      <c r="SW109" s="197"/>
      <c r="SX109" s="197"/>
      <c r="SY109" s="197"/>
      <c r="SZ109" s="197"/>
      <c r="TA109" s="197"/>
      <c r="TB109" s="197"/>
      <c r="TC109" s="197"/>
      <c r="TD109" s="197"/>
      <c r="TE109" s="197"/>
      <c r="TF109" s="197"/>
      <c r="TG109" s="197"/>
      <c r="TH109" s="197"/>
      <c r="TI109" s="197"/>
      <c r="TJ109" s="197"/>
      <c r="TK109" s="197"/>
      <c r="TL109" s="197"/>
      <c r="TM109" s="197"/>
      <c r="TN109" s="197"/>
      <c r="TO109" s="197"/>
      <c r="TP109" s="197"/>
      <c r="TQ109" s="197"/>
      <c r="TR109" s="197"/>
      <c r="TS109" s="197"/>
      <c r="TT109" s="197"/>
      <c r="TU109" s="197"/>
      <c r="TV109" s="197"/>
      <c r="TW109" s="197"/>
      <c r="TX109" s="197"/>
      <c r="TY109" s="197"/>
      <c r="TZ109" s="197"/>
      <c r="UA109" s="197"/>
      <c r="UB109" s="197"/>
      <c r="UC109" s="197"/>
      <c r="UD109" s="197"/>
      <c r="UE109" s="197"/>
      <c r="UF109" s="197"/>
      <c r="UG109" s="197"/>
      <c r="UH109" s="197"/>
      <c r="UI109" s="197"/>
      <c r="UJ109" s="197"/>
      <c r="UK109" s="197"/>
      <c r="UL109" s="197"/>
      <c r="UM109" s="197"/>
      <c r="UN109" s="197"/>
      <c r="UO109" s="197"/>
      <c r="UP109" s="197"/>
      <c r="UQ109" s="197"/>
      <c r="UR109" s="197"/>
      <c r="US109" s="197"/>
      <c r="UT109" s="197"/>
      <c r="UU109" s="197"/>
      <c r="UV109" s="197"/>
      <c r="UW109" s="197"/>
      <c r="UX109" s="197"/>
      <c r="UY109" s="197"/>
      <c r="UZ109" s="197"/>
      <c r="VA109" s="197"/>
      <c r="VB109" s="197"/>
      <c r="VC109" s="197"/>
      <c r="VD109" s="197"/>
      <c r="VE109" s="197"/>
      <c r="VF109" s="197"/>
      <c r="VG109" s="197"/>
      <c r="VH109" s="197"/>
      <c r="VI109" s="197"/>
      <c r="VJ109" s="197"/>
      <c r="VK109" s="197"/>
      <c r="VL109" s="197"/>
      <c r="VM109" s="197"/>
      <c r="VN109" s="197"/>
      <c r="VO109" s="197"/>
      <c r="VP109" s="197"/>
      <c r="VQ109" s="197"/>
      <c r="VR109" s="197"/>
      <c r="VS109" s="197"/>
      <c r="VT109" s="197"/>
      <c r="VU109" s="197"/>
      <c r="VV109" s="197"/>
      <c r="VW109" s="197"/>
      <c r="VX109" s="197"/>
      <c r="VY109" s="197"/>
      <c r="VZ109" s="197"/>
      <c r="WA109" s="197"/>
      <c r="WB109" s="197"/>
      <c r="WC109" s="197"/>
      <c r="WD109" s="197"/>
      <c r="WE109" s="197"/>
      <c r="WF109" s="197"/>
      <c r="WG109" s="197"/>
      <c r="WH109" s="197"/>
      <c r="WI109" s="197"/>
      <c r="WJ109" s="197"/>
      <c r="WK109" s="197"/>
    </row>
    <row r="110" s="197" customFormat="1" ht="12.75" customHeight="1">
      <c r="A110" s="245">
        <f>A109</f>
        <v>4</v>
      </c>
      <c r="B110" s="214" t="s">
        <v>96</v>
      </c>
      <c r="C110" s="338"/>
      <c r="D110" s="339"/>
      <c r="E110" s="216">
        <v>299</v>
      </c>
      <c r="F110" s="215"/>
      <c r="G110" s="216"/>
      <c r="H110" s="217">
        <f>H109</f>
        <v>50</v>
      </c>
      <c r="I110" s="217">
        <f>I109</f>
        <v>0</v>
      </c>
      <c r="J110" s="216">
        <f>J109</f>
        <v>10</v>
      </c>
      <c r="K110" s="248"/>
      <c r="L110" s="205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7"/>
      <c r="BH110" s="197"/>
      <c r="BI110" s="197"/>
      <c r="BJ110" s="197"/>
      <c r="BK110" s="197"/>
      <c r="BL110" s="197"/>
      <c r="BM110" s="197"/>
      <c r="BN110" s="197"/>
      <c r="BO110" s="197"/>
      <c r="BP110" s="197"/>
      <c r="BQ110" s="197"/>
      <c r="BR110" s="197"/>
      <c r="BS110" s="197"/>
      <c r="BT110" s="197"/>
      <c r="BU110" s="197"/>
      <c r="BV110" s="197"/>
      <c r="BW110" s="197"/>
      <c r="BX110" s="197"/>
      <c r="BY110" s="197"/>
      <c r="BZ110" s="197"/>
      <c r="CA110" s="197"/>
      <c r="CB110" s="197"/>
      <c r="CC110" s="197"/>
      <c r="CD110" s="197"/>
      <c r="CE110" s="197"/>
      <c r="CF110" s="197"/>
      <c r="CG110" s="197"/>
      <c r="CH110" s="197"/>
      <c r="CI110" s="197"/>
      <c r="CJ110" s="197"/>
      <c r="CK110" s="197"/>
      <c r="CL110" s="197"/>
      <c r="CM110" s="197"/>
      <c r="CN110" s="197"/>
      <c r="CO110" s="197"/>
      <c r="CP110" s="197"/>
      <c r="CQ110" s="197"/>
      <c r="CR110" s="197"/>
      <c r="CS110" s="197"/>
      <c r="CT110" s="197"/>
      <c r="CU110" s="197"/>
      <c r="CV110" s="197"/>
      <c r="CW110" s="197"/>
      <c r="CX110" s="197"/>
      <c r="CY110" s="197"/>
      <c r="CZ110" s="197"/>
      <c r="DA110" s="197"/>
      <c r="DB110" s="197"/>
      <c r="DC110" s="197"/>
      <c r="DD110" s="197"/>
      <c r="DE110" s="197"/>
      <c r="DF110" s="197"/>
      <c r="DG110" s="197"/>
      <c r="DH110" s="197"/>
      <c r="DI110" s="197"/>
      <c r="DJ110" s="197"/>
      <c r="DK110" s="197"/>
      <c r="DL110" s="197"/>
      <c r="DM110" s="197"/>
      <c r="DN110" s="197"/>
      <c r="DO110" s="197"/>
      <c r="DP110" s="197"/>
      <c r="DQ110" s="197"/>
      <c r="DR110" s="197"/>
      <c r="DS110" s="197"/>
      <c r="DT110" s="197"/>
      <c r="DU110" s="197"/>
      <c r="DV110" s="197"/>
      <c r="DW110" s="197"/>
      <c r="DX110" s="197"/>
      <c r="DY110" s="197"/>
      <c r="DZ110" s="197"/>
      <c r="EA110" s="197"/>
      <c r="EB110" s="197"/>
      <c r="EC110" s="197"/>
      <c r="ED110" s="197"/>
      <c r="EE110" s="197"/>
      <c r="EF110" s="197"/>
      <c r="EG110" s="197"/>
      <c r="EH110" s="197"/>
      <c r="EI110" s="197"/>
      <c r="EJ110" s="197"/>
      <c r="EK110" s="197"/>
      <c r="EL110" s="197"/>
      <c r="EM110" s="197"/>
      <c r="EN110" s="197"/>
      <c r="EO110" s="197"/>
      <c r="EP110" s="197"/>
      <c r="EQ110" s="197"/>
      <c r="ER110" s="197"/>
      <c r="ES110" s="197"/>
      <c r="ET110" s="197"/>
      <c r="EU110" s="197"/>
      <c r="EV110" s="197"/>
      <c r="EW110" s="197"/>
      <c r="EX110" s="197"/>
      <c r="EY110" s="197"/>
      <c r="EZ110" s="197"/>
      <c r="FA110" s="197"/>
      <c r="FB110" s="197"/>
      <c r="FC110" s="197"/>
      <c r="FD110" s="197"/>
      <c r="FE110" s="197"/>
      <c r="FF110" s="197"/>
      <c r="FG110" s="197"/>
      <c r="FH110" s="197"/>
      <c r="FI110" s="197"/>
      <c r="FJ110" s="197"/>
      <c r="FK110" s="197"/>
      <c r="FL110" s="197"/>
      <c r="FM110" s="197"/>
      <c r="FN110" s="197"/>
      <c r="FO110" s="197"/>
      <c r="FP110" s="197"/>
      <c r="FQ110" s="197"/>
      <c r="FR110" s="197"/>
      <c r="FS110" s="197"/>
      <c r="FT110" s="197"/>
      <c r="FU110" s="197"/>
      <c r="FV110" s="197"/>
      <c r="FW110" s="197"/>
      <c r="FX110" s="197"/>
      <c r="FY110" s="197"/>
      <c r="FZ110" s="197"/>
      <c r="GA110" s="197"/>
      <c r="GB110" s="197"/>
      <c r="GC110" s="197"/>
      <c r="GD110" s="197"/>
      <c r="GE110" s="197"/>
      <c r="GF110" s="197"/>
      <c r="GG110" s="197"/>
      <c r="GH110" s="197"/>
      <c r="GI110" s="197"/>
      <c r="GJ110" s="197"/>
      <c r="GK110" s="197"/>
      <c r="GL110" s="197"/>
      <c r="GM110" s="197"/>
      <c r="GN110" s="197"/>
      <c r="GO110" s="197"/>
      <c r="GP110" s="197"/>
      <c r="GQ110" s="197"/>
      <c r="GR110" s="197"/>
      <c r="GS110" s="197"/>
      <c r="GT110" s="197"/>
      <c r="GU110" s="197"/>
      <c r="GV110" s="197"/>
      <c r="GW110" s="197"/>
      <c r="GX110" s="197"/>
      <c r="GY110" s="197"/>
      <c r="GZ110" s="197"/>
      <c r="HA110" s="197"/>
      <c r="HB110" s="197"/>
      <c r="HC110" s="197"/>
      <c r="HD110" s="197"/>
      <c r="HE110" s="197"/>
      <c r="HF110" s="197"/>
      <c r="HG110" s="197"/>
      <c r="HH110" s="197"/>
      <c r="HI110" s="197"/>
      <c r="HJ110" s="197"/>
      <c r="HK110" s="197"/>
      <c r="HL110" s="197"/>
      <c r="HM110" s="197"/>
      <c r="HN110" s="197"/>
      <c r="HO110" s="197"/>
      <c r="HP110" s="197"/>
      <c r="HQ110" s="197"/>
      <c r="HR110" s="197"/>
      <c r="HS110" s="197"/>
      <c r="HT110" s="197"/>
      <c r="HU110" s="197"/>
      <c r="HV110" s="197"/>
      <c r="HW110" s="197"/>
      <c r="HX110" s="197"/>
      <c r="HY110" s="197"/>
      <c r="HZ110" s="197"/>
      <c r="IA110" s="197"/>
      <c r="IB110" s="197"/>
      <c r="IC110" s="197"/>
      <c r="ID110" s="197"/>
      <c r="IE110" s="197"/>
      <c r="IF110" s="197"/>
      <c r="IG110" s="197"/>
      <c r="IH110" s="197"/>
      <c r="II110" s="197"/>
      <c r="IJ110" s="197"/>
      <c r="IK110" s="197"/>
      <c r="IL110" s="197"/>
      <c r="IM110" s="197"/>
      <c r="IN110" s="197"/>
      <c r="IO110" s="197"/>
      <c r="IP110" s="197"/>
      <c r="IQ110" s="197"/>
      <c r="IR110" s="197"/>
      <c r="IS110" s="197"/>
      <c r="IT110" s="197"/>
      <c r="IU110" s="197"/>
      <c r="IV110" s="197"/>
      <c r="IW110" s="197"/>
      <c r="IX110" s="197"/>
      <c r="IY110" s="197"/>
      <c r="IZ110" s="197"/>
      <c r="JA110" s="197"/>
      <c r="JB110" s="197"/>
      <c r="JC110" s="197"/>
      <c r="JD110" s="197"/>
      <c r="JE110" s="197"/>
      <c r="JF110" s="197"/>
      <c r="JG110" s="197"/>
      <c r="JH110" s="197"/>
      <c r="JI110" s="197"/>
      <c r="JJ110" s="197"/>
      <c r="JK110" s="197"/>
      <c r="JL110" s="197"/>
      <c r="JM110" s="197"/>
      <c r="JN110" s="197"/>
      <c r="JO110" s="197"/>
      <c r="JP110" s="197"/>
      <c r="JQ110" s="197"/>
      <c r="JR110" s="197"/>
      <c r="JS110" s="197"/>
      <c r="JT110" s="197"/>
      <c r="JU110" s="197"/>
      <c r="JV110" s="197"/>
      <c r="JW110" s="197"/>
      <c r="JX110" s="197"/>
      <c r="JY110" s="197"/>
      <c r="JZ110" s="197"/>
      <c r="KA110" s="197"/>
      <c r="KB110" s="197"/>
      <c r="KC110" s="197"/>
      <c r="KD110" s="197"/>
      <c r="KE110" s="197"/>
      <c r="KF110" s="197"/>
      <c r="KG110" s="197"/>
      <c r="KH110" s="197"/>
      <c r="KI110" s="197"/>
      <c r="KJ110" s="197"/>
      <c r="KK110" s="197"/>
      <c r="KL110" s="197"/>
      <c r="KM110" s="197"/>
      <c r="KN110" s="197"/>
      <c r="KO110" s="197"/>
      <c r="KP110" s="197"/>
      <c r="KQ110" s="197"/>
      <c r="KR110" s="197"/>
      <c r="KS110" s="197"/>
      <c r="KT110" s="197"/>
      <c r="KU110" s="197"/>
      <c r="KV110" s="197"/>
      <c r="KW110" s="197"/>
      <c r="KX110" s="197"/>
      <c r="KY110" s="197"/>
      <c r="KZ110" s="197"/>
      <c r="LA110" s="197"/>
      <c r="LB110" s="197"/>
      <c r="LC110" s="197"/>
      <c r="LD110" s="197"/>
      <c r="LE110" s="197"/>
      <c r="LF110" s="197"/>
      <c r="LG110" s="197"/>
      <c r="LH110" s="197"/>
      <c r="LI110" s="197"/>
      <c r="LJ110" s="197"/>
      <c r="LK110" s="197"/>
      <c r="LL110" s="197"/>
      <c r="LM110" s="197"/>
      <c r="LN110" s="197"/>
      <c r="LO110" s="197"/>
      <c r="LP110" s="197"/>
      <c r="LQ110" s="197"/>
      <c r="LR110" s="197"/>
      <c r="LS110" s="197"/>
      <c r="LT110" s="197"/>
      <c r="LU110" s="197"/>
      <c r="LV110" s="197"/>
      <c r="LW110" s="197"/>
      <c r="LX110" s="197"/>
      <c r="LY110" s="197"/>
      <c r="LZ110" s="197"/>
      <c r="MA110" s="197"/>
      <c r="MB110" s="197"/>
      <c r="MC110" s="197"/>
      <c r="MD110" s="197"/>
      <c r="ME110" s="197"/>
      <c r="MF110" s="197"/>
      <c r="MG110" s="197"/>
      <c r="MH110" s="197"/>
      <c r="MI110" s="197"/>
      <c r="MJ110" s="197"/>
      <c r="MK110" s="197"/>
      <c r="ML110" s="197"/>
      <c r="MM110" s="197"/>
      <c r="MN110" s="197"/>
      <c r="MO110" s="197"/>
      <c r="MP110" s="197"/>
      <c r="MQ110" s="197"/>
      <c r="MR110" s="197"/>
      <c r="MS110" s="197"/>
      <c r="MT110" s="197"/>
      <c r="MU110" s="197"/>
      <c r="MV110" s="197"/>
      <c r="MW110" s="197"/>
      <c r="MX110" s="197"/>
      <c r="MY110" s="197"/>
      <c r="MZ110" s="197"/>
      <c r="NA110" s="197"/>
      <c r="NB110" s="197"/>
      <c r="NC110" s="197"/>
      <c r="ND110" s="197"/>
      <c r="NE110" s="197"/>
      <c r="NF110" s="197"/>
      <c r="NG110" s="197"/>
      <c r="NH110" s="197"/>
      <c r="NI110" s="197"/>
      <c r="NJ110" s="197"/>
      <c r="NK110" s="197"/>
      <c r="NL110" s="197"/>
      <c r="NM110" s="197"/>
      <c r="NN110" s="197"/>
      <c r="NO110" s="197"/>
      <c r="NP110" s="197"/>
      <c r="NQ110" s="197"/>
      <c r="NR110" s="197"/>
      <c r="NS110" s="197"/>
      <c r="NT110" s="197"/>
      <c r="NU110" s="197"/>
      <c r="NV110" s="197"/>
      <c r="NW110" s="197"/>
      <c r="NX110" s="197"/>
      <c r="NY110" s="197"/>
      <c r="NZ110" s="197"/>
      <c r="OA110" s="197"/>
      <c r="OB110" s="197"/>
      <c r="OC110" s="197"/>
      <c r="OD110" s="197"/>
      <c r="OE110" s="197"/>
      <c r="OF110" s="197"/>
      <c r="OG110" s="197"/>
      <c r="OH110" s="197"/>
      <c r="OI110" s="197"/>
      <c r="OJ110" s="197"/>
      <c r="OK110" s="197"/>
      <c r="OL110" s="197"/>
      <c r="OM110" s="197"/>
      <c r="ON110" s="197"/>
      <c r="OO110" s="197"/>
      <c r="OP110" s="197"/>
      <c r="OQ110" s="197"/>
      <c r="OR110" s="197"/>
      <c r="OS110" s="197"/>
      <c r="OT110" s="197"/>
      <c r="OU110" s="197"/>
      <c r="OV110" s="197"/>
      <c r="OW110" s="197"/>
      <c r="OX110" s="197"/>
      <c r="OY110" s="197"/>
      <c r="OZ110" s="197"/>
      <c r="PA110" s="197"/>
      <c r="PB110" s="197"/>
      <c r="PC110" s="197"/>
      <c r="PD110" s="197"/>
      <c r="PE110" s="197"/>
      <c r="PF110" s="197"/>
      <c r="PG110" s="197"/>
      <c r="PH110" s="197"/>
      <c r="PI110" s="197"/>
      <c r="PJ110" s="197"/>
      <c r="PK110" s="197"/>
      <c r="PL110" s="197"/>
      <c r="PM110" s="197"/>
      <c r="PN110" s="197"/>
      <c r="PO110" s="197"/>
      <c r="PP110" s="197"/>
      <c r="PQ110" s="197"/>
      <c r="PR110" s="197"/>
      <c r="PS110" s="197"/>
      <c r="PT110" s="197"/>
      <c r="PU110" s="197"/>
      <c r="PV110" s="197"/>
      <c r="PW110" s="197"/>
      <c r="PX110" s="197"/>
      <c r="PY110" s="197"/>
      <c r="PZ110" s="197"/>
      <c r="QA110" s="197"/>
      <c r="QB110" s="197"/>
      <c r="QC110" s="197"/>
      <c r="QD110" s="197"/>
      <c r="QE110" s="197"/>
      <c r="QF110" s="197"/>
      <c r="QG110" s="197"/>
      <c r="QH110" s="197"/>
      <c r="QI110" s="197"/>
      <c r="QJ110" s="197"/>
      <c r="QK110" s="197"/>
      <c r="QL110" s="197"/>
      <c r="QM110" s="197"/>
      <c r="QN110" s="197"/>
      <c r="QO110" s="197"/>
      <c r="QP110" s="197"/>
      <c r="QQ110" s="197"/>
      <c r="QR110" s="197"/>
      <c r="QS110" s="197"/>
      <c r="QT110" s="197"/>
      <c r="QU110" s="197"/>
      <c r="QV110" s="197"/>
      <c r="QW110" s="197"/>
      <c r="QX110" s="197"/>
      <c r="QY110" s="197"/>
      <c r="QZ110" s="197"/>
      <c r="RA110" s="197"/>
      <c r="RB110" s="197"/>
      <c r="RC110" s="197"/>
      <c r="RD110" s="197"/>
      <c r="RE110" s="197"/>
      <c r="RF110" s="197"/>
      <c r="RG110" s="197"/>
      <c r="RH110" s="197"/>
      <c r="RI110" s="197"/>
      <c r="RJ110" s="197"/>
      <c r="RK110" s="197"/>
      <c r="RL110" s="197"/>
      <c r="RM110" s="197"/>
      <c r="RN110" s="197"/>
      <c r="RO110" s="197"/>
      <c r="RP110" s="197"/>
      <c r="RQ110" s="197"/>
      <c r="RR110" s="197"/>
      <c r="RS110" s="197"/>
      <c r="RT110" s="197"/>
      <c r="RU110" s="197"/>
      <c r="RV110" s="197"/>
      <c r="RW110" s="197"/>
      <c r="RX110" s="197"/>
      <c r="RY110" s="197"/>
      <c r="RZ110" s="197"/>
      <c r="SA110" s="197"/>
      <c r="SB110" s="197"/>
      <c r="SC110" s="197"/>
      <c r="SD110" s="197"/>
      <c r="SE110" s="197"/>
      <c r="SF110" s="197"/>
      <c r="SG110" s="197"/>
      <c r="SH110" s="197"/>
      <c r="SI110" s="197"/>
      <c r="SJ110" s="197"/>
      <c r="SK110" s="197"/>
      <c r="SL110" s="197"/>
      <c r="SM110" s="197"/>
      <c r="SN110" s="197"/>
      <c r="SO110" s="197"/>
      <c r="SP110" s="197"/>
      <c r="SQ110" s="197"/>
      <c r="SR110" s="197"/>
      <c r="SS110" s="197"/>
      <c r="ST110" s="197"/>
      <c r="SU110" s="197"/>
      <c r="SV110" s="197"/>
      <c r="SW110" s="197"/>
      <c r="SX110" s="197"/>
      <c r="SY110" s="197"/>
      <c r="SZ110" s="197"/>
      <c r="TA110" s="197"/>
      <c r="TB110" s="197"/>
      <c r="TC110" s="197"/>
      <c r="TD110" s="197"/>
      <c r="TE110" s="197"/>
      <c r="TF110" s="197"/>
      <c r="TG110" s="197"/>
      <c r="TH110" s="197"/>
      <c r="TI110" s="197"/>
      <c r="TJ110" s="197"/>
      <c r="TK110" s="197"/>
      <c r="TL110" s="197"/>
      <c r="TM110" s="197"/>
      <c r="TN110" s="197"/>
      <c r="TO110" s="197"/>
      <c r="TP110" s="197"/>
      <c r="TQ110" s="197"/>
      <c r="TR110" s="197"/>
      <c r="TS110" s="197"/>
      <c r="TT110" s="197"/>
      <c r="TU110" s="197"/>
      <c r="TV110" s="197"/>
      <c r="TW110" s="197"/>
      <c r="TX110" s="197"/>
      <c r="TY110" s="197"/>
      <c r="TZ110" s="197"/>
      <c r="UA110" s="197"/>
      <c r="UB110" s="197"/>
      <c r="UC110" s="197"/>
      <c r="UD110" s="197"/>
      <c r="UE110" s="197"/>
      <c r="UF110" s="197"/>
      <c r="UG110" s="197"/>
      <c r="UH110" s="197"/>
      <c r="UI110" s="197"/>
      <c r="UJ110" s="197"/>
      <c r="UK110" s="197"/>
      <c r="UL110" s="197"/>
      <c r="UM110" s="197"/>
      <c r="UN110" s="197"/>
      <c r="UO110" s="197"/>
      <c r="UP110" s="197"/>
      <c r="UQ110" s="197"/>
      <c r="UR110" s="197"/>
      <c r="US110" s="197"/>
      <c r="UT110" s="197"/>
      <c r="UU110" s="197"/>
      <c r="UV110" s="197"/>
      <c r="UW110" s="197"/>
      <c r="UX110" s="197"/>
      <c r="UY110" s="197"/>
      <c r="UZ110" s="197"/>
      <c r="VA110" s="197"/>
      <c r="VB110" s="197"/>
      <c r="VC110" s="197"/>
      <c r="VD110" s="197"/>
      <c r="VE110" s="197"/>
      <c r="VF110" s="197"/>
      <c r="VG110" s="197"/>
      <c r="VH110" s="197"/>
      <c r="VI110" s="197"/>
      <c r="VJ110" s="197"/>
      <c r="VK110" s="197"/>
      <c r="VL110" s="197"/>
      <c r="VM110" s="197"/>
      <c r="VN110" s="197"/>
      <c r="VO110" s="197"/>
      <c r="VP110" s="197"/>
      <c r="VQ110" s="197"/>
      <c r="VR110" s="197"/>
      <c r="VS110" s="197"/>
      <c r="VT110" s="197"/>
      <c r="VU110" s="197"/>
      <c r="VV110" s="197"/>
      <c r="VW110" s="197"/>
      <c r="VX110" s="197"/>
      <c r="VY110" s="197"/>
      <c r="VZ110" s="197"/>
      <c r="WA110" s="197"/>
      <c r="WB110" s="197"/>
      <c r="WC110" s="197"/>
      <c r="WD110" s="197"/>
      <c r="WE110" s="197"/>
      <c r="WF110" s="197"/>
      <c r="WG110" s="197"/>
      <c r="WH110" s="197"/>
      <c r="WI110" s="197"/>
      <c r="WJ110" s="197"/>
      <c r="WK110" s="197"/>
    </row>
    <row r="111" s="197" customFormat="1" ht="12.75" customHeight="1">
      <c r="A111" s="179"/>
      <c r="B111" s="170"/>
      <c r="C111" s="170"/>
      <c r="D111" s="18"/>
      <c r="E111" s="323"/>
      <c r="F111" s="180"/>
      <c r="G111" s="181"/>
      <c r="H111" s="78"/>
      <c r="I111" s="78"/>
      <c r="J111" s="181"/>
      <c r="K111" s="209"/>
      <c r="L111" s="205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7"/>
      <c r="BH111" s="197"/>
      <c r="BI111" s="197"/>
      <c r="BJ111" s="197"/>
      <c r="BK111" s="197"/>
      <c r="BL111" s="197"/>
      <c r="BM111" s="197"/>
      <c r="BN111" s="197"/>
      <c r="BO111" s="197"/>
      <c r="BP111" s="197"/>
      <c r="BQ111" s="197"/>
      <c r="BR111" s="197"/>
      <c r="BS111" s="197"/>
      <c r="BT111" s="197"/>
      <c r="BU111" s="197"/>
      <c r="BV111" s="197"/>
      <c r="BW111" s="197"/>
      <c r="BX111" s="197"/>
      <c r="BY111" s="197"/>
      <c r="BZ111" s="197"/>
      <c r="CA111" s="197"/>
      <c r="CB111" s="197"/>
      <c r="CC111" s="197"/>
      <c r="CD111" s="197"/>
      <c r="CE111" s="197"/>
      <c r="CF111" s="197"/>
      <c r="CG111" s="197"/>
      <c r="CH111" s="197"/>
      <c r="CI111" s="197"/>
      <c r="CJ111" s="197"/>
      <c r="CK111" s="197"/>
      <c r="CL111" s="197"/>
      <c r="CM111" s="197"/>
      <c r="CN111" s="197"/>
      <c r="CO111" s="197"/>
      <c r="CP111" s="197"/>
      <c r="CQ111" s="197"/>
      <c r="CR111" s="197"/>
      <c r="CS111" s="197"/>
      <c r="CT111" s="197"/>
      <c r="CU111" s="197"/>
      <c r="CV111" s="197"/>
      <c r="CW111" s="197"/>
      <c r="CX111" s="197"/>
      <c r="CY111" s="197"/>
      <c r="CZ111" s="197"/>
      <c r="DA111" s="197"/>
      <c r="DB111" s="197"/>
      <c r="DC111" s="197"/>
      <c r="DD111" s="197"/>
      <c r="DE111" s="197"/>
      <c r="DF111" s="197"/>
      <c r="DG111" s="197"/>
      <c r="DH111" s="197"/>
      <c r="DI111" s="197"/>
      <c r="DJ111" s="197"/>
      <c r="DK111" s="197"/>
      <c r="DL111" s="197"/>
      <c r="DM111" s="197"/>
      <c r="DN111" s="197"/>
      <c r="DO111" s="197"/>
      <c r="DP111" s="197"/>
      <c r="DQ111" s="197"/>
      <c r="DR111" s="197"/>
      <c r="DS111" s="197"/>
      <c r="DT111" s="197"/>
      <c r="DU111" s="197"/>
      <c r="DV111" s="197"/>
      <c r="DW111" s="197"/>
      <c r="DX111" s="197"/>
      <c r="DY111" s="197"/>
      <c r="DZ111" s="197"/>
      <c r="EA111" s="197"/>
      <c r="EB111" s="197"/>
      <c r="EC111" s="197"/>
      <c r="ED111" s="197"/>
      <c r="EE111" s="197"/>
      <c r="EF111" s="197"/>
      <c r="EG111" s="197"/>
      <c r="EH111" s="197"/>
      <c r="EI111" s="197"/>
      <c r="EJ111" s="197"/>
      <c r="EK111" s="197"/>
      <c r="EL111" s="197"/>
      <c r="EM111" s="197"/>
      <c r="EN111" s="197"/>
      <c r="EO111" s="197"/>
      <c r="EP111" s="197"/>
      <c r="EQ111" s="197"/>
      <c r="ER111" s="197"/>
      <c r="ES111" s="197"/>
      <c r="ET111" s="197"/>
      <c r="EU111" s="197"/>
      <c r="EV111" s="197"/>
      <c r="EW111" s="197"/>
      <c r="EX111" s="197"/>
      <c r="EY111" s="197"/>
      <c r="EZ111" s="197"/>
      <c r="FA111" s="197"/>
      <c r="FB111" s="197"/>
      <c r="FC111" s="197"/>
      <c r="FD111" s="197"/>
      <c r="FE111" s="197"/>
      <c r="FF111" s="197"/>
      <c r="FG111" s="197"/>
      <c r="FH111" s="197"/>
      <c r="FI111" s="197"/>
      <c r="FJ111" s="197"/>
      <c r="FK111" s="197"/>
      <c r="FL111" s="197"/>
      <c r="FM111" s="197"/>
      <c r="FN111" s="197"/>
      <c r="FO111" s="197"/>
      <c r="FP111" s="197"/>
      <c r="FQ111" s="197"/>
      <c r="FR111" s="197"/>
      <c r="FS111" s="197"/>
      <c r="FT111" s="197"/>
      <c r="FU111" s="197"/>
      <c r="FV111" s="197"/>
      <c r="FW111" s="197"/>
      <c r="FX111" s="197"/>
      <c r="FY111" s="197"/>
      <c r="FZ111" s="197"/>
      <c r="GA111" s="197"/>
      <c r="GB111" s="197"/>
      <c r="GC111" s="197"/>
      <c r="GD111" s="197"/>
      <c r="GE111" s="197"/>
      <c r="GF111" s="197"/>
      <c r="GG111" s="197"/>
      <c r="GH111" s="197"/>
      <c r="GI111" s="197"/>
      <c r="GJ111" s="197"/>
      <c r="GK111" s="197"/>
      <c r="GL111" s="197"/>
      <c r="GM111" s="197"/>
      <c r="GN111" s="197"/>
      <c r="GO111" s="197"/>
      <c r="GP111" s="197"/>
      <c r="GQ111" s="197"/>
      <c r="GR111" s="197"/>
      <c r="GS111" s="197"/>
      <c r="GT111" s="197"/>
      <c r="GU111" s="197"/>
      <c r="GV111" s="197"/>
      <c r="GW111" s="197"/>
      <c r="GX111" s="197"/>
      <c r="GY111" s="197"/>
      <c r="GZ111" s="197"/>
      <c r="HA111" s="197"/>
      <c r="HB111" s="197"/>
      <c r="HC111" s="197"/>
      <c r="HD111" s="197"/>
      <c r="HE111" s="197"/>
      <c r="HF111" s="197"/>
      <c r="HG111" s="197"/>
      <c r="HH111" s="197"/>
      <c r="HI111" s="197"/>
      <c r="HJ111" s="197"/>
      <c r="HK111" s="197"/>
      <c r="HL111" s="197"/>
      <c r="HM111" s="197"/>
      <c r="HN111" s="197"/>
      <c r="HO111" s="197"/>
      <c r="HP111" s="197"/>
      <c r="HQ111" s="197"/>
      <c r="HR111" s="197"/>
      <c r="HS111" s="197"/>
      <c r="HT111" s="197"/>
      <c r="HU111" s="197"/>
      <c r="HV111" s="197"/>
      <c r="HW111" s="197"/>
      <c r="HX111" s="197"/>
      <c r="HY111" s="197"/>
      <c r="HZ111" s="197"/>
      <c r="IA111" s="197"/>
      <c r="IB111" s="197"/>
      <c r="IC111" s="197"/>
      <c r="ID111" s="197"/>
      <c r="IE111" s="197"/>
      <c r="IF111" s="197"/>
      <c r="IG111" s="197"/>
      <c r="IH111" s="197"/>
      <c r="II111" s="197"/>
      <c r="IJ111" s="197"/>
      <c r="IK111" s="197"/>
      <c r="IL111" s="197"/>
      <c r="IM111" s="197"/>
      <c r="IN111" s="197"/>
      <c r="IO111" s="197"/>
      <c r="IP111" s="197"/>
      <c r="IQ111" s="197"/>
      <c r="IR111" s="197"/>
      <c r="IS111" s="197"/>
      <c r="IT111" s="197"/>
      <c r="IU111" s="197"/>
      <c r="IV111" s="197"/>
      <c r="IW111" s="197"/>
      <c r="IX111" s="197"/>
      <c r="IY111" s="197"/>
      <c r="IZ111" s="197"/>
      <c r="JA111" s="197"/>
      <c r="JB111" s="197"/>
      <c r="JC111" s="197"/>
      <c r="JD111" s="197"/>
      <c r="JE111" s="197"/>
      <c r="JF111" s="197"/>
      <c r="JG111" s="197"/>
      <c r="JH111" s="197"/>
      <c r="JI111" s="197"/>
      <c r="JJ111" s="197"/>
      <c r="JK111" s="197"/>
      <c r="JL111" s="197"/>
      <c r="JM111" s="197"/>
      <c r="JN111" s="197"/>
      <c r="JO111" s="197"/>
      <c r="JP111" s="197"/>
      <c r="JQ111" s="197"/>
      <c r="JR111" s="197"/>
      <c r="JS111" s="197"/>
      <c r="JT111" s="197"/>
      <c r="JU111" s="197"/>
      <c r="JV111" s="197"/>
      <c r="JW111" s="197"/>
      <c r="JX111" s="197"/>
      <c r="JY111" s="197"/>
      <c r="JZ111" s="197"/>
      <c r="KA111" s="197"/>
      <c r="KB111" s="197"/>
      <c r="KC111" s="197"/>
      <c r="KD111" s="197"/>
      <c r="KE111" s="197"/>
      <c r="KF111" s="197"/>
      <c r="KG111" s="197"/>
      <c r="KH111" s="197"/>
      <c r="KI111" s="197"/>
      <c r="KJ111" s="197"/>
      <c r="KK111" s="197"/>
      <c r="KL111" s="197"/>
      <c r="KM111" s="197"/>
      <c r="KN111" s="197"/>
      <c r="KO111" s="197"/>
      <c r="KP111" s="197"/>
      <c r="KQ111" s="197"/>
      <c r="KR111" s="197"/>
      <c r="KS111" s="197"/>
      <c r="KT111" s="197"/>
      <c r="KU111" s="197"/>
      <c r="KV111" s="197"/>
      <c r="KW111" s="197"/>
      <c r="KX111" s="197"/>
      <c r="KY111" s="197"/>
      <c r="KZ111" s="197"/>
      <c r="LA111" s="197"/>
      <c r="LB111" s="197"/>
      <c r="LC111" s="197"/>
      <c r="LD111" s="197"/>
      <c r="LE111" s="197"/>
      <c r="LF111" s="197"/>
      <c r="LG111" s="197"/>
      <c r="LH111" s="197"/>
      <c r="LI111" s="197"/>
      <c r="LJ111" s="197"/>
      <c r="LK111" s="197"/>
      <c r="LL111" s="197"/>
      <c r="LM111" s="197"/>
      <c r="LN111" s="197"/>
      <c r="LO111" s="197"/>
      <c r="LP111" s="197"/>
      <c r="LQ111" s="197"/>
      <c r="LR111" s="197"/>
      <c r="LS111" s="197"/>
      <c r="LT111" s="197"/>
      <c r="LU111" s="197"/>
      <c r="LV111" s="197"/>
      <c r="LW111" s="197"/>
      <c r="LX111" s="197"/>
      <c r="LY111" s="197"/>
      <c r="LZ111" s="197"/>
      <c r="MA111" s="197"/>
      <c r="MB111" s="197"/>
      <c r="MC111" s="197"/>
      <c r="MD111" s="197"/>
      <c r="ME111" s="197"/>
      <c r="MF111" s="197"/>
      <c r="MG111" s="197"/>
      <c r="MH111" s="197"/>
      <c r="MI111" s="197"/>
      <c r="MJ111" s="197"/>
      <c r="MK111" s="197"/>
      <c r="ML111" s="197"/>
      <c r="MM111" s="197"/>
      <c r="MN111" s="197"/>
      <c r="MO111" s="197"/>
      <c r="MP111" s="197"/>
      <c r="MQ111" s="197"/>
      <c r="MR111" s="197"/>
      <c r="MS111" s="197"/>
      <c r="MT111" s="197"/>
      <c r="MU111" s="197"/>
      <c r="MV111" s="197"/>
      <c r="MW111" s="197"/>
      <c r="MX111" s="197"/>
      <c r="MY111" s="197"/>
      <c r="MZ111" s="197"/>
      <c r="NA111" s="197"/>
      <c r="NB111" s="197"/>
      <c r="NC111" s="197"/>
      <c r="ND111" s="197"/>
      <c r="NE111" s="197"/>
      <c r="NF111" s="197"/>
      <c r="NG111" s="197"/>
      <c r="NH111" s="197"/>
      <c r="NI111" s="197"/>
      <c r="NJ111" s="197"/>
      <c r="NK111" s="197"/>
      <c r="NL111" s="197"/>
      <c r="NM111" s="197"/>
      <c r="NN111" s="197"/>
      <c r="NO111" s="197"/>
      <c r="NP111" s="197"/>
      <c r="NQ111" s="197"/>
      <c r="NR111" s="197"/>
      <c r="NS111" s="197"/>
      <c r="NT111" s="197"/>
      <c r="NU111" s="197"/>
      <c r="NV111" s="197"/>
      <c r="NW111" s="197"/>
      <c r="NX111" s="197"/>
      <c r="NY111" s="197"/>
      <c r="NZ111" s="197"/>
      <c r="OA111" s="197"/>
      <c r="OB111" s="197"/>
      <c r="OC111" s="197"/>
      <c r="OD111" s="197"/>
      <c r="OE111" s="197"/>
      <c r="OF111" s="197"/>
      <c r="OG111" s="197"/>
      <c r="OH111" s="197"/>
      <c r="OI111" s="197"/>
      <c r="OJ111" s="197"/>
      <c r="OK111" s="197"/>
      <c r="OL111" s="197"/>
      <c r="OM111" s="197"/>
      <c r="ON111" s="197"/>
      <c r="OO111" s="197"/>
      <c r="OP111" s="197"/>
      <c r="OQ111" s="197"/>
      <c r="OR111" s="197"/>
      <c r="OS111" s="197"/>
      <c r="OT111" s="197"/>
      <c r="OU111" s="197"/>
      <c r="OV111" s="197"/>
      <c r="OW111" s="197"/>
      <c r="OX111" s="197"/>
      <c r="OY111" s="197"/>
      <c r="OZ111" s="197"/>
      <c r="PA111" s="197"/>
      <c r="PB111" s="197"/>
      <c r="PC111" s="197"/>
      <c r="PD111" s="197"/>
      <c r="PE111" s="197"/>
      <c r="PF111" s="197"/>
      <c r="PG111" s="197"/>
      <c r="PH111" s="197"/>
      <c r="PI111" s="197"/>
      <c r="PJ111" s="197"/>
      <c r="PK111" s="197"/>
      <c r="PL111" s="197"/>
      <c r="PM111" s="197"/>
      <c r="PN111" s="197"/>
      <c r="PO111" s="197"/>
      <c r="PP111" s="197"/>
      <c r="PQ111" s="197"/>
      <c r="PR111" s="197"/>
      <c r="PS111" s="197"/>
      <c r="PT111" s="197"/>
      <c r="PU111" s="197"/>
      <c r="PV111" s="197"/>
      <c r="PW111" s="197"/>
      <c r="PX111" s="197"/>
      <c r="PY111" s="197"/>
      <c r="PZ111" s="197"/>
      <c r="QA111" s="197"/>
      <c r="QB111" s="197"/>
      <c r="QC111" s="197"/>
      <c r="QD111" s="197"/>
      <c r="QE111" s="197"/>
      <c r="QF111" s="197"/>
      <c r="QG111" s="197"/>
      <c r="QH111" s="197"/>
      <c r="QI111" s="197"/>
      <c r="QJ111" s="197"/>
      <c r="QK111" s="197"/>
      <c r="QL111" s="197"/>
      <c r="QM111" s="197"/>
      <c r="QN111" s="197"/>
      <c r="QO111" s="197"/>
      <c r="QP111" s="197"/>
      <c r="QQ111" s="197"/>
      <c r="QR111" s="197"/>
      <c r="QS111" s="197"/>
      <c r="QT111" s="197"/>
      <c r="QU111" s="197"/>
      <c r="QV111" s="197"/>
      <c r="QW111" s="197"/>
      <c r="QX111" s="197"/>
      <c r="QY111" s="197"/>
      <c r="QZ111" s="197"/>
      <c r="RA111" s="197"/>
      <c r="RB111" s="197"/>
      <c r="RC111" s="197"/>
      <c r="RD111" s="197"/>
      <c r="RE111" s="197"/>
      <c r="RF111" s="197"/>
      <c r="RG111" s="197"/>
      <c r="RH111" s="197"/>
      <c r="RI111" s="197"/>
      <c r="RJ111" s="197"/>
      <c r="RK111" s="197"/>
      <c r="RL111" s="197"/>
      <c r="RM111" s="197"/>
      <c r="RN111" s="197"/>
      <c r="RO111" s="197"/>
      <c r="RP111" s="197"/>
      <c r="RQ111" s="197"/>
      <c r="RR111" s="197"/>
      <c r="RS111" s="197"/>
      <c r="RT111" s="197"/>
      <c r="RU111" s="197"/>
      <c r="RV111" s="197"/>
      <c r="RW111" s="197"/>
      <c r="RX111" s="197"/>
      <c r="RY111" s="197"/>
      <c r="RZ111" s="197"/>
      <c r="SA111" s="197"/>
      <c r="SB111" s="197"/>
      <c r="SC111" s="197"/>
      <c r="SD111" s="197"/>
      <c r="SE111" s="197"/>
      <c r="SF111" s="197"/>
      <c r="SG111" s="197"/>
      <c r="SH111" s="197"/>
      <c r="SI111" s="197"/>
      <c r="SJ111" s="197"/>
      <c r="SK111" s="197"/>
      <c r="SL111" s="197"/>
      <c r="SM111" s="197"/>
      <c r="SN111" s="197"/>
      <c r="SO111" s="197"/>
      <c r="SP111" s="197"/>
      <c r="SQ111" s="197"/>
      <c r="SR111" s="197"/>
      <c r="SS111" s="197"/>
      <c r="ST111" s="197"/>
      <c r="SU111" s="197"/>
      <c r="SV111" s="197"/>
      <c r="SW111" s="197"/>
      <c r="SX111" s="197"/>
      <c r="SY111" s="197"/>
      <c r="SZ111" s="197"/>
      <c r="TA111" s="197"/>
      <c r="TB111" s="197"/>
      <c r="TC111" s="197"/>
      <c r="TD111" s="197"/>
      <c r="TE111" s="197"/>
      <c r="TF111" s="197"/>
      <c r="TG111" s="197"/>
      <c r="TH111" s="197"/>
      <c r="TI111" s="197"/>
      <c r="TJ111" s="197"/>
      <c r="TK111" s="197"/>
      <c r="TL111" s="197"/>
      <c r="TM111" s="197"/>
      <c r="TN111" s="197"/>
      <c r="TO111" s="197"/>
      <c r="TP111" s="197"/>
      <c r="TQ111" s="197"/>
      <c r="TR111" s="197"/>
      <c r="TS111" s="197"/>
      <c r="TT111" s="197"/>
      <c r="TU111" s="197"/>
      <c r="TV111" s="197"/>
      <c r="TW111" s="197"/>
      <c r="TX111" s="197"/>
      <c r="TY111" s="197"/>
      <c r="TZ111" s="197"/>
      <c r="UA111" s="197"/>
      <c r="UB111" s="197"/>
      <c r="UC111" s="197"/>
      <c r="UD111" s="197"/>
      <c r="UE111" s="197"/>
      <c r="UF111" s="197"/>
      <c r="UG111" s="197"/>
      <c r="UH111" s="197"/>
      <c r="UI111" s="197"/>
      <c r="UJ111" s="197"/>
      <c r="UK111" s="197"/>
      <c r="UL111" s="197"/>
      <c r="UM111" s="197"/>
      <c r="UN111" s="197"/>
      <c r="UO111" s="197"/>
      <c r="UP111" s="197"/>
      <c r="UQ111" s="197"/>
      <c r="UR111" s="197"/>
      <c r="US111" s="197"/>
      <c r="UT111" s="197"/>
      <c r="UU111" s="197"/>
      <c r="UV111" s="197"/>
      <c r="UW111" s="197"/>
      <c r="UX111" s="197"/>
      <c r="UY111" s="197"/>
      <c r="UZ111" s="197"/>
      <c r="VA111" s="197"/>
      <c r="VB111" s="197"/>
      <c r="VC111" s="197"/>
      <c r="VD111" s="197"/>
      <c r="VE111" s="197"/>
      <c r="VF111" s="197"/>
      <c r="VG111" s="197"/>
      <c r="VH111" s="197"/>
      <c r="VI111" s="197"/>
      <c r="VJ111" s="197"/>
      <c r="VK111" s="197"/>
      <c r="VL111" s="197"/>
      <c r="VM111" s="197"/>
      <c r="VN111" s="197"/>
      <c r="VO111" s="197"/>
      <c r="VP111" s="197"/>
      <c r="VQ111" s="197"/>
      <c r="VR111" s="197"/>
      <c r="VS111" s="197"/>
      <c r="VT111" s="197"/>
      <c r="VU111" s="197"/>
      <c r="VV111" s="197"/>
      <c r="VW111" s="197"/>
      <c r="VX111" s="197"/>
      <c r="VY111" s="197"/>
      <c r="VZ111" s="197"/>
      <c r="WA111" s="197"/>
      <c r="WB111" s="197"/>
      <c r="WC111" s="197"/>
      <c r="WD111" s="197"/>
      <c r="WE111" s="197"/>
      <c r="WF111" s="197"/>
      <c r="WG111" s="197"/>
      <c r="WH111" s="197"/>
      <c r="WI111" s="197"/>
      <c r="WJ111" s="197"/>
      <c r="WK111" s="197"/>
    </row>
    <row r="112" ht="12.75" customHeight="1">
      <c r="A112" s="213" t="s">
        <v>129</v>
      </c>
      <c r="B112" s="214"/>
      <c r="C112" s="214"/>
      <c r="D112" s="18"/>
      <c r="E112" s="215"/>
      <c r="F112" s="215"/>
      <c r="G112" s="216"/>
      <c r="H112" s="217"/>
      <c r="I112" s="217"/>
      <c r="J112" s="216"/>
      <c r="K112" s="218"/>
      <c r="L112" s="16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</row>
    <row r="113" ht="12.75" customHeight="1">
      <c r="A113" s="219" t="s">
        <v>120</v>
      </c>
      <c r="B113" s="190"/>
      <c r="C113" s="220"/>
      <c r="D113" s="221"/>
      <c r="E113" s="222"/>
      <c r="F113" s="200"/>
      <c r="G113" s="199"/>
      <c r="H113" s="201"/>
      <c r="I113" s="201"/>
      <c r="J113" s="199"/>
      <c r="K113" s="341"/>
      <c r="L113" s="16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</row>
    <row r="114" s="197" customFormat="1" ht="36">
      <c r="A114" s="198">
        <v>1</v>
      </c>
      <c r="B114" s="342" t="s">
        <v>130</v>
      </c>
      <c r="C114" s="250" t="s">
        <v>131</v>
      </c>
      <c r="D114" s="251">
        <v>1</v>
      </c>
      <c r="E114" s="234">
        <v>55</v>
      </c>
      <c r="F114" s="343">
        <v>24.75</v>
      </c>
      <c r="G114" s="327" t="s">
        <v>64</v>
      </c>
      <c r="H114" s="326">
        <v>10.800000000000001</v>
      </c>
      <c r="I114" s="344">
        <v>6.5</v>
      </c>
      <c r="J114" s="345">
        <v>2</v>
      </c>
      <c r="K114" s="223">
        <v>100</v>
      </c>
      <c r="L114" s="205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7"/>
      <c r="BH114" s="197"/>
      <c r="BI114" s="197"/>
      <c r="BJ114" s="197"/>
      <c r="BK114" s="197"/>
      <c r="BL114" s="197"/>
      <c r="BM114" s="197"/>
      <c r="BN114" s="197"/>
      <c r="BO114" s="197"/>
      <c r="BP114" s="197"/>
      <c r="BQ114" s="197"/>
      <c r="BR114" s="197"/>
      <c r="BS114" s="197"/>
      <c r="BT114" s="197"/>
      <c r="BU114" s="197"/>
      <c r="BV114" s="197"/>
      <c r="BW114" s="197"/>
      <c r="BX114" s="197"/>
      <c r="BY114" s="197"/>
      <c r="BZ114" s="197"/>
      <c r="CA114" s="197"/>
      <c r="CB114" s="197"/>
      <c r="CC114" s="197"/>
      <c r="CD114" s="197"/>
      <c r="CE114" s="197"/>
      <c r="CF114" s="197"/>
      <c r="CG114" s="197"/>
      <c r="CH114" s="197"/>
      <c r="CI114" s="197"/>
      <c r="CJ114" s="197"/>
      <c r="CK114" s="197"/>
      <c r="CL114" s="197"/>
      <c r="CM114" s="197"/>
      <c r="CN114" s="197"/>
      <c r="CO114" s="197"/>
      <c r="CP114" s="197"/>
      <c r="CQ114" s="197"/>
      <c r="CR114" s="197"/>
      <c r="CS114" s="197"/>
      <c r="CT114" s="197"/>
      <c r="CU114" s="197"/>
      <c r="CV114" s="197"/>
      <c r="CW114" s="197"/>
      <c r="CX114" s="197"/>
      <c r="CY114" s="197"/>
      <c r="CZ114" s="197"/>
      <c r="DA114" s="197"/>
      <c r="DB114" s="197"/>
      <c r="DC114" s="197"/>
      <c r="DD114" s="197"/>
      <c r="DE114" s="197"/>
      <c r="DF114" s="197"/>
      <c r="DG114" s="197"/>
      <c r="DH114" s="197"/>
      <c r="DI114" s="197"/>
      <c r="DJ114" s="197"/>
      <c r="DK114" s="197"/>
      <c r="DL114" s="197"/>
      <c r="DM114" s="197"/>
      <c r="DN114" s="197"/>
      <c r="DO114" s="197"/>
      <c r="DP114" s="197"/>
      <c r="DQ114" s="197"/>
      <c r="DR114" s="197"/>
      <c r="DS114" s="197"/>
      <c r="DT114" s="197"/>
      <c r="DU114" s="197"/>
      <c r="DV114" s="197"/>
      <c r="DW114" s="197"/>
      <c r="DX114" s="197"/>
      <c r="DY114" s="197"/>
      <c r="DZ114" s="197"/>
      <c r="EA114" s="197"/>
      <c r="EB114" s="197"/>
      <c r="EC114" s="197"/>
      <c r="ED114" s="197"/>
      <c r="EE114" s="197"/>
      <c r="EF114" s="197"/>
      <c r="EG114" s="197"/>
      <c r="EH114" s="197"/>
      <c r="EI114" s="197"/>
      <c r="EJ114" s="197"/>
      <c r="EK114" s="197"/>
      <c r="EL114" s="197"/>
      <c r="EM114" s="197"/>
      <c r="EN114" s="197"/>
      <c r="EO114" s="197"/>
      <c r="EP114" s="197"/>
      <c r="EQ114" s="197"/>
      <c r="ER114" s="197"/>
      <c r="ES114" s="197"/>
      <c r="ET114" s="197"/>
      <c r="EU114" s="197"/>
      <c r="EV114" s="197"/>
      <c r="EW114" s="197"/>
      <c r="EX114" s="197"/>
      <c r="EY114" s="197"/>
      <c r="EZ114" s="197"/>
      <c r="FA114" s="197"/>
      <c r="FB114" s="197"/>
      <c r="FC114" s="197"/>
      <c r="FD114" s="197"/>
      <c r="FE114" s="197"/>
      <c r="FF114" s="197"/>
      <c r="FG114" s="197"/>
      <c r="FH114" s="197"/>
      <c r="FI114" s="197"/>
      <c r="FJ114" s="197"/>
      <c r="FK114" s="197"/>
      <c r="FL114" s="197"/>
      <c r="FM114" s="197"/>
      <c r="FN114" s="197"/>
      <c r="FO114" s="197"/>
      <c r="FP114" s="197"/>
      <c r="FQ114" s="197"/>
      <c r="FR114" s="197"/>
      <c r="FS114" s="197"/>
      <c r="FT114" s="197"/>
      <c r="FU114" s="197"/>
      <c r="FV114" s="197"/>
      <c r="FW114" s="197"/>
      <c r="FX114" s="197"/>
      <c r="FY114" s="197"/>
      <c r="FZ114" s="197"/>
      <c r="GA114" s="197"/>
      <c r="GB114" s="197"/>
      <c r="GC114" s="197"/>
      <c r="GD114" s="197"/>
      <c r="GE114" s="197"/>
      <c r="GF114" s="197"/>
      <c r="GG114" s="197"/>
      <c r="GH114" s="197"/>
      <c r="GI114" s="197"/>
      <c r="GJ114" s="197"/>
      <c r="GK114" s="197"/>
      <c r="GL114" s="197"/>
      <c r="GM114" s="197"/>
      <c r="GN114" s="197"/>
      <c r="GO114" s="197"/>
      <c r="GP114" s="197"/>
      <c r="GQ114" s="197"/>
      <c r="GR114" s="197"/>
      <c r="GS114" s="197"/>
      <c r="GT114" s="197"/>
      <c r="GU114" s="197"/>
      <c r="GV114" s="197"/>
      <c r="GW114" s="197"/>
      <c r="GX114" s="197"/>
      <c r="GY114" s="197"/>
      <c r="GZ114" s="197"/>
      <c r="HA114" s="197"/>
      <c r="HB114" s="197"/>
      <c r="HC114" s="197"/>
      <c r="HD114" s="197"/>
      <c r="HE114" s="197"/>
      <c r="HF114" s="197"/>
      <c r="HG114" s="197"/>
      <c r="HH114" s="197"/>
      <c r="HI114" s="197"/>
      <c r="HJ114" s="197"/>
      <c r="HK114" s="197"/>
      <c r="HL114" s="197"/>
      <c r="HM114" s="197"/>
      <c r="HN114" s="197"/>
      <c r="HO114" s="197"/>
      <c r="HP114" s="197"/>
      <c r="HQ114" s="197"/>
      <c r="HR114" s="197"/>
      <c r="HS114" s="197"/>
      <c r="HT114" s="197"/>
      <c r="HU114" s="197"/>
      <c r="HV114" s="197"/>
      <c r="HW114" s="197"/>
      <c r="HX114" s="197"/>
      <c r="HY114" s="197"/>
      <c r="HZ114" s="197"/>
      <c r="IA114" s="197"/>
      <c r="IB114" s="197"/>
      <c r="IC114" s="197"/>
      <c r="ID114" s="197"/>
      <c r="IE114" s="197"/>
      <c r="IF114" s="197"/>
      <c r="IG114" s="197"/>
      <c r="IH114" s="197"/>
      <c r="II114" s="197"/>
      <c r="IJ114" s="197"/>
      <c r="IK114" s="197"/>
      <c r="IL114" s="197"/>
      <c r="IM114" s="197"/>
      <c r="IN114" s="197"/>
      <c r="IO114" s="197"/>
      <c r="IP114" s="197"/>
      <c r="IQ114" s="197"/>
      <c r="IR114" s="197"/>
      <c r="IS114" s="197"/>
      <c r="IT114" s="197"/>
      <c r="IU114" s="197"/>
      <c r="IV114" s="197"/>
      <c r="IW114" s="197"/>
      <c r="IX114" s="197"/>
      <c r="IY114" s="197"/>
      <c r="IZ114" s="197"/>
      <c r="JA114" s="197"/>
      <c r="JB114" s="197"/>
      <c r="JC114" s="197"/>
      <c r="JD114" s="197"/>
      <c r="JE114" s="197"/>
      <c r="JF114" s="197"/>
      <c r="JG114" s="197"/>
      <c r="JH114" s="197"/>
      <c r="JI114" s="197"/>
      <c r="JJ114" s="197"/>
      <c r="JK114" s="197"/>
      <c r="JL114" s="197"/>
      <c r="JM114" s="197"/>
      <c r="JN114" s="197"/>
      <c r="JO114" s="197"/>
      <c r="JP114" s="197"/>
      <c r="JQ114" s="197"/>
      <c r="JR114" s="197"/>
      <c r="JS114" s="197"/>
      <c r="JT114" s="197"/>
      <c r="JU114" s="197"/>
      <c r="JV114" s="197"/>
      <c r="JW114" s="197"/>
      <c r="JX114" s="197"/>
      <c r="JY114" s="197"/>
      <c r="JZ114" s="197"/>
      <c r="KA114" s="197"/>
      <c r="KB114" s="197"/>
      <c r="KC114" s="197"/>
      <c r="KD114" s="197"/>
      <c r="KE114" s="197"/>
      <c r="KF114" s="197"/>
      <c r="KG114" s="197"/>
      <c r="KH114" s="197"/>
      <c r="KI114" s="197"/>
      <c r="KJ114" s="197"/>
      <c r="KK114" s="197"/>
      <c r="KL114" s="197"/>
      <c r="KM114" s="197"/>
      <c r="KN114" s="197"/>
      <c r="KO114" s="197"/>
      <c r="KP114" s="197"/>
      <c r="KQ114" s="197"/>
      <c r="KR114" s="197"/>
      <c r="KS114" s="197"/>
      <c r="KT114" s="197"/>
      <c r="KU114" s="197"/>
      <c r="KV114" s="197"/>
      <c r="KW114" s="197"/>
      <c r="KX114" s="197"/>
      <c r="KY114" s="197"/>
      <c r="KZ114" s="197"/>
      <c r="LA114" s="197"/>
      <c r="LB114" s="197"/>
      <c r="LC114" s="197"/>
      <c r="LD114" s="197"/>
      <c r="LE114" s="197"/>
      <c r="LF114" s="197"/>
      <c r="LG114" s="197"/>
      <c r="LH114" s="197"/>
      <c r="LI114" s="197"/>
      <c r="LJ114" s="197"/>
      <c r="LK114" s="197"/>
      <c r="LL114" s="197"/>
      <c r="LM114" s="197"/>
      <c r="LN114" s="197"/>
      <c r="LO114" s="197"/>
      <c r="LP114" s="197"/>
      <c r="LQ114" s="197"/>
      <c r="LR114" s="197"/>
      <c r="LS114" s="197"/>
      <c r="LT114" s="197"/>
      <c r="LU114" s="197"/>
      <c r="LV114" s="197"/>
      <c r="LW114" s="197"/>
      <c r="LX114" s="197"/>
      <c r="LY114" s="197"/>
      <c r="LZ114" s="197"/>
      <c r="MA114" s="197"/>
      <c r="MB114" s="197"/>
      <c r="MC114" s="197"/>
      <c r="MD114" s="197"/>
      <c r="ME114" s="197"/>
      <c r="MF114" s="197"/>
      <c r="MG114" s="197"/>
      <c r="MH114" s="197"/>
      <c r="MI114" s="197"/>
      <c r="MJ114" s="197"/>
      <c r="MK114" s="197"/>
      <c r="ML114" s="197"/>
      <c r="MM114" s="197"/>
      <c r="MN114" s="197"/>
      <c r="MO114" s="197"/>
      <c r="MP114" s="197"/>
      <c r="MQ114" s="197"/>
      <c r="MR114" s="197"/>
      <c r="MS114" s="197"/>
      <c r="MT114" s="197"/>
      <c r="MU114" s="197"/>
      <c r="MV114" s="197"/>
      <c r="MW114" s="197"/>
      <c r="MX114" s="197"/>
      <c r="MY114" s="197"/>
      <c r="MZ114" s="197"/>
      <c r="NA114" s="197"/>
      <c r="NB114" s="197"/>
      <c r="NC114" s="197"/>
      <c r="ND114" s="197"/>
      <c r="NE114" s="197"/>
      <c r="NF114" s="197"/>
      <c r="NG114" s="197"/>
      <c r="NH114" s="197"/>
      <c r="NI114" s="197"/>
      <c r="NJ114" s="197"/>
      <c r="NK114" s="197"/>
      <c r="NL114" s="197"/>
      <c r="NM114" s="197"/>
      <c r="NN114" s="197"/>
      <c r="NO114" s="197"/>
      <c r="NP114" s="197"/>
      <c r="NQ114" s="197"/>
      <c r="NR114" s="197"/>
      <c r="NS114" s="197"/>
      <c r="NT114" s="197"/>
      <c r="NU114" s="197"/>
      <c r="NV114" s="197"/>
      <c r="NW114" s="197"/>
      <c r="NX114" s="197"/>
      <c r="NY114" s="197"/>
      <c r="NZ114" s="197"/>
      <c r="OA114" s="197"/>
      <c r="OB114" s="197"/>
      <c r="OC114" s="197"/>
      <c r="OD114" s="197"/>
      <c r="OE114" s="197"/>
      <c r="OF114" s="197"/>
      <c r="OG114" s="197"/>
      <c r="OH114" s="197"/>
      <c r="OI114" s="197"/>
      <c r="OJ114" s="197"/>
      <c r="OK114" s="197"/>
      <c r="OL114" s="197"/>
      <c r="OM114" s="197"/>
      <c r="ON114" s="197"/>
      <c r="OO114" s="197"/>
      <c r="OP114" s="197"/>
      <c r="OQ114" s="197"/>
      <c r="OR114" s="197"/>
      <c r="OS114" s="197"/>
      <c r="OT114" s="197"/>
      <c r="OU114" s="197"/>
      <c r="OV114" s="197"/>
      <c r="OW114" s="197"/>
      <c r="OX114" s="197"/>
      <c r="OY114" s="197"/>
      <c r="OZ114" s="197"/>
      <c r="PA114" s="197"/>
      <c r="PB114" s="197"/>
      <c r="PC114" s="197"/>
      <c r="PD114" s="197"/>
      <c r="PE114" s="197"/>
      <c r="PF114" s="197"/>
      <c r="PG114" s="197"/>
      <c r="PH114" s="197"/>
      <c r="PI114" s="197"/>
      <c r="PJ114" s="197"/>
      <c r="PK114" s="197"/>
      <c r="PL114" s="197"/>
      <c r="PM114" s="197"/>
      <c r="PN114" s="197"/>
      <c r="PO114" s="197"/>
      <c r="PP114" s="197"/>
      <c r="PQ114" s="197"/>
      <c r="PR114" s="197"/>
      <c r="PS114" s="197"/>
      <c r="PT114" s="197"/>
      <c r="PU114" s="197"/>
      <c r="PV114" s="197"/>
      <c r="PW114" s="197"/>
      <c r="PX114" s="197"/>
      <c r="PY114" s="197"/>
      <c r="PZ114" s="197"/>
      <c r="QA114" s="197"/>
      <c r="QB114" s="197"/>
      <c r="QC114" s="197"/>
      <c r="QD114" s="197"/>
      <c r="QE114" s="197"/>
      <c r="QF114" s="197"/>
      <c r="QG114" s="197"/>
      <c r="QH114" s="197"/>
      <c r="QI114" s="197"/>
      <c r="QJ114" s="197"/>
      <c r="QK114" s="197"/>
      <c r="QL114" s="197"/>
      <c r="QM114" s="197"/>
      <c r="QN114" s="197"/>
      <c r="QO114" s="197"/>
      <c r="QP114" s="197"/>
      <c r="QQ114" s="197"/>
      <c r="QR114" s="197"/>
      <c r="QS114" s="197"/>
      <c r="QT114" s="197"/>
      <c r="QU114" s="197"/>
      <c r="QV114" s="197"/>
      <c r="QW114" s="197"/>
      <c r="QX114" s="197"/>
      <c r="QY114" s="197"/>
      <c r="QZ114" s="197"/>
      <c r="RA114" s="197"/>
      <c r="RB114" s="197"/>
      <c r="RC114" s="197"/>
      <c r="RD114" s="197"/>
      <c r="RE114" s="197"/>
      <c r="RF114" s="197"/>
      <c r="RG114" s="197"/>
      <c r="RH114" s="197"/>
      <c r="RI114" s="197"/>
      <c r="RJ114" s="197"/>
      <c r="RK114" s="197"/>
      <c r="RL114" s="197"/>
      <c r="RM114" s="197"/>
      <c r="RN114" s="197"/>
      <c r="RO114" s="197"/>
      <c r="RP114" s="197"/>
      <c r="RQ114" s="197"/>
      <c r="RR114" s="197"/>
      <c r="RS114" s="197"/>
      <c r="RT114" s="197"/>
      <c r="RU114" s="197"/>
      <c r="RV114" s="197"/>
      <c r="RW114" s="197"/>
      <c r="RX114" s="197"/>
      <c r="RY114" s="197"/>
      <c r="RZ114" s="197"/>
      <c r="SA114" s="197"/>
      <c r="SB114" s="197"/>
      <c r="SC114" s="197"/>
      <c r="SD114" s="197"/>
      <c r="SE114" s="197"/>
      <c r="SF114" s="197"/>
      <c r="SG114" s="197"/>
      <c r="SH114" s="197"/>
      <c r="SI114" s="197"/>
      <c r="SJ114" s="197"/>
      <c r="SK114" s="197"/>
      <c r="SL114" s="197"/>
      <c r="SM114" s="197"/>
      <c r="SN114" s="197"/>
      <c r="SO114" s="197"/>
      <c r="SP114" s="197"/>
      <c r="SQ114" s="197"/>
      <c r="SR114" s="197"/>
      <c r="SS114" s="197"/>
      <c r="ST114" s="197"/>
      <c r="SU114" s="197"/>
      <c r="SV114" s="197"/>
      <c r="SW114" s="197"/>
      <c r="SX114" s="197"/>
      <c r="SY114" s="197"/>
      <c r="SZ114" s="197"/>
      <c r="TA114" s="197"/>
      <c r="TB114" s="197"/>
      <c r="TC114" s="197"/>
      <c r="TD114" s="197"/>
      <c r="TE114" s="197"/>
      <c r="TF114" s="197"/>
      <c r="TG114" s="197"/>
      <c r="TH114" s="197"/>
      <c r="TI114" s="197"/>
      <c r="TJ114" s="197"/>
      <c r="TK114" s="197"/>
      <c r="TL114" s="197"/>
      <c r="TM114" s="197"/>
      <c r="TN114" s="197"/>
      <c r="TO114" s="197"/>
      <c r="TP114" s="197"/>
      <c r="TQ114" s="197"/>
      <c r="TR114" s="197"/>
      <c r="TS114" s="197"/>
      <c r="TT114" s="197"/>
      <c r="TU114" s="197"/>
      <c r="TV114" s="197"/>
      <c r="TW114" s="197"/>
      <c r="TX114" s="197"/>
      <c r="TY114" s="197"/>
      <c r="TZ114" s="197"/>
      <c r="UA114" s="197"/>
      <c r="UB114" s="197"/>
      <c r="UC114" s="197"/>
      <c r="UD114" s="197"/>
      <c r="UE114" s="197"/>
      <c r="UF114" s="197"/>
      <c r="UG114" s="197"/>
      <c r="UH114" s="197"/>
      <c r="UI114" s="197"/>
      <c r="UJ114" s="197"/>
      <c r="UK114" s="197"/>
      <c r="UL114" s="197"/>
      <c r="UM114" s="197"/>
      <c r="UN114" s="197"/>
      <c r="UO114" s="197"/>
      <c r="UP114" s="197"/>
      <c r="UQ114" s="197"/>
      <c r="UR114" s="197"/>
      <c r="US114" s="197"/>
      <c r="UT114" s="197"/>
      <c r="UU114" s="197"/>
      <c r="UV114" s="197"/>
      <c r="UW114" s="197"/>
      <c r="UX114" s="197"/>
      <c r="UY114" s="197"/>
      <c r="UZ114" s="197"/>
      <c r="VA114" s="197"/>
      <c r="VB114" s="197"/>
      <c r="VC114" s="197"/>
      <c r="VD114" s="197"/>
      <c r="VE114" s="197"/>
      <c r="VF114" s="197"/>
      <c r="VG114" s="197"/>
      <c r="VH114" s="197"/>
      <c r="VI114" s="197"/>
      <c r="VJ114" s="197"/>
      <c r="VK114" s="197"/>
      <c r="VL114" s="197"/>
      <c r="VM114" s="197"/>
      <c r="VN114" s="197"/>
      <c r="VO114" s="197"/>
      <c r="VP114" s="197"/>
      <c r="VQ114" s="197"/>
      <c r="VR114" s="197"/>
      <c r="VS114" s="197"/>
      <c r="VT114" s="197"/>
      <c r="VU114" s="197"/>
      <c r="VV114" s="197"/>
      <c r="VW114" s="197"/>
      <c r="VX114" s="197"/>
      <c r="VY114" s="197"/>
      <c r="VZ114" s="197"/>
      <c r="WA114" s="197"/>
      <c r="WB114" s="197"/>
      <c r="WC114" s="197"/>
      <c r="WD114" s="197"/>
      <c r="WE114" s="197"/>
      <c r="WF114" s="197"/>
      <c r="WG114" s="197"/>
      <c r="WH114" s="197"/>
      <c r="WI114" s="197"/>
      <c r="WJ114" s="197"/>
      <c r="WK114" s="197"/>
    </row>
    <row r="115" s="197" customFormat="1" ht="37.5" customHeight="1">
      <c r="A115" s="346">
        <v>2</v>
      </c>
      <c r="B115" s="258" t="s">
        <v>132</v>
      </c>
      <c r="C115" s="250" t="s">
        <v>133</v>
      </c>
      <c r="D115" s="251">
        <v>1</v>
      </c>
      <c r="E115" s="234">
        <v>160</v>
      </c>
      <c r="F115" s="235"/>
      <c r="G115" s="199">
        <v>2024</v>
      </c>
      <c r="H115" s="201">
        <v>1.3</v>
      </c>
      <c r="I115" s="260">
        <v>1.3</v>
      </c>
      <c r="J115" s="199">
        <v>0</v>
      </c>
      <c r="K115" s="223">
        <v>100</v>
      </c>
      <c r="L115" s="205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7"/>
      <c r="BH115" s="197"/>
      <c r="BI115" s="197"/>
      <c r="BJ115" s="197"/>
      <c r="BK115" s="197"/>
      <c r="BL115" s="197"/>
      <c r="BM115" s="197"/>
      <c r="BN115" s="197"/>
      <c r="BO115" s="197"/>
      <c r="BP115" s="197"/>
      <c r="BQ115" s="197"/>
      <c r="BR115" s="197"/>
      <c r="BS115" s="197"/>
      <c r="BT115" s="197"/>
      <c r="BU115" s="197"/>
      <c r="BV115" s="197"/>
      <c r="BW115" s="197"/>
      <c r="BX115" s="197"/>
      <c r="BY115" s="197"/>
      <c r="BZ115" s="197"/>
      <c r="CA115" s="197"/>
      <c r="CB115" s="197"/>
      <c r="CC115" s="197"/>
      <c r="CD115" s="197"/>
      <c r="CE115" s="197"/>
      <c r="CF115" s="197"/>
      <c r="CG115" s="197"/>
      <c r="CH115" s="197"/>
      <c r="CI115" s="197"/>
      <c r="CJ115" s="197"/>
      <c r="CK115" s="197"/>
      <c r="CL115" s="197"/>
      <c r="CM115" s="197"/>
      <c r="CN115" s="197"/>
      <c r="CO115" s="197"/>
      <c r="CP115" s="197"/>
      <c r="CQ115" s="197"/>
      <c r="CR115" s="197"/>
      <c r="CS115" s="197"/>
      <c r="CT115" s="197"/>
      <c r="CU115" s="197"/>
      <c r="CV115" s="197"/>
      <c r="CW115" s="197"/>
      <c r="CX115" s="197"/>
      <c r="CY115" s="197"/>
      <c r="CZ115" s="197"/>
      <c r="DA115" s="197"/>
      <c r="DB115" s="197"/>
      <c r="DC115" s="197"/>
      <c r="DD115" s="197"/>
      <c r="DE115" s="197"/>
      <c r="DF115" s="197"/>
      <c r="DG115" s="197"/>
      <c r="DH115" s="197"/>
      <c r="DI115" s="197"/>
      <c r="DJ115" s="197"/>
      <c r="DK115" s="197"/>
      <c r="DL115" s="197"/>
      <c r="DM115" s="197"/>
      <c r="DN115" s="197"/>
      <c r="DO115" s="197"/>
      <c r="DP115" s="197"/>
      <c r="DQ115" s="197"/>
      <c r="DR115" s="197"/>
      <c r="DS115" s="197"/>
      <c r="DT115" s="197"/>
      <c r="DU115" s="197"/>
      <c r="DV115" s="197"/>
      <c r="DW115" s="197"/>
      <c r="DX115" s="197"/>
      <c r="DY115" s="197"/>
      <c r="DZ115" s="197"/>
      <c r="EA115" s="197"/>
      <c r="EB115" s="197"/>
      <c r="EC115" s="197"/>
      <c r="ED115" s="197"/>
      <c r="EE115" s="197"/>
      <c r="EF115" s="197"/>
      <c r="EG115" s="197"/>
      <c r="EH115" s="197"/>
      <c r="EI115" s="197"/>
      <c r="EJ115" s="197"/>
      <c r="EK115" s="197"/>
      <c r="EL115" s="197"/>
      <c r="EM115" s="197"/>
      <c r="EN115" s="197"/>
      <c r="EO115" s="197"/>
      <c r="EP115" s="197"/>
      <c r="EQ115" s="197"/>
      <c r="ER115" s="197"/>
      <c r="ES115" s="197"/>
      <c r="ET115" s="197"/>
      <c r="EU115" s="197"/>
      <c r="EV115" s="197"/>
      <c r="EW115" s="197"/>
      <c r="EX115" s="197"/>
      <c r="EY115" s="197"/>
      <c r="EZ115" s="197"/>
      <c r="FA115" s="197"/>
      <c r="FB115" s="197"/>
      <c r="FC115" s="197"/>
      <c r="FD115" s="197"/>
      <c r="FE115" s="197"/>
      <c r="FF115" s="197"/>
      <c r="FG115" s="197"/>
      <c r="FH115" s="197"/>
      <c r="FI115" s="197"/>
      <c r="FJ115" s="197"/>
      <c r="FK115" s="197"/>
      <c r="FL115" s="197"/>
      <c r="FM115" s="197"/>
      <c r="FN115" s="197"/>
      <c r="FO115" s="197"/>
      <c r="FP115" s="197"/>
      <c r="FQ115" s="197"/>
      <c r="FR115" s="197"/>
      <c r="FS115" s="197"/>
      <c r="FT115" s="197"/>
      <c r="FU115" s="197"/>
      <c r="FV115" s="197"/>
      <c r="FW115" s="197"/>
      <c r="FX115" s="197"/>
      <c r="FY115" s="197"/>
      <c r="FZ115" s="197"/>
      <c r="GA115" s="197"/>
      <c r="GB115" s="197"/>
      <c r="GC115" s="197"/>
      <c r="GD115" s="197"/>
      <c r="GE115" s="197"/>
      <c r="GF115" s="197"/>
      <c r="GG115" s="197"/>
      <c r="GH115" s="197"/>
      <c r="GI115" s="197"/>
      <c r="GJ115" s="197"/>
      <c r="GK115" s="197"/>
      <c r="GL115" s="197"/>
      <c r="GM115" s="197"/>
      <c r="GN115" s="197"/>
      <c r="GO115" s="197"/>
      <c r="GP115" s="197"/>
      <c r="GQ115" s="197"/>
      <c r="GR115" s="197"/>
      <c r="GS115" s="197"/>
      <c r="GT115" s="197"/>
      <c r="GU115" s="197"/>
      <c r="GV115" s="197"/>
      <c r="GW115" s="197"/>
      <c r="GX115" s="197"/>
      <c r="GY115" s="197"/>
      <c r="GZ115" s="197"/>
      <c r="HA115" s="197"/>
      <c r="HB115" s="197"/>
      <c r="HC115" s="197"/>
      <c r="HD115" s="197"/>
      <c r="HE115" s="197"/>
      <c r="HF115" s="197"/>
      <c r="HG115" s="197"/>
      <c r="HH115" s="197"/>
      <c r="HI115" s="197"/>
      <c r="HJ115" s="197"/>
      <c r="HK115" s="197"/>
      <c r="HL115" s="197"/>
      <c r="HM115" s="197"/>
      <c r="HN115" s="197"/>
      <c r="HO115" s="197"/>
      <c r="HP115" s="197"/>
      <c r="HQ115" s="197"/>
      <c r="HR115" s="197"/>
      <c r="HS115" s="197"/>
      <c r="HT115" s="197"/>
      <c r="HU115" s="197"/>
      <c r="HV115" s="197"/>
      <c r="HW115" s="197"/>
      <c r="HX115" s="197"/>
      <c r="HY115" s="197"/>
      <c r="HZ115" s="197"/>
      <c r="IA115" s="197"/>
      <c r="IB115" s="197"/>
      <c r="IC115" s="197"/>
      <c r="ID115" s="197"/>
      <c r="IE115" s="197"/>
      <c r="IF115" s="197"/>
      <c r="IG115" s="197"/>
      <c r="IH115" s="197"/>
      <c r="II115" s="197"/>
      <c r="IJ115" s="197"/>
      <c r="IK115" s="197"/>
      <c r="IL115" s="197"/>
      <c r="IM115" s="197"/>
      <c r="IN115" s="197"/>
      <c r="IO115" s="197"/>
      <c r="IP115" s="197"/>
      <c r="IQ115" s="197"/>
      <c r="IR115" s="197"/>
      <c r="IS115" s="197"/>
      <c r="IT115" s="197"/>
      <c r="IU115" s="197"/>
      <c r="IV115" s="197"/>
      <c r="IW115" s="197"/>
      <c r="IX115" s="197"/>
      <c r="IY115" s="197"/>
      <c r="IZ115" s="197"/>
      <c r="JA115" s="197"/>
      <c r="JB115" s="197"/>
      <c r="JC115" s="197"/>
      <c r="JD115" s="197"/>
      <c r="JE115" s="197"/>
      <c r="JF115" s="197"/>
      <c r="JG115" s="197"/>
      <c r="JH115" s="197"/>
      <c r="JI115" s="197"/>
      <c r="JJ115" s="197"/>
      <c r="JK115" s="197"/>
      <c r="JL115" s="197"/>
      <c r="JM115" s="197"/>
      <c r="JN115" s="197"/>
      <c r="JO115" s="197"/>
      <c r="JP115" s="197"/>
      <c r="JQ115" s="197"/>
      <c r="JR115" s="197"/>
      <c r="JS115" s="197"/>
      <c r="JT115" s="197"/>
      <c r="JU115" s="197"/>
      <c r="JV115" s="197"/>
      <c r="JW115" s="197"/>
      <c r="JX115" s="197"/>
      <c r="JY115" s="197"/>
      <c r="JZ115" s="197"/>
      <c r="KA115" s="197"/>
      <c r="KB115" s="197"/>
      <c r="KC115" s="197"/>
      <c r="KD115" s="197"/>
      <c r="KE115" s="197"/>
      <c r="KF115" s="197"/>
      <c r="KG115" s="197"/>
      <c r="KH115" s="197"/>
      <c r="KI115" s="197"/>
      <c r="KJ115" s="197"/>
      <c r="KK115" s="197"/>
      <c r="KL115" s="197"/>
      <c r="KM115" s="197"/>
      <c r="KN115" s="197"/>
      <c r="KO115" s="197"/>
      <c r="KP115" s="197"/>
      <c r="KQ115" s="197"/>
      <c r="KR115" s="197"/>
      <c r="KS115" s="197"/>
      <c r="KT115" s="197"/>
      <c r="KU115" s="197"/>
      <c r="KV115" s="197"/>
      <c r="KW115" s="197"/>
      <c r="KX115" s="197"/>
      <c r="KY115" s="197"/>
      <c r="KZ115" s="197"/>
      <c r="LA115" s="197"/>
      <c r="LB115" s="197"/>
      <c r="LC115" s="197"/>
      <c r="LD115" s="197"/>
      <c r="LE115" s="197"/>
      <c r="LF115" s="197"/>
      <c r="LG115" s="197"/>
      <c r="LH115" s="197"/>
      <c r="LI115" s="197"/>
      <c r="LJ115" s="197"/>
      <c r="LK115" s="197"/>
      <c r="LL115" s="197"/>
      <c r="LM115" s="197"/>
      <c r="LN115" s="197"/>
      <c r="LO115" s="197"/>
      <c r="LP115" s="197"/>
      <c r="LQ115" s="197"/>
      <c r="LR115" s="197"/>
      <c r="LS115" s="197"/>
      <c r="LT115" s="197"/>
      <c r="LU115" s="197"/>
      <c r="LV115" s="197"/>
      <c r="LW115" s="197"/>
      <c r="LX115" s="197"/>
      <c r="LY115" s="197"/>
      <c r="LZ115" s="197"/>
      <c r="MA115" s="197"/>
      <c r="MB115" s="197"/>
      <c r="MC115" s="197"/>
      <c r="MD115" s="197"/>
      <c r="ME115" s="197"/>
      <c r="MF115" s="197"/>
      <c r="MG115" s="197"/>
      <c r="MH115" s="197"/>
      <c r="MI115" s="197"/>
      <c r="MJ115" s="197"/>
      <c r="MK115" s="197"/>
      <c r="ML115" s="197"/>
      <c r="MM115" s="197"/>
      <c r="MN115" s="197"/>
      <c r="MO115" s="197"/>
      <c r="MP115" s="197"/>
      <c r="MQ115" s="197"/>
      <c r="MR115" s="197"/>
      <c r="MS115" s="197"/>
      <c r="MT115" s="197"/>
      <c r="MU115" s="197"/>
      <c r="MV115" s="197"/>
      <c r="MW115" s="197"/>
      <c r="MX115" s="197"/>
      <c r="MY115" s="197"/>
      <c r="MZ115" s="197"/>
      <c r="NA115" s="197"/>
      <c r="NB115" s="197"/>
      <c r="NC115" s="197"/>
      <c r="ND115" s="197"/>
      <c r="NE115" s="197"/>
      <c r="NF115" s="197"/>
      <c r="NG115" s="197"/>
      <c r="NH115" s="197"/>
      <c r="NI115" s="197"/>
      <c r="NJ115" s="197"/>
      <c r="NK115" s="197"/>
      <c r="NL115" s="197"/>
      <c r="NM115" s="197"/>
      <c r="NN115" s="197"/>
      <c r="NO115" s="197"/>
      <c r="NP115" s="197"/>
      <c r="NQ115" s="197"/>
      <c r="NR115" s="197"/>
      <c r="NS115" s="197"/>
      <c r="NT115" s="197"/>
      <c r="NU115" s="197"/>
      <c r="NV115" s="197"/>
      <c r="NW115" s="197"/>
      <c r="NX115" s="197"/>
      <c r="NY115" s="197"/>
      <c r="NZ115" s="197"/>
      <c r="OA115" s="197"/>
      <c r="OB115" s="197"/>
      <c r="OC115" s="197"/>
      <c r="OD115" s="197"/>
      <c r="OE115" s="197"/>
      <c r="OF115" s="197"/>
      <c r="OG115" s="197"/>
      <c r="OH115" s="197"/>
      <c r="OI115" s="197"/>
      <c r="OJ115" s="197"/>
      <c r="OK115" s="197"/>
      <c r="OL115" s="197"/>
      <c r="OM115" s="197"/>
      <c r="ON115" s="197"/>
      <c r="OO115" s="197"/>
      <c r="OP115" s="197"/>
      <c r="OQ115" s="197"/>
      <c r="OR115" s="197"/>
      <c r="OS115" s="197"/>
      <c r="OT115" s="197"/>
      <c r="OU115" s="197"/>
      <c r="OV115" s="197"/>
      <c r="OW115" s="197"/>
      <c r="OX115" s="197"/>
      <c r="OY115" s="197"/>
      <c r="OZ115" s="197"/>
      <c r="PA115" s="197"/>
      <c r="PB115" s="197"/>
      <c r="PC115" s="197"/>
      <c r="PD115" s="197"/>
      <c r="PE115" s="197"/>
      <c r="PF115" s="197"/>
      <c r="PG115" s="197"/>
      <c r="PH115" s="197"/>
      <c r="PI115" s="197"/>
      <c r="PJ115" s="197"/>
      <c r="PK115" s="197"/>
      <c r="PL115" s="197"/>
      <c r="PM115" s="197"/>
      <c r="PN115" s="197"/>
      <c r="PO115" s="197"/>
      <c r="PP115" s="197"/>
      <c r="PQ115" s="197"/>
      <c r="PR115" s="197"/>
      <c r="PS115" s="197"/>
      <c r="PT115" s="197"/>
      <c r="PU115" s="197"/>
      <c r="PV115" s="197"/>
      <c r="PW115" s="197"/>
      <c r="PX115" s="197"/>
      <c r="PY115" s="197"/>
      <c r="PZ115" s="197"/>
      <c r="QA115" s="197"/>
      <c r="QB115" s="197"/>
      <c r="QC115" s="197"/>
      <c r="QD115" s="197"/>
      <c r="QE115" s="197"/>
      <c r="QF115" s="197"/>
      <c r="QG115" s="197"/>
      <c r="QH115" s="197"/>
      <c r="QI115" s="197"/>
      <c r="QJ115" s="197"/>
      <c r="QK115" s="197"/>
      <c r="QL115" s="197"/>
      <c r="QM115" s="197"/>
      <c r="QN115" s="197"/>
      <c r="QO115" s="197"/>
      <c r="QP115" s="197"/>
      <c r="QQ115" s="197"/>
      <c r="QR115" s="197"/>
      <c r="QS115" s="197"/>
      <c r="QT115" s="197"/>
      <c r="QU115" s="197"/>
      <c r="QV115" s="197"/>
      <c r="QW115" s="197"/>
      <c r="QX115" s="197"/>
      <c r="QY115" s="197"/>
      <c r="QZ115" s="197"/>
      <c r="RA115" s="197"/>
      <c r="RB115" s="197"/>
      <c r="RC115" s="197"/>
      <c r="RD115" s="197"/>
      <c r="RE115" s="197"/>
      <c r="RF115" s="197"/>
      <c r="RG115" s="197"/>
      <c r="RH115" s="197"/>
      <c r="RI115" s="197"/>
      <c r="RJ115" s="197"/>
      <c r="RK115" s="197"/>
      <c r="RL115" s="197"/>
      <c r="RM115" s="197"/>
      <c r="RN115" s="197"/>
      <c r="RO115" s="197"/>
      <c r="RP115" s="197"/>
      <c r="RQ115" s="197"/>
      <c r="RR115" s="197"/>
      <c r="RS115" s="197"/>
      <c r="RT115" s="197"/>
      <c r="RU115" s="197"/>
      <c r="RV115" s="197"/>
      <c r="RW115" s="197"/>
      <c r="RX115" s="197"/>
      <c r="RY115" s="197"/>
      <c r="RZ115" s="197"/>
      <c r="SA115" s="197"/>
      <c r="SB115" s="197"/>
      <c r="SC115" s="197"/>
      <c r="SD115" s="197"/>
      <c r="SE115" s="197"/>
      <c r="SF115" s="197"/>
      <c r="SG115" s="197"/>
      <c r="SH115" s="197"/>
      <c r="SI115" s="197"/>
      <c r="SJ115" s="197"/>
      <c r="SK115" s="197"/>
      <c r="SL115" s="197"/>
      <c r="SM115" s="197"/>
      <c r="SN115" s="197"/>
      <c r="SO115" s="197"/>
      <c r="SP115" s="197"/>
      <c r="SQ115" s="197"/>
      <c r="SR115" s="197"/>
      <c r="SS115" s="197"/>
      <c r="ST115" s="197"/>
      <c r="SU115" s="197"/>
      <c r="SV115" s="197"/>
      <c r="SW115" s="197"/>
      <c r="SX115" s="197"/>
      <c r="SY115" s="197"/>
      <c r="SZ115" s="197"/>
      <c r="TA115" s="197"/>
      <c r="TB115" s="197"/>
      <c r="TC115" s="197"/>
      <c r="TD115" s="197"/>
      <c r="TE115" s="197"/>
      <c r="TF115" s="197"/>
      <c r="TG115" s="197"/>
      <c r="TH115" s="197"/>
      <c r="TI115" s="197"/>
      <c r="TJ115" s="197"/>
      <c r="TK115" s="197"/>
      <c r="TL115" s="197"/>
      <c r="TM115" s="197"/>
      <c r="TN115" s="197"/>
      <c r="TO115" s="197"/>
      <c r="TP115" s="197"/>
      <c r="TQ115" s="197"/>
      <c r="TR115" s="197"/>
      <c r="TS115" s="197"/>
      <c r="TT115" s="197"/>
      <c r="TU115" s="197"/>
      <c r="TV115" s="197"/>
      <c r="TW115" s="197"/>
      <c r="TX115" s="197"/>
      <c r="TY115" s="197"/>
      <c r="TZ115" s="197"/>
      <c r="UA115" s="197"/>
      <c r="UB115" s="197"/>
      <c r="UC115" s="197"/>
      <c r="UD115" s="197"/>
      <c r="UE115" s="197"/>
      <c r="UF115" s="197"/>
      <c r="UG115" s="197"/>
      <c r="UH115" s="197"/>
      <c r="UI115" s="197"/>
      <c r="UJ115" s="197"/>
      <c r="UK115" s="197"/>
      <c r="UL115" s="197"/>
      <c r="UM115" s="197"/>
      <c r="UN115" s="197"/>
      <c r="UO115" s="197"/>
      <c r="UP115" s="197"/>
      <c r="UQ115" s="197"/>
      <c r="UR115" s="197"/>
      <c r="US115" s="197"/>
      <c r="UT115" s="197"/>
      <c r="UU115" s="197"/>
      <c r="UV115" s="197"/>
      <c r="UW115" s="197"/>
      <c r="UX115" s="197"/>
      <c r="UY115" s="197"/>
      <c r="UZ115" s="197"/>
      <c r="VA115" s="197"/>
      <c r="VB115" s="197"/>
      <c r="VC115" s="197"/>
      <c r="VD115" s="197"/>
      <c r="VE115" s="197"/>
      <c r="VF115" s="197"/>
      <c r="VG115" s="197"/>
      <c r="VH115" s="197"/>
      <c r="VI115" s="197"/>
      <c r="VJ115" s="197"/>
      <c r="VK115" s="197"/>
      <c r="VL115" s="197"/>
      <c r="VM115" s="197"/>
      <c r="VN115" s="197"/>
      <c r="VO115" s="197"/>
      <c r="VP115" s="197"/>
      <c r="VQ115" s="197"/>
      <c r="VR115" s="197"/>
      <c r="VS115" s="197"/>
      <c r="VT115" s="197"/>
      <c r="VU115" s="197"/>
      <c r="VV115" s="197"/>
      <c r="VW115" s="197"/>
      <c r="VX115" s="197"/>
      <c r="VY115" s="197"/>
      <c r="VZ115" s="197"/>
      <c r="WA115" s="197"/>
      <c r="WB115" s="197"/>
      <c r="WC115" s="197"/>
      <c r="WD115" s="197"/>
      <c r="WE115" s="197"/>
      <c r="WF115" s="197"/>
      <c r="WG115" s="197"/>
      <c r="WH115" s="197"/>
      <c r="WI115" s="197"/>
      <c r="WJ115" s="197"/>
      <c r="WK115" s="197"/>
    </row>
    <row r="116" ht="24">
      <c r="A116" s="346">
        <v>3</v>
      </c>
      <c r="B116" s="258" t="s">
        <v>132</v>
      </c>
      <c r="C116" s="250" t="s">
        <v>134</v>
      </c>
      <c r="D116" s="251">
        <v>1</v>
      </c>
      <c r="E116" s="242">
        <v>160</v>
      </c>
      <c r="F116" s="235"/>
      <c r="G116" s="199">
        <v>2024</v>
      </c>
      <c r="H116" s="201">
        <v>0.90000000000000002</v>
      </c>
      <c r="I116" s="260">
        <v>0.90000000000000002</v>
      </c>
      <c r="J116" s="199">
        <v>0</v>
      </c>
      <c r="K116" s="223">
        <v>100</v>
      </c>
      <c r="L116" s="16">
        <f t="shared" ref="L116:L125" si="4">E116*0.6</f>
        <v>96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10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</row>
    <row r="117" ht="24">
      <c r="A117" s="346">
        <v>4</v>
      </c>
      <c r="B117" s="258" t="s">
        <v>135</v>
      </c>
      <c r="C117" s="250" t="s">
        <v>134</v>
      </c>
      <c r="D117" s="251">
        <v>1</v>
      </c>
      <c r="E117" s="242">
        <v>80</v>
      </c>
      <c r="F117" s="343">
        <v>1200</v>
      </c>
      <c r="G117" s="199">
        <v>2024</v>
      </c>
      <c r="H117" s="326">
        <v>9.9800000000000004</v>
      </c>
      <c r="I117" s="347">
        <v>4</v>
      </c>
      <c r="J117" s="348">
        <v>0</v>
      </c>
      <c r="K117" s="349">
        <v>100</v>
      </c>
      <c r="L117" s="16">
        <f t="shared" si="4"/>
        <v>48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</row>
    <row r="118" s="197" customFormat="1" ht="72">
      <c r="A118" s="346">
        <v>5</v>
      </c>
      <c r="B118" s="258" t="s">
        <v>136</v>
      </c>
      <c r="C118" s="250" t="s">
        <v>137</v>
      </c>
      <c r="D118" s="251">
        <v>1</v>
      </c>
      <c r="E118" s="350"/>
      <c r="F118" s="351"/>
      <c r="G118" s="352" t="s">
        <v>64</v>
      </c>
      <c r="H118" s="344">
        <v>72.299999999999997</v>
      </c>
      <c r="I118" s="344">
        <v>32.299999999999997</v>
      </c>
      <c r="J118" s="353">
        <v>2</v>
      </c>
      <c r="K118" s="223">
        <v>100</v>
      </c>
      <c r="L118" s="205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7"/>
      <c r="BH118" s="197"/>
      <c r="BI118" s="197"/>
      <c r="BJ118" s="197"/>
      <c r="BK118" s="197"/>
      <c r="BL118" s="197"/>
      <c r="BM118" s="197"/>
      <c r="BN118" s="197"/>
      <c r="BO118" s="197"/>
      <c r="BP118" s="197"/>
      <c r="BQ118" s="197"/>
      <c r="BR118" s="197"/>
      <c r="BS118" s="197"/>
      <c r="BT118" s="197"/>
      <c r="BU118" s="197"/>
      <c r="BV118" s="197"/>
      <c r="BW118" s="197"/>
      <c r="BX118" s="197"/>
      <c r="BY118" s="197"/>
      <c r="BZ118" s="197"/>
      <c r="CA118" s="197"/>
      <c r="CB118" s="197"/>
      <c r="CC118" s="197"/>
      <c r="CD118" s="197"/>
      <c r="CE118" s="197"/>
      <c r="CF118" s="197"/>
      <c r="CG118" s="197"/>
      <c r="CH118" s="197"/>
      <c r="CI118" s="197"/>
      <c r="CJ118" s="197"/>
      <c r="CK118" s="197"/>
      <c r="CL118" s="197"/>
      <c r="CM118" s="197"/>
      <c r="CN118" s="197"/>
      <c r="CO118" s="197"/>
      <c r="CP118" s="197"/>
      <c r="CQ118" s="197"/>
      <c r="CR118" s="197"/>
      <c r="CS118" s="197"/>
      <c r="CT118" s="197"/>
      <c r="CU118" s="197"/>
      <c r="CV118" s="197"/>
      <c r="CW118" s="197"/>
      <c r="CX118" s="197"/>
      <c r="CY118" s="197"/>
      <c r="CZ118" s="197"/>
      <c r="DA118" s="197"/>
      <c r="DB118" s="197"/>
      <c r="DC118" s="197"/>
      <c r="DD118" s="197"/>
      <c r="DE118" s="197"/>
      <c r="DF118" s="197"/>
      <c r="DG118" s="197"/>
      <c r="DH118" s="197"/>
      <c r="DI118" s="197"/>
      <c r="DJ118" s="197"/>
      <c r="DK118" s="197"/>
      <c r="DL118" s="197"/>
      <c r="DM118" s="197"/>
      <c r="DN118" s="197"/>
      <c r="DO118" s="197"/>
      <c r="DP118" s="197"/>
      <c r="DQ118" s="197"/>
      <c r="DR118" s="197"/>
      <c r="DS118" s="197"/>
      <c r="DT118" s="197"/>
      <c r="DU118" s="197"/>
      <c r="DV118" s="197"/>
      <c r="DW118" s="197"/>
      <c r="DX118" s="197"/>
      <c r="DY118" s="197"/>
      <c r="DZ118" s="197"/>
      <c r="EA118" s="197"/>
      <c r="EB118" s="197"/>
      <c r="EC118" s="197"/>
      <c r="ED118" s="197"/>
      <c r="EE118" s="197"/>
      <c r="EF118" s="197"/>
      <c r="EG118" s="197"/>
      <c r="EH118" s="197"/>
      <c r="EI118" s="197"/>
      <c r="EJ118" s="197"/>
      <c r="EK118" s="197"/>
      <c r="EL118" s="197"/>
      <c r="EM118" s="197"/>
      <c r="EN118" s="197"/>
      <c r="EO118" s="197"/>
      <c r="EP118" s="197"/>
      <c r="EQ118" s="197"/>
      <c r="ER118" s="197"/>
      <c r="ES118" s="197"/>
      <c r="ET118" s="197"/>
      <c r="EU118" s="197"/>
      <c r="EV118" s="197"/>
      <c r="EW118" s="197"/>
      <c r="EX118" s="197"/>
      <c r="EY118" s="197"/>
      <c r="EZ118" s="197"/>
      <c r="FA118" s="197"/>
      <c r="FB118" s="197"/>
      <c r="FC118" s="197"/>
      <c r="FD118" s="197"/>
      <c r="FE118" s="197"/>
      <c r="FF118" s="197"/>
      <c r="FG118" s="197"/>
      <c r="FH118" s="197"/>
      <c r="FI118" s="197"/>
      <c r="FJ118" s="197"/>
      <c r="FK118" s="197"/>
      <c r="FL118" s="197"/>
      <c r="FM118" s="197"/>
      <c r="FN118" s="197"/>
      <c r="FO118" s="197"/>
      <c r="FP118" s="197"/>
      <c r="FQ118" s="197"/>
      <c r="FR118" s="197"/>
      <c r="FS118" s="197"/>
      <c r="FT118" s="197"/>
      <c r="FU118" s="197"/>
      <c r="FV118" s="197"/>
      <c r="FW118" s="197"/>
      <c r="FX118" s="197"/>
      <c r="FY118" s="197"/>
      <c r="FZ118" s="197"/>
      <c r="GA118" s="197"/>
      <c r="GB118" s="197"/>
      <c r="GC118" s="197"/>
      <c r="GD118" s="197"/>
      <c r="GE118" s="197"/>
      <c r="GF118" s="197"/>
      <c r="GG118" s="197"/>
      <c r="GH118" s="197"/>
      <c r="GI118" s="197"/>
      <c r="GJ118" s="197"/>
      <c r="GK118" s="197"/>
      <c r="GL118" s="197"/>
      <c r="GM118" s="197"/>
      <c r="GN118" s="197"/>
      <c r="GO118" s="197"/>
      <c r="GP118" s="197"/>
      <c r="GQ118" s="197"/>
      <c r="GR118" s="197"/>
      <c r="GS118" s="197"/>
      <c r="GT118" s="197"/>
      <c r="GU118" s="197"/>
      <c r="GV118" s="197"/>
      <c r="GW118" s="197"/>
      <c r="GX118" s="197"/>
      <c r="GY118" s="197"/>
      <c r="GZ118" s="197"/>
      <c r="HA118" s="197"/>
      <c r="HB118" s="197"/>
      <c r="HC118" s="197"/>
      <c r="HD118" s="197"/>
      <c r="HE118" s="197"/>
      <c r="HF118" s="197"/>
      <c r="HG118" s="197"/>
      <c r="HH118" s="197"/>
      <c r="HI118" s="197"/>
      <c r="HJ118" s="197"/>
      <c r="HK118" s="197"/>
      <c r="HL118" s="197"/>
      <c r="HM118" s="197"/>
      <c r="HN118" s="197"/>
      <c r="HO118" s="197"/>
      <c r="HP118" s="197"/>
      <c r="HQ118" s="197"/>
      <c r="HR118" s="197"/>
      <c r="HS118" s="197"/>
      <c r="HT118" s="197"/>
      <c r="HU118" s="197"/>
      <c r="HV118" s="197"/>
      <c r="HW118" s="197"/>
      <c r="HX118" s="197"/>
      <c r="HY118" s="197"/>
      <c r="HZ118" s="197"/>
      <c r="IA118" s="197"/>
      <c r="IB118" s="197"/>
      <c r="IC118" s="197"/>
      <c r="ID118" s="197"/>
      <c r="IE118" s="197"/>
      <c r="IF118" s="197"/>
      <c r="IG118" s="197"/>
      <c r="IH118" s="197"/>
      <c r="II118" s="197"/>
      <c r="IJ118" s="197"/>
      <c r="IK118" s="197"/>
      <c r="IL118" s="197"/>
      <c r="IM118" s="197"/>
      <c r="IN118" s="197"/>
      <c r="IO118" s="197"/>
      <c r="IP118" s="197"/>
      <c r="IQ118" s="197"/>
      <c r="IR118" s="197"/>
      <c r="IS118" s="197"/>
      <c r="IT118" s="197"/>
      <c r="IU118" s="197"/>
      <c r="IV118" s="197"/>
      <c r="IW118" s="197"/>
      <c r="IX118" s="197"/>
      <c r="IY118" s="197"/>
      <c r="IZ118" s="197"/>
      <c r="JA118" s="197"/>
      <c r="JB118" s="197"/>
      <c r="JC118" s="197"/>
      <c r="JD118" s="197"/>
      <c r="JE118" s="197"/>
      <c r="JF118" s="197"/>
      <c r="JG118" s="197"/>
      <c r="JH118" s="197"/>
      <c r="JI118" s="197"/>
      <c r="JJ118" s="197"/>
      <c r="JK118" s="197"/>
      <c r="JL118" s="197"/>
      <c r="JM118" s="197"/>
      <c r="JN118" s="197"/>
      <c r="JO118" s="197"/>
      <c r="JP118" s="197"/>
      <c r="JQ118" s="197"/>
      <c r="JR118" s="197"/>
      <c r="JS118" s="197"/>
      <c r="JT118" s="197"/>
      <c r="JU118" s="197"/>
      <c r="JV118" s="197"/>
      <c r="JW118" s="197"/>
      <c r="JX118" s="197"/>
      <c r="JY118" s="197"/>
      <c r="JZ118" s="197"/>
      <c r="KA118" s="197"/>
      <c r="KB118" s="197"/>
      <c r="KC118" s="197"/>
      <c r="KD118" s="197"/>
      <c r="KE118" s="197"/>
      <c r="KF118" s="197"/>
      <c r="KG118" s="197"/>
      <c r="KH118" s="197"/>
      <c r="KI118" s="197"/>
      <c r="KJ118" s="197"/>
      <c r="KK118" s="197"/>
      <c r="KL118" s="197"/>
      <c r="KM118" s="197"/>
      <c r="KN118" s="197"/>
      <c r="KO118" s="197"/>
      <c r="KP118" s="197"/>
      <c r="KQ118" s="197"/>
      <c r="KR118" s="197"/>
      <c r="KS118" s="197"/>
      <c r="KT118" s="197"/>
      <c r="KU118" s="197"/>
      <c r="KV118" s="197"/>
      <c r="KW118" s="197"/>
      <c r="KX118" s="197"/>
      <c r="KY118" s="197"/>
      <c r="KZ118" s="197"/>
      <c r="LA118" s="197"/>
      <c r="LB118" s="197"/>
      <c r="LC118" s="197"/>
      <c r="LD118" s="197"/>
      <c r="LE118" s="197"/>
      <c r="LF118" s="197"/>
      <c r="LG118" s="197"/>
      <c r="LH118" s="197"/>
      <c r="LI118" s="197"/>
      <c r="LJ118" s="197"/>
      <c r="LK118" s="197"/>
      <c r="LL118" s="197"/>
      <c r="LM118" s="197"/>
      <c r="LN118" s="197"/>
      <c r="LO118" s="197"/>
      <c r="LP118" s="197"/>
      <c r="LQ118" s="197"/>
      <c r="LR118" s="197"/>
      <c r="LS118" s="197"/>
      <c r="LT118" s="197"/>
      <c r="LU118" s="197"/>
      <c r="LV118" s="197"/>
      <c r="LW118" s="197"/>
      <c r="LX118" s="197"/>
      <c r="LY118" s="197"/>
      <c r="LZ118" s="197"/>
      <c r="MA118" s="197"/>
      <c r="MB118" s="197"/>
      <c r="MC118" s="197"/>
      <c r="MD118" s="197"/>
      <c r="ME118" s="197"/>
      <c r="MF118" s="197"/>
      <c r="MG118" s="197"/>
      <c r="MH118" s="197"/>
      <c r="MI118" s="197"/>
      <c r="MJ118" s="197"/>
      <c r="MK118" s="197"/>
      <c r="ML118" s="197"/>
      <c r="MM118" s="197"/>
      <c r="MN118" s="197"/>
      <c r="MO118" s="197"/>
      <c r="MP118" s="197"/>
      <c r="MQ118" s="197"/>
      <c r="MR118" s="197"/>
      <c r="MS118" s="197"/>
      <c r="MT118" s="197"/>
      <c r="MU118" s="197"/>
      <c r="MV118" s="197"/>
      <c r="MW118" s="197"/>
      <c r="MX118" s="197"/>
      <c r="MY118" s="197"/>
      <c r="MZ118" s="197"/>
      <c r="NA118" s="197"/>
      <c r="NB118" s="197"/>
      <c r="NC118" s="197"/>
      <c r="ND118" s="197"/>
      <c r="NE118" s="197"/>
      <c r="NF118" s="197"/>
      <c r="NG118" s="197"/>
      <c r="NH118" s="197"/>
      <c r="NI118" s="197"/>
      <c r="NJ118" s="197"/>
      <c r="NK118" s="197"/>
      <c r="NL118" s="197"/>
      <c r="NM118" s="197"/>
      <c r="NN118" s="197"/>
      <c r="NO118" s="197"/>
      <c r="NP118" s="197"/>
      <c r="NQ118" s="197"/>
      <c r="NR118" s="197"/>
      <c r="NS118" s="197"/>
      <c r="NT118" s="197"/>
      <c r="NU118" s="197"/>
      <c r="NV118" s="197"/>
      <c r="NW118" s="197"/>
      <c r="NX118" s="197"/>
      <c r="NY118" s="197"/>
      <c r="NZ118" s="197"/>
      <c r="OA118" s="197"/>
      <c r="OB118" s="197"/>
      <c r="OC118" s="197"/>
      <c r="OD118" s="197"/>
      <c r="OE118" s="197"/>
      <c r="OF118" s="197"/>
      <c r="OG118" s="197"/>
      <c r="OH118" s="197"/>
      <c r="OI118" s="197"/>
      <c r="OJ118" s="197"/>
      <c r="OK118" s="197"/>
      <c r="OL118" s="197"/>
      <c r="OM118" s="197"/>
      <c r="ON118" s="197"/>
      <c r="OO118" s="197"/>
      <c r="OP118" s="197"/>
      <c r="OQ118" s="197"/>
      <c r="OR118" s="197"/>
      <c r="OS118" s="197"/>
      <c r="OT118" s="197"/>
      <c r="OU118" s="197"/>
      <c r="OV118" s="197"/>
      <c r="OW118" s="197"/>
      <c r="OX118" s="197"/>
      <c r="OY118" s="197"/>
      <c r="OZ118" s="197"/>
      <c r="PA118" s="197"/>
      <c r="PB118" s="197"/>
      <c r="PC118" s="197"/>
      <c r="PD118" s="197"/>
      <c r="PE118" s="197"/>
      <c r="PF118" s="197"/>
      <c r="PG118" s="197"/>
      <c r="PH118" s="197"/>
      <c r="PI118" s="197"/>
      <c r="PJ118" s="197"/>
      <c r="PK118" s="197"/>
      <c r="PL118" s="197"/>
      <c r="PM118" s="197"/>
      <c r="PN118" s="197"/>
      <c r="PO118" s="197"/>
      <c r="PP118" s="197"/>
      <c r="PQ118" s="197"/>
      <c r="PR118" s="197"/>
      <c r="PS118" s="197"/>
      <c r="PT118" s="197"/>
      <c r="PU118" s="197"/>
      <c r="PV118" s="197"/>
      <c r="PW118" s="197"/>
      <c r="PX118" s="197"/>
      <c r="PY118" s="197"/>
      <c r="PZ118" s="197"/>
      <c r="QA118" s="197"/>
      <c r="QB118" s="197"/>
      <c r="QC118" s="197"/>
      <c r="QD118" s="197"/>
      <c r="QE118" s="197"/>
      <c r="QF118" s="197"/>
      <c r="QG118" s="197"/>
      <c r="QH118" s="197"/>
      <c r="QI118" s="197"/>
      <c r="QJ118" s="197"/>
      <c r="QK118" s="197"/>
      <c r="QL118" s="197"/>
      <c r="QM118" s="197"/>
      <c r="QN118" s="197"/>
      <c r="QO118" s="197"/>
      <c r="QP118" s="197"/>
      <c r="QQ118" s="197"/>
      <c r="QR118" s="197"/>
      <c r="QS118" s="197"/>
      <c r="QT118" s="197"/>
      <c r="QU118" s="197"/>
      <c r="QV118" s="197"/>
      <c r="QW118" s="197"/>
      <c r="QX118" s="197"/>
      <c r="QY118" s="197"/>
      <c r="QZ118" s="197"/>
      <c r="RA118" s="197"/>
      <c r="RB118" s="197"/>
      <c r="RC118" s="197"/>
      <c r="RD118" s="197"/>
      <c r="RE118" s="197"/>
      <c r="RF118" s="197"/>
      <c r="RG118" s="197"/>
      <c r="RH118" s="197"/>
      <c r="RI118" s="197"/>
      <c r="RJ118" s="197"/>
      <c r="RK118" s="197"/>
      <c r="RL118" s="197"/>
      <c r="RM118" s="197"/>
      <c r="RN118" s="197"/>
      <c r="RO118" s="197"/>
      <c r="RP118" s="197"/>
      <c r="RQ118" s="197"/>
      <c r="RR118" s="197"/>
      <c r="RS118" s="197"/>
      <c r="RT118" s="197"/>
      <c r="RU118" s="197"/>
      <c r="RV118" s="197"/>
      <c r="RW118" s="197"/>
      <c r="RX118" s="197"/>
      <c r="RY118" s="197"/>
      <c r="RZ118" s="197"/>
      <c r="SA118" s="197"/>
      <c r="SB118" s="197"/>
      <c r="SC118" s="197"/>
      <c r="SD118" s="197"/>
      <c r="SE118" s="197"/>
      <c r="SF118" s="197"/>
      <c r="SG118" s="197"/>
      <c r="SH118" s="197"/>
      <c r="SI118" s="197"/>
      <c r="SJ118" s="197"/>
      <c r="SK118" s="197"/>
      <c r="SL118" s="197"/>
      <c r="SM118" s="197"/>
      <c r="SN118" s="197"/>
      <c r="SO118" s="197"/>
      <c r="SP118" s="197"/>
      <c r="SQ118" s="197"/>
      <c r="SR118" s="197"/>
      <c r="SS118" s="197"/>
      <c r="ST118" s="197"/>
      <c r="SU118" s="197"/>
      <c r="SV118" s="197"/>
      <c r="SW118" s="197"/>
      <c r="SX118" s="197"/>
      <c r="SY118" s="197"/>
      <c r="SZ118" s="197"/>
      <c r="TA118" s="197"/>
      <c r="TB118" s="197"/>
      <c r="TC118" s="197"/>
      <c r="TD118" s="197"/>
      <c r="TE118" s="197"/>
      <c r="TF118" s="197"/>
      <c r="TG118" s="197"/>
      <c r="TH118" s="197"/>
      <c r="TI118" s="197"/>
      <c r="TJ118" s="197"/>
      <c r="TK118" s="197"/>
      <c r="TL118" s="197"/>
      <c r="TM118" s="197"/>
      <c r="TN118" s="197"/>
      <c r="TO118" s="197"/>
      <c r="TP118" s="197"/>
      <c r="TQ118" s="197"/>
      <c r="TR118" s="197"/>
      <c r="TS118" s="197"/>
      <c r="TT118" s="197"/>
      <c r="TU118" s="197"/>
      <c r="TV118" s="197"/>
      <c r="TW118" s="197"/>
      <c r="TX118" s="197"/>
      <c r="TY118" s="197"/>
      <c r="TZ118" s="197"/>
      <c r="UA118" s="197"/>
      <c r="UB118" s="197"/>
      <c r="UC118" s="197"/>
      <c r="UD118" s="197"/>
      <c r="UE118" s="197"/>
      <c r="UF118" s="197"/>
      <c r="UG118" s="197"/>
      <c r="UH118" s="197"/>
      <c r="UI118" s="197"/>
      <c r="UJ118" s="197"/>
      <c r="UK118" s="197"/>
      <c r="UL118" s="197"/>
      <c r="UM118" s="197"/>
      <c r="UN118" s="197"/>
      <c r="UO118" s="197"/>
      <c r="UP118" s="197"/>
      <c r="UQ118" s="197"/>
      <c r="UR118" s="197"/>
      <c r="US118" s="197"/>
      <c r="UT118" s="197"/>
      <c r="UU118" s="197"/>
      <c r="UV118" s="197"/>
      <c r="UW118" s="197"/>
      <c r="UX118" s="197"/>
      <c r="UY118" s="197"/>
      <c r="UZ118" s="197"/>
      <c r="VA118" s="197"/>
      <c r="VB118" s="197"/>
      <c r="VC118" s="197"/>
      <c r="VD118" s="197"/>
      <c r="VE118" s="197"/>
      <c r="VF118" s="197"/>
      <c r="VG118" s="197"/>
      <c r="VH118" s="197"/>
      <c r="VI118" s="197"/>
      <c r="VJ118" s="197"/>
      <c r="VK118" s="197"/>
      <c r="VL118" s="197"/>
      <c r="VM118" s="197"/>
      <c r="VN118" s="197"/>
      <c r="VO118" s="197"/>
      <c r="VP118" s="197"/>
      <c r="VQ118" s="197"/>
      <c r="VR118" s="197"/>
      <c r="VS118" s="197"/>
      <c r="VT118" s="197"/>
      <c r="VU118" s="197"/>
      <c r="VV118" s="197"/>
      <c r="VW118" s="197"/>
      <c r="VX118" s="197"/>
      <c r="VY118" s="197"/>
      <c r="VZ118" s="197"/>
      <c r="WA118" s="197"/>
      <c r="WB118" s="197"/>
      <c r="WC118" s="197"/>
      <c r="WD118" s="197"/>
      <c r="WE118" s="197"/>
      <c r="WF118" s="197"/>
      <c r="WG118" s="197"/>
      <c r="WH118" s="197"/>
      <c r="WI118" s="197"/>
      <c r="WJ118" s="197"/>
      <c r="WK118" s="197"/>
    </row>
    <row r="119" s="197" customFormat="1" ht="72">
      <c r="A119" s="346">
        <v>6</v>
      </c>
      <c r="B119" s="354" t="s">
        <v>138</v>
      </c>
      <c r="C119" s="250" t="s">
        <v>139</v>
      </c>
      <c r="D119" s="251">
        <v>1</v>
      </c>
      <c r="E119" s="350"/>
      <c r="F119" s="355"/>
      <c r="G119" s="199" t="s">
        <v>64</v>
      </c>
      <c r="H119" s="201">
        <v>66.799999999999997</v>
      </c>
      <c r="I119" s="201">
        <v>26.800000000000001</v>
      </c>
      <c r="J119" s="199">
        <v>14</v>
      </c>
      <c r="K119" s="223">
        <v>100</v>
      </c>
      <c r="L119" s="205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7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197"/>
      <c r="CH119" s="197"/>
      <c r="CI119" s="197"/>
      <c r="CJ119" s="197"/>
      <c r="CK119" s="197"/>
      <c r="CL119" s="197"/>
      <c r="CM119" s="197"/>
      <c r="CN119" s="197"/>
      <c r="CO119" s="197"/>
      <c r="CP119" s="197"/>
      <c r="CQ119" s="197"/>
      <c r="CR119" s="197"/>
      <c r="CS119" s="197"/>
      <c r="CT119" s="197"/>
      <c r="CU119" s="197"/>
      <c r="CV119" s="197"/>
      <c r="CW119" s="197"/>
      <c r="CX119" s="197"/>
      <c r="CY119" s="197"/>
      <c r="CZ119" s="197"/>
      <c r="DA119" s="197"/>
      <c r="DB119" s="197"/>
      <c r="DC119" s="197"/>
      <c r="DD119" s="197"/>
      <c r="DE119" s="197"/>
      <c r="DF119" s="197"/>
      <c r="DG119" s="197"/>
      <c r="DH119" s="197"/>
      <c r="DI119" s="197"/>
      <c r="DJ119" s="197"/>
      <c r="DK119" s="197"/>
      <c r="DL119" s="197"/>
      <c r="DM119" s="197"/>
      <c r="DN119" s="197"/>
      <c r="DO119" s="197"/>
      <c r="DP119" s="197"/>
      <c r="DQ119" s="197"/>
      <c r="DR119" s="197"/>
      <c r="DS119" s="197"/>
      <c r="DT119" s="197"/>
      <c r="DU119" s="197"/>
      <c r="DV119" s="197"/>
      <c r="DW119" s="197"/>
      <c r="DX119" s="197"/>
      <c r="DY119" s="197"/>
      <c r="DZ119" s="197"/>
      <c r="EA119" s="197"/>
      <c r="EB119" s="197"/>
      <c r="EC119" s="197"/>
      <c r="ED119" s="197"/>
      <c r="EE119" s="197"/>
      <c r="EF119" s="197"/>
      <c r="EG119" s="197"/>
      <c r="EH119" s="197"/>
      <c r="EI119" s="197"/>
      <c r="EJ119" s="197"/>
      <c r="EK119" s="197"/>
      <c r="EL119" s="197"/>
      <c r="EM119" s="197"/>
      <c r="EN119" s="197"/>
      <c r="EO119" s="197"/>
      <c r="EP119" s="197"/>
      <c r="EQ119" s="197"/>
      <c r="ER119" s="197"/>
      <c r="ES119" s="197"/>
      <c r="ET119" s="197"/>
      <c r="EU119" s="197"/>
      <c r="EV119" s="197"/>
      <c r="EW119" s="197"/>
      <c r="EX119" s="197"/>
      <c r="EY119" s="197"/>
      <c r="EZ119" s="197"/>
      <c r="FA119" s="197"/>
      <c r="FB119" s="197"/>
      <c r="FC119" s="197"/>
      <c r="FD119" s="197"/>
      <c r="FE119" s="197"/>
      <c r="FF119" s="197"/>
      <c r="FG119" s="197"/>
      <c r="FH119" s="197"/>
      <c r="FI119" s="197"/>
      <c r="FJ119" s="197"/>
      <c r="FK119" s="197"/>
      <c r="FL119" s="197"/>
      <c r="FM119" s="197"/>
      <c r="FN119" s="197"/>
      <c r="FO119" s="197"/>
      <c r="FP119" s="197"/>
      <c r="FQ119" s="197"/>
      <c r="FR119" s="197"/>
      <c r="FS119" s="197"/>
      <c r="FT119" s="197"/>
      <c r="FU119" s="197"/>
      <c r="FV119" s="197"/>
      <c r="FW119" s="197"/>
      <c r="FX119" s="197"/>
      <c r="FY119" s="197"/>
      <c r="FZ119" s="197"/>
      <c r="GA119" s="197"/>
      <c r="GB119" s="197"/>
      <c r="GC119" s="197"/>
      <c r="GD119" s="197"/>
      <c r="GE119" s="197"/>
      <c r="GF119" s="197"/>
      <c r="GG119" s="197"/>
      <c r="GH119" s="197"/>
      <c r="GI119" s="197"/>
      <c r="GJ119" s="197"/>
      <c r="GK119" s="197"/>
      <c r="GL119" s="197"/>
      <c r="GM119" s="197"/>
      <c r="GN119" s="197"/>
      <c r="GO119" s="197"/>
      <c r="GP119" s="197"/>
      <c r="GQ119" s="197"/>
      <c r="GR119" s="197"/>
      <c r="GS119" s="197"/>
      <c r="GT119" s="197"/>
      <c r="GU119" s="197"/>
      <c r="GV119" s="197"/>
      <c r="GW119" s="197"/>
      <c r="GX119" s="197"/>
      <c r="GY119" s="197"/>
      <c r="GZ119" s="197"/>
      <c r="HA119" s="197"/>
      <c r="HB119" s="197"/>
      <c r="HC119" s="197"/>
      <c r="HD119" s="197"/>
      <c r="HE119" s="197"/>
      <c r="HF119" s="197"/>
      <c r="HG119" s="197"/>
      <c r="HH119" s="197"/>
      <c r="HI119" s="197"/>
      <c r="HJ119" s="197"/>
      <c r="HK119" s="197"/>
      <c r="HL119" s="197"/>
      <c r="HM119" s="197"/>
      <c r="HN119" s="197"/>
      <c r="HO119" s="197"/>
      <c r="HP119" s="197"/>
      <c r="HQ119" s="197"/>
      <c r="HR119" s="197"/>
      <c r="HS119" s="197"/>
      <c r="HT119" s="197"/>
      <c r="HU119" s="197"/>
      <c r="HV119" s="197"/>
      <c r="HW119" s="197"/>
      <c r="HX119" s="197"/>
      <c r="HY119" s="197"/>
      <c r="HZ119" s="197"/>
      <c r="IA119" s="197"/>
      <c r="IB119" s="197"/>
      <c r="IC119" s="197"/>
      <c r="ID119" s="197"/>
      <c r="IE119" s="197"/>
      <c r="IF119" s="197"/>
      <c r="IG119" s="197"/>
      <c r="IH119" s="197"/>
      <c r="II119" s="197"/>
      <c r="IJ119" s="197"/>
      <c r="IK119" s="197"/>
      <c r="IL119" s="197"/>
      <c r="IM119" s="197"/>
      <c r="IN119" s="197"/>
      <c r="IO119" s="197"/>
      <c r="IP119" s="197"/>
      <c r="IQ119" s="197"/>
      <c r="IR119" s="197"/>
      <c r="IS119" s="197"/>
      <c r="IT119" s="197"/>
      <c r="IU119" s="197"/>
      <c r="IV119" s="197"/>
      <c r="IW119" s="197"/>
      <c r="IX119" s="197"/>
      <c r="IY119" s="197"/>
      <c r="IZ119" s="197"/>
      <c r="JA119" s="197"/>
      <c r="JB119" s="197"/>
      <c r="JC119" s="197"/>
      <c r="JD119" s="197"/>
      <c r="JE119" s="197"/>
      <c r="JF119" s="197"/>
      <c r="JG119" s="197"/>
      <c r="JH119" s="197"/>
      <c r="JI119" s="197"/>
      <c r="JJ119" s="197"/>
      <c r="JK119" s="197"/>
      <c r="JL119" s="197"/>
      <c r="JM119" s="197"/>
      <c r="JN119" s="197"/>
      <c r="JO119" s="197"/>
      <c r="JP119" s="197"/>
      <c r="JQ119" s="197"/>
      <c r="JR119" s="197"/>
      <c r="JS119" s="197"/>
      <c r="JT119" s="197"/>
      <c r="JU119" s="197"/>
      <c r="JV119" s="197"/>
      <c r="JW119" s="197"/>
      <c r="JX119" s="197"/>
      <c r="JY119" s="197"/>
      <c r="JZ119" s="197"/>
      <c r="KA119" s="197"/>
      <c r="KB119" s="197"/>
      <c r="KC119" s="197"/>
      <c r="KD119" s="197"/>
      <c r="KE119" s="197"/>
      <c r="KF119" s="197"/>
      <c r="KG119" s="197"/>
      <c r="KH119" s="197"/>
      <c r="KI119" s="197"/>
      <c r="KJ119" s="197"/>
      <c r="KK119" s="197"/>
      <c r="KL119" s="197"/>
      <c r="KM119" s="197"/>
      <c r="KN119" s="197"/>
      <c r="KO119" s="197"/>
      <c r="KP119" s="197"/>
      <c r="KQ119" s="197"/>
      <c r="KR119" s="197"/>
      <c r="KS119" s="197"/>
      <c r="KT119" s="197"/>
      <c r="KU119" s="197"/>
      <c r="KV119" s="197"/>
      <c r="KW119" s="197"/>
      <c r="KX119" s="197"/>
      <c r="KY119" s="197"/>
      <c r="KZ119" s="197"/>
      <c r="LA119" s="197"/>
      <c r="LB119" s="197"/>
      <c r="LC119" s="197"/>
      <c r="LD119" s="197"/>
      <c r="LE119" s="197"/>
      <c r="LF119" s="197"/>
      <c r="LG119" s="197"/>
      <c r="LH119" s="197"/>
      <c r="LI119" s="197"/>
      <c r="LJ119" s="197"/>
      <c r="LK119" s="197"/>
      <c r="LL119" s="197"/>
      <c r="LM119" s="197"/>
      <c r="LN119" s="197"/>
      <c r="LO119" s="197"/>
      <c r="LP119" s="197"/>
      <c r="LQ119" s="197"/>
      <c r="LR119" s="197"/>
      <c r="LS119" s="197"/>
      <c r="LT119" s="197"/>
      <c r="LU119" s="197"/>
      <c r="LV119" s="197"/>
      <c r="LW119" s="197"/>
      <c r="LX119" s="197"/>
      <c r="LY119" s="197"/>
      <c r="LZ119" s="197"/>
      <c r="MA119" s="197"/>
      <c r="MB119" s="197"/>
      <c r="MC119" s="197"/>
      <c r="MD119" s="197"/>
      <c r="ME119" s="197"/>
      <c r="MF119" s="197"/>
      <c r="MG119" s="197"/>
      <c r="MH119" s="197"/>
      <c r="MI119" s="197"/>
      <c r="MJ119" s="197"/>
      <c r="MK119" s="197"/>
      <c r="ML119" s="197"/>
      <c r="MM119" s="197"/>
      <c r="MN119" s="197"/>
      <c r="MO119" s="197"/>
      <c r="MP119" s="197"/>
      <c r="MQ119" s="197"/>
      <c r="MR119" s="197"/>
      <c r="MS119" s="197"/>
      <c r="MT119" s="197"/>
      <c r="MU119" s="197"/>
      <c r="MV119" s="197"/>
      <c r="MW119" s="197"/>
      <c r="MX119" s="197"/>
      <c r="MY119" s="197"/>
      <c r="MZ119" s="197"/>
      <c r="NA119" s="197"/>
      <c r="NB119" s="197"/>
      <c r="NC119" s="197"/>
      <c r="ND119" s="197"/>
      <c r="NE119" s="197"/>
      <c r="NF119" s="197"/>
      <c r="NG119" s="197"/>
      <c r="NH119" s="197"/>
      <c r="NI119" s="197"/>
      <c r="NJ119" s="197"/>
      <c r="NK119" s="197"/>
      <c r="NL119" s="197"/>
      <c r="NM119" s="197"/>
      <c r="NN119" s="197"/>
      <c r="NO119" s="197"/>
      <c r="NP119" s="197"/>
      <c r="NQ119" s="197"/>
      <c r="NR119" s="197"/>
      <c r="NS119" s="197"/>
      <c r="NT119" s="197"/>
      <c r="NU119" s="197"/>
      <c r="NV119" s="197"/>
      <c r="NW119" s="197"/>
      <c r="NX119" s="197"/>
      <c r="NY119" s="197"/>
      <c r="NZ119" s="197"/>
      <c r="OA119" s="197"/>
      <c r="OB119" s="197"/>
      <c r="OC119" s="197"/>
      <c r="OD119" s="197"/>
      <c r="OE119" s="197"/>
      <c r="OF119" s="197"/>
      <c r="OG119" s="197"/>
      <c r="OH119" s="197"/>
      <c r="OI119" s="197"/>
      <c r="OJ119" s="197"/>
      <c r="OK119" s="197"/>
      <c r="OL119" s="197"/>
      <c r="OM119" s="197"/>
      <c r="ON119" s="197"/>
      <c r="OO119" s="197"/>
      <c r="OP119" s="197"/>
      <c r="OQ119" s="197"/>
      <c r="OR119" s="197"/>
      <c r="OS119" s="197"/>
      <c r="OT119" s="197"/>
      <c r="OU119" s="197"/>
      <c r="OV119" s="197"/>
      <c r="OW119" s="197"/>
      <c r="OX119" s="197"/>
      <c r="OY119" s="197"/>
      <c r="OZ119" s="197"/>
      <c r="PA119" s="197"/>
      <c r="PB119" s="197"/>
      <c r="PC119" s="197"/>
      <c r="PD119" s="197"/>
      <c r="PE119" s="197"/>
      <c r="PF119" s="197"/>
      <c r="PG119" s="197"/>
      <c r="PH119" s="197"/>
      <c r="PI119" s="197"/>
      <c r="PJ119" s="197"/>
      <c r="PK119" s="197"/>
      <c r="PL119" s="197"/>
      <c r="PM119" s="197"/>
      <c r="PN119" s="197"/>
      <c r="PO119" s="197"/>
      <c r="PP119" s="197"/>
      <c r="PQ119" s="197"/>
      <c r="PR119" s="197"/>
      <c r="PS119" s="197"/>
      <c r="PT119" s="197"/>
      <c r="PU119" s="197"/>
      <c r="PV119" s="197"/>
      <c r="PW119" s="197"/>
      <c r="PX119" s="197"/>
      <c r="PY119" s="197"/>
      <c r="PZ119" s="197"/>
      <c r="QA119" s="197"/>
      <c r="QB119" s="197"/>
      <c r="QC119" s="197"/>
      <c r="QD119" s="197"/>
      <c r="QE119" s="197"/>
      <c r="QF119" s="197"/>
      <c r="QG119" s="197"/>
      <c r="QH119" s="197"/>
      <c r="QI119" s="197"/>
      <c r="QJ119" s="197"/>
      <c r="QK119" s="197"/>
      <c r="QL119" s="197"/>
      <c r="QM119" s="197"/>
      <c r="QN119" s="197"/>
      <c r="QO119" s="197"/>
      <c r="QP119" s="197"/>
      <c r="QQ119" s="197"/>
      <c r="QR119" s="197"/>
      <c r="QS119" s="197"/>
      <c r="QT119" s="197"/>
      <c r="QU119" s="197"/>
      <c r="QV119" s="197"/>
      <c r="QW119" s="197"/>
      <c r="QX119" s="197"/>
      <c r="QY119" s="197"/>
      <c r="QZ119" s="197"/>
      <c r="RA119" s="197"/>
      <c r="RB119" s="197"/>
      <c r="RC119" s="197"/>
      <c r="RD119" s="197"/>
      <c r="RE119" s="197"/>
      <c r="RF119" s="197"/>
      <c r="RG119" s="197"/>
      <c r="RH119" s="197"/>
      <c r="RI119" s="197"/>
      <c r="RJ119" s="197"/>
      <c r="RK119" s="197"/>
      <c r="RL119" s="197"/>
      <c r="RM119" s="197"/>
      <c r="RN119" s="197"/>
      <c r="RO119" s="197"/>
      <c r="RP119" s="197"/>
      <c r="RQ119" s="197"/>
      <c r="RR119" s="197"/>
      <c r="RS119" s="197"/>
      <c r="RT119" s="197"/>
      <c r="RU119" s="197"/>
      <c r="RV119" s="197"/>
      <c r="RW119" s="197"/>
      <c r="RX119" s="197"/>
      <c r="RY119" s="197"/>
      <c r="RZ119" s="197"/>
      <c r="SA119" s="197"/>
      <c r="SB119" s="197"/>
      <c r="SC119" s="197"/>
      <c r="SD119" s="197"/>
      <c r="SE119" s="197"/>
      <c r="SF119" s="197"/>
      <c r="SG119" s="197"/>
      <c r="SH119" s="197"/>
      <c r="SI119" s="197"/>
      <c r="SJ119" s="197"/>
      <c r="SK119" s="197"/>
      <c r="SL119" s="197"/>
      <c r="SM119" s="197"/>
      <c r="SN119" s="197"/>
      <c r="SO119" s="197"/>
      <c r="SP119" s="197"/>
      <c r="SQ119" s="197"/>
      <c r="SR119" s="197"/>
      <c r="SS119" s="197"/>
      <c r="ST119" s="197"/>
      <c r="SU119" s="197"/>
      <c r="SV119" s="197"/>
      <c r="SW119" s="197"/>
      <c r="SX119" s="197"/>
      <c r="SY119" s="197"/>
      <c r="SZ119" s="197"/>
      <c r="TA119" s="197"/>
      <c r="TB119" s="197"/>
      <c r="TC119" s="197"/>
      <c r="TD119" s="197"/>
      <c r="TE119" s="197"/>
      <c r="TF119" s="197"/>
      <c r="TG119" s="197"/>
      <c r="TH119" s="197"/>
      <c r="TI119" s="197"/>
      <c r="TJ119" s="197"/>
      <c r="TK119" s="197"/>
      <c r="TL119" s="197"/>
      <c r="TM119" s="197"/>
      <c r="TN119" s="197"/>
      <c r="TO119" s="197"/>
      <c r="TP119" s="197"/>
      <c r="TQ119" s="197"/>
      <c r="TR119" s="197"/>
      <c r="TS119" s="197"/>
      <c r="TT119" s="197"/>
      <c r="TU119" s="197"/>
      <c r="TV119" s="197"/>
      <c r="TW119" s="197"/>
      <c r="TX119" s="197"/>
      <c r="TY119" s="197"/>
      <c r="TZ119" s="197"/>
      <c r="UA119" s="197"/>
      <c r="UB119" s="197"/>
      <c r="UC119" s="197"/>
      <c r="UD119" s="197"/>
      <c r="UE119" s="197"/>
      <c r="UF119" s="197"/>
      <c r="UG119" s="197"/>
      <c r="UH119" s="197"/>
      <c r="UI119" s="197"/>
      <c r="UJ119" s="197"/>
      <c r="UK119" s="197"/>
      <c r="UL119" s="197"/>
      <c r="UM119" s="197"/>
      <c r="UN119" s="197"/>
      <c r="UO119" s="197"/>
      <c r="UP119" s="197"/>
      <c r="UQ119" s="197"/>
      <c r="UR119" s="197"/>
      <c r="US119" s="197"/>
      <c r="UT119" s="197"/>
      <c r="UU119" s="197"/>
      <c r="UV119" s="197"/>
      <c r="UW119" s="197"/>
      <c r="UX119" s="197"/>
      <c r="UY119" s="197"/>
      <c r="UZ119" s="197"/>
      <c r="VA119" s="197"/>
      <c r="VB119" s="197"/>
      <c r="VC119" s="197"/>
      <c r="VD119" s="197"/>
      <c r="VE119" s="197"/>
      <c r="VF119" s="197"/>
      <c r="VG119" s="197"/>
      <c r="VH119" s="197"/>
      <c r="VI119" s="197"/>
      <c r="VJ119" s="197"/>
      <c r="VK119" s="197"/>
      <c r="VL119" s="197"/>
      <c r="VM119" s="197"/>
      <c r="VN119" s="197"/>
      <c r="VO119" s="197"/>
      <c r="VP119" s="197"/>
      <c r="VQ119" s="197"/>
      <c r="VR119" s="197"/>
      <c r="VS119" s="197"/>
      <c r="VT119" s="197"/>
      <c r="VU119" s="197"/>
      <c r="VV119" s="197"/>
      <c r="VW119" s="197"/>
      <c r="VX119" s="197"/>
      <c r="VY119" s="197"/>
      <c r="VZ119" s="197"/>
      <c r="WA119" s="197"/>
      <c r="WB119" s="197"/>
      <c r="WC119" s="197"/>
      <c r="WD119" s="197"/>
      <c r="WE119" s="197"/>
      <c r="WF119" s="197"/>
      <c r="WG119" s="197"/>
      <c r="WH119" s="197"/>
      <c r="WI119" s="197"/>
      <c r="WJ119" s="197"/>
      <c r="WK119" s="197"/>
    </row>
    <row r="120" s="197" customFormat="1" ht="36">
      <c r="A120" s="346">
        <v>6</v>
      </c>
      <c r="B120" s="262" t="s">
        <v>70</v>
      </c>
      <c r="C120" s="250"/>
      <c r="D120" s="251"/>
      <c r="E120" s="356">
        <f>L116+L117</f>
        <v>144</v>
      </c>
      <c r="F120" s="357"/>
      <c r="G120" s="358"/>
      <c r="H120" s="336">
        <f>SUM(H114:H119)</f>
        <v>162.07999999999998</v>
      </c>
      <c r="I120" s="336">
        <f>SUM(I114:I119)</f>
        <v>71.799999999999997</v>
      </c>
      <c r="J120" s="335">
        <f>SUM(J114:J119)</f>
        <v>18</v>
      </c>
      <c r="K120" s="337"/>
      <c r="L120" s="205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7"/>
      <c r="BH120" s="197"/>
      <c r="BI120" s="197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7"/>
      <c r="BW120" s="197"/>
      <c r="BX120" s="197"/>
      <c r="BY120" s="197"/>
      <c r="BZ120" s="197"/>
      <c r="CA120" s="197"/>
      <c r="CB120" s="197"/>
      <c r="CC120" s="197"/>
      <c r="CD120" s="197"/>
      <c r="CE120" s="197"/>
      <c r="CF120" s="197"/>
      <c r="CG120" s="197"/>
      <c r="CH120" s="197"/>
      <c r="CI120" s="197"/>
      <c r="CJ120" s="197"/>
      <c r="CK120" s="197"/>
      <c r="CL120" s="197"/>
      <c r="CM120" s="197"/>
      <c r="CN120" s="197"/>
      <c r="CO120" s="197"/>
      <c r="CP120" s="197"/>
      <c r="CQ120" s="197"/>
      <c r="CR120" s="197"/>
      <c r="CS120" s="197"/>
      <c r="CT120" s="197"/>
      <c r="CU120" s="197"/>
      <c r="CV120" s="197"/>
      <c r="CW120" s="197"/>
      <c r="CX120" s="197"/>
      <c r="CY120" s="197"/>
      <c r="CZ120" s="197"/>
      <c r="DA120" s="197"/>
      <c r="DB120" s="197"/>
      <c r="DC120" s="197"/>
      <c r="DD120" s="197"/>
      <c r="DE120" s="197"/>
      <c r="DF120" s="197"/>
      <c r="DG120" s="197"/>
      <c r="DH120" s="197"/>
      <c r="DI120" s="197"/>
      <c r="DJ120" s="197"/>
      <c r="DK120" s="197"/>
      <c r="DL120" s="197"/>
      <c r="DM120" s="197"/>
      <c r="DN120" s="197"/>
      <c r="DO120" s="197"/>
      <c r="DP120" s="197"/>
      <c r="DQ120" s="197"/>
      <c r="DR120" s="197"/>
      <c r="DS120" s="197"/>
      <c r="DT120" s="197"/>
      <c r="DU120" s="197"/>
      <c r="DV120" s="197"/>
      <c r="DW120" s="197"/>
      <c r="DX120" s="197"/>
      <c r="DY120" s="197"/>
      <c r="DZ120" s="197"/>
      <c r="EA120" s="197"/>
      <c r="EB120" s="197"/>
      <c r="EC120" s="197"/>
      <c r="ED120" s="197"/>
      <c r="EE120" s="197"/>
      <c r="EF120" s="197"/>
      <c r="EG120" s="197"/>
      <c r="EH120" s="197"/>
      <c r="EI120" s="197"/>
      <c r="EJ120" s="197"/>
      <c r="EK120" s="197"/>
      <c r="EL120" s="197"/>
      <c r="EM120" s="197"/>
      <c r="EN120" s="197"/>
      <c r="EO120" s="197"/>
      <c r="EP120" s="197"/>
      <c r="EQ120" s="197"/>
      <c r="ER120" s="197"/>
      <c r="ES120" s="197"/>
      <c r="ET120" s="197"/>
      <c r="EU120" s="197"/>
      <c r="EV120" s="197"/>
      <c r="EW120" s="197"/>
      <c r="EX120" s="197"/>
      <c r="EY120" s="197"/>
      <c r="EZ120" s="197"/>
      <c r="FA120" s="197"/>
      <c r="FB120" s="197"/>
      <c r="FC120" s="197"/>
      <c r="FD120" s="197"/>
      <c r="FE120" s="197"/>
      <c r="FF120" s="197"/>
      <c r="FG120" s="197"/>
      <c r="FH120" s="197"/>
      <c r="FI120" s="197"/>
      <c r="FJ120" s="197"/>
      <c r="FK120" s="197"/>
      <c r="FL120" s="197"/>
      <c r="FM120" s="197"/>
      <c r="FN120" s="197"/>
      <c r="FO120" s="197"/>
      <c r="FP120" s="197"/>
      <c r="FQ120" s="197"/>
      <c r="FR120" s="197"/>
      <c r="FS120" s="197"/>
      <c r="FT120" s="197"/>
      <c r="FU120" s="197"/>
      <c r="FV120" s="197"/>
      <c r="FW120" s="197"/>
      <c r="FX120" s="197"/>
      <c r="FY120" s="197"/>
      <c r="FZ120" s="197"/>
      <c r="GA120" s="197"/>
      <c r="GB120" s="197"/>
      <c r="GC120" s="197"/>
      <c r="GD120" s="197"/>
      <c r="GE120" s="197"/>
      <c r="GF120" s="197"/>
      <c r="GG120" s="197"/>
      <c r="GH120" s="197"/>
      <c r="GI120" s="197"/>
      <c r="GJ120" s="197"/>
      <c r="GK120" s="197"/>
      <c r="GL120" s="197"/>
      <c r="GM120" s="197"/>
      <c r="GN120" s="197"/>
      <c r="GO120" s="197"/>
      <c r="GP120" s="197"/>
      <c r="GQ120" s="197"/>
      <c r="GR120" s="197"/>
      <c r="GS120" s="197"/>
      <c r="GT120" s="197"/>
      <c r="GU120" s="197"/>
      <c r="GV120" s="197"/>
      <c r="GW120" s="197"/>
      <c r="GX120" s="197"/>
      <c r="GY120" s="197"/>
      <c r="GZ120" s="197"/>
      <c r="HA120" s="197"/>
      <c r="HB120" s="197"/>
      <c r="HC120" s="197"/>
      <c r="HD120" s="197"/>
      <c r="HE120" s="197"/>
      <c r="HF120" s="197"/>
      <c r="HG120" s="197"/>
      <c r="HH120" s="197"/>
      <c r="HI120" s="197"/>
      <c r="HJ120" s="197"/>
      <c r="HK120" s="197"/>
      <c r="HL120" s="197"/>
      <c r="HM120" s="197"/>
      <c r="HN120" s="197"/>
      <c r="HO120" s="197"/>
      <c r="HP120" s="197"/>
      <c r="HQ120" s="197"/>
      <c r="HR120" s="197"/>
      <c r="HS120" s="197"/>
      <c r="HT120" s="197"/>
      <c r="HU120" s="197"/>
      <c r="HV120" s="197"/>
      <c r="HW120" s="197"/>
      <c r="HX120" s="197"/>
      <c r="HY120" s="197"/>
      <c r="HZ120" s="197"/>
      <c r="IA120" s="197"/>
      <c r="IB120" s="197"/>
      <c r="IC120" s="197"/>
      <c r="ID120" s="197"/>
      <c r="IE120" s="197"/>
      <c r="IF120" s="197"/>
      <c r="IG120" s="197"/>
      <c r="IH120" s="197"/>
      <c r="II120" s="197"/>
      <c r="IJ120" s="197"/>
      <c r="IK120" s="197"/>
      <c r="IL120" s="197"/>
      <c r="IM120" s="197"/>
      <c r="IN120" s="197"/>
      <c r="IO120" s="197"/>
      <c r="IP120" s="197"/>
      <c r="IQ120" s="197"/>
      <c r="IR120" s="197"/>
      <c r="IS120" s="197"/>
      <c r="IT120" s="197"/>
      <c r="IU120" s="197"/>
      <c r="IV120" s="197"/>
      <c r="IW120" s="197"/>
      <c r="IX120" s="197"/>
      <c r="IY120" s="197"/>
      <c r="IZ120" s="197"/>
      <c r="JA120" s="197"/>
      <c r="JB120" s="197"/>
      <c r="JC120" s="197"/>
      <c r="JD120" s="197"/>
      <c r="JE120" s="197"/>
      <c r="JF120" s="197"/>
      <c r="JG120" s="197"/>
      <c r="JH120" s="197"/>
      <c r="JI120" s="197"/>
      <c r="JJ120" s="197"/>
      <c r="JK120" s="197"/>
      <c r="JL120" s="197"/>
      <c r="JM120" s="197"/>
      <c r="JN120" s="197"/>
      <c r="JO120" s="197"/>
      <c r="JP120" s="197"/>
      <c r="JQ120" s="197"/>
      <c r="JR120" s="197"/>
      <c r="JS120" s="197"/>
      <c r="JT120" s="197"/>
      <c r="JU120" s="197"/>
      <c r="JV120" s="197"/>
      <c r="JW120" s="197"/>
      <c r="JX120" s="197"/>
      <c r="JY120" s="197"/>
      <c r="JZ120" s="197"/>
      <c r="KA120" s="197"/>
      <c r="KB120" s="197"/>
      <c r="KC120" s="197"/>
      <c r="KD120" s="197"/>
      <c r="KE120" s="197"/>
      <c r="KF120" s="197"/>
      <c r="KG120" s="197"/>
      <c r="KH120" s="197"/>
      <c r="KI120" s="197"/>
      <c r="KJ120" s="197"/>
      <c r="KK120" s="197"/>
      <c r="KL120" s="197"/>
      <c r="KM120" s="197"/>
      <c r="KN120" s="197"/>
      <c r="KO120" s="197"/>
      <c r="KP120" s="197"/>
      <c r="KQ120" s="197"/>
      <c r="KR120" s="197"/>
      <c r="KS120" s="197"/>
      <c r="KT120" s="197"/>
      <c r="KU120" s="197"/>
      <c r="KV120" s="197"/>
      <c r="KW120" s="197"/>
      <c r="KX120" s="197"/>
      <c r="KY120" s="197"/>
      <c r="KZ120" s="197"/>
      <c r="LA120" s="197"/>
      <c r="LB120" s="197"/>
      <c r="LC120" s="197"/>
      <c r="LD120" s="197"/>
      <c r="LE120" s="197"/>
      <c r="LF120" s="197"/>
      <c r="LG120" s="197"/>
      <c r="LH120" s="197"/>
      <c r="LI120" s="197"/>
      <c r="LJ120" s="197"/>
      <c r="LK120" s="197"/>
      <c r="LL120" s="197"/>
      <c r="LM120" s="197"/>
      <c r="LN120" s="197"/>
      <c r="LO120" s="197"/>
      <c r="LP120" s="197"/>
      <c r="LQ120" s="197"/>
      <c r="LR120" s="197"/>
      <c r="LS120" s="197"/>
      <c r="LT120" s="197"/>
      <c r="LU120" s="197"/>
      <c r="LV120" s="197"/>
      <c r="LW120" s="197"/>
      <c r="LX120" s="197"/>
      <c r="LY120" s="197"/>
      <c r="LZ120" s="197"/>
      <c r="MA120" s="197"/>
      <c r="MB120" s="197"/>
      <c r="MC120" s="197"/>
      <c r="MD120" s="197"/>
      <c r="ME120" s="197"/>
      <c r="MF120" s="197"/>
      <c r="MG120" s="197"/>
      <c r="MH120" s="197"/>
      <c r="MI120" s="197"/>
      <c r="MJ120" s="197"/>
      <c r="MK120" s="197"/>
      <c r="ML120" s="197"/>
      <c r="MM120" s="197"/>
      <c r="MN120" s="197"/>
      <c r="MO120" s="197"/>
      <c r="MP120" s="197"/>
      <c r="MQ120" s="197"/>
      <c r="MR120" s="197"/>
      <c r="MS120" s="197"/>
      <c r="MT120" s="197"/>
      <c r="MU120" s="197"/>
      <c r="MV120" s="197"/>
      <c r="MW120" s="197"/>
      <c r="MX120" s="197"/>
      <c r="MY120" s="197"/>
      <c r="MZ120" s="197"/>
      <c r="NA120" s="197"/>
      <c r="NB120" s="197"/>
      <c r="NC120" s="197"/>
      <c r="ND120" s="197"/>
      <c r="NE120" s="197"/>
      <c r="NF120" s="197"/>
      <c r="NG120" s="197"/>
      <c r="NH120" s="197"/>
      <c r="NI120" s="197"/>
      <c r="NJ120" s="197"/>
      <c r="NK120" s="197"/>
      <c r="NL120" s="197"/>
      <c r="NM120" s="197"/>
      <c r="NN120" s="197"/>
      <c r="NO120" s="197"/>
      <c r="NP120" s="197"/>
      <c r="NQ120" s="197"/>
      <c r="NR120" s="197"/>
      <c r="NS120" s="197"/>
      <c r="NT120" s="197"/>
      <c r="NU120" s="197"/>
      <c r="NV120" s="197"/>
      <c r="NW120" s="197"/>
      <c r="NX120" s="197"/>
      <c r="NY120" s="197"/>
      <c r="NZ120" s="197"/>
      <c r="OA120" s="197"/>
      <c r="OB120" s="197"/>
      <c r="OC120" s="197"/>
      <c r="OD120" s="197"/>
      <c r="OE120" s="197"/>
      <c r="OF120" s="197"/>
      <c r="OG120" s="197"/>
      <c r="OH120" s="197"/>
      <c r="OI120" s="197"/>
      <c r="OJ120" s="197"/>
      <c r="OK120" s="197"/>
      <c r="OL120" s="197"/>
      <c r="OM120" s="197"/>
      <c r="ON120" s="197"/>
      <c r="OO120" s="197"/>
      <c r="OP120" s="197"/>
      <c r="OQ120" s="197"/>
      <c r="OR120" s="197"/>
      <c r="OS120" s="197"/>
      <c r="OT120" s="197"/>
      <c r="OU120" s="197"/>
      <c r="OV120" s="197"/>
      <c r="OW120" s="197"/>
      <c r="OX120" s="197"/>
      <c r="OY120" s="197"/>
      <c r="OZ120" s="197"/>
      <c r="PA120" s="197"/>
      <c r="PB120" s="197"/>
      <c r="PC120" s="197"/>
      <c r="PD120" s="197"/>
      <c r="PE120" s="197"/>
      <c r="PF120" s="197"/>
      <c r="PG120" s="197"/>
      <c r="PH120" s="197"/>
      <c r="PI120" s="197"/>
      <c r="PJ120" s="197"/>
      <c r="PK120" s="197"/>
      <c r="PL120" s="197"/>
      <c r="PM120" s="197"/>
      <c r="PN120" s="197"/>
      <c r="PO120" s="197"/>
      <c r="PP120" s="197"/>
      <c r="PQ120" s="197"/>
      <c r="PR120" s="197"/>
      <c r="PS120" s="197"/>
      <c r="PT120" s="197"/>
      <c r="PU120" s="197"/>
      <c r="PV120" s="197"/>
      <c r="PW120" s="197"/>
      <c r="PX120" s="197"/>
      <c r="PY120" s="197"/>
      <c r="PZ120" s="197"/>
      <c r="QA120" s="197"/>
      <c r="QB120" s="197"/>
      <c r="QC120" s="197"/>
      <c r="QD120" s="197"/>
      <c r="QE120" s="197"/>
      <c r="QF120" s="197"/>
      <c r="QG120" s="197"/>
      <c r="QH120" s="197"/>
      <c r="QI120" s="197"/>
      <c r="QJ120" s="197"/>
      <c r="QK120" s="197"/>
      <c r="QL120" s="197"/>
      <c r="QM120" s="197"/>
      <c r="QN120" s="197"/>
      <c r="QO120" s="197"/>
      <c r="QP120" s="197"/>
      <c r="QQ120" s="197"/>
      <c r="QR120" s="197"/>
      <c r="QS120" s="197"/>
      <c r="QT120" s="197"/>
      <c r="QU120" s="197"/>
      <c r="QV120" s="197"/>
      <c r="QW120" s="197"/>
      <c r="QX120" s="197"/>
      <c r="QY120" s="197"/>
      <c r="QZ120" s="197"/>
      <c r="RA120" s="197"/>
      <c r="RB120" s="197"/>
      <c r="RC120" s="197"/>
      <c r="RD120" s="197"/>
      <c r="RE120" s="197"/>
      <c r="RF120" s="197"/>
      <c r="RG120" s="197"/>
      <c r="RH120" s="197"/>
      <c r="RI120" s="197"/>
      <c r="RJ120" s="197"/>
      <c r="RK120" s="197"/>
      <c r="RL120" s="197"/>
      <c r="RM120" s="197"/>
      <c r="RN120" s="197"/>
      <c r="RO120" s="197"/>
      <c r="RP120" s="197"/>
      <c r="RQ120" s="197"/>
      <c r="RR120" s="197"/>
      <c r="RS120" s="197"/>
      <c r="RT120" s="197"/>
      <c r="RU120" s="197"/>
      <c r="RV120" s="197"/>
      <c r="RW120" s="197"/>
      <c r="RX120" s="197"/>
      <c r="RY120" s="197"/>
      <c r="RZ120" s="197"/>
      <c r="SA120" s="197"/>
      <c r="SB120" s="197"/>
      <c r="SC120" s="197"/>
      <c r="SD120" s="197"/>
      <c r="SE120" s="197"/>
      <c r="SF120" s="197"/>
      <c r="SG120" s="197"/>
      <c r="SH120" s="197"/>
      <c r="SI120" s="197"/>
      <c r="SJ120" s="197"/>
      <c r="SK120" s="197"/>
      <c r="SL120" s="197"/>
      <c r="SM120" s="197"/>
      <c r="SN120" s="197"/>
      <c r="SO120" s="197"/>
      <c r="SP120" s="197"/>
      <c r="SQ120" s="197"/>
      <c r="SR120" s="197"/>
      <c r="SS120" s="197"/>
      <c r="ST120" s="197"/>
      <c r="SU120" s="197"/>
      <c r="SV120" s="197"/>
      <c r="SW120" s="197"/>
      <c r="SX120" s="197"/>
      <c r="SY120" s="197"/>
      <c r="SZ120" s="197"/>
      <c r="TA120" s="197"/>
      <c r="TB120" s="197"/>
      <c r="TC120" s="197"/>
      <c r="TD120" s="197"/>
      <c r="TE120" s="197"/>
      <c r="TF120" s="197"/>
      <c r="TG120" s="197"/>
      <c r="TH120" s="197"/>
      <c r="TI120" s="197"/>
      <c r="TJ120" s="197"/>
      <c r="TK120" s="197"/>
      <c r="TL120" s="197"/>
      <c r="TM120" s="197"/>
      <c r="TN120" s="197"/>
      <c r="TO120" s="197"/>
      <c r="TP120" s="197"/>
      <c r="TQ120" s="197"/>
      <c r="TR120" s="197"/>
      <c r="TS120" s="197"/>
      <c r="TT120" s="197"/>
      <c r="TU120" s="197"/>
      <c r="TV120" s="197"/>
      <c r="TW120" s="197"/>
      <c r="TX120" s="197"/>
      <c r="TY120" s="197"/>
      <c r="TZ120" s="197"/>
      <c r="UA120" s="197"/>
      <c r="UB120" s="197"/>
      <c r="UC120" s="197"/>
      <c r="UD120" s="197"/>
      <c r="UE120" s="197"/>
      <c r="UF120" s="197"/>
      <c r="UG120" s="197"/>
      <c r="UH120" s="197"/>
      <c r="UI120" s="197"/>
      <c r="UJ120" s="197"/>
      <c r="UK120" s="197"/>
      <c r="UL120" s="197"/>
      <c r="UM120" s="197"/>
      <c r="UN120" s="197"/>
      <c r="UO120" s="197"/>
      <c r="UP120" s="197"/>
      <c r="UQ120" s="197"/>
      <c r="UR120" s="197"/>
      <c r="US120" s="197"/>
      <c r="UT120" s="197"/>
      <c r="UU120" s="197"/>
      <c r="UV120" s="197"/>
      <c r="UW120" s="197"/>
      <c r="UX120" s="197"/>
      <c r="UY120" s="197"/>
      <c r="UZ120" s="197"/>
      <c r="VA120" s="197"/>
      <c r="VB120" s="197"/>
      <c r="VC120" s="197"/>
      <c r="VD120" s="197"/>
      <c r="VE120" s="197"/>
      <c r="VF120" s="197"/>
      <c r="VG120" s="197"/>
      <c r="VH120" s="197"/>
      <c r="VI120" s="197"/>
      <c r="VJ120" s="197"/>
      <c r="VK120" s="197"/>
      <c r="VL120" s="197"/>
      <c r="VM120" s="197"/>
      <c r="VN120" s="197"/>
      <c r="VO120" s="197"/>
      <c r="VP120" s="197"/>
      <c r="VQ120" s="197"/>
      <c r="VR120" s="197"/>
      <c r="VS120" s="197"/>
      <c r="VT120" s="197"/>
      <c r="VU120" s="197"/>
      <c r="VV120" s="197"/>
      <c r="VW120" s="197"/>
      <c r="VX120" s="197"/>
      <c r="VY120" s="197"/>
      <c r="VZ120" s="197"/>
      <c r="WA120" s="197"/>
      <c r="WB120" s="197"/>
      <c r="WC120" s="197"/>
      <c r="WD120" s="197"/>
      <c r="WE120" s="197"/>
      <c r="WF120" s="197"/>
      <c r="WG120" s="197"/>
      <c r="WH120" s="197"/>
      <c r="WI120" s="197"/>
      <c r="WJ120" s="197"/>
      <c r="WK120" s="197"/>
    </row>
    <row r="121" s="197" customFormat="1" ht="12.75" customHeight="1">
      <c r="A121" s="245">
        <f>A120</f>
        <v>6</v>
      </c>
      <c r="B121" s="338" t="s">
        <v>96</v>
      </c>
      <c r="C121" s="359">
        <f>215*0.66</f>
        <v>141.90000000000001</v>
      </c>
      <c r="D121" s="360"/>
      <c r="E121" s="361">
        <f>E120</f>
        <v>144</v>
      </c>
      <c r="F121" s="215"/>
      <c r="G121" s="216"/>
      <c r="H121" s="217">
        <f>H120</f>
        <v>162.07999999999998</v>
      </c>
      <c r="I121" s="217">
        <f>I120</f>
        <v>71.799999999999997</v>
      </c>
      <c r="J121" s="216">
        <f>J120</f>
        <v>18</v>
      </c>
      <c r="K121" s="248"/>
      <c r="L121" s="205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7"/>
      <c r="BH121" s="197"/>
      <c r="BI121" s="197"/>
      <c r="BJ121" s="197"/>
      <c r="BK121" s="197"/>
      <c r="BL121" s="197"/>
      <c r="BM121" s="197"/>
      <c r="BN121" s="197"/>
      <c r="BO121" s="197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197"/>
      <c r="DC121" s="197"/>
      <c r="DD121" s="197"/>
      <c r="DE121" s="197"/>
      <c r="DF121" s="197"/>
      <c r="DG121" s="197"/>
      <c r="DH121" s="197"/>
      <c r="DI121" s="197"/>
      <c r="DJ121" s="197"/>
      <c r="DK121" s="197"/>
      <c r="DL121" s="197"/>
      <c r="DM121" s="197"/>
      <c r="DN121" s="197"/>
      <c r="DO121" s="197"/>
      <c r="DP121" s="197"/>
      <c r="DQ121" s="197"/>
      <c r="DR121" s="197"/>
      <c r="DS121" s="197"/>
      <c r="DT121" s="197"/>
      <c r="DU121" s="197"/>
      <c r="DV121" s="197"/>
      <c r="DW121" s="197"/>
      <c r="DX121" s="197"/>
      <c r="DY121" s="197"/>
      <c r="DZ121" s="197"/>
      <c r="EA121" s="197"/>
      <c r="EB121" s="197"/>
      <c r="EC121" s="197"/>
      <c r="ED121" s="197"/>
      <c r="EE121" s="197"/>
      <c r="EF121" s="197"/>
      <c r="EG121" s="197"/>
      <c r="EH121" s="197"/>
      <c r="EI121" s="197"/>
      <c r="EJ121" s="197"/>
      <c r="EK121" s="197"/>
      <c r="EL121" s="197"/>
      <c r="EM121" s="197"/>
      <c r="EN121" s="197"/>
      <c r="EO121" s="197"/>
      <c r="EP121" s="197"/>
      <c r="EQ121" s="197"/>
      <c r="ER121" s="197"/>
      <c r="ES121" s="197"/>
      <c r="ET121" s="197"/>
      <c r="EU121" s="197"/>
      <c r="EV121" s="197"/>
      <c r="EW121" s="197"/>
      <c r="EX121" s="197"/>
      <c r="EY121" s="197"/>
      <c r="EZ121" s="197"/>
      <c r="FA121" s="197"/>
      <c r="FB121" s="197"/>
      <c r="FC121" s="197"/>
      <c r="FD121" s="197"/>
      <c r="FE121" s="197"/>
      <c r="FF121" s="197"/>
      <c r="FG121" s="197"/>
      <c r="FH121" s="197"/>
      <c r="FI121" s="197"/>
      <c r="FJ121" s="197"/>
      <c r="FK121" s="197"/>
      <c r="FL121" s="197"/>
      <c r="FM121" s="197"/>
      <c r="FN121" s="197"/>
      <c r="FO121" s="197"/>
      <c r="FP121" s="197"/>
      <c r="FQ121" s="197"/>
      <c r="FR121" s="197"/>
      <c r="FS121" s="197"/>
      <c r="FT121" s="197"/>
      <c r="FU121" s="197"/>
      <c r="FV121" s="197"/>
      <c r="FW121" s="197"/>
      <c r="FX121" s="197"/>
      <c r="FY121" s="197"/>
      <c r="FZ121" s="197"/>
      <c r="GA121" s="197"/>
      <c r="GB121" s="197"/>
      <c r="GC121" s="197"/>
      <c r="GD121" s="197"/>
      <c r="GE121" s="197"/>
      <c r="GF121" s="197"/>
      <c r="GG121" s="197"/>
      <c r="GH121" s="197"/>
      <c r="GI121" s="197"/>
      <c r="GJ121" s="197"/>
      <c r="GK121" s="197"/>
      <c r="GL121" s="197"/>
      <c r="GM121" s="197"/>
      <c r="GN121" s="197"/>
      <c r="GO121" s="197"/>
      <c r="GP121" s="197"/>
      <c r="GQ121" s="197"/>
      <c r="GR121" s="197"/>
      <c r="GS121" s="197"/>
      <c r="GT121" s="197"/>
      <c r="GU121" s="197"/>
      <c r="GV121" s="197"/>
      <c r="GW121" s="197"/>
      <c r="GX121" s="197"/>
      <c r="GY121" s="197"/>
      <c r="GZ121" s="197"/>
      <c r="HA121" s="197"/>
      <c r="HB121" s="197"/>
      <c r="HC121" s="197"/>
      <c r="HD121" s="197"/>
      <c r="HE121" s="197"/>
      <c r="HF121" s="197"/>
      <c r="HG121" s="197"/>
      <c r="HH121" s="197"/>
      <c r="HI121" s="197"/>
      <c r="HJ121" s="197"/>
      <c r="HK121" s="197"/>
      <c r="HL121" s="197"/>
      <c r="HM121" s="197"/>
      <c r="HN121" s="197"/>
      <c r="HO121" s="197"/>
      <c r="HP121" s="197"/>
      <c r="HQ121" s="197"/>
      <c r="HR121" s="197"/>
      <c r="HS121" s="197"/>
      <c r="HT121" s="197"/>
      <c r="HU121" s="197"/>
      <c r="HV121" s="197"/>
      <c r="HW121" s="197"/>
      <c r="HX121" s="197"/>
      <c r="HY121" s="197"/>
      <c r="HZ121" s="197"/>
      <c r="IA121" s="197"/>
      <c r="IB121" s="197"/>
      <c r="IC121" s="197"/>
      <c r="ID121" s="197"/>
      <c r="IE121" s="197"/>
      <c r="IF121" s="197"/>
      <c r="IG121" s="197"/>
      <c r="IH121" s="197"/>
      <c r="II121" s="197"/>
      <c r="IJ121" s="197"/>
      <c r="IK121" s="197"/>
      <c r="IL121" s="197"/>
      <c r="IM121" s="197"/>
      <c r="IN121" s="197"/>
      <c r="IO121" s="197"/>
      <c r="IP121" s="197"/>
      <c r="IQ121" s="197"/>
      <c r="IR121" s="197"/>
      <c r="IS121" s="197"/>
      <c r="IT121" s="197"/>
      <c r="IU121" s="197"/>
      <c r="IV121" s="197"/>
      <c r="IW121" s="197"/>
      <c r="IX121" s="197"/>
      <c r="IY121" s="197"/>
      <c r="IZ121" s="197"/>
      <c r="JA121" s="197"/>
      <c r="JB121" s="197"/>
      <c r="JC121" s="197"/>
      <c r="JD121" s="197"/>
      <c r="JE121" s="197"/>
      <c r="JF121" s="197"/>
      <c r="JG121" s="197"/>
      <c r="JH121" s="197"/>
      <c r="JI121" s="197"/>
      <c r="JJ121" s="197"/>
      <c r="JK121" s="197"/>
      <c r="JL121" s="197"/>
      <c r="JM121" s="197"/>
      <c r="JN121" s="197"/>
      <c r="JO121" s="197"/>
      <c r="JP121" s="197"/>
      <c r="JQ121" s="197"/>
      <c r="JR121" s="197"/>
      <c r="JS121" s="197"/>
      <c r="JT121" s="197"/>
      <c r="JU121" s="197"/>
      <c r="JV121" s="197"/>
      <c r="JW121" s="197"/>
      <c r="JX121" s="197"/>
      <c r="JY121" s="197"/>
      <c r="JZ121" s="197"/>
      <c r="KA121" s="197"/>
      <c r="KB121" s="197"/>
      <c r="KC121" s="197"/>
      <c r="KD121" s="197"/>
      <c r="KE121" s="197"/>
      <c r="KF121" s="197"/>
      <c r="KG121" s="197"/>
      <c r="KH121" s="197"/>
      <c r="KI121" s="197"/>
      <c r="KJ121" s="197"/>
      <c r="KK121" s="197"/>
      <c r="KL121" s="197"/>
      <c r="KM121" s="197"/>
      <c r="KN121" s="197"/>
      <c r="KO121" s="197"/>
      <c r="KP121" s="197"/>
      <c r="KQ121" s="197"/>
      <c r="KR121" s="197"/>
      <c r="KS121" s="197"/>
      <c r="KT121" s="197"/>
      <c r="KU121" s="197"/>
      <c r="KV121" s="197"/>
      <c r="KW121" s="197"/>
      <c r="KX121" s="197"/>
      <c r="KY121" s="197"/>
      <c r="KZ121" s="197"/>
      <c r="LA121" s="197"/>
      <c r="LB121" s="197"/>
      <c r="LC121" s="197"/>
      <c r="LD121" s="197"/>
      <c r="LE121" s="197"/>
      <c r="LF121" s="197"/>
      <c r="LG121" s="197"/>
      <c r="LH121" s="197"/>
      <c r="LI121" s="197"/>
      <c r="LJ121" s="197"/>
      <c r="LK121" s="197"/>
      <c r="LL121" s="197"/>
      <c r="LM121" s="197"/>
      <c r="LN121" s="197"/>
      <c r="LO121" s="197"/>
      <c r="LP121" s="197"/>
      <c r="LQ121" s="197"/>
      <c r="LR121" s="197"/>
      <c r="LS121" s="197"/>
      <c r="LT121" s="197"/>
      <c r="LU121" s="197"/>
      <c r="LV121" s="197"/>
      <c r="LW121" s="197"/>
      <c r="LX121" s="197"/>
      <c r="LY121" s="197"/>
      <c r="LZ121" s="197"/>
      <c r="MA121" s="197"/>
      <c r="MB121" s="197"/>
      <c r="MC121" s="197"/>
      <c r="MD121" s="197"/>
      <c r="ME121" s="197"/>
      <c r="MF121" s="197"/>
      <c r="MG121" s="197"/>
      <c r="MH121" s="197"/>
      <c r="MI121" s="197"/>
      <c r="MJ121" s="197"/>
      <c r="MK121" s="197"/>
      <c r="ML121" s="197"/>
      <c r="MM121" s="197"/>
      <c r="MN121" s="197"/>
      <c r="MO121" s="197"/>
      <c r="MP121" s="197"/>
      <c r="MQ121" s="197"/>
      <c r="MR121" s="197"/>
      <c r="MS121" s="197"/>
      <c r="MT121" s="197"/>
      <c r="MU121" s="197"/>
      <c r="MV121" s="197"/>
      <c r="MW121" s="197"/>
      <c r="MX121" s="197"/>
      <c r="MY121" s="197"/>
      <c r="MZ121" s="197"/>
      <c r="NA121" s="197"/>
      <c r="NB121" s="197"/>
      <c r="NC121" s="197"/>
      <c r="ND121" s="197"/>
      <c r="NE121" s="197"/>
      <c r="NF121" s="197"/>
      <c r="NG121" s="197"/>
      <c r="NH121" s="197"/>
      <c r="NI121" s="197"/>
      <c r="NJ121" s="197"/>
      <c r="NK121" s="197"/>
      <c r="NL121" s="197"/>
      <c r="NM121" s="197"/>
      <c r="NN121" s="197"/>
      <c r="NO121" s="197"/>
      <c r="NP121" s="197"/>
      <c r="NQ121" s="197"/>
      <c r="NR121" s="197"/>
      <c r="NS121" s="197"/>
      <c r="NT121" s="197"/>
      <c r="NU121" s="197"/>
      <c r="NV121" s="197"/>
      <c r="NW121" s="197"/>
      <c r="NX121" s="197"/>
      <c r="NY121" s="197"/>
      <c r="NZ121" s="197"/>
      <c r="OA121" s="197"/>
      <c r="OB121" s="197"/>
      <c r="OC121" s="197"/>
      <c r="OD121" s="197"/>
      <c r="OE121" s="197"/>
      <c r="OF121" s="197"/>
      <c r="OG121" s="197"/>
      <c r="OH121" s="197"/>
      <c r="OI121" s="197"/>
      <c r="OJ121" s="197"/>
      <c r="OK121" s="197"/>
      <c r="OL121" s="197"/>
      <c r="OM121" s="197"/>
      <c r="ON121" s="197"/>
      <c r="OO121" s="197"/>
      <c r="OP121" s="197"/>
      <c r="OQ121" s="197"/>
      <c r="OR121" s="197"/>
      <c r="OS121" s="197"/>
      <c r="OT121" s="197"/>
      <c r="OU121" s="197"/>
      <c r="OV121" s="197"/>
      <c r="OW121" s="197"/>
      <c r="OX121" s="197"/>
      <c r="OY121" s="197"/>
      <c r="OZ121" s="197"/>
      <c r="PA121" s="197"/>
      <c r="PB121" s="197"/>
      <c r="PC121" s="197"/>
      <c r="PD121" s="197"/>
      <c r="PE121" s="197"/>
      <c r="PF121" s="197"/>
      <c r="PG121" s="197"/>
      <c r="PH121" s="197"/>
      <c r="PI121" s="197"/>
      <c r="PJ121" s="197"/>
      <c r="PK121" s="197"/>
      <c r="PL121" s="197"/>
      <c r="PM121" s="197"/>
      <c r="PN121" s="197"/>
      <c r="PO121" s="197"/>
      <c r="PP121" s="197"/>
      <c r="PQ121" s="197"/>
      <c r="PR121" s="197"/>
      <c r="PS121" s="197"/>
      <c r="PT121" s="197"/>
      <c r="PU121" s="197"/>
      <c r="PV121" s="197"/>
      <c r="PW121" s="197"/>
      <c r="PX121" s="197"/>
      <c r="PY121" s="197"/>
      <c r="PZ121" s="197"/>
      <c r="QA121" s="197"/>
      <c r="QB121" s="197"/>
      <c r="QC121" s="197"/>
      <c r="QD121" s="197"/>
      <c r="QE121" s="197"/>
      <c r="QF121" s="197"/>
      <c r="QG121" s="197"/>
      <c r="QH121" s="197"/>
      <c r="QI121" s="197"/>
      <c r="QJ121" s="197"/>
      <c r="QK121" s="197"/>
      <c r="QL121" s="197"/>
      <c r="QM121" s="197"/>
      <c r="QN121" s="197"/>
      <c r="QO121" s="197"/>
      <c r="QP121" s="197"/>
      <c r="QQ121" s="197"/>
      <c r="QR121" s="197"/>
      <c r="QS121" s="197"/>
      <c r="QT121" s="197"/>
      <c r="QU121" s="197"/>
      <c r="QV121" s="197"/>
      <c r="QW121" s="197"/>
      <c r="QX121" s="197"/>
      <c r="QY121" s="197"/>
      <c r="QZ121" s="197"/>
      <c r="RA121" s="197"/>
      <c r="RB121" s="197"/>
      <c r="RC121" s="197"/>
      <c r="RD121" s="197"/>
      <c r="RE121" s="197"/>
      <c r="RF121" s="197"/>
      <c r="RG121" s="197"/>
      <c r="RH121" s="197"/>
      <c r="RI121" s="197"/>
      <c r="RJ121" s="197"/>
      <c r="RK121" s="197"/>
      <c r="RL121" s="197"/>
      <c r="RM121" s="197"/>
      <c r="RN121" s="197"/>
      <c r="RO121" s="197"/>
      <c r="RP121" s="197"/>
      <c r="RQ121" s="197"/>
      <c r="RR121" s="197"/>
      <c r="RS121" s="197"/>
      <c r="RT121" s="197"/>
      <c r="RU121" s="197"/>
      <c r="RV121" s="197"/>
      <c r="RW121" s="197"/>
      <c r="RX121" s="197"/>
      <c r="RY121" s="197"/>
      <c r="RZ121" s="197"/>
      <c r="SA121" s="197"/>
      <c r="SB121" s="197"/>
      <c r="SC121" s="197"/>
      <c r="SD121" s="197"/>
      <c r="SE121" s="197"/>
      <c r="SF121" s="197"/>
      <c r="SG121" s="197"/>
      <c r="SH121" s="197"/>
      <c r="SI121" s="197"/>
      <c r="SJ121" s="197"/>
      <c r="SK121" s="197"/>
      <c r="SL121" s="197"/>
      <c r="SM121" s="197"/>
      <c r="SN121" s="197"/>
      <c r="SO121" s="197"/>
      <c r="SP121" s="197"/>
      <c r="SQ121" s="197"/>
      <c r="SR121" s="197"/>
      <c r="SS121" s="197"/>
      <c r="ST121" s="197"/>
      <c r="SU121" s="197"/>
      <c r="SV121" s="197"/>
      <c r="SW121" s="197"/>
      <c r="SX121" s="197"/>
      <c r="SY121" s="197"/>
      <c r="SZ121" s="197"/>
      <c r="TA121" s="197"/>
      <c r="TB121" s="197"/>
      <c r="TC121" s="197"/>
      <c r="TD121" s="197"/>
      <c r="TE121" s="197"/>
      <c r="TF121" s="197"/>
      <c r="TG121" s="197"/>
      <c r="TH121" s="197"/>
      <c r="TI121" s="197"/>
      <c r="TJ121" s="197"/>
      <c r="TK121" s="197"/>
      <c r="TL121" s="197"/>
      <c r="TM121" s="197"/>
      <c r="TN121" s="197"/>
      <c r="TO121" s="197"/>
      <c r="TP121" s="197"/>
      <c r="TQ121" s="197"/>
      <c r="TR121" s="197"/>
      <c r="TS121" s="197"/>
      <c r="TT121" s="197"/>
      <c r="TU121" s="197"/>
      <c r="TV121" s="197"/>
      <c r="TW121" s="197"/>
      <c r="TX121" s="197"/>
      <c r="TY121" s="197"/>
      <c r="TZ121" s="197"/>
      <c r="UA121" s="197"/>
      <c r="UB121" s="197"/>
      <c r="UC121" s="197"/>
      <c r="UD121" s="197"/>
      <c r="UE121" s="197"/>
      <c r="UF121" s="197"/>
      <c r="UG121" s="197"/>
      <c r="UH121" s="197"/>
      <c r="UI121" s="197"/>
      <c r="UJ121" s="197"/>
      <c r="UK121" s="197"/>
      <c r="UL121" s="197"/>
      <c r="UM121" s="197"/>
      <c r="UN121" s="197"/>
      <c r="UO121" s="197"/>
      <c r="UP121" s="197"/>
      <c r="UQ121" s="197"/>
      <c r="UR121" s="197"/>
      <c r="US121" s="197"/>
      <c r="UT121" s="197"/>
      <c r="UU121" s="197"/>
      <c r="UV121" s="197"/>
      <c r="UW121" s="197"/>
      <c r="UX121" s="197"/>
      <c r="UY121" s="197"/>
      <c r="UZ121" s="197"/>
      <c r="VA121" s="197"/>
      <c r="VB121" s="197"/>
      <c r="VC121" s="197"/>
      <c r="VD121" s="197"/>
      <c r="VE121" s="197"/>
      <c r="VF121" s="197"/>
      <c r="VG121" s="197"/>
      <c r="VH121" s="197"/>
      <c r="VI121" s="197"/>
      <c r="VJ121" s="197"/>
      <c r="VK121" s="197"/>
      <c r="VL121" s="197"/>
      <c r="VM121" s="197"/>
      <c r="VN121" s="197"/>
      <c r="VO121" s="197"/>
      <c r="VP121" s="197"/>
      <c r="VQ121" s="197"/>
      <c r="VR121" s="197"/>
      <c r="VS121" s="197"/>
      <c r="VT121" s="197"/>
      <c r="VU121" s="197"/>
      <c r="VV121" s="197"/>
      <c r="VW121" s="197"/>
      <c r="VX121" s="197"/>
      <c r="VY121" s="197"/>
      <c r="VZ121" s="197"/>
      <c r="WA121" s="197"/>
      <c r="WB121" s="197"/>
      <c r="WC121" s="197"/>
      <c r="WD121" s="197"/>
      <c r="WE121" s="197"/>
      <c r="WF121" s="197"/>
      <c r="WG121" s="197"/>
      <c r="WH121" s="197"/>
      <c r="WI121" s="197"/>
      <c r="WJ121" s="197"/>
      <c r="WK121" s="197"/>
    </row>
    <row r="122" ht="12.75" customHeight="1">
      <c r="A122" s="183"/>
      <c r="B122" s="17"/>
      <c r="C122" s="17"/>
      <c r="D122" s="18"/>
      <c r="E122" s="19"/>
      <c r="F122" s="362"/>
      <c r="G122" s="14"/>
      <c r="H122" s="20"/>
      <c r="I122" s="20"/>
      <c r="J122" s="14"/>
      <c r="K122" s="15"/>
      <c r="L122" s="16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10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</row>
    <row r="123" ht="12.75" customHeight="1">
      <c r="A123" s="213" t="s">
        <v>140</v>
      </c>
      <c r="B123" s="214"/>
      <c r="C123" s="214"/>
      <c r="D123" s="18"/>
      <c r="E123" s="215"/>
      <c r="F123" s="215"/>
      <c r="G123" s="216"/>
      <c r="H123" s="217"/>
      <c r="I123" s="217"/>
      <c r="J123" s="216"/>
      <c r="K123" s="218"/>
      <c r="L123" s="16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</row>
    <row r="124" ht="12.75" customHeight="1">
      <c r="A124" s="219" t="s">
        <v>120</v>
      </c>
      <c r="B124" s="190"/>
      <c r="C124" s="190"/>
      <c r="D124" s="4"/>
      <c r="E124" s="200"/>
      <c r="F124" s="200"/>
      <c r="G124" s="199"/>
      <c r="H124" s="201"/>
      <c r="I124" s="201"/>
      <c r="J124" s="199"/>
      <c r="K124" s="223"/>
      <c r="L124" s="16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10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  <c r="KT124" s="11"/>
      <c r="KU124" s="11"/>
      <c r="KV124" s="11"/>
      <c r="KW124" s="11"/>
      <c r="KX124" s="11"/>
      <c r="KY124" s="11"/>
      <c r="KZ124" s="11"/>
      <c r="LA124" s="11"/>
      <c r="LB124" s="11"/>
      <c r="LC124" s="11"/>
      <c r="LD124" s="11"/>
      <c r="LE124" s="11"/>
      <c r="LF124" s="11"/>
      <c r="LG124" s="11"/>
      <c r="LH124" s="11"/>
      <c r="LI124" s="11"/>
      <c r="LJ124" s="11"/>
      <c r="LK124" s="11"/>
      <c r="LL124" s="11"/>
      <c r="LM124" s="11"/>
      <c r="LN124" s="11"/>
      <c r="LO124" s="11"/>
      <c r="LP124" s="11"/>
      <c r="LQ124" s="11"/>
      <c r="LR124" s="11"/>
      <c r="LS124" s="11"/>
      <c r="LT124" s="11"/>
      <c r="LU124" s="11"/>
      <c r="LV124" s="11"/>
      <c r="LW124" s="11"/>
      <c r="LX124" s="11"/>
      <c r="LY124" s="11"/>
      <c r="LZ124" s="11"/>
      <c r="MA124" s="11"/>
      <c r="MB124" s="11"/>
      <c r="MC124" s="11"/>
      <c r="MD124" s="11"/>
      <c r="ME124" s="11"/>
      <c r="MF124" s="11"/>
      <c r="MG124" s="11"/>
      <c r="MH124" s="11"/>
      <c r="MI124" s="11"/>
      <c r="MJ124" s="11"/>
      <c r="MK124" s="11"/>
      <c r="ML124" s="11"/>
      <c r="MM124" s="11"/>
      <c r="MN124" s="11"/>
      <c r="MO124" s="11"/>
      <c r="MP124" s="11"/>
      <c r="MQ124" s="11"/>
      <c r="MR124" s="11"/>
      <c r="MS124" s="11"/>
      <c r="MT124" s="11"/>
      <c r="MU124" s="11"/>
      <c r="MV124" s="11"/>
      <c r="MW124" s="11"/>
      <c r="MX124" s="11"/>
      <c r="MY124" s="11"/>
      <c r="MZ124" s="11"/>
      <c r="NA124" s="11"/>
      <c r="NB124" s="11"/>
      <c r="NC124" s="11"/>
      <c r="ND124" s="11"/>
      <c r="NE124" s="11"/>
      <c r="NF124" s="11"/>
      <c r="NG124" s="11"/>
      <c r="NH124" s="11"/>
      <c r="NI124" s="11"/>
      <c r="NJ124" s="11"/>
      <c r="NK124" s="11"/>
      <c r="NL124" s="11"/>
      <c r="NM124" s="11"/>
      <c r="NN124" s="11"/>
      <c r="NO124" s="11"/>
      <c r="NP124" s="11"/>
      <c r="NQ124" s="11"/>
      <c r="NR124" s="11"/>
      <c r="NS124" s="11"/>
      <c r="NT124" s="11"/>
      <c r="NU124" s="11"/>
      <c r="NV124" s="11"/>
      <c r="NW124" s="11"/>
      <c r="NX124" s="11"/>
      <c r="NY124" s="11"/>
      <c r="NZ124" s="11"/>
      <c r="OA124" s="11"/>
      <c r="OB124" s="11"/>
      <c r="OC124" s="11"/>
      <c r="OD124" s="11"/>
      <c r="OE124" s="11"/>
      <c r="OF124" s="11"/>
      <c r="OG124" s="11"/>
      <c r="OH124" s="11"/>
      <c r="OI124" s="11"/>
      <c r="OJ124" s="11"/>
      <c r="OK124" s="11"/>
      <c r="OL124" s="11"/>
      <c r="OM124" s="11"/>
      <c r="ON124" s="11"/>
      <c r="OO124" s="11"/>
      <c r="OP124" s="11"/>
      <c r="OQ124" s="11"/>
      <c r="OR124" s="11"/>
      <c r="OS124" s="11"/>
      <c r="OT124" s="11"/>
      <c r="OU124" s="11"/>
      <c r="OV124" s="11"/>
      <c r="OW124" s="11"/>
      <c r="OX124" s="11"/>
      <c r="OY124" s="11"/>
      <c r="OZ124" s="11"/>
      <c r="PA124" s="11"/>
      <c r="PB124" s="11"/>
      <c r="PC124" s="11"/>
      <c r="PD124" s="11"/>
      <c r="PE124" s="11"/>
      <c r="PF124" s="11"/>
      <c r="PG124" s="11"/>
      <c r="PH124" s="11"/>
      <c r="PI124" s="11"/>
      <c r="PJ124" s="11"/>
      <c r="PK124" s="11"/>
      <c r="PL124" s="11"/>
      <c r="PM124" s="11"/>
      <c r="PN124" s="11"/>
      <c r="PO124" s="11"/>
      <c r="PP124" s="11"/>
      <c r="PQ124" s="11"/>
      <c r="PR124" s="11"/>
      <c r="PS124" s="11"/>
      <c r="PT124" s="11"/>
      <c r="PU124" s="11"/>
      <c r="PV124" s="11"/>
      <c r="PW124" s="11"/>
      <c r="PX124" s="11"/>
      <c r="PY124" s="11"/>
      <c r="PZ124" s="11"/>
      <c r="QA124" s="11"/>
      <c r="QB124" s="11"/>
      <c r="QC124" s="11"/>
      <c r="QD124" s="11"/>
      <c r="QE124" s="11"/>
      <c r="QF124" s="11"/>
      <c r="QG124" s="11"/>
      <c r="QH124" s="11"/>
      <c r="QI124" s="11"/>
      <c r="QJ124" s="11"/>
      <c r="QK124" s="11"/>
      <c r="QL124" s="11"/>
      <c r="QM124" s="11"/>
      <c r="QN124" s="11"/>
      <c r="QO124" s="11"/>
      <c r="QP124" s="11"/>
      <c r="QQ124" s="11"/>
      <c r="QR124" s="11"/>
      <c r="QS124" s="11"/>
      <c r="QT124" s="11"/>
      <c r="QU124" s="11"/>
      <c r="QV124" s="11"/>
      <c r="QW124" s="11"/>
      <c r="QX124" s="11"/>
      <c r="QY124" s="11"/>
      <c r="QZ124" s="11"/>
      <c r="RA124" s="11"/>
      <c r="RB124" s="11"/>
      <c r="RC124" s="11"/>
      <c r="RD124" s="11"/>
      <c r="RE124" s="11"/>
      <c r="RF124" s="11"/>
      <c r="RG124" s="11"/>
      <c r="RH124" s="11"/>
      <c r="RI124" s="11"/>
      <c r="RJ124" s="11"/>
      <c r="RK124" s="11"/>
      <c r="RL124" s="11"/>
      <c r="RM124" s="11"/>
      <c r="RN124" s="11"/>
      <c r="RO124" s="11"/>
      <c r="RP124" s="11"/>
      <c r="RQ124" s="11"/>
      <c r="RR124" s="11"/>
      <c r="RS124" s="11"/>
      <c r="RT124" s="11"/>
      <c r="RU124" s="11"/>
      <c r="RV124" s="11"/>
      <c r="RW124" s="11"/>
      <c r="RX124" s="11"/>
      <c r="RY124" s="11"/>
      <c r="RZ124" s="11"/>
      <c r="SA124" s="11"/>
      <c r="SB124" s="11"/>
      <c r="SC124" s="11"/>
      <c r="SD124" s="11"/>
      <c r="SE124" s="11"/>
      <c r="SF124" s="11"/>
      <c r="SG124" s="11"/>
      <c r="SH124" s="11"/>
      <c r="SI124" s="11"/>
      <c r="SJ124" s="11"/>
      <c r="SK124" s="11"/>
      <c r="SL124" s="11"/>
      <c r="SM124" s="11"/>
      <c r="SN124" s="11"/>
      <c r="SO124" s="11"/>
      <c r="SP124" s="11"/>
      <c r="SQ124" s="11"/>
      <c r="SR124" s="11"/>
      <c r="SS124" s="11"/>
      <c r="ST124" s="11"/>
      <c r="SU124" s="11"/>
      <c r="SV124" s="11"/>
      <c r="SW124" s="11"/>
      <c r="SX124" s="11"/>
      <c r="SY124" s="11"/>
      <c r="SZ124" s="11"/>
      <c r="TA124" s="11"/>
      <c r="TB124" s="11"/>
      <c r="TC124" s="11"/>
      <c r="TD124" s="11"/>
      <c r="TE124" s="11"/>
      <c r="TF124" s="11"/>
      <c r="TG124" s="11"/>
      <c r="TH124" s="11"/>
      <c r="TI124" s="11"/>
      <c r="TJ124" s="11"/>
      <c r="TK124" s="11"/>
      <c r="TL124" s="11"/>
      <c r="TM124" s="11"/>
      <c r="TN124" s="11"/>
      <c r="TO124" s="11"/>
      <c r="TP124" s="11"/>
      <c r="TQ124" s="11"/>
      <c r="TR124" s="11"/>
      <c r="TS124" s="11"/>
      <c r="TT124" s="11"/>
      <c r="TU124" s="11"/>
      <c r="TV124" s="11"/>
      <c r="TW124" s="11"/>
      <c r="TX124" s="11"/>
      <c r="TY124" s="11"/>
      <c r="TZ124" s="11"/>
      <c r="UA124" s="11"/>
      <c r="UB124" s="11"/>
      <c r="UC124" s="11"/>
      <c r="UD124" s="11"/>
      <c r="UE124" s="11"/>
      <c r="UF124" s="11"/>
      <c r="UG124" s="11"/>
      <c r="UH124" s="11"/>
      <c r="UI124" s="11"/>
      <c r="UJ124" s="11"/>
      <c r="UK124" s="11"/>
      <c r="UL124" s="11"/>
      <c r="UM124" s="11"/>
      <c r="UN124" s="11"/>
      <c r="UO124" s="11"/>
      <c r="UP124" s="11"/>
      <c r="UQ124" s="11"/>
      <c r="UR124" s="11"/>
      <c r="US124" s="11"/>
      <c r="UT124" s="11"/>
      <c r="UU124" s="11"/>
      <c r="UV124" s="11"/>
      <c r="UW124" s="11"/>
      <c r="UX124" s="11"/>
      <c r="UY124" s="11"/>
      <c r="UZ124" s="11"/>
      <c r="VA124" s="11"/>
      <c r="VB124" s="11"/>
      <c r="VC124" s="11"/>
      <c r="VD124" s="11"/>
      <c r="VE124" s="11"/>
      <c r="VF124" s="11"/>
      <c r="VG124" s="11"/>
      <c r="VH124" s="11"/>
      <c r="VI124" s="11"/>
      <c r="VJ124" s="11"/>
      <c r="VK124" s="11"/>
      <c r="VL124" s="11"/>
      <c r="VM124" s="11"/>
      <c r="VN124" s="11"/>
      <c r="VO124" s="11"/>
      <c r="VP124" s="11"/>
      <c r="VQ124" s="11"/>
      <c r="VR124" s="11"/>
      <c r="VS124" s="11"/>
      <c r="VT124" s="11"/>
      <c r="VU124" s="11"/>
      <c r="VV124" s="11"/>
      <c r="VW124" s="11"/>
      <c r="VX124" s="11"/>
      <c r="VY124" s="11"/>
      <c r="VZ124" s="11"/>
      <c r="WA124" s="11"/>
      <c r="WB124" s="11"/>
      <c r="WC124" s="11"/>
      <c r="WD124" s="11"/>
      <c r="WE124" s="11"/>
      <c r="WF124" s="11"/>
      <c r="WG124" s="11"/>
      <c r="WH124" s="11"/>
      <c r="WI124" s="11"/>
      <c r="WJ124" s="11"/>
      <c r="WK124" s="11"/>
    </row>
    <row r="125" ht="36.75" customHeight="1">
      <c r="A125" s="198">
        <v>1</v>
      </c>
      <c r="B125" s="190" t="s">
        <v>141</v>
      </c>
      <c r="C125" s="354" t="s">
        <v>142</v>
      </c>
      <c r="D125" s="363"/>
      <c r="E125" s="199">
        <v>150</v>
      </c>
      <c r="F125" s="259" t="s">
        <v>143</v>
      </c>
      <c r="G125" s="199">
        <v>2024</v>
      </c>
      <c r="H125" s="230">
        <v>20</v>
      </c>
      <c r="I125" s="260">
        <v>20</v>
      </c>
      <c r="J125" s="236">
        <v>2</v>
      </c>
      <c r="K125" s="223">
        <v>100</v>
      </c>
      <c r="L125" s="340">
        <f t="shared" si="4"/>
        <v>90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10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</row>
    <row r="126" s="197" customFormat="1" ht="12.75" customHeight="1">
      <c r="A126" s="245">
        <v>1</v>
      </c>
      <c r="B126" s="214" t="s">
        <v>96</v>
      </c>
      <c r="C126" s="190"/>
      <c r="D126" s="4"/>
      <c r="E126" s="216">
        <v>90</v>
      </c>
      <c r="F126" s="215"/>
      <c r="G126" s="216">
        <v>1</v>
      </c>
      <c r="H126" s="217">
        <f>H125</f>
        <v>20</v>
      </c>
      <c r="I126" s="217">
        <f>I125</f>
        <v>20</v>
      </c>
      <c r="J126" s="216">
        <f>J125</f>
        <v>2</v>
      </c>
      <c r="K126" s="248"/>
      <c r="L126" s="205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7"/>
      <c r="BH126" s="197"/>
      <c r="BI126" s="197"/>
      <c r="BJ126" s="197"/>
      <c r="BK126" s="197"/>
      <c r="BL126" s="197"/>
      <c r="BM126" s="197"/>
      <c r="BN126" s="197"/>
      <c r="BO126" s="197"/>
      <c r="BP126" s="197"/>
      <c r="BQ126" s="197"/>
      <c r="BR126" s="197"/>
      <c r="BS126" s="197"/>
      <c r="BT126" s="197"/>
      <c r="BU126" s="197"/>
      <c r="BV126" s="197"/>
      <c r="BW126" s="197"/>
      <c r="BX126" s="197"/>
      <c r="BY126" s="197"/>
      <c r="BZ126" s="197"/>
      <c r="CA126" s="197"/>
      <c r="CB126" s="197"/>
      <c r="CC126" s="197"/>
      <c r="CD126" s="197"/>
      <c r="CE126" s="197"/>
      <c r="CF126" s="197"/>
      <c r="CG126" s="197"/>
      <c r="CH126" s="197"/>
      <c r="CI126" s="197"/>
      <c r="CJ126" s="197"/>
      <c r="CK126" s="197"/>
      <c r="CL126" s="197"/>
      <c r="CM126" s="197"/>
      <c r="CN126" s="197"/>
      <c r="CO126" s="197"/>
      <c r="CP126" s="197"/>
      <c r="CQ126" s="197"/>
      <c r="CR126" s="197"/>
      <c r="CS126" s="197"/>
      <c r="CT126" s="197"/>
      <c r="CU126" s="197"/>
      <c r="CV126" s="197"/>
      <c r="CW126" s="197"/>
      <c r="CX126" s="197"/>
      <c r="CY126" s="197"/>
      <c r="CZ126" s="197"/>
      <c r="DA126" s="197"/>
      <c r="DB126" s="197"/>
      <c r="DC126" s="197"/>
      <c r="DD126" s="197"/>
      <c r="DE126" s="197"/>
      <c r="DF126" s="197"/>
      <c r="DG126" s="197"/>
      <c r="DH126" s="197"/>
      <c r="DI126" s="197"/>
      <c r="DJ126" s="197"/>
      <c r="DK126" s="197"/>
      <c r="DL126" s="197"/>
      <c r="DM126" s="197"/>
      <c r="DN126" s="197"/>
      <c r="DO126" s="197"/>
      <c r="DP126" s="197"/>
      <c r="DQ126" s="197"/>
      <c r="DR126" s="197"/>
      <c r="DS126" s="197"/>
      <c r="DT126" s="197"/>
      <c r="DU126" s="197"/>
      <c r="DV126" s="197"/>
      <c r="DW126" s="197"/>
      <c r="DX126" s="197"/>
      <c r="DY126" s="197"/>
      <c r="DZ126" s="197"/>
      <c r="EA126" s="197"/>
      <c r="EB126" s="197"/>
      <c r="EC126" s="197"/>
      <c r="ED126" s="197"/>
      <c r="EE126" s="197"/>
      <c r="EF126" s="197"/>
      <c r="EG126" s="197"/>
      <c r="EH126" s="197"/>
      <c r="EI126" s="197"/>
      <c r="EJ126" s="197"/>
      <c r="EK126" s="197"/>
      <c r="EL126" s="197"/>
      <c r="EM126" s="197"/>
      <c r="EN126" s="197"/>
      <c r="EO126" s="197"/>
      <c r="EP126" s="197"/>
      <c r="EQ126" s="197"/>
      <c r="ER126" s="197"/>
      <c r="ES126" s="197"/>
      <c r="ET126" s="197"/>
      <c r="EU126" s="197"/>
      <c r="EV126" s="197"/>
      <c r="EW126" s="197"/>
      <c r="EX126" s="197"/>
      <c r="EY126" s="197"/>
      <c r="EZ126" s="197"/>
      <c r="FA126" s="197"/>
      <c r="FB126" s="197"/>
      <c r="FC126" s="197"/>
      <c r="FD126" s="197"/>
      <c r="FE126" s="197"/>
      <c r="FF126" s="197"/>
      <c r="FG126" s="197"/>
      <c r="FH126" s="197"/>
      <c r="FI126" s="197"/>
      <c r="FJ126" s="197"/>
      <c r="FK126" s="197"/>
      <c r="FL126" s="197"/>
      <c r="FM126" s="197"/>
      <c r="FN126" s="197"/>
      <c r="FO126" s="197"/>
      <c r="FP126" s="197"/>
      <c r="FQ126" s="197"/>
      <c r="FR126" s="197"/>
      <c r="FS126" s="197"/>
      <c r="FT126" s="197"/>
      <c r="FU126" s="197"/>
      <c r="FV126" s="197"/>
      <c r="FW126" s="197"/>
      <c r="FX126" s="197"/>
      <c r="FY126" s="197"/>
      <c r="FZ126" s="197"/>
      <c r="GA126" s="197"/>
      <c r="GB126" s="197"/>
      <c r="GC126" s="197"/>
      <c r="GD126" s="197"/>
      <c r="GE126" s="197"/>
      <c r="GF126" s="197"/>
      <c r="GG126" s="197"/>
      <c r="GH126" s="197"/>
      <c r="GI126" s="197"/>
      <c r="GJ126" s="197"/>
      <c r="GK126" s="197"/>
      <c r="GL126" s="197"/>
      <c r="GM126" s="197"/>
      <c r="GN126" s="197"/>
      <c r="GO126" s="197"/>
      <c r="GP126" s="197"/>
      <c r="GQ126" s="197"/>
      <c r="GR126" s="197"/>
      <c r="GS126" s="197"/>
      <c r="GT126" s="197"/>
      <c r="GU126" s="197"/>
      <c r="GV126" s="197"/>
      <c r="GW126" s="197"/>
      <c r="GX126" s="197"/>
      <c r="GY126" s="197"/>
      <c r="GZ126" s="197"/>
      <c r="HA126" s="197"/>
      <c r="HB126" s="197"/>
      <c r="HC126" s="197"/>
      <c r="HD126" s="197"/>
      <c r="HE126" s="197"/>
      <c r="HF126" s="197"/>
      <c r="HG126" s="197"/>
      <c r="HH126" s="197"/>
      <c r="HI126" s="197"/>
      <c r="HJ126" s="197"/>
      <c r="HK126" s="197"/>
      <c r="HL126" s="197"/>
      <c r="HM126" s="197"/>
      <c r="HN126" s="197"/>
      <c r="HO126" s="197"/>
      <c r="HP126" s="197"/>
      <c r="HQ126" s="197"/>
      <c r="HR126" s="197"/>
      <c r="HS126" s="197"/>
      <c r="HT126" s="197"/>
      <c r="HU126" s="197"/>
      <c r="HV126" s="197"/>
      <c r="HW126" s="197"/>
      <c r="HX126" s="197"/>
      <c r="HY126" s="197"/>
      <c r="HZ126" s="197"/>
      <c r="IA126" s="197"/>
      <c r="IB126" s="197"/>
      <c r="IC126" s="197"/>
      <c r="ID126" s="197"/>
      <c r="IE126" s="197"/>
      <c r="IF126" s="197"/>
      <c r="IG126" s="197"/>
      <c r="IH126" s="197"/>
      <c r="II126" s="197"/>
      <c r="IJ126" s="197"/>
      <c r="IK126" s="197"/>
      <c r="IL126" s="197"/>
      <c r="IM126" s="197"/>
      <c r="IN126" s="197"/>
      <c r="IO126" s="197"/>
      <c r="IP126" s="197"/>
      <c r="IQ126" s="197"/>
      <c r="IR126" s="197"/>
      <c r="IS126" s="197"/>
      <c r="IT126" s="197"/>
      <c r="IU126" s="197"/>
      <c r="IV126" s="197"/>
      <c r="IW126" s="197"/>
      <c r="IX126" s="197"/>
      <c r="IY126" s="197"/>
      <c r="IZ126" s="197"/>
      <c r="JA126" s="197"/>
      <c r="JB126" s="197"/>
      <c r="JC126" s="197"/>
      <c r="JD126" s="197"/>
      <c r="JE126" s="197"/>
      <c r="JF126" s="197"/>
      <c r="JG126" s="197"/>
      <c r="JH126" s="197"/>
      <c r="JI126" s="197"/>
      <c r="JJ126" s="197"/>
      <c r="JK126" s="197"/>
      <c r="JL126" s="197"/>
      <c r="JM126" s="197"/>
      <c r="JN126" s="197"/>
      <c r="JO126" s="197"/>
      <c r="JP126" s="197"/>
      <c r="JQ126" s="197"/>
      <c r="JR126" s="197"/>
      <c r="JS126" s="197"/>
      <c r="JT126" s="197"/>
      <c r="JU126" s="197"/>
      <c r="JV126" s="197"/>
      <c r="JW126" s="197"/>
      <c r="JX126" s="197"/>
      <c r="JY126" s="197"/>
      <c r="JZ126" s="197"/>
      <c r="KA126" s="197"/>
      <c r="KB126" s="197"/>
      <c r="KC126" s="197"/>
      <c r="KD126" s="197"/>
      <c r="KE126" s="197"/>
      <c r="KF126" s="197"/>
      <c r="KG126" s="197"/>
      <c r="KH126" s="197"/>
      <c r="KI126" s="197"/>
      <c r="KJ126" s="197"/>
      <c r="KK126" s="197"/>
      <c r="KL126" s="197"/>
      <c r="KM126" s="197"/>
      <c r="KN126" s="197"/>
      <c r="KO126" s="197"/>
      <c r="KP126" s="197"/>
      <c r="KQ126" s="197"/>
      <c r="KR126" s="197"/>
      <c r="KS126" s="197"/>
      <c r="KT126" s="197"/>
      <c r="KU126" s="197"/>
      <c r="KV126" s="197"/>
      <c r="KW126" s="197"/>
      <c r="KX126" s="197"/>
      <c r="KY126" s="197"/>
      <c r="KZ126" s="197"/>
      <c r="LA126" s="197"/>
      <c r="LB126" s="197"/>
      <c r="LC126" s="197"/>
      <c r="LD126" s="197"/>
      <c r="LE126" s="197"/>
      <c r="LF126" s="197"/>
      <c r="LG126" s="197"/>
      <c r="LH126" s="197"/>
      <c r="LI126" s="197"/>
      <c r="LJ126" s="197"/>
      <c r="LK126" s="197"/>
      <c r="LL126" s="197"/>
      <c r="LM126" s="197"/>
      <c r="LN126" s="197"/>
      <c r="LO126" s="197"/>
      <c r="LP126" s="197"/>
      <c r="LQ126" s="197"/>
      <c r="LR126" s="197"/>
      <c r="LS126" s="197"/>
      <c r="LT126" s="197"/>
      <c r="LU126" s="197"/>
      <c r="LV126" s="197"/>
      <c r="LW126" s="197"/>
      <c r="LX126" s="197"/>
      <c r="LY126" s="197"/>
      <c r="LZ126" s="197"/>
      <c r="MA126" s="197"/>
      <c r="MB126" s="197"/>
      <c r="MC126" s="197"/>
      <c r="MD126" s="197"/>
      <c r="ME126" s="197"/>
      <c r="MF126" s="197"/>
      <c r="MG126" s="197"/>
      <c r="MH126" s="197"/>
      <c r="MI126" s="197"/>
      <c r="MJ126" s="197"/>
      <c r="MK126" s="197"/>
      <c r="ML126" s="197"/>
      <c r="MM126" s="197"/>
      <c r="MN126" s="197"/>
      <c r="MO126" s="197"/>
      <c r="MP126" s="197"/>
      <c r="MQ126" s="197"/>
      <c r="MR126" s="197"/>
      <c r="MS126" s="197"/>
      <c r="MT126" s="197"/>
      <c r="MU126" s="197"/>
      <c r="MV126" s="197"/>
      <c r="MW126" s="197"/>
      <c r="MX126" s="197"/>
      <c r="MY126" s="197"/>
      <c r="MZ126" s="197"/>
      <c r="NA126" s="197"/>
      <c r="NB126" s="197"/>
      <c r="NC126" s="197"/>
      <c r="ND126" s="197"/>
      <c r="NE126" s="197"/>
      <c r="NF126" s="197"/>
      <c r="NG126" s="197"/>
      <c r="NH126" s="197"/>
      <c r="NI126" s="197"/>
      <c r="NJ126" s="197"/>
      <c r="NK126" s="197"/>
      <c r="NL126" s="197"/>
      <c r="NM126" s="197"/>
      <c r="NN126" s="197"/>
      <c r="NO126" s="197"/>
      <c r="NP126" s="197"/>
      <c r="NQ126" s="197"/>
      <c r="NR126" s="197"/>
      <c r="NS126" s="197"/>
      <c r="NT126" s="197"/>
      <c r="NU126" s="197"/>
      <c r="NV126" s="197"/>
      <c r="NW126" s="197"/>
      <c r="NX126" s="197"/>
      <c r="NY126" s="197"/>
      <c r="NZ126" s="197"/>
      <c r="OA126" s="197"/>
      <c r="OB126" s="197"/>
      <c r="OC126" s="197"/>
      <c r="OD126" s="197"/>
      <c r="OE126" s="197"/>
      <c r="OF126" s="197"/>
      <c r="OG126" s="197"/>
      <c r="OH126" s="197"/>
      <c r="OI126" s="197"/>
      <c r="OJ126" s="197"/>
      <c r="OK126" s="197"/>
      <c r="OL126" s="197"/>
      <c r="OM126" s="197"/>
      <c r="ON126" s="197"/>
      <c r="OO126" s="197"/>
      <c r="OP126" s="197"/>
      <c r="OQ126" s="197"/>
      <c r="OR126" s="197"/>
      <c r="OS126" s="197"/>
      <c r="OT126" s="197"/>
      <c r="OU126" s="197"/>
      <c r="OV126" s="197"/>
      <c r="OW126" s="197"/>
      <c r="OX126" s="197"/>
      <c r="OY126" s="197"/>
      <c r="OZ126" s="197"/>
      <c r="PA126" s="197"/>
      <c r="PB126" s="197"/>
      <c r="PC126" s="197"/>
      <c r="PD126" s="197"/>
      <c r="PE126" s="197"/>
      <c r="PF126" s="197"/>
      <c r="PG126" s="197"/>
      <c r="PH126" s="197"/>
      <c r="PI126" s="197"/>
      <c r="PJ126" s="197"/>
      <c r="PK126" s="197"/>
      <c r="PL126" s="197"/>
      <c r="PM126" s="197"/>
      <c r="PN126" s="197"/>
      <c r="PO126" s="197"/>
      <c r="PP126" s="197"/>
      <c r="PQ126" s="197"/>
      <c r="PR126" s="197"/>
      <c r="PS126" s="197"/>
      <c r="PT126" s="197"/>
      <c r="PU126" s="197"/>
      <c r="PV126" s="197"/>
      <c r="PW126" s="197"/>
      <c r="PX126" s="197"/>
      <c r="PY126" s="197"/>
      <c r="PZ126" s="197"/>
      <c r="QA126" s="197"/>
      <c r="QB126" s="197"/>
      <c r="QC126" s="197"/>
      <c r="QD126" s="197"/>
      <c r="QE126" s="197"/>
      <c r="QF126" s="197"/>
      <c r="QG126" s="197"/>
      <c r="QH126" s="197"/>
      <c r="QI126" s="197"/>
      <c r="QJ126" s="197"/>
      <c r="QK126" s="197"/>
      <c r="QL126" s="197"/>
      <c r="QM126" s="197"/>
      <c r="QN126" s="197"/>
      <c r="QO126" s="197"/>
      <c r="QP126" s="197"/>
      <c r="QQ126" s="197"/>
      <c r="QR126" s="197"/>
      <c r="QS126" s="197"/>
      <c r="QT126" s="197"/>
      <c r="QU126" s="197"/>
      <c r="QV126" s="197"/>
      <c r="QW126" s="197"/>
      <c r="QX126" s="197"/>
      <c r="QY126" s="197"/>
      <c r="QZ126" s="197"/>
      <c r="RA126" s="197"/>
      <c r="RB126" s="197"/>
      <c r="RC126" s="197"/>
      <c r="RD126" s="197"/>
      <c r="RE126" s="197"/>
      <c r="RF126" s="197"/>
      <c r="RG126" s="197"/>
      <c r="RH126" s="197"/>
      <c r="RI126" s="197"/>
      <c r="RJ126" s="197"/>
      <c r="RK126" s="197"/>
      <c r="RL126" s="197"/>
      <c r="RM126" s="197"/>
      <c r="RN126" s="197"/>
      <c r="RO126" s="197"/>
      <c r="RP126" s="197"/>
      <c r="RQ126" s="197"/>
      <c r="RR126" s="197"/>
      <c r="RS126" s="197"/>
      <c r="RT126" s="197"/>
      <c r="RU126" s="197"/>
      <c r="RV126" s="197"/>
      <c r="RW126" s="197"/>
      <c r="RX126" s="197"/>
      <c r="RY126" s="197"/>
      <c r="RZ126" s="197"/>
      <c r="SA126" s="197"/>
      <c r="SB126" s="197"/>
      <c r="SC126" s="197"/>
      <c r="SD126" s="197"/>
      <c r="SE126" s="197"/>
      <c r="SF126" s="197"/>
      <c r="SG126" s="197"/>
      <c r="SH126" s="197"/>
      <c r="SI126" s="197"/>
      <c r="SJ126" s="197"/>
      <c r="SK126" s="197"/>
      <c r="SL126" s="197"/>
      <c r="SM126" s="197"/>
      <c r="SN126" s="197"/>
      <c r="SO126" s="197"/>
      <c r="SP126" s="197"/>
      <c r="SQ126" s="197"/>
      <c r="SR126" s="197"/>
      <c r="SS126" s="197"/>
      <c r="ST126" s="197"/>
      <c r="SU126" s="197"/>
      <c r="SV126" s="197"/>
      <c r="SW126" s="197"/>
      <c r="SX126" s="197"/>
      <c r="SY126" s="197"/>
      <c r="SZ126" s="197"/>
      <c r="TA126" s="197"/>
      <c r="TB126" s="197"/>
      <c r="TC126" s="197"/>
      <c r="TD126" s="197"/>
      <c r="TE126" s="197"/>
      <c r="TF126" s="197"/>
      <c r="TG126" s="197"/>
      <c r="TH126" s="197"/>
      <c r="TI126" s="197"/>
      <c r="TJ126" s="197"/>
      <c r="TK126" s="197"/>
      <c r="TL126" s="197"/>
      <c r="TM126" s="197"/>
      <c r="TN126" s="197"/>
      <c r="TO126" s="197"/>
      <c r="TP126" s="197"/>
      <c r="TQ126" s="197"/>
      <c r="TR126" s="197"/>
      <c r="TS126" s="197"/>
      <c r="TT126" s="197"/>
      <c r="TU126" s="197"/>
      <c r="TV126" s="197"/>
      <c r="TW126" s="197"/>
      <c r="TX126" s="197"/>
      <c r="TY126" s="197"/>
      <c r="TZ126" s="197"/>
      <c r="UA126" s="197"/>
      <c r="UB126" s="197"/>
      <c r="UC126" s="197"/>
      <c r="UD126" s="197"/>
      <c r="UE126" s="197"/>
      <c r="UF126" s="197"/>
      <c r="UG126" s="197"/>
      <c r="UH126" s="197"/>
      <c r="UI126" s="197"/>
      <c r="UJ126" s="197"/>
      <c r="UK126" s="197"/>
      <c r="UL126" s="197"/>
      <c r="UM126" s="197"/>
      <c r="UN126" s="197"/>
      <c r="UO126" s="197"/>
      <c r="UP126" s="197"/>
      <c r="UQ126" s="197"/>
      <c r="UR126" s="197"/>
      <c r="US126" s="197"/>
      <c r="UT126" s="197"/>
      <c r="UU126" s="197"/>
      <c r="UV126" s="197"/>
      <c r="UW126" s="197"/>
      <c r="UX126" s="197"/>
      <c r="UY126" s="197"/>
      <c r="UZ126" s="197"/>
      <c r="VA126" s="197"/>
      <c r="VB126" s="197"/>
      <c r="VC126" s="197"/>
      <c r="VD126" s="197"/>
      <c r="VE126" s="197"/>
      <c r="VF126" s="197"/>
      <c r="VG126" s="197"/>
      <c r="VH126" s="197"/>
      <c r="VI126" s="197"/>
      <c r="VJ126" s="197"/>
      <c r="VK126" s="197"/>
      <c r="VL126" s="197"/>
      <c r="VM126" s="197"/>
      <c r="VN126" s="197"/>
      <c r="VO126" s="197"/>
      <c r="VP126" s="197"/>
      <c r="VQ126" s="197"/>
      <c r="VR126" s="197"/>
      <c r="VS126" s="197"/>
      <c r="VT126" s="197"/>
      <c r="VU126" s="197"/>
      <c r="VV126" s="197"/>
      <c r="VW126" s="197"/>
      <c r="VX126" s="197"/>
      <c r="VY126" s="197"/>
      <c r="VZ126" s="197"/>
      <c r="WA126" s="197"/>
      <c r="WB126" s="197"/>
      <c r="WC126" s="197"/>
      <c r="WD126" s="197"/>
      <c r="WE126" s="197"/>
      <c r="WF126" s="197"/>
      <c r="WG126" s="197"/>
      <c r="WH126" s="197"/>
      <c r="WI126" s="197"/>
      <c r="WJ126" s="197"/>
      <c r="WK126" s="197"/>
    </row>
    <row r="127" s="197" customFormat="1" ht="12.75" customHeight="1">
      <c r="A127" s="179"/>
      <c r="B127" s="170"/>
      <c r="C127" s="175"/>
      <c r="D127" s="4"/>
      <c r="E127" s="323"/>
      <c r="F127" s="180"/>
      <c r="G127" s="181"/>
      <c r="H127" s="78"/>
      <c r="I127" s="78"/>
      <c r="J127" s="181"/>
      <c r="K127" s="209"/>
      <c r="L127" s="205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75"/>
      <c r="BH127" s="275"/>
      <c r="BI127" s="275"/>
      <c r="BJ127" s="275"/>
      <c r="BK127" s="275"/>
      <c r="BL127" s="275"/>
      <c r="BM127" s="275"/>
      <c r="BN127" s="275"/>
      <c r="BO127" s="275"/>
      <c r="BP127" s="275"/>
      <c r="BQ127" s="275"/>
      <c r="BR127" s="275"/>
      <c r="BS127" s="275"/>
      <c r="BT127" s="275"/>
      <c r="BU127" s="275"/>
      <c r="BV127" s="275"/>
      <c r="BW127" s="275"/>
      <c r="BX127" s="275"/>
      <c r="BY127" s="275"/>
      <c r="BZ127" s="275"/>
      <c r="CA127" s="275"/>
      <c r="CB127" s="275"/>
      <c r="CC127" s="275"/>
      <c r="CD127" s="275"/>
      <c r="CE127" s="275"/>
      <c r="CF127" s="275"/>
      <c r="CG127" s="275"/>
      <c r="CH127" s="275"/>
      <c r="CI127" s="275"/>
      <c r="CJ127" s="275"/>
      <c r="CK127" s="275"/>
      <c r="CL127" s="275"/>
      <c r="CM127" s="275"/>
      <c r="CN127" s="275"/>
      <c r="CO127" s="275"/>
      <c r="CP127" s="275"/>
      <c r="CQ127" s="275"/>
      <c r="CR127" s="275"/>
      <c r="CS127" s="275"/>
      <c r="CT127" s="275"/>
      <c r="CU127" s="275"/>
      <c r="CV127" s="275"/>
      <c r="CW127" s="275"/>
      <c r="CX127" s="275"/>
      <c r="CY127" s="275"/>
      <c r="CZ127" s="275"/>
      <c r="DA127" s="275"/>
      <c r="DB127" s="275"/>
      <c r="DC127" s="275"/>
      <c r="DD127" s="275"/>
      <c r="DE127" s="275"/>
      <c r="DF127" s="275"/>
      <c r="DG127" s="275"/>
      <c r="DH127" s="275"/>
      <c r="DI127" s="275"/>
      <c r="DJ127" s="275"/>
      <c r="DK127" s="275"/>
      <c r="DL127" s="275"/>
      <c r="DM127" s="275"/>
      <c r="DN127" s="275"/>
      <c r="DO127" s="275"/>
      <c r="DP127" s="275"/>
      <c r="DQ127" s="275"/>
      <c r="DR127" s="275"/>
      <c r="DS127" s="275"/>
      <c r="DT127" s="275"/>
      <c r="DU127" s="275"/>
      <c r="DV127" s="275"/>
      <c r="DW127" s="275"/>
      <c r="DX127" s="275"/>
      <c r="DY127" s="275"/>
      <c r="DZ127" s="275"/>
      <c r="EA127" s="275"/>
      <c r="EB127" s="275"/>
      <c r="EC127" s="275"/>
      <c r="ED127" s="275"/>
      <c r="EE127" s="275"/>
      <c r="EF127" s="275"/>
      <c r="EG127" s="275"/>
      <c r="EH127" s="275"/>
      <c r="EI127" s="275"/>
      <c r="EJ127" s="275"/>
      <c r="EK127" s="275"/>
      <c r="EL127" s="275"/>
      <c r="EM127" s="275"/>
      <c r="EN127" s="275"/>
      <c r="EO127" s="275"/>
      <c r="EP127" s="275"/>
      <c r="EQ127" s="275"/>
      <c r="ER127" s="275"/>
      <c r="ES127" s="275"/>
      <c r="ET127" s="275"/>
      <c r="EU127" s="275"/>
      <c r="EV127" s="275"/>
      <c r="EW127" s="275"/>
      <c r="EX127" s="275"/>
      <c r="EY127" s="275"/>
      <c r="EZ127" s="275"/>
      <c r="FA127" s="275"/>
      <c r="FB127" s="275"/>
      <c r="FC127" s="275"/>
      <c r="FD127" s="275"/>
      <c r="FE127" s="275"/>
      <c r="FF127" s="275"/>
      <c r="FG127" s="275"/>
      <c r="FH127" s="275"/>
      <c r="FI127" s="275"/>
      <c r="FJ127" s="275"/>
      <c r="FK127" s="275"/>
      <c r="FL127" s="275"/>
      <c r="FM127" s="275"/>
      <c r="FN127" s="275"/>
      <c r="FO127" s="275"/>
      <c r="FP127" s="275"/>
      <c r="FQ127" s="275"/>
      <c r="FR127" s="275"/>
      <c r="FS127" s="275"/>
      <c r="FT127" s="275"/>
      <c r="FU127" s="275"/>
      <c r="FV127" s="275"/>
      <c r="FW127" s="275"/>
      <c r="FX127" s="275"/>
      <c r="FY127" s="275"/>
      <c r="FZ127" s="275"/>
      <c r="GA127" s="275"/>
      <c r="GB127" s="275"/>
      <c r="GC127" s="275"/>
      <c r="GD127" s="275"/>
      <c r="GE127" s="275"/>
      <c r="GF127" s="275"/>
      <c r="GG127" s="275"/>
      <c r="GH127" s="275"/>
      <c r="GI127" s="275"/>
      <c r="GJ127" s="275"/>
      <c r="GK127" s="275"/>
      <c r="GL127" s="275"/>
      <c r="GM127" s="275"/>
      <c r="GN127" s="275"/>
      <c r="GO127" s="275"/>
      <c r="GP127" s="275"/>
      <c r="GQ127" s="275"/>
      <c r="GR127" s="275"/>
      <c r="GS127" s="275"/>
      <c r="GT127" s="275"/>
      <c r="GU127" s="275"/>
      <c r="GV127" s="275"/>
      <c r="GW127" s="275"/>
      <c r="GX127" s="275"/>
      <c r="GY127" s="275"/>
      <c r="GZ127" s="275"/>
      <c r="HA127" s="275"/>
      <c r="HB127" s="275"/>
      <c r="HC127" s="275"/>
      <c r="HD127" s="275"/>
      <c r="HE127" s="275"/>
      <c r="HF127" s="275"/>
      <c r="HG127" s="275"/>
      <c r="HH127" s="275"/>
      <c r="HI127" s="275"/>
      <c r="HJ127" s="275"/>
      <c r="HK127" s="275"/>
      <c r="HL127" s="275"/>
      <c r="HM127" s="275"/>
      <c r="HN127" s="275"/>
      <c r="HO127" s="275"/>
      <c r="HP127" s="275"/>
      <c r="HQ127" s="275"/>
      <c r="HR127" s="275"/>
      <c r="HS127" s="275"/>
      <c r="HT127" s="275"/>
      <c r="HU127" s="275"/>
      <c r="HV127" s="275"/>
      <c r="HW127" s="275"/>
      <c r="HX127" s="275"/>
      <c r="HY127" s="275"/>
      <c r="HZ127" s="275"/>
      <c r="IA127" s="275"/>
      <c r="IB127" s="275"/>
      <c r="IC127" s="275"/>
      <c r="ID127" s="275"/>
      <c r="IE127" s="275"/>
      <c r="IF127" s="275"/>
      <c r="IG127" s="275"/>
      <c r="IH127" s="275"/>
      <c r="II127" s="275"/>
      <c r="IJ127" s="275"/>
      <c r="IK127" s="275"/>
      <c r="IL127" s="275"/>
      <c r="IM127" s="275"/>
      <c r="IN127" s="275"/>
      <c r="IO127" s="275"/>
      <c r="IP127" s="275"/>
      <c r="IQ127" s="275"/>
      <c r="IR127" s="275"/>
      <c r="IS127" s="275"/>
      <c r="IT127" s="275"/>
      <c r="IU127" s="275"/>
      <c r="IV127" s="275"/>
      <c r="IW127" s="275"/>
      <c r="IX127" s="275"/>
      <c r="IY127" s="275"/>
      <c r="IZ127" s="275"/>
      <c r="JA127" s="275"/>
      <c r="JB127" s="275"/>
      <c r="JC127" s="275"/>
      <c r="JD127" s="275"/>
      <c r="JE127" s="275"/>
      <c r="JF127" s="275"/>
      <c r="JG127" s="275"/>
      <c r="JH127" s="275"/>
      <c r="JI127" s="275"/>
      <c r="JJ127" s="275"/>
      <c r="JK127" s="275"/>
      <c r="JL127" s="275"/>
      <c r="JM127" s="275"/>
      <c r="JN127" s="275"/>
      <c r="JO127" s="275"/>
      <c r="JP127" s="275"/>
      <c r="JQ127" s="275"/>
      <c r="JR127" s="275"/>
      <c r="JS127" s="275"/>
      <c r="JT127" s="275"/>
      <c r="JU127" s="275"/>
      <c r="JV127" s="275"/>
      <c r="JW127" s="275"/>
      <c r="JX127" s="275"/>
      <c r="JY127" s="275"/>
      <c r="JZ127" s="275"/>
      <c r="KA127" s="275"/>
      <c r="KB127" s="275"/>
      <c r="KC127" s="275"/>
      <c r="KD127" s="275"/>
      <c r="KE127" s="275"/>
      <c r="KF127" s="275"/>
      <c r="KG127" s="275"/>
      <c r="KH127" s="275"/>
      <c r="KI127" s="275"/>
      <c r="KJ127" s="275"/>
      <c r="KK127" s="275"/>
      <c r="KL127" s="275"/>
      <c r="KM127" s="275"/>
      <c r="KN127" s="275"/>
      <c r="KO127" s="275"/>
      <c r="KP127" s="275"/>
      <c r="KQ127" s="275"/>
      <c r="KR127" s="275"/>
      <c r="KS127" s="275"/>
      <c r="KT127" s="275"/>
      <c r="KU127" s="275"/>
      <c r="KV127" s="275"/>
      <c r="KW127" s="275"/>
      <c r="KX127" s="275"/>
      <c r="KY127" s="275"/>
      <c r="KZ127" s="275"/>
      <c r="LA127" s="275"/>
      <c r="LB127" s="275"/>
      <c r="LC127" s="275"/>
      <c r="LD127" s="275"/>
      <c r="LE127" s="275"/>
      <c r="LF127" s="275"/>
      <c r="LG127" s="275"/>
      <c r="LH127" s="275"/>
      <c r="LI127" s="275"/>
      <c r="LJ127" s="275"/>
      <c r="LK127" s="275"/>
      <c r="LL127" s="275"/>
      <c r="LM127" s="275"/>
      <c r="LN127" s="275"/>
      <c r="LO127" s="275"/>
      <c r="LP127" s="275"/>
      <c r="LQ127" s="275"/>
      <c r="LR127" s="275"/>
      <c r="LS127" s="275"/>
      <c r="LT127" s="275"/>
      <c r="LU127" s="275"/>
      <c r="LV127" s="275"/>
      <c r="LW127" s="275"/>
      <c r="LX127" s="275"/>
      <c r="LY127" s="275"/>
      <c r="LZ127" s="275"/>
      <c r="MA127" s="275"/>
      <c r="MB127" s="275"/>
      <c r="MC127" s="275"/>
      <c r="MD127" s="275"/>
      <c r="ME127" s="275"/>
      <c r="MF127" s="275"/>
      <c r="MG127" s="275"/>
      <c r="MH127" s="275"/>
      <c r="MI127" s="275"/>
      <c r="MJ127" s="275"/>
      <c r="MK127" s="275"/>
      <c r="ML127" s="275"/>
      <c r="MM127" s="275"/>
      <c r="MN127" s="275"/>
      <c r="MO127" s="275"/>
      <c r="MP127" s="275"/>
      <c r="MQ127" s="275"/>
      <c r="MR127" s="275"/>
      <c r="MS127" s="275"/>
      <c r="MT127" s="275"/>
      <c r="MU127" s="275"/>
      <c r="MV127" s="275"/>
      <c r="MW127" s="275"/>
      <c r="MX127" s="275"/>
      <c r="MY127" s="275"/>
      <c r="MZ127" s="275"/>
      <c r="NA127" s="275"/>
      <c r="NB127" s="275"/>
      <c r="NC127" s="275"/>
      <c r="ND127" s="275"/>
      <c r="NE127" s="275"/>
      <c r="NF127" s="275"/>
      <c r="NG127" s="275"/>
      <c r="NH127" s="275"/>
      <c r="NI127" s="275"/>
      <c r="NJ127" s="275"/>
      <c r="NK127" s="275"/>
      <c r="NL127" s="275"/>
      <c r="NM127" s="275"/>
      <c r="NN127" s="275"/>
      <c r="NO127" s="275"/>
      <c r="NP127" s="275"/>
      <c r="NQ127" s="275"/>
      <c r="NR127" s="275"/>
      <c r="NS127" s="275"/>
      <c r="NT127" s="275"/>
      <c r="NU127" s="275"/>
      <c r="NV127" s="275"/>
      <c r="NW127" s="275"/>
      <c r="NX127" s="275"/>
      <c r="NY127" s="275"/>
      <c r="NZ127" s="275"/>
      <c r="OA127" s="275"/>
      <c r="OB127" s="275"/>
      <c r="OC127" s="275"/>
      <c r="OD127" s="275"/>
      <c r="OE127" s="275"/>
      <c r="OF127" s="275"/>
      <c r="OG127" s="275"/>
      <c r="OH127" s="275"/>
      <c r="OI127" s="275"/>
      <c r="OJ127" s="275"/>
      <c r="OK127" s="275"/>
      <c r="OL127" s="275"/>
      <c r="OM127" s="275"/>
      <c r="ON127" s="275"/>
      <c r="OO127" s="275"/>
      <c r="OP127" s="275"/>
      <c r="OQ127" s="275"/>
      <c r="OR127" s="275"/>
      <c r="OS127" s="275"/>
      <c r="OT127" s="275"/>
      <c r="OU127" s="275"/>
      <c r="OV127" s="275"/>
      <c r="OW127" s="275"/>
      <c r="OX127" s="275"/>
      <c r="OY127" s="275"/>
      <c r="OZ127" s="275"/>
      <c r="PA127" s="275"/>
      <c r="PB127" s="275"/>
      <c r="PC127" s="275"/>
      <c r="PD127" s="275"/>
      <c r="PE127" s="275"/>
      <c r="PF127" s="275"/>
      <c r="PG127" s="275"/>
      <c r="PH127" s="275"/>
      <c r="PI127" s="275"/>
      <c r="PJ127" s="275"/>
      <c r="PK127" s="275"/>
      <c r="PL127" s="275"/>
      <c r="PM127" s="275"/>
      <c r="PN127" s="275"/>
      <c r="PO127" s="275"/>
      <c r="PP127" s="275"/>
      <c r="PQ127" s="275"/>
      <c r="PR127" s="275"/>
      <c r="PS127" s="275"/>
      <c r="PT127" s="275"/>
      <c r="PU127" s="275"/>
      <c r="PV127" s="275"/>
      <c r="PW127" s="275"/>
      <c r="PX127" s="275"/>
      <c r="PY127" s="275"/>
      <c r="PZ127" s="275"/>
      <c r="QA127" s="275"/>
      <c r="QB127" s="275"/>
      <c r="QC127" s="275"/>
      <c r="QD127" s="275"/>
      <c r="QE127" s="275"/>
      <c r="QF127" s="275"/>
      <c r="QG127" s="275"/>
      <c r="QH127" s="275"/>
      <c r="QI127" s="275"/>
      <c r="QJ127" s="275"/>
      <c r="QK127" s="275"/>
      <c r="QL127" s="275"/>
      <c r="QM127" s="275"/>
      <c r="QN127" s="275"/>
      <c r="QO127" s="275"/>
      <c r="QP127" s="275"/>
      <c r="QQ127" s="275"/>
      <c r="QR127" s="275"/>
      <c r="QS127" s="275"/>
      <c r="QT127" s="275"/>
      <c r="QU127" s="275"/>
      <c r="QV127" s="275"/>
      <c r="QW127" s="275"/>
      <c r="QX127" s="275"/>
      <c r="QY127" s="275"/>
      <c r="QZ127" s="275"/>
      <c r="RA127" s="275"/>
      <c r="RB127" s="275"/>
      <c r="RC127" s="275"/>
      <c r="RD127" s="275"/>
      <c r="RE127" s="275"/>
      <c r="RF127" s="275"/>
      <c r="RG127" s="275"/>
      <c r="RH127" s="275"/>
      <c r="RI127" s="275"/>
      <c r="RJ127" s="275"/>
      <c r="RK127" s="275"/>
      <c r="RL127" s="275"/>
      <c r="RM127" s="275"/>
      <c r="RN127" s="275"/>
      <c r="RO127" s="275"/>
      <c r="RP127" s="275"/>
      <c r="RQ127" s="275"/>
      <c r="RR127" s="275"/>
      <c r="RS127" s="275"/>
      <c r="RT127" s="275"/>
      <c r="RU127" s="275"/>
      <c r="RV127" s="275"/>
      <c r="RW127" s="275"/>
      <c r="RX127" s="275"/>
      <c r="RY127" s="275"/>
      <c r="RZ127" s="275"/>
      <c r="SA127" s="275"/>
      <c r="SB127" s="275"/>
      <c r="SC127" s="275"/>
      <c r="SD127" s="275"/>
      <c r="SE127" s="275"/>
      <c r="SF127" s="275"/>
      <c r="SG127" s="275"/>
      <c r="SH127" s="275"/>
      <c r="SI127" s="275"/>
      <c r="SJ127" s="275"/>
      <c r="SK127" s="275"/>
      <c r="SL127" s="275"/>
      <c r="SM127" s="275"/>
      <c r="SN127" s="275"/>
      <c r="SO127" s="275"/>
      <c r="SP127" s="275"/>
      <c r="SQ127" s="275"/>
      <c r="SR127" s="275"/>
      <c r="SS127" s="275"/>
      <c r="ST127" s="275"/>
      <c r="SU127" s="275"/>
      <c r="SV127" s="275"/>
      <c r="SW127" s="275"/>
      <c r="SX127" s="275"/>
      <c r="SY127" s="275"/>
      <c r="SZ127" s="275"/>
      <c r="TA127" s="275"/>
      <c r="TB127" s="275"/>
      <c r="TC127" s="275"/>
      <c r="TD127" s="275"/>
      <c r="TE127" s="275"/>
      <c r="TF127" s="275"/>
      <c r="TG127" s="275"/>
      <c r="TH127" s="275"/>
      <c r="TI127" s="275"/>
      <c r="TJ127" s="275"/>
      <c r="TK127" s="275"/>
      <c r="TL127" s="275"/>
      <c r="TM127" s="275"/>
      <c r="TN127" s="275"/>
      <c r="TO127" s="275"/>
      <c r="TP127" s="275"/>
      <c r="TQ127" s="275"/>
      <c r="TR127" s="275"/>
      <c r="TS127" s="275"/>
      <c r="TT127" s="275"/>
      <c r="TU127" s="275"/>
      <c r="TV127" s="275"/>
      <c r="TW127" s="275"/>
      <c r="TX127" s="275"/>
      <c r="TY127" s="275"/>
      <c r="TZ127" s="275"/>
      <c r="UA127" s="275"/>
      <c r="UB127" s="275"/>
      <c r="UC127" s="275"/>
      <c r="UD127" s="275"/>
      <c r="UE127" s="275"/>
      <c r="UF127" s="275"/>
      <c r="UG127" s="275"/>
      <c r="UH127" s="275"/>
      <c r="UI127" s="275"/>
      <c r="UJ127" s="275"/>
      <c r="UK127" s="275"/>
      <c r="UL127" s="275"/>
      <c r="UM127" s="275"/>
      <c r="UN127" s="275"/>
      <c r="UO127" s="275"/>
      <c r="UP127" s="275"/>
      <c r="UQ127" s="275"/>
      <c r="UR127" s="275"/>
      <c r="US127" s="275"/>
      <c r="UT127" s="275"/>
      <c r="UU127" s="275"/>
      <c r="UV127" s="275"/>
      <c r="UW127" s="275"/>
      <c r="UX127" s="275"/>
      <c r="UY127" s="275"/>
      <c r="UZ127" s="275"/>
      <c r="VA127" s="275"/>
      <c r="VB127" s="275"/>
      <c r="VC127" s="275"/>
      <c r="VD127" s="275"/>
      <c r="VE127" s="275"/>
      <c r="VF127" s="275"/>
      <c r="VG127" s="275"/>
      <c r="VH127" s="275"/>
      <c r="VI127" s="275"/>
      <c r="VJ127" s="275"/>
      <c r="VK127" s="275"/>
      <c r="VL127" s="275"/>
      <c r="VM127" s="275"/>
      <c r="VN127" s="275"/>
      <c r="VO127" s="275"/>
      <c r="VP127" s="275"/>
      <c r="VQ127" s="275"/>
      <c r="VR127" s="275"/>
      <c r="VS127" s="275"/>
      <c r="VT127" s="275"/>
      <c r="VU127" s="275"/>
      <c r="VV127" s="275"/>
      <c r="VW127" s="275"/>
      <c r="VX127" s="275"/>
      <c r="VY127" s="275"/>
      <c r="VZ127" s="275"/>
      <c r="WA127" s="275"/>
      <c r="WB127" s="275"/>
      <c r="WC127" s="275"/>
      <c r="WD127" s="275"/>
      <c r="WE127" s="275"/>
      <c r="WF127" s="275"/>
      <c r="WG127" s="275"/>
      <c r="WH127" s="275"/>
      <c r="WI127" s="275"/>
      <c r="WJ127" s="275"/>
      <c r="WK127" s="275"/>
    </row>
    <row r="128" ht="12.75" customHeight="1">
      <c r="A128" s="213" t="s">
        <v>144</v>
      </c>
      <c r="B128" s="214"/>
      <c r="C128" s="214"/>
      <c r="D128" s="18"/>
      <c r="E128" s="215"/>
      <c r="F128" s="215"/>
      <c r="G128" s="216"/>
      <c r="H128" s="217"/>
      <c r="I128" s="217"/>
      <c r="J128" s="216"/>
      <c r="K128" s="218"/>
      <c r="L128" s="16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10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/>
      <c r="KO128" s="11"/>
      <c r="KP128" s="11"/>
      <c r="KQ128" s="11"/>
      <c r="KR128" s="11"/>
      <c r="KS128" s="11"/>
      <c r="KT128" s="11"/>
      <c r="KU128" s="11"/>
      <c r="KV128" s="11"/>
      <c r="KW128" s="11"/>
      <c r="KX128" s="11"/>
      <c r="KY128" s="11"/>
      <c r="KZ128" s="11"/>
      <c r="LA128" s="11"/>
      <c r="LB128" s="11"/>
      <c r="LC128" s="11"/>
      <c r="LD128" s="11"/>
      <c r="LE128" s="11"/>
      <c r="LF128" s="11"/>
      <c r="LG128" s="11"/>
      <c r="LH128" s="11"/>
      <c r="LI128" s="11"/>
      <c r="LJ128" s="11"/>
      <c r="LK128" s="11"/>
      <c r="LL128" s="11"/>
      <c r="LM128" s="11"/>
      <c r="LN128" s="11"/>
      <c r="LO128" s="11"/>
      <c r="LP128" s="11"/>
      <c r="LQ128" s="11"/>
      <c r="LR128" s="11"/>
      <c r="LS128" s="11"/>
      <c r="LT128" s="11"/>
      <c r="LU128" s="11"/>
      <c r="LV128" s="11"/>
      <c r="LW128" s="11"/>
      <c r="LX128" s="11"/>
      <c r="LY128" s="11"/>
      <c r="LZ128" s="11"/>
      <c r="MA128" s="11"/>
      <c r="MB128" s="11"/>
      <c r="MC128" s="11"/>
      <c r="MD128" s="11"/>
      <c r="ME128" s="11"/>
      <c r="MF128" s="11"/>
      <c r="MG128" s="11"/>
      <c r="MH128" s="11"/>
      <c r="MI128" s="11"/>
      <c r="MJ128" s="11"/>
      <c r="MK128" s="11"/>
      <c r="ML128" s="11"/>
      <c r="MM128" s="11"/>
      <c r="MN128" s="11"/>
      <c r="MO128" s="11"/>
      <c r="MP128" s="11"/>
      <c r="MQ128" s="11"/>
      <c r="MR128" s="11"/>
      <c r="MS128" s="11"/>
      <c r="MT128" s="11"/>
      <c r="MU128" s="11"/>
      <c r="MV128" s="11"/>
      <c r="MW128" s="11"/>
      <c r="MX128" s="11"/>
      <c r="MY128" s="11"/>
      <c r="MZ128" s="11"/>
      <c r="NA128" s="11"/>
      <c r="NB128" s="11"/>
      <c r="NC128" s="11"/>
      <c r="ND128" s="11"/>
      <c r="NE128" s="11"/>
      <c r="NF128" s="11"/>
      <c r="NG128" s="11"/>
      <c r="NH128" s="11"/>
      <c r="NI128" s="11"/>
      <c r="NJ128" s="11"/>
      <c r="NK128" s="11"/>
      <c r="NL128" s="11"/>
      <c r="NM128" s="11"/>
      <c r="NN128" s="11"/>
      <c r="NO128" s="11"/>
      <c r="NP128" s="11"/>
      <c r="NQ128" s="11"/>
      <c r="NR128" s="11"/>
      <c r="NS128" s="11"/>
      <c r="NT128" s="11"/>
      <c r="NU128" s="11"/>
      <c r="NV128" s="11"/>
      <c r="NW128" s="11"/>
      <c r="NX128" s="11"/>
      <c r="NY128" s="11"/>
      <c r="NZ128" s="11"/>
      <c r="OA128" s="11"/>
      <c r="OB128" s="11"/>
      <c r="OC128" s="11"/>
      <c r="OD128" s="11"/>
      <c r="OE128" s="11"/>
      <c r="OF128" s="11"/>
      <c r="OG128" s="11"/>
      <c r="OH128" s="11"/>
      <c r="OI128" s="11"/>
      <c r="OJ128" s="11"/>
      <c r="OK128" s="11"/>
      <c r="OL128" s="11"/>
      <c r="OM128" s="11"/>
      <c r="ON128" s="11"/>
      <c r="OO128" s="11"/>
      <c r="OP128" s="11"/>
      <c r="OQ128" s="11"/>
      <c r="OR128" s="11"/>
      <c r="OS128" s="11"/>
      <c r="OT128" s="11"/>
      <c r="OU128" s="11"/>
      <c r="OV128" s="11"/>
      <c r="OW128" s="11"/>
      <c r="OX128" s="11"/>
      <c r="OY128" s="11"/>
      <c r="OZ128" s="11"/>
      <c r="PA128" s="11"/>
      <c r="PB128" s="11"/>
      <c r="PC128" s="11"/>
      <c r="PD128" s="11"/>
      <c r="PE128" s="11"/>
      <c r="PF128" s="11"/>
      <c r="PG128" s="11"/>
      <c r="PH128" s="11"/>
      <c r="PI128" s="11"/>
      <c r="PJ128" s="11"/>
      <c r="PK128" s="11"/>
      <c r="PL128" s="11"/>
      <c r="PM128" s="11"/>
      <c r="PN128" s="11"/>
      <c r="PO128" s="11"/>
      <c r="PP128" s="11"/>
      <c r="PQ128" s="11"/>
      <c r="PR128" s="11"/>
      <c r="PS128" s="11"/>
      <c r="PT128" s="11"/>
      <c r="PU128" s="11"/>
      <c r="PV128" s="11"/>
      <c r="PW128" s="11"/>
      <c r="PX128" s="11"/>
      <c r="PY128" s="11"/>
      <c r="PZ128" s="11"/>
      <c r="QA128" s="11"/>
      <c r="QB128" s="11"/>
      <c r="QC128" s="11"/>
      <c r="QD128" s="11"/>
      <c r="QE128" s="11"/>
      <c r="QF128" s="11"/>
      <c r="QG128" s="11"/>
      <c r="QH128" s="11"/>
      <c r="QI128" s="11"/>
      <c r="QJ128" s="11"/>
      <c r="QK128" s="11"/>
      <c r="QL128" s="11"/>
      <c r="QM128" s="11"/>
      <c r="QN128" s="11"/>
      <c r="QO128" s="11"/>
      <c r="QP128" s="11"/>
      <c r="QQ128" s="11"/>
      <c r="QR128" s="11"/>
      <c r="QS128" s="11"/>
      <c r="QT128" s="11"/>
      <c r="QU128" s="11"/>
      <c r="QV128" s="11"/>
      <c r="QW128" s="11"/>
      <c r="QX128" s="11"/>
      <c r="QY128" s="11"/>
      <c r="QZ128" s="11"/>
      <c r="RA128" s="11"/>
      <c r="RB128" s="11"/>
      <c r="RC128" s="11"/>
      <c r="RD128" s="11"/>
      <c r="RE128" s="11"/>
      <c r="RF128" s="11"/>
      <c r="RG128" s="11"/>
      <c r="RH128" s="11"/>
      <c r="RI128" s="11"/>
      <c r="RJ128" s="11"/>
      <c r="RK128" s="11"/>
      <c r="RL128" s="11"/>
      <c r="RM128" s="11"/>
      <c r="RN128" s="11"/>
      <c r="RO128" s="11"/>
      <c r="RP128" s="11"/>
      <c r="RQ128" s="11"/>
      <c r="RR128" s="11"/>
      <c r="RS128" s="11"/>
      <c r="RT128" s="11"/>
      <c r="RU128" s="11"/>
      <c r="RV128" s="11"/>
      <c r="RW128" s="11"/>
      <c r="RX128" s="11"/>
      <c r="RY128" s="11"/>
      <c r="RZ128" s="11"/>
      <c r="SA128" s="11"/>
      <c r="SB128" s="11"/>
      <c r="SC128" s="11"/>
      <c r="SD128" s="11"/>
      <c r="SE128" s="11"/>
      <c r="SF128" s="11"/>
      <c r="SG128" s="11"/>
      <c r="SH128" s="11"/>
      <c r="SI128" s="11"/>
      <c r="SJ128" s="11"/>
      <c r="SK128" s="11"/>
      <c r="SL128" s="11"/>
      <c r="SM128" s="11"/>
      <c r="SN128" s="11"/>
      <c r="SO128" s="11"/>
      <c r="SP128" s="11"/>
      <c r="SQ128" s="11"/>
      <c r="SR128" s="11"/>
      <c r="SS128" s="11"/>
      <c r="ST128" s="11"/>
      <c r="SU128" s="11"/>
      <c r="SV128" s="11"/>
      <c r="SW128" s="11"/>
      <c r="SX128" s="11"/>
      <c r="SY128" s="11"/>
      <c r="SZ128" s="11"/>
      <c r="TA128" s="11"/>
      <c r="TB128" s="11"/>
      <c r="TC128" s="11"/>
      <c r="TD128" s="11"/>
      <c r="TE128" s="11"/>
      <c r="TF128" s="11"/>
      <c r="TG128" s="11"/>
      <c r="TH128" s="11"/>
      <c r="TI128" s="11"/>
      <c r="TJ128" s="11"/>
      <c r="TK128" s="11"/>
      <c r="TL128" s="11"/>
      <c r="TM128" s="11"/>
      <c r="TN128" s="11"/>
      <c r="TO128" s="11"/>
      <c r="TP128" s="11"/>
      <c r="TQ128" s="11"/>
      <c r="TR128" s="11"/>
      <c r="TS128" s="11"/>
      <c r="TT128" s="11"/>
      <c r="TU128" s="11"/>
      <c r="TV128" s="11"/>
      <c r="TW128" s="11"/>
      <c r="TX128" s="11"/>
      <c r="TY128" s="11"/>
      <c r="TZ128" s="11"/>
      <c r="UA128" s="11"/>
      <c r="UB128" s="11"/>
      <c r="UC128" s="11"/>
      <c r="UD128" s="11"/>
      <c r="UE128" s="11"/>
      <c r="UF128" s="11"/>
      <c r="UG128" s="11"/>
      <c r="UH128" s="11"/>
      <c r="UI128" s="11"/>
      <c r="UJ128" s="11"/>
      <c r="UK128" s="11"/>
      <c r="UL128" s="11"/>
      <c r="UM128" s="11"/>
      <c r="UN128" s="11"/>
      <c r="UO128" s="11"/>
      <c r="UP128" s="11"/>
      <c r="UQ128" s="11"/>
      <c r="UR128" s="11"/>
      <c r="US128" s="11"/>
      <c r="UT128" s="11"/>
      <c r="UU128" s="11"/>
      <c r="UV128" s="11"/>
      <c r="UW128" s="11"/>
      <c r="UX128" s="11"/>
      <c r="UY128" s="11"/>
      <c r="UZ128" s="11"/>
      <c r="VA128" s="11"/>
      <c r="VB128" s="11"/>
      <c r="VC128" s="11"/>
      <c r="VD128" s="11"/>
      <c r="VE128" s="11"/>
      <c r="VF128" s="11"/>
      <c r="VG128" s="11"/>
      <c r="VH128" s="11"/>
      <c r="VI128" s="11"/>
      <c r="VJ128" s="11"/>
      <c r="VK128" s="11"/>
      <c r="VL128" s="11"/>
      <c r="VM128" s="11"/>
      <c r="VN128" s="11"/>
      <c r="VO128" s="11"/>
      <c r="VP128" s="11"/>
      <c r="VQ128" s="11"/>
      <c r="VR128" s="11"/>
      <c r="VS128" s="11"/>
      <c r="VT128" s="11"/>
      <c r="VU128" s="11"/>
      <c r="VV128" s="11"/>
      <c r="VW128" s="11"/>
      <c r="VX128" s="11"/>
      <c r="VY128" s="11"/>
      <c r="VZ128" s="11"/>
      <c r="WA128" s="11"/>
      <c r="WB128" s="11"/>
      <c r="WC128" s="11"/>
      <c r="WD128" s="11"/>
      <c r="WE128" s="11"/>
      <c r="WF128" s="11"/>
      <c r="WG128" s="11"/>
      <c r="WH128" s="11"/>
      <c r="WI128" s="11"/>
      <c r="WJ128" s="11"/>
      <c r="WK128" s="11"/>
    </row>
    <row r="129" ht="12.75" customHeight="1">
      <c r="A129" s="219" t="s">
        <v>145</v>
      </c>
      <c r="B129" s="190"/>
      <c r="C129" s="190"/>
      <c r="D129" s="4"/>
      <c r="E129" s="200"/>
      <c r="F129" s="200"/>
      <c r="G129" s="199"/>
      <c r="H129" s="201"/>
      <c r="I129" s="201"/>
      <c r="J129" s="199"/>
      <c r="K129" s="223"/>
      <c r="L129" s="16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</row>
    <row r="130" s="197" customFormat="1" ht="14.25">
      <c r="A130" s="364">
        <v>1</v>
      </c>
      <c r="B130" s="365" t="s">
        <v>146</v>
      </c>
      <c r="C130" s="365" t="s">
        <v>147</v>
      </c>
      <c r="D130" s="366">
        <v>1</v>
      </c>
      <c r="E130" s="367"/>
      <c r="F130" s="368" t="s">
        <v>148</v>
      </c>
      <c r="G130" s="369">
        <v>2024</v>
      </c>
      <c r="H130" s="370">
        <v>41.200000000000003</v>
      </c>
      <c r="I130" s="371" t="s">
        <v>149</v>
      </c>
      <c r="J130" s="372">
        <v>0</v>
      </c>
      <c r="K130" s="373">
        <v>100</v>
      </c>
      <c r="L130" s="374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7"/>
      <c r="BH130" s="197"/>
      <c r="BI130" s="197"/>
      <c r="BJ130" s="197"/>
      <c r="BK130" s="197"/>
      <c r="BL130" s="197"/>
      <c r="BM130" s="197"/>
      <c r="BN130" s="197"/>
      <c r="BO130" s="197"/>
      <c r="BP130" s="197"/>
      <c r="BQ130" s="197"/>
      <c r="BR130" s="197"/>
      <c r="BS130" s="197"/>
      <c r="BT130" s="197"/>
      <c r="BU130" s="197"/>
      <c r="BV130" s="197"/>
      <c r="BW130" s="197"/>
      <c r="BX130" s="197"/>
      <c r="BY130" s="197"/>
      <c r="BZ130" s="197"/>
      <c r="CA130" s="197"/>
      <c r="CB130" s="197"/>
      <c r="CC130" s="197"/>
      <c r="CD130" s="197"/>
      <c r="CE130" s="197"/>
      <c r="CF130" s="197"/>
      <c r="CG130" s="197"/>
      <c r="CH130" s="197"/>
      <c r="CI130" s="197"/>
      <c r="CJ130" s="197"/>
      <c r="CK130" s="197"/>
      <c r="CL130" s="197"/>
      <c r="CM130" s="197"/>
      <c r="CN130" s="197"/>
      <c r="CO130" s="197"/>
      <c r="CP130" s="197"/>
      <c r="CQ130" s="197"/>
      <c r="CR130" s="197"/>
      <c r="CS130" s="197"/>
      <c r="CT130" s="197"/>
      <c r="CU130" s="197"/>
      <c r="CV130" s="197"/>
      <c r="CW130" s="197"/>
      <c r="CX130" s="197"/>
      <c r="CY130" s="197"/>
      <c r="CZ130" s="197"/>
      <c r="DA130" s="197"/>
      <c r="DB130" s="197"/>
      <c r="DC130" s="197"/>
      <c r="DD130" s="197"/>
      <c r="DE130" s="197"/>
      <c r="DF130" s="197"/>
      <c r="DG130" s="197"/>
      <c r="DH130" s="197"/>
      <c r="DI130" s="197"/>
      <c r="DJ130" s="197"/>
      <c r="DK130" s="197"/>
      <c r="DL130" s="197"/>
      <c r="DM130" s="197"/>
      <c r="DN130" s="197"/>
      <c r="DO130" s="197"/>
      <c r="DP130" s="197"/>
      <c r="DQ130" s="197"/>
      <c r="DR130" s="197"/>
      <c r="DS130" s="197"/>
      <c r="DT130" s="197"/>
      <c r="DU130" s="197"/>
      <c r="DV130" s="197"/>
      <c r="DW130" s="197"/>
      <c r="DX130" s="197"/>
      <c r="DY130" s="197"/>
      <c r="DZ130" s="197"/>
      <c r="EA130" s="197"/>
      <c r="EB130" s="197"/>
      <c r="EC130" s="197"/>
      <c r="ED130" s="197"/>
      <c r="EE130" s="197"/>
      <c r="EF130" s="197"/>
      <c r="EG130" s="197"/>
      <c r="EH130" s="197"/>
      <c r="EI130" s="197"/>
      <c r="EJ130" s="197"/>
      <c r="EK130" s="197"/>
      <c r="EL130" s="197"/>
      <c r="EM130" s="197"/>
      <c r="EN130" s="197"/>
      <c r="EO130" s="197"/>
      <c r="EP130" s="197"/>
      <c r="EQ130" s="197"/>
      <c r="ER130" s="197"/>
      <c r="ES130" s="197"/>
      <c r="ET130" s="197"/>
      <c r="EU130" s="197"/>
      <c r="EV130" s="197"/>
      <c r="EW130" s="197"/>
      <c r="EX130" s="197"/>
      <c r="EY130" s="197"/>
      <c r="EZ130" s="197"/>
      <c r="FA130" s="197"/>
      <c r="FB130" s="197"/>
      <c r="FC130" s="197"/>
      <c r="FD130" s="197"/>
      <c r="FE130" s="197"/>
      <c r="FF130" s="197"/>
      <c r="FG130" s="197"/>
      <c r="FH130" s="197"/>
      <c r="FI130" s="197"/>
      <c r="FJ130" s="197"/>
      <c r="FK130" s="197"/>
      <c r="FL130" s="197"/>
      <c r="FM130" s="197"/>
      <c r="FN130" s="197"/>
      <c r="FO130" s="197"/>
      <c r="FP130" s="197"/>
      <c r="FQ130" s="197"/>
      <c r="FR130" s="197"/>
      <c r="FS130" s="197"/>
      <c r="FT130" s="197"/>
      <c r="FU130" s="197"/>
      <c r="FV130" s="197"/>
      <c r="FW130" s="197"/>
      <c r="FX130" s="197"/>
      <c r="FY130" s="197"/>
      <c r="FZ130" s="197"/>
      <c r="GA130" s="197"/>
      <c r="GB130" s="197"/>
      <c r="GC130" s="197"/>
      <c r="GD130" s="197"/>
      <c r="GE130" s="197"/>
      <c r="GF130" s="197"/>
      <c r="GG130" s="197"/>
      <c r="GH130" s="197"/>
      <c r="GI130" s="197"/>
      <c r="GJ130" s="197"/>
      <c r="GK130" s="197"/>
      <c r="GL130" s="197"/>
      <c r="GM130" s="197"/>
      <c r="GN130" s="197"/>
      <c r="GO130" s="197"/>
      <c r="GP130" s="197"/>
      <c r="GQ130" s="197"/>
      <c r="GR130" s="197"/>
      <c r="GS130" s="197"/>
      <c r="GT130" s="197"/>
      <c r="GU130" s="197"/>
      <c r="GV130" s="197"/>
      <c r="GW130" s="197"/>
      <c r="GX130" s="197"/>
      <c r="GY130" s="197"/>
      <c r="GZ130" s="197"/>
      <c r="HA130" s="197"/>
      <c r="HB130" s="197"/>
      <c r="HC130" s="197"/>
      <c r="HD130" s="197"/>
      <c r="HE130" s="197"/>
      <c r="HF130" s="197"/>
      <c r="HG130" s="197"/>
      <c r="HH130" s="197"/>
      <c r="HI130" s="197"/>
      <c r="HJ130" s="197"/>
      <c r="HK130" s="197"/>
      <c r="HL130" s="197"/>
      <c r="HM130" s="197"/>
      <c r="HN130" s="197"/>
      <c r="HO130" s="197"/>
      <c r="HP130" s="197"/>
      <c r="HQ130" s="197"/>
      <c r="HR130" s="197"/>
      <c r="HS130" s="197"/>
      <c r="HT130" s="197"/>
      <c r="HU130" s="197"/>
      <c r="HV130" s="197"/>
      <c r="HW130" s="197"/>
      <c r="HX130" s="197"/>
      <c r="HY130" s="197"/>
      <c r="HZ130" s="197"/>
      <c r="IA130" s="197"/>
      <c r="IB130" s="197"/>
      <c r="IC130" s="197"/>
      <c r="ID130" s="197"/>
      <c r="IE130" s="197"/>
      <c r="IF130" s="197"/>
      <c r="IG130" s="197"/>
      <c r="IH130" s="197"/>
      <c r="II130" s="197"/>
      <c r="IJ130" s="197"/>
      <c r="IK130" s="197"/>
      <c r="IL130" s="197"/>
      <c r="IM130" s="197"/>
      <c r="IN130" s="197"/>
      <c r="IO130" s="197"/>
      <c r="IP130" s="197"/>
      <c r="IQ130" s="197"/>
      <c r="IR130" s="197"/>
      <c r="IS130" s="197"/>
      <c r="IT130" s="197"/>
      <c r="IU130" s="197"/>
      <c r="IV130" s="197"/>
      <c r="IW130" s="197"/>
      <c r="IX130" s="197"/>
      <c r="IY130" s="197"/>
      <c r="IZ130" s="197"/>
      <c r="JA130" s="197"/>
      <c r="JB130" s="197"/>
      <c r="JC130" s="197"/>
      <c r="JD130" s="197"/>
      <c r="JE130" s="197"/>
      <c r="JF130" s="197"/>
      <c r="JG130" s="197"/>
      <c r="JH130" s="197"/>
      <c r="JI130" s="197"/>
      <c r="JJ130" s="197"/>
      <c r="JK130" s="197"/>
      <c r="JL130" s="197"/>
      <c r="JM130" s="197"/>
      <c r="JN130" s="197"/>
      <c r="JO130" s="197"/>
      <c r="JP130" s="197"/>
      <c r="JQ130" s="197"/>
      <c r="JR130" s="197"/>
      <c r="JS130" s="197"/>
      <c r="JT130" s="197"/>
      <c r="JU130" s="197"/>
      <c r="JV130" s="197"/>
      <c r="JW130" s="197"/>
      <c r="JX130" s="197"/>
      <c r="JY130" s="197"/>
      <c r="JZ130" s="197"/>
      <c r="KA130" s="197"/>
      <c r="KB130" s="197"/>
      <c r="KC130" s="197"/>
      <c r="KD130" s="197"/>
      <c r="KE130" s="197"/>
      <c r="KF130" s="197"/>
      <c r="KG130" s="197"/>
      <c r="KH130" s="197"/>
      <c r="KI130" s="197"/>
      <c r="KJ130" s="197"/>
      <c r="KK130" s="197"/>
      <c r="KL130" s="197"/>
      <c r="KM130" s="197"/>
      <c r="KN130" s="197"/>
      <c r="KO130" s="197"/>
      <c r="KP130" s="197"/>
      <c r="KQ130" s="197"/>
      <c r="KR130" s="197"/>
      <c r="KS130" s="197"/>
      <c r="KT130" s="197"/>
      <c r="KU130" s="197"/>
      <c r="KV130" s="197"/>
      <c r="KW130" s="197"/>
      <c r="KX130" s="197"/>
      <c r="KY130" s="197"/>
      <c r="KZ130" s="197"/>
      <c r="LA130" s="197"/>
      <c r="LB130" s="197"/>
      <c r="LC130" s="197"/>
      <c r="LD130" s="197"/>
      <c r="LE130" s="197"/>
      <c r="LF130" s="197"/>
      <c r="LG130" s="197"/>
      <c r="LH130" s="197"/>
      <c r="LI130" s="197"/>
      <c r="LJ130" s="197"/>
      <c r="LK130" s="197"/>
      <c r="LL130" s="197"/>
      <c r="LM130" s="197"/>
      <c r="LN130" s="197"/>
      <c r="LO130" s="197"/>
      <c r="LP130" s="197"/>
      <c r="LQ130" s="197"/>
      <c r="LR130" s="197"/>
      <c r="LS130" s="197"/>
      <c r="LT130" s="197"/>
      <c r="LU130" s="197"/>
      <c r="LV130" s="197"/>
      <c r="LW130" s="197"/>
      <c r="LX130" s="197"/>
      <c r="LY130" s="197"/>
      <c r="LZ130" s="197"/>
      <c r="MA130" s="197"/>
      <c r="MB130" s="197"/>
      <c r="MC130" s="197"/>
      <c r="MD130" s="197"/>
      <c r="ME130" s="197"/>
      <c r="MF130" s="197"/>
      <c r="MG130" s="197"/>
      <c r="MH130" s="197"/>
      <c r="MI130" s="197"/>
      <c r="MJ130" s="197"/>
      <c r="MK130" s="197"/>
      <c r="ML130" s="197"/>
      <c r="MM130" s="197"/>
      <c r="MN130" s="197"/>
      <c r="MO130" s="197"/>
      <c r="MP130" s="197"/>
      <c r="MQ130" s="197"/>
      <c r="MR130" s="197"/>
      <c r="MS130" s="197"/>
      <c r="MT130" s="197"/>
      <c r="MU130" s="197"/>
      <c r="MV130" s="197"/>
      <c r="MW130" s="197"/>
      <c r="MX130" s="197"/>
      <c r="MY130" s="197"/>
      <c r="MZ130" s="197"/>
      <c r="NA130" s="197"/>
      <c r="NB130" s="197"/>
      <c r="NC130" s="197"/>
      <c r="ND130" s="197"/>
      <c r="NE130" s="197"/>
      <c r="NF130" s="197"/>
      <c r="NG130" s="197"/>
      <c r="NH130" s="197"/>
      <c r="NI130" s="197"/>
      <c r="NJ130" s="197"/>
      <c r="NK130" s="197"/>
      <c r="NL130" s="197"/>
      <c r="NM130" s="197"/>
      <c r="NN130" s="197"/>
      <c r="NO130" s="197"/>
      <c r="NP130" s="197"/>
      <c r="NQ130" s="197"/>
      <c r="NR130" s="197"/>
      <c r="NS130" s="197"/>
      <c r="NT130" s="197"/>
      <c r="NU130" s="197"/>
      <c r="NV130" s="197"/>
      <c r="NW130" s="197"/>
      <c r="NX130" s="197"/>
      <c r="NY130" s="197"/>
      <c r="NZ130" s="197"/>
      <c r="OA130" s="197"/>
      <c r="OB130" s="197"/>
      <c r="OC130" s="197"/>
      <c r="OD130" s="197"/>
      <c r="OE130" s="197"/>
      <c r="OF130" s="197"/>
      <c r="OG130" s="197"/>
      <c r="OH130" s="197"/>
      <c r="OI130" s="197"/>
      <c r="OJ130" s="197"/>
      <c r="OK130" s="197"/>
      <c r="OL130" s="197"/>
      <c r="OM130" s="197"/>
      <c r="ON130" s="197"/>
      <c r="OO130" s="197"/>
      <c r="OP130" s="197"/>
      <c r="OQ130" s="197"/>
      <c r="OR130" s="197"/>
      <c r="OS130" s="197"/>
      <c r="OT130" s="197"/>
      <c r="OU130" s="197"/>
      <c r="OV130" s="197"/>
      <c r="OW130" s="197"/>
      <c r="OX130" s="197"/>
      <c r="OY130" s="197"/>
      <c r="OZ130" s="197"/>
      <c r="PA130" s="197"/>
      <c r="PB130" s="197"/>
      <c r="PC130" s="197"/>
      <c r="PD130" s="197"/>
      <c r="PE130" s="197"/>
      <c r="PF130" s="197"/>
      <c r="PG130" s="197"/>
      <c r="PH130" s="197"/>
      <c r="PI130" s="197"/>
      <c r="PJ130" s="197"/>
      <c r="PK130" s="197"/>
      <c r="PL130" s="197"/>
      <c r="PM130" s="197"/>
      <c r="PN130" s="197"/>
      <c r="PO130" s="197"/>
      <c r="PP130" s="197"/>
      <c r="PQ130" s="197"/>
      <c r="PR130" s="197"/>
      <c r="PS130" s="197"/>
      <c r="PT130" s="197"/>
      <c r="PU130" s="197"/>
      <c r="PV130" s="197"/>
      <c r="PW130" s="197"/>
      <c r="PX130" s="197"/>
      <c r="PY130" s="197"/>
      <c r="PZ130" s="197"/>
      <c r="QA130" s="197"/>
      <c r="QB130" s="197"/>
      <c r="QC130" s="197"/>
      <c r="QD130" s="197"/>
      <c r="QE130" s="197"/>
      <c r="QF130" s="197"/>
      <c r="QG130" s="197"/>
      <c r="QH130" s="197"/>
      <c r="QI130" s="197"/>
      <c r="QJ130" s="197"/>
      <c r="QK130" s="197"/>
      <c r="QL130" s="197"/>
      <c r="QM130" s="197"/>
      <c r="QN130" s="197"/>
      <c r="QO130" s="197"/>
      <c r="QP130" s="197"/>
      <c r="QQ130" s="197"/>
      <c r="QR130" s="197"/>
      <c r="QS130" s="197"/>
      <c r="QT130" s="197"/>
      <c r="QU130" s="197"/>
      <c r="QV130" s="197"/>
      <c r="QW130" s="197"/>
      <c r="QX130" s="197"/>
      <c r="QY130" s="197"/>
      <c r="QZ130" s="197"/>
      <c r="RA130" s="197"/>
      <c r="RB130" s="197"/>
      <c r="RC130" s="197"/>
      <c r="RD130" s="197"/>
      <c r="RE130" s="197"/>
      <c r="RF130" s="197"/>
      <c r="RG130" s="197"/>
      <c r="RH130" s="197"/>
      <c r="RI130" s="197"/>
      <c r="RJ130" s="197"/>
      <c r="RK130" s="197"/>
      <c r="RL130" s="197"/>
      <c r="RM130" s="197"/>
      <c r="RN130" s="197"/>
      <c r="RO130" s="197"/>
      <c r="RP130" s="197"/>
      <c r="RQ130" s="197"/>
      <c r="RR130" s="197"/>
      <c r="RS130" s="197"/>
      <c r="RT130" s="197"/>
      <c r="RU130" s="197"/>
      <c r="RV130" s="197"/>
      <c r="RW130" s="197"/>
      <c r="RX130" s="197"/>
      <c r="RY130" s="197"/>
      <c r="RZ130" s="197"/>
      <c r="SA130" s="197"/>
      <c r="SB130" s="197"/>
      <c r="SC130" s="197"/>
      <c r="SD130" s="197"/>
      <c r="SE130" s="197"/>
      <c r="SF130" s="197"/>
      <c r="SG130" s="197"/>
      <c r="SH130" s="197"/>
      <c r="SI130" s="197"/>
      <c r="SJ130" s="197"/>
      <c r="SK130" s="197"/>
      <c r="SL130" s="197"/>
      <c r="SM130" s="197"/>
      <c r="SN130" s="197"/>
      <c r="SO130" s="197"/>
      <c r="SP130" s="197"/>
      <c r="SQ130" s="197"/>
      <c r="SR130" s="197"/>
      <c r="SS130" s="197"/>
      <c r="ST130" s="197"/>
      <c r="SU130" s="197"/>
      <c r="SV130" s="197"/>
      <c r="SW130" s="197"/>
      <c r="SX130" s="197"/>
      <c r="SY130" s="197"/>
      <c r="SZ130" s="197"/>
      <c r="TA130" s="197"/>
      <c r="TB130" s="197"/>
      <c r="TC130" s="197"/>
      <c r="TD130" s="197"/>
      <c r="TE130" s="197"/>
      <c r="TF130" s="197"/>
      <c r="TG130" s="197"/>
      <c r="TH130" s="197"/>
      <c r="TI130" s="197"/>
      <c r="TJ130" s="197"/>
      <c r="TK130" s="197"/>
      <c r="TL130" s="197"/>
      <c r="TM130" s="197"/>
      <c r="TN130" s="197"/>
      <c r="TO130" s="197"/>
      <c r="TP130" s="197"/>
      <c r="TQ130" s="197"/>
      <c r="TR130" s="197"/>
      <c r="TS130" s="197"/>
      <c r="TT130" s="197"/>
      <c r="TU130" s="197"/>
      <c r="TV130" s="197"/>
      <c r="TW130" s="197"/>
      <c r="TX130" s="197"/>
      <c r="TY130" s="197"/>
      <c r="TZ130" s="197"/>
      <c r="UA130" s="197"/>
      <c r="UB130" s="197"/>
      <c r="UC130" s="197"/>
      <c r="UD130" s="197"/>
      <c r="UE130" s="197"/>
      <c r="UF130" s="197"/>
      <c r="UG130" s="197"/>
      <c r="UH130" s="197"/>
      <c r="UI130" s="197"/>
      <c r="UJ130" s="197"/>
      <c r="UK130" s="197"/>
      <c r="UL130" s="197"/>
      <c r="UM130" s="197"/>
      <c r="UN130" s="197"/>
      <c r="UO130" s="197"/>
      <c r="UP130" s="197"/>
      <c r="UQ130" s="197"/>
      <c r="UR130" s="197"/>
      <c r="US130" s="197"/>
      <c r="UT130" s="197"/>
      <c r="UU130" s="197"/>
      <c r="UV130" s="197"/>
      <c r="UW130" s="197"/>
      <c r="UX130" s="197"/>
      <c r="UY130" s="197"/>
      <c r="UZ130" s="197"/>
      <c r="VA130" s="197"/>
      <c r="VB130" s="197"/>
      <c r="VC130" s="197"/>
      <c r="VD130" s="197"/>
      <c r="VE130" s="197"/>
      <c r="VF130" s="197"/>
      <c r="VG130" s="197"/>
      <c r="VH130" s="197"/>
      <c r="VI130" s="197"/>
      <c r="VJ130" s="197"/>
      <c r="VK130" s="197"/>
      <c r="VL130" s="197"/>
      <c r="VM130" s="197"/>
      <c r="VN130" s="197"/>
      <c r="VO130" s="197"/>
      <c r="VP130" s="197"/>
      <c r="VQ130" s="197"/>
      <c r="VR130" s="197"/>
      <c r="VS130" s="197"/>
      <c r="VT130" s="197"/>
      <c r="VU130" s="197"/>
      <c r="VV130" s="197"/>
      <c r="VW130" s="197"/>
      <c r="VX130" s="197"/>
      <c r="VY130" s="197"/>
      <c r="VZ130" s="197"/>
      <c r="WA130" s="197"/>
      <c r="WB130" s="197"/>
      <c r="WC130" s="197"/>
      <c r="WD130" s="197"/>
      <c r="WE130" s="197"/>
      <c r="WF130" s="197"/>
      <c r="WG130" s="197"/>
      <c r="WH130" s="197"/>
      <c r="WI130" s="197"/>
      <c r="WJ130" s="197"/>
      <c r="WK130" s="197"/>
    </row>
    <row r="131" s="197" customFormat="1" ht="14.25">
      <c r="A131" s="364"/>
      <c r="B131" s="365" t="s">
        <v>146</v>
      </c>
      <c r="C131" s="365" t="s">
        <v>150</v>
      </c>
      <c r="D131" s="375">
        <v>1</v>
      </c>
      <c r="E131" s="368"/>
      <c r="F131" s="368"/>
      <c r="G131" s="372"/>
      <c r="H131" s="370"/>
      <c r="I131" s="376"/>
      <c r="J131" s="372"/>
      <c r="K131" s="377"/>
      <c r="L131" s="374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7"/>
      <c r="BH131" s="275"/>
      <c r="BI131" s="275"/>
      <c r="BJ131" s="275"/>
      <c r="BK131" s="275"/>
      <c r="BL131" s="275"/>
      <c r="BM131" s="275"/>
      <c r="BN131" s="275"/>
      <c r="BO131" s="275"/>
      <c r="BP131" s="275"/>
      <c r="BQ131" s="275"/>
      <c r="BR131" s="275"/>
      <c r="BS131" s="275"/>
      <c r="BT131" s="275"/>
      <c r="BU131" s="275"/>
      <c r="BV131" s="275"/>
      <c r="BW131" s="275"/>
      <c r="BX131" s="275"/>
      <c r="BY131" s="275"/>
      <c r="BZ131" s="275"/>
      <c r="CA131" s="275"/>
      <c r="CB131" s="275"/>
      <c r="CC131" s="275"/>
      <c r="CD131" s="275"/>
      <c r="CE131" s="275"/>
      <c r="CF131" s="275"/>
      <c r="CG131" s="275"/>
      <c r="CH131" s="275"/>
      <c r="CI131" s="275"/>
      <c r="CJ131" s="275"/>
      <c r="CK131" s="275"/>
      <c r="CL131" s="275"/>
      <c r="CM131" s="275"/>
      <c r="CN131" s="275"/>
      <c r="CO131" s="275"/>
      <c r="CP131" s="275"/>
      <c r="CQ131" s="275"/>
      <c r="CR131" s="275"/>
      <c r="CS131" s="275"/>
      <c r="CT131" s="275"/>
      <c r="CU131" s="275"/>
      <c r="CV131" s="275"/>
      <c r="CW131" s="275"/>
      <c r="CX131" s="275"/>
      <c r="CY131" s="275"/>
      <c r="CZ131" s="275"/>
      <c r="DA131" s="275"/>
      <c r="DB131" s="275"/>
      <c r="DC131" s="275"/>
      <c r="DD131" s="275"/>
      <c r="DE131" s="275"/>
      <c r="DF131" s="275"/>
      <c r="DG131" s="275"/>
      <c r="DH131" s="275"/>
      <c r="DI131" s="275"/>
      <c r="DJ131" s="275"/>
      <c r="DK131" s="275"/>
      <c r="DL131" s="275"/>
      <c r="DM131" s="275"/>
      <c r="DN131" s="275"/>
      <c r="DO131" s="275"/>
      <c r="DP131" s="275"/>
      <c r="DQ131" s="275"/>
      <c r="DR131" s="275"/>
      <c r="DS131" s="275"/>
      <c r="DT131" s="275"/>
      <c r="DU131" s="275"/>
      <c r="DV131" s="275"/>
      <c r="DW131" s="275"/>
      <c r="DX131" s="275"/>
      <c r="DY131" s="275"/>
      <c r="DZ131" s="275"/>
      <c r="EA131" s="275"/>
      <c r="EB131" s="275"/>
      <c r="EC131" s="275"/>
      <c r="ED131" s="275"/>
      <c r="EE131" s="275"/>
      <c r="EF131" s="275"/>
      <c r="EG131" s="275"/>
      <c r="EH131" s="275"/>
      <c r="EI131" s="275"/>
      <c r="EJ131" s="275"/>
      <c r="EK131" s="275"/>
      <c r="EL131" s="275"/>
      <c r="EM131" s="275"/>
      <c r="EN131" s="275"/>
      <c r="EO131" s="275"/>
      <c r="EP131" s="275"/>
      <c r="EQ131" s="275"/>
      <c r="ER131" s="275"/>
      <c r="ES131" s="275"/>
      <c r="ET131" s="275"/>
      <c r="EU131" s="275"/>
      <c r="EV131" s="275"/>
      <c r="EW131" s="275"/>
      <c r="EX131" s="275"/>
      <c r="EY131" s="275"/>
      <c r="EZ131" s="275"/>
      <c r="FA131" s="275"/>
      <c r="FB131" s="275"/>
      <c r="FC131" s="275"/>
      <c r="FD131" s="275"/>
      <c r="FE131" s="275"/>
      <c r="FF131" s="275"/>
      <c r="FG131" s="275"/>
      <c r="FH131" s="275"/>
      <c r="FI131" s="275"/>
      <c r="FJ131" s="275"/>
      <c r="FK131" s="275"/>
      <c r="FL131" s="275"/>
      <c r="FM131" s="275"/>
      <c r="FN131" s="275"/>
      <c r="FO131" s="275"/>
      <c r="FP131" s="275"/>
      <c r="FQ131" s="275"/>
      <c r="FR131" s="275"/>
      <c r="FS131" s="275"/>
      <c r="FT131" s="275"/>
      <c r="FU131" s="275"/>
      <c r="FV131" s="275"/>
      <c r="FW131" s="275"/>
      <c r="FX131" s="275"/>
      <c r="FY131" s="275"/>
      <c r="FZ131" s="275"/>
      <c r="GA131" s="275"/>
      <c r="GB131" s="275"/>
      <c r="GC131" s="275"/>
      <c r="GD131" s="275"/>
      <c r="GE131" s="275"/>
      <c r="GF131" s="275"/>
      <c r="GG131" s="275"/>
      <c r="GH131" s="275"/>
      <c r="GI131" s="275"/>
      <c r="GJ131" s="275"/>
      <c r="GK131" s="275"/>
      <c r="GL131" s="275"/>
      <c r="GM131" s="275"/>
      <c r="GN131" s="275"/>
      <c r="GO131" s="275"/>
      <c r="GP131" s="275"/>
      <c r="GQ131" s="275"/>
      <c r="GR131" s="275"/>
      <c r="GS131" s="275"/>
      <c r="GT131" s="275"/>
      <c r="GU131" s="275"/>
      <c r="GV131" s="275"/>
      <c r="GW131" s="275"/>
      <c r="GX131" s="275"/>
      <c r="GY131" s="275"/>
      <c r="GZ131" s="275"/>
      <c r="HA131" s="275"/>
      <c r="HB131" s="275"/>
      <c r="HC131" s="275"/>
      <c r="HD131" s="275"/>
      <c r="HE131" s="275"/>
      <c r="HF131" s="275"/>
      <c r="HG131" s="275"/>
      <c r="HH131" s="275"/>
      <c r="HI131" s="275"/>
      <c r="HJ131" s="275"/>
      <c r="HK131" s="275"/>
      <c r="HL131" s="275"/>
      <c r="HM131" s="275"/>
      <c r="HN131" s="275"/>
      <c r="HO131" s="275"/>
      <c r="HP131" s="275"/>
      <c r="HQ131" s="275"/>
      <c r="HR131" s="275"/>
      <c r="HS131" s="275"/>
      <c r="HT131" s="275"/>
      <c r="HU131" s="275"/>
      <c r="HV131" s="275"/>
      <c r="HW131" s="275"/>
      <c r="HX131" s="275"/>
      <c r="HY131" s="275"/>
      <c r="HZ131" s="275"/>
      <c r="IA131" s="275"/>
      <c r="IB131" s="275"/>
      <c r="IC131" s="275"/>
      <c r="ID131" s="275"/>
      <c r="IE131" s="275"/>
      <c r="IF131" s="275"/>
      <c r="IG131" s="275"/>
      <c r="IH131" s="275"/>
      <c r="II131" s="275"/>
      <c r="IJ131" s="275"/>
      <c r="IK131" s="275"/>
      <c r="IL131" s="275"/>
      <c r="IM131" s="275"/>
      <c r="IN131" s="275"/>
      <c r="IO131" s="275"/>
      <c r="IP131" s="275"/>
      <c r="IQ131" s="275"/>
      <c r="IR131" s="275"/>
      <c r="IS131" s="275"/>
      <c r="IT131" s="275"/>
      <c r="IU131" s="275"/>
      <c r="IV131" s="275"/>
      <c r="IW131" s="275"/>
      <c r="IX131" s="275"/>
      <c r="IY131" s="275"/>
      <c r="IZ131" s="275"/>
      <c r="JA131" s="275"/>
      <c r="JB131" s="275"/>
      <c r="JC131" s="275"/>
      <c r="JD131" s="275"/>
      <c r="JE131" s="275"/>
      <c r="JF131" s="275"/>
      <c r="JG131" s="275"/>
      <c r="JH131" s="275"/>
      <c r="JI131" s="275"/>
      <c r="JJ131" s="275"/>
      <c r="JK131" s="275"/>
      <c r="JL131" s="275"/>
      <c r="JM131" s="275"/>
      <c r="JN131" s="275"/>
      <c r="JO131" s="275"/>
      <c r="JP131" s="275"/>
      <c r="JQ131" s="275"/>
      <c r="JR131" s="275"/>
      <c r="JS131" s="275"/>
      <c r="JT131" s="275"/>
      <c r="JU131" s="275"/>
      <c r="JV131" s="275"/>
      <c r="JW131" s="275"/>
      <c r="JX131" s="275"/>
      <c r="JY131" s="275"/>
      <c r="JZ131" s="275"/>
      <c r="KA131" s="275"/>
      <c r="KB131" s="275"/>
      <c r="KC131" s="275"/>
      <c r="KD131" s="275"/>
      <c r="KE131" s="275"/>
      <c r="KF131" s="275"/>
      <c r="KG131" s="275"/>
      <c r="KH131" s="275"/>
      <c r="KI131" s="275"/>
      <c r="KJ131" s="275"/>
      <c r="KK131" s="275"/>
      <c r="KL131" s="275"/>
      <c r="KM131" s="275"/>
      <c r="KN131" s="275"/>
      <c r="KO131" s="275"/>
      <c r="KP131" s="275"/>
      <c r="KQ131" s="275"/>
      <c r="KR131" s="275"/>
      <c r="KS131" s="275"/>
      <c r="KT131" s="275"/>
      <c r="KU131" s="275"/>
      <c r="KV131" s="275"/>
      <c r="KW131" s="275"/>
      <c r="KX131" s="275"/>
      <c r="KY131" s="275"/>
      <c r="KZ131" s="275"/>
      <c r="LA131" s="275"/>
      <c r="LB131" s="275"/>
      <c r="LC131" s="275"/>
      <c r="LD131" s="275"/>
      <c r="LE131" s="275"/>
      <c r="LF131" s="275"/>
      <c r="LG131" s="275"/>
      <c r="LH131" s="275"/>
      <c r="LI131" s="275"/>
      <c r="LJ131" s="275"/>
      <c r="LK131" s="275"/>
      <c r="LL131" s="275"/>
      <c r="LM131" s="275"/>
      <c r="LN131" s="275"/>
      <c r="LO131" s="275"/>
      <c r="LP131" s="275"/>
      <c r="LQ131" s="275"/>
      <c r="LR131" s="275"/>
      <c r="LS131" s="275"/>
      <c r="LT131" s="275"/>
      <c r="LU131" s="275"/>
      <c r="LV131" s="275"/>
      <c r="LW131" s="275"/>
      <c r="LX131" s="275"/>
      <c r="LY131" s="275"/>
      <c r="LZ131" s="275"/>
      <c r="MA131" s="275"/>
      <c r="MB131" s="275"/>
      <c r="MC131" s="275"/>
      <c r="MD131" s="275"/>
      <c r="ME131" s="275"/>
      <c r="MF131" s="275"/>
      <c r="MG131" s="275"/>
      <c r="MH131" s="275"/>
      <c r="MI131" s="275"/>
      <c r="MJ131" s="275"/>
      <c r="MK131" s="275"/>
      <c r="ML131" s="275"/>
      <c r="MM131" s="275"/>
      <c r="MN131" s="275"/>
      <c r="MO131" s="275"/>
      <c r="MP131" s="275"/>
      <c r="MQ131" s="275"/>
      <c r="MR131" s="275"/>
      <c r="MS131" s="275"/>
      <c r="MT131" s="275"/>
      <c r="MU131" s="275"/>
      <c r="MV131" s="275"/>
      <c r="MW131" s="275"/>
      <c r="MX131" s="275"/>
      <c r="MY131" s="275"/>
      <c r="MZ131" s="275"/>
      <c r="NA131" s="275"/>
      <c r="NB131" s="275"/>
      <c r="NC131" s="275"/>
      <c r="ND131" s="275"/>
      <c r="NE131" s="275"/>
      <c r="NF131" s="275"/>
      <c r="NG131" s="275"/>
      <c r="NH131" s="275"/>
      <c r="NI131" s="275"/>
      <c r="NJ131" s="275"/>
      <c r="NK131" s="275"/>
      <c r="NL131" s="275"/>
      <c r="NM131" s="275"/>
      <c r="NN131" s="275"/>
      <c r="NO131" s="275"/>
      <c r="NP131" s="275"/>
      <c r="NQ131" s="275"/>
      <c r="NR131" s="275"/>
      <c r="NS131" s="275"/>
      <c r="NT131" s="275"/>
      <c r="NU131" s="275"/>
      <c r="NV131" s="275"/>
      <c r="NW131" s="275"/>
      <c r="NX131" s="275"/>
      <c r="NY131" s="275"/>
      <c r="NZ131" s="275"/>
      <c r="OA131" s="275"/>
      <c r="OB131" s="275"/>
      <c r="OC131" s="275"/>
      <c r="OD131" s="275"/>
      <c r="OE131" s="275"/>
      <c r="OF131" s="275"/>
      <c r="OG131" s="275"/>
      <c r="OH131" s="275"/>
      <c r="OI131" s="275"/>
      <c r="OJ131" s="275"/>
      <c r="OK131" s="275"/>
      <c r="OL131" s="275"/>
      <c r="OM131" s="275"/>
      <c r="ON131" s="275"/>
      <c r="OO131" s="275"/>
      <c r="OP131" s="275"/>
      <c r="OQ131" s="275"/>
      <c r="OR131" s="275"/>
      <c r="OS131" s="275"/>
      <c r="OT131" s="275"/>
      <c r="OU131" s="275"/>
      <c r="OV131" s="275"/>
      <c r="OW131" s="275"/>
      <c r="OX131" s="275"/>
      <c r="OY131" s="275"/>
      <c r="OZ131" s="275"/>
      <c r="PA131" s="275"/>
      <c r="PB131" s="275"/>
      <c r="PC131" s="275"/>
      <c r="PD131" s="275"/>
      <c r="PE131" s="275"/>
      <c r="PF131" s="275"/>
      <c r="PG131" s="275"/>
      <c r="PH131" s="275"/>
      <c r="PI131" s="275"/>
      <c r="PJ131" s="275"/>
      <c r="PK131" s="275"/>
      <c r="PL131" s="275"/>
      <c r="PM131" s="275"/>
      <c r="PN131" s="275"/>
      <c r="PO131" s="275"/>
      <c r="PP131" s="275"/>
      <c r="PQ131" s="275"/>
      <c r="PR131" s="275"/>
      <c r="PS131" s="275"/>
      <c r="PT131" s="275"/>
      <c r="PU131" s="275"/>
      <c r="PV131" s="275"/>
      <c r="PW131" s="275"/>
      <c r="PX131" s="275"/>
      <c r="PY131" s="275"/>
      <c r="PZ131" s="275"/>
      <c r="QA131" s="275"/>
      <c r="QB131" s="275"/>
      <c r="QC131" s="275"/>
      <c r="QD131" s="275"/>
      <c r="QE131" s="275"/>
      <c r="QF131" s="275"/>
      <c r="QG131" s="275"/>
      <c r="QH131" s="275"/>
      <c r="QI131" s="275"/>
      <c r="QJ131" s="275"/>
      <c r="QK131" s="275"/>
      <c r="QL131" s="275"/>
      <c r="QM131" s="275"/>
      <c r="QN131" s="275"/>
      <c r="QO131" s="275"/>
      <c r="QP131" s="275"/>
      <c r="QQ131" s="275"/>
      <c r="QR131" s="275"/>
      <c r="QS131" s="275"/>
      <c r="QT131" s="275"/>
      <c r="QU131" s="275"/>
      <c r="QV131" s="275"/>
      <c r="QW131" s="275"/>
      <c r="QX131" s="275"/>
      <c r="QY131" s="275"/>
      <c r="QZ131" s="275"/>
      <c r="RA131" s="275"/>
      <c r="RB131" s="275"/>
      <c r="RC131" s="275"/>
      <c r="RD131" s="275"/>
      <c r="RE131" s="275"/>
      <c r="RF131" s="275"/>
      <c r="RG131" s="275"/>
      <c r="RH131" s="275"/>
      <c r="RI131" s="275"/>
      <c r="RJ131" s="275"/>
      <c r="RK131" s="275"/>
      <c r="RL131" s="275"/>
      <c r="RM131" s="275"/>
      <c r="RN131" s="275"/>
      <c r="RO131" s="275"/>
      <c r="RP131" s="275"/>
      <c r="RQ131" s="275"/>
      <c r="RR131" s="275"/>
      <c r="RS131" s="275"/>
      <c r="RT131" s="275"/>
      <c r="RU131" s="275"/>
      <c r="RV131" s="275"/>
      <c r="RW131" s="275"/>
      <c r="RX131" s="275"/>
      <c r="RY131" s="275"/>
      <c r="RZ131" s="275"/>
      <c r="SA131" s="275"/>
      <c r="SB131" s="275"/>
      <c r="SC131" s="275"/>
      <c r="SD131" s="275"/>
      <c r="SE131" s="275"/>
      <c r="SF131" s="275"/>
      <c r="SG131" s="275"/>
      <c r="SH131" s="275"/>
      <c r="SI131" s="275"/>
      <c r="SJ131" s="275"/>
      <c r="SK131" s="275"/>
      <c r="SL131" s="275"/>
      <c r="SM131" s="275"/>
      <c r="SN131" s="275"/>
      <c r="SO131" s="275"/>
      <c r="SP131" s="275"/>
      <c r="SQ131" s="275"/>
      <c r="SR131" s="275"/>
      <c r="SS131" s="275"/>
      <c r="ST131" s="275"/>
      <c r="SU131" s="275"/>
      <c r="SV131" s="275"/>
      <c r="SW131" s="275"/>
      <c r="SX131" s="275"/>
      <c r="SY131" s="275"/>
      <c r="SZ131" s="275"/>
      <c r="TA131" s="275"/>
      <c r="TB131" s="275"/>
      <c r="TC131" s="275"/>
      <c r="TD131" s="275"/>
      <c r="TE131" s="275"/>
      <c r="TF131" s="275"/>
      <c r="TG131" s="275"/>
      <c r="TH131" s="275"/>
      <c r="TI131" s="275"/>
      <c r="TJ131" s="275"/>
      <c r="TK131" s="275"/>
      <c r="TL131" s="275"/>
      <c r="TM131" s="275"/>
      <c r="TN131" s="275"/>
      <c r="TO131" s="275"/>
      <c r="TP131" s="275"/>
      <c r="TQ131" s="275"/>
      <c r="TR131" s="275"/>
      <c r="TS131" s="275"/>
      <c r="TT131" s="275"/>
      <c r="TU131" s="275"/>
      <c r="TV131" s="275"/>
      <c r="TW131" s="275"/>
      <c r="TX131" s="275"/>
      <c r="TY131" s="275"/>
      <c r="TZ131" s="275"/>
      <c r="UA131" s="275"/>
      <c r="UB131" s="275"/>
      <c r="UC131" s="275"/>
      <c r="UD131" s="275"/>
      <c r="UE131" s="275"/>
      <c r="UF131" s="275"/>
      <c r="UG131" s="275"/>
      <c r="UH131" s="275"/>
      <c r="UI131" s="275"/>
      <c r="UJ131" s="275"/>
      <c r="UK131" s="275"/>
      <c r="UL131" s="275"/>
      <c r="UM131" s="275"/>
      <c r="UN131" s="275"/>
      <c r="UO131" s="275"/>
      <c r="UP131" s="275"/>
      <c r="UQ131" s="275"/>
      <c r="UR131" s="275"/>
      <c r="US131" s="275"/>
      <c r="UT131" s="275"/>
      <c r="UU131" s="275"/>
      <c r="UV131" s="275"/>
      <c r="UW131" s="275"/>
      <c r="UX131" s="275"/>
      <c r="UY131" s="275"/>
      <c r="UZ131" s="275"/>
      <c r="VA131" s="275"/>
      <c r="VB131" s="275"/>
      <c r="VC131" s="275"/>
      <c r="VD131" s="275"/>
      <c r="VE131" s="275"/>
      <c r="VF131" s="275"/>
      <c r="VG131" s="275"/>
      <c r="VH131" s="275"/>
      <c r="VI131" s="275"/>
      <c r="VJ131" s="275"/>
      <c r="VK131" s="275"/>
      <c r="VL131" s="275"/>
      <c r="VM131" s="275"/>
      <c r="VN131" s="275"/>
      <c r="VO131" s="275"/>
      <c r="VP131" s="275"/>
      <c r="VQ131" s="275"/>
      <c r="VR131" s="275"/>
      <c r="VS131" s="275"/>
      <c r="VT131" s="275"/>
      <c r="VU131" s="275"/>
      <c r="VV131" s="275"/>
      <c r="VW131" s="275"/>
      <c r="VX131" s="275"/>
      <c r="VY131" s="275"/>
      <c r="VZ131" s="275"/>
      <c r="WA131" s="275"/>
      <c r="WB131" s="275"/>
      <c r="WC131" s="275"/>
      <c r="WD131" s="275"/>
      <c r="WE131" s="275"/>
      <c r="WF131" s="275"/>
      <c r="WG131" s="275"/>
      <c r="WH131" s="275"/>
      <c r="WI131" s="275"/>
      <c r="WJ131" s="275"/>
      <c r="WK131" s="275"/>
    </row>
    <row r="132" ht="12.75" customHeight="1">
      <c r="A132" s="378">
        <v>1</v>
      </c>
      <c r="B132" s="214" t="s">
        <v>96</v>
      </c>
      <c r="C132" s="214"/>
      <c r="D132" s="18"/>
      <c r="E132" s="216"/>
      <c r="F132" s="215"/>
      <c r="G132" s="379"/>
      <c r="H132" s="380">
        <f>H130+H131</f>
        <v>41.200000000000003</v>
      </c>
      <c r="I132" s="380" t="str">
        <f>I130</f>
        <v>41,2</v>
      </c>
      <c r="J132" s="379"/>
      <c r="K132" s="381"/>
      <c r="L132" s="16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10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/>
      <c r="KL132" s="11"/>
      <c r="KM132" s="11"/>
      <c r="KN132" s="11"/>
      <c r="KO132" s="11"/>
      <c r="KP132" s="11"/>
      <c r="KQ132" s="11"/>
      <c r="KR132" s="11"/>
      <c r="KS132" s="11"/>
      <c r="KT132" s="11"/>
      <c r="KU132" s="11"/>
      <c r="KV132" s="11"/>
      <c r="KW132" s="11"/>
      <c r="KX132" s="11"/>
      <c r="KY132" s="11"/>
      <c r="KZ132" s="11"/>
      <c r="LA132" s="11"/>
      <c r="LB132" s="11"/>
      <c r="LC132" s="11"/>
      <c r="LD132" s="11"/>
      <c r="LE132" s="11"/>
      <c r="LF132" s="11"/>
      <c r="LG132" s="11"/>
      <c r="LH132" s="11"/>
      <c r="LI132" s="11"/>
      <c r="LJ132" s="11"/>
      <c r="LK132" s="11"/>
      <c r="LL132" s="11"/>
      <c r="LM132" s="11"/>
      <c r="LN132" s="11"/>
      <c r="LO132" s="11"/>
      <c r="LP132" s="11"/>
      <c r="LQ132" s="11"/>
      <c r="LR132" s="11"/>
      <c r="LS132" s="11"/>
      <c r="LT132" s="11"/>
      <c r="LU132" s="11"/>
      <c r="LV132" s="11"/>
      <c r="LW132" s="11"/>
      <c r="LX132" s="11"/>
      <c r="LY132" s="11"/>
      <c r="LZ132" s="11"/>
      <c r="MA132" s="11"/>
      <c r="MB132" s="11"/>
      <c r="MC132" s="11"/>
      <c r="MD132" s="11"/>
      <c r="ME132" s="11"/>
      <c r="MF132" s="11"/>
      <c r="MG132" s="11"/>
      <c r="MH132" s="11"/>
      <c r="MI132" s="11"/>
      <c r="MJ132" s="11"/>
      <c r="MK132" s="11"/>
      <c r="ML132" s="11"/>
      <c r="MM132" s="11"/>
      <c r="MN132" s="11"/>
      <c r="MO132" s="11"/>
      <c r="MP132" s="11"/>
      <c r="MQ132" s="11"/>
      <c r="MR132" s="11"/>
      <c r="MS132" s="11"/>
      <c r="MT132" s="11"/>
      <c r="MU132" s="11"/>
      <c r="MV132" s="11"/>
      <c r="MW132" s="11"/>
      <c r="MX132" s="11"/>
      <c r="MY132" s="11"/>
      <c r="MZ132" s="11"/>
      <c r="NA132" s="11"/>
      <c r="NB132" s="11"/>
      <c r="NC132" s="11"/>
      <c r="ND132" s="11"/>
      <c r="NE132" s="11"/>
      <c r="NF132" s="11"/>
      <c r="NG132" s="11"/>
      <c r="NH132" s="11"/>
      <c r="NI132" s="11"/>
      <c r="NJ132" s="11"/>
      <c r="NK132" s="11"/>
      <c r="NL132" s="11"/>
      <c r="NM132" s="11"/>
      <c r="NN132" s="11"/>
      <c r="NO132" s="11"/>
      <c r="NP132" s="11"/>
      <c r="NQ132" s="11"/>
      <c r="NR132" s="11"/>
      <c r="NS132" s="11"/>
      <c r="NT132" s="11"/>
      <c r="NU132" s="11"/>
      <c r="NV132" s="11"/>
      <c r="NW132" s="11"/>
      <c r="NX132" s="11"/>
      <c r="NY132" s="11"/>
      <c r="NZ132" s="11"/>
      <c r="OA132" s="11"/>
      <c r="OB132" s="11"/>
      <c r="OC132" s="11"/>
      <c r="OD132" s="11"/>
      <c r="OE132" s="11"/>
      <c r="OF132" s="11"/>
      <c r="OG132" s="11"/>
      <c r="OH132" s="11"/>
      <c r="OI132" s="11"/>
      <c r="OJ132" s="11"/>
      <c r="OK132" s="11"/>
      <c r="OL132" s="11"/>
      <c r="OM132" s="11"/>
      <c r="ON132" s="11"/>
      <c r="OO132" s="11"/>
      <c r="OP132" s="11"/>
      <c r="OQ132" s="11"/>
      <c r="OR132" s="11"/>
      <c r="OS132" s="11"/>
      <c r="OT132" s="11"/>
      <c r="OU132" s="11"/>
      <c r="OV132" s="11"/>
      <c r="OW132" s="11"/>
      <c r="OX132" s="11"/>
      <c r="OY132" s="11"/>
      <c r="OZ132" s="11"/>
      <c r="PA132" s="11"/>
      <c r="PB132" s="11"/>
      <c r="PC132" s="11"/>
      <c r="PD132" s="11"/>
      <c r="PE132" s="11"/>
      <c r="PF132" s="11"/>
      <c r="PG132" s="11"/>
      <c r="PH132" s="11"/>
      <c r="PI132" s="11"/>
      <c r="PJ132" s="11"/>
      <c r="PK132" s="11"/>
      <c r="PL132" s="11"/>
      <c r="PM132" s="11"/>
      <c r="PN132" s="11"/>
      <c r="PO132" s="11"/>
      <c r="PP132" s="11"/>
      <c r="PQ132" s="11"/>
      <c r="PR132" s="11"/>
      <c r="PS132" s="11"/>
      <c r="PT132" s="11"/>
      <c r="PU132" s="11"/>
      <c r="PV132" s="11"/>
      <c r="PW132" s="11"/>
      <c r="PX132" s="11"/>
      <c r="PY132" s="11"/>
      <c r="PZ132" s="11"/>
      <c r="QA132" s="11"/>
      <c r="QB132" s="11"/>
      <c r="QC132" s="11"/>
      <c r="QD132" s="11"/>
      <c r="QE132" s="11"/>
      <c r="QF132" s="11"/>
      <c r="QG132" s="11"/>
      <c r="QH132" s="11"/>
      <c r="QI132" s="11"/>
      <c r="QJ132" s="11"/>
      <c r="QK132" s="11"/>
      <c r="QL132" s="11"/>
      <c r="QM132" s="11"/>
      <c r="QN132" s="11"/>
      <c r="QO132" s="11"/>
      <c r="QP132" s="11"/>
      <c r="QQ132" s="11"/>
      <c r="QR132" s="11"/>
      <c r="QS132" s="11"/>
      <c r="QT132" s="11"/>
      <c r="QU132" s="11"/>
      <c r="QV132" s="11"/>
      <c r="QW132" s="11"/>
      <c r="QX132" s="11"/>
      <c r="QY132" s="11"/>
      <c r="QZ132" s="11"/>
      <c r="RA132" s="11"/>
      <c r="RB132" s="11"/>
      <c r="RC132" s="11"/>
      <c r="RD132" s="11"/>
      <c r="RE132" s="11"/>
      <c r="RF132" s="11"/>
      <c r="RG132" s="11"/>
      <c r="RH132" s="11"/>
      <c r="RI132" s="11"/>
      <c r="RJ132" s="11"/>
      <c r="RK132" s="11"/>
      <c r="RL132" s="11"/>
      <c r="RM132" s="11"/>
      <c r="RN132" s="11"/>
      <c r="RO132" s="11"/>
      <c r="RP132" s="11"/>
      <c r="RQ132" s="11"/>
      <c r="RR132" s="11"/>
      <c r="RS132" s="11"/>
      <c r="RT132" s="11"/>
      <c r="RU132" s="11"/>
      <c r="RV132" s="11"/>
      <c r="RW132" s="11"/>
      <c r="RX132" s="11"/>
      <c r="RY132" s="11"/>
      <c r="RZ132" s="11"/>
      <c r="SA132" s="11"/>
      <c r="SB132" s="11"/>
      <c r="SC132" s="11"/>
      <c r="SD132" s="11"/>
      <c r="SE132" s="11"/>
      <c r="SF132" s="11"/>
      <c r="SG132" s="11"/>
      <c r="SH132" s="11"/>
      <c r="SI132" s="11"/>
      <c r="SJ132" s="11"/>
      <c r="SK132" s="11"/>
      <c r="SL132" s="11"/>
      <c r="SM132" s="11"/>
      <c r="SN132" s="11"/>
      <c r="SO132" s="11"/>
      <c r="SP132" s="11"/>
      <c r="SQ132" s="11"/>
      <c r="SR132" s="11"/>
      <c r="SS132" s="11"/>
      <c r="ST132" s="11"/>
      <c r="SU132" s="11"/>
      <c r="SV132" s="11"/>
      <c r="SW132" s="11"/>
      <c r="SX132" s="11"/>
      <c r="SY132" s="11"/>
      <c r="SZ132" s="11"/>
      <c r="TA132" s="11"/>
      <c r="TB132" s="11"/>
      <c r="TC132" s="11"/>
      <c r="TD132" s="11"/>
      <c r="TE132" s="11"/>
      <c r="TF132" s="11"/>
      <c r="TG132" s="11"/>
      <c r="TH132" s="11"/>
      <c r="TI132" s="11"/>
      <c r="TJ132" s="11"/>
      <c r="TK132" s="11"/>
      <c r="TL132" s="11"/>
      <c r="TM132" s="11"/>
      <c r="TN132" s="11"/>
      <c r="TO132" s="11"/>
      <c r="TP132" s="11"/>
      <c r="TQ132" s="11"/>
      <c r="TR132" s="11"/>
      <c r="TS132" s="11"/>
      <c r="TT132" s="11"/>
      <c r="TU132" s="11"/>
      <c r="TV132" s="11"/>
      <c r="TW132" s="11"/>
      <c r="TX132" s="11"/>
      <c r="TY132" s="11"/>
      <c r="TZ132" s="11"/>
      <c r="UA132" s="11"/>
      <c r="UB132" s="11"/>
      <c r="UC132" s="11"/>
      <c r="UD132" s="11"/>
      <c r="UE132" s="11"/>
      <c r="UF132" s="11"/>
      <c r="UG132" s="11"/>
      <c r="UH132" s="11"/>
      <c r="UI132" s="11"/>
      <c r="UJ132" s="11"/>
      <c r="UK132" s="11"/>
      <c r="UL132" s="11"/>
      <c r="UM132" s="11"/>
      <c r="UN132" s="11"/>
      <c r="UO132" s="11"/>
      <c r="UP132" s="11"/>
      <c r="UQ132" s="11"/>
      <c r="UR132" s="11"/>
      <c r="US132" s="11"/>
      <c r="UT132" s="11"/>
      <c r="UU132" s="11"/>
      <c r="UV132" s="11"/>
      <c r="UW132" s="11"/>
      <c r="UX132" s="11"/>
      <c r="UY132" s="11"/>
      <c r="UZ132" s="11"/>
      <c r="VA132" s="11"/>
      <c r="VB132" s="11"/>
      <c r="VC132" s="11"/>
      <c r="VD132" s="11"/>
      <c r="VE132" s="11"/>
      <c r="VF132" s="11"/>
      <c r="VG132" s="11"/>
      <c r="VH132" s="11"/>
      <c r="VI132" s="11"/>
      <c r="VJ132" s="11"/>
      <c r="VK132" s="11"/>
      <c r="VL132" s="11"/>
      <c r="VM132" s="11"/>
      <c r="VN132" s="11"/>
      <c r="VO132" s="11"/>
      <c r="VP132" s="11"/>
      <c r="VQ132" s="11"/>
      <c r="VR132" s="11"/>
      <c r="VS132" s="11"/>
      <c r="VT132" s="11"/>
      <c r="VU132" s="11"/>
      <c r="VV132" s="11"/>
      <c r="VW132" s="11"/>
      <c r="VX132" s="11"/>
      <c r="VY132" s="11"/>
      <c r="VZ132" s="11"/>
      <c r="WA132" s="11"/>
      <c r="WB132" s="11"/>
      <c r="WC132" s="11"/>
      <c r="WD132" s="11"/>
      <c r="WE132" s="11"/>
      <c r="WF132" s="11"/>
      <c r="WG132" s="11"/>
      <c r="WH132" s="11"/>
      <c r="WI132" s="11"/>
      <c r="WJ132" s="11"/>
      <c r="WK132" s="11"/>
    </row>
    <row r="133" ht="21" customHeight="1">
      <c r="A133" s="267" t="s">
        <v>151</v>
      </c>
      <c r="B133" s="268"/>
      <c r="C133" s="268"/>
      <c r="D133" s="309"/>
      <c r="E133" s="272"/>
      <c r="F133" s="272"/>
      <c r="G133" s="273"/>
      <c r="H133" s="272"/>
      <c r="I133" s="272"/>
      <c r="J133" s="272"/>
      <c r="K133" s="274"/>
      <c r="L133" s="146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249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</row>
    <row r="134" s="197" customFormat="1" ht="24.75" customHeight="1">
      <c r="A134" s="382">
        <v>1</v>
      </c>
      <c r="B134" s="190" t="s">
        <v>152</v>
      </c>
      <c r="C134" s="190" t="s">
        <v>153</v>
      </c>
      <c r="D134" s="4"/>
      <c r="E134" s="199">
        <v>0</v>
      </c>
      <c r="F134" s="199">
        <v>200</v>
      </c>
      <c r="G134" s="199">
        <v>2024</v>
      </c>
      <c r="H134" s="201">
        <v>2</v>
      </c>
      <c r="I134" s="201">
        <v>2</v>
      </c>
      <c r="J134" s="199">
        <v>0</v>
      </c>
      <c r="K134" s="223">
        <v>40</v>
      </c>
      <c r="L134" s="205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75"/>
      <c r="BH134" s="275"/>
      <c r="BI134" s="275"/>
      <c r="BJ134" s="275"/>
      <c r="BK134" s="275"/>
      <c r="BL134" s="275"/>
      <c r="BM134" s="275"/>
      <c r="BN134" s="275"/>
      <c r="BO134" s="275"/>
      <c r="BP134" s="275"/>
      <c r="BQ134" s="275"/>
      <c r="BR134" s="275"/>
      <c r="BS134" s="275"/>
      <c r="BT134" s="275"/>
      <c r="BU134" s="275"/>
      <c r="BV134" s="275"/>
      <c r="BW134" s="275"/>
      <c r="BX134" s="275"/>
      <c r="BY134" s="275"/>
      <c r="BZ134" s="275"/>
      <c r="CA134" s="275"/>
      <c r="CB134" s="275"/>
      <c r="CC134" s="275"/>
      <c r="CD134" s="275"/>
      <c r="CE134" s="275"/>
      <c r="CF134" s="275"/>
      <c r="CG134" s="275"/>
      <c r="CH134" s="275"/>
      <c r="CI134" s="275"/>
      <c r="CJ134" s="275"/>
      <c r="CK134" s="275"/>
      <c r="CL134" s="275"/>
      <c r="CM134" s="275"/>
      <c r="CN134" s="275"/>
      <c r="CO134" s="275"/>
      <c r="CP134" s="275"/>
      <c r="CQ134" s="275"/>
      <c r="CR134" s="275"/>
      <c r="CS134" s="275"/>
      <c r="CT134" s="275"/>
      <c r="CU134" s="275"/>
      <c r="CV134" s="275"/>
      <c r="CW134" s="275"/>
      <c r="CX134" s="275"/>
      <c r="CY134" s="275"/>
      <c r="CZ134" s="275"/>
      <c r="DA134" s="275"/>
      <c r="DB134" s="275"/>
      <c r="DC134" s="275"/>
      <c r="DD134" s="275"/>
      <c r="DE134" s="275"/>
      <c r="DF134" s="275"/>
      <c r="DG134" s="275"/>
      <c r="DH134" s="275"/>
      <c r="DI134" s="275"/>
      <c r="DJ134" s="275"/>
      <c r="DK134" s="275"/>
      <c r="DL134" s="275"/>
      <c r="DM134" s="275"/>
      <c r="DN134" s="275"/>
      <c r="DO134" s="275"/>
      <c r="DP134" s="275"/>
      <c r="DQ134" s="275"/>
      <c r="DR134" s="275"/>
      <c r="DS134" s="275"/>
      <c r="DT134" s="275"/>
      <c r="DU134" s="275"/>
      <c r="DV134" s="275"/>
      <c r="DW134" s="275"/>
      <c r="DX134" s="275"/>
      <c r="DY134" s="275"/>
      <c r="DZ134" s="275"/>
      <c r="EA134" s="275"/>
      <c r="EB134" s="275"/>
      <c r="EC134" s="275"/>
      <c r="ED134" s="275"/>
      <c r="EE134" s="275"/>
      <c r="EF134" s="275"/>
      <c r="EG134" s="275"/>
      <c r="EH134" s="275"/>
      <c r="EI134" s="275"/>
      <c r="EJ134" s="275"/>
      <c r="EK134" s="275"/>
      <c r="EL134" s="275"/>
      <c r="EM134" s="275"/>
      <c r="EN134" s="275"/>
      <c r="EO134" s="275"/>
      <c r="EP134" s="275"/>
      <c r="EQ134" s="275"/>
      <c r="ER134" s="275"/>
      <c r="ES134" s="275"/>
      <c r="ET134" s="275"/>
      <c r="EU134" s="275"/>
      <c r="EV134" s="275"/>
      <c r="EW134" s="275"/>
      <c r="EX134" s="275"/>
      <c r="EY134" s="275"/>
      <c r="EZ134" s="275"/>
      <c r="FA134" s="275"/>
      <c r="FB134" s="275"/>
      <c r="FC134" s="275"/>
      <c r="FD134" s="275"/>
      <c r="FE134" s="275"/>
      <c r="FF134" s="275"/>
      <c r="FG134" s="275"/>
      <c r="FH134" s="275"/>
      <c r="FI134" s="275"/>
      <c r="FJ134" s="275"/>
      <c r="FK134" s="275"/>
      <c r="FL134" s="275"/>
      <c r="FM134" s="275"/>
      <c r="FN134" s="275"/>
      <c r="FO134" s="275"/>
      <c r="FP134" s="275"/>
      <c r="FQ134" s="275"/>
      <c r="FR134" s="275"/>
      <c r="FS134" s="275"/>
      <c r="FT134" s="275"/>
      <c r="FU134" s="275"/>
      <c r="FV134" s="275"/>
      <c r="FW134" s="275"/>
      <c r="FX134" s="275"/>
      <c r="FY134" s="275"/>
      <c r="FZ134" s="275"/>
      <c r="GA134" s="275"/>
      <c r="GB134" s="275"/>
      <c r="GC134" s="275"/>
      <c r="GD134" s="275"/>
      <c r="GE134" s="275"/>
      <c r="GF134" s="275"/>
      <c r="GG134" s="275"/>
      <c r="GH134" s="275"/>
      <c r="GI134" s="275"/>
      <c r="GJ134" s="275"/>
      <c r="GK134" s="275"/>
      <c r="GL134" s="275"/>
      <c r="GM134" s="275"/>
      <c r="GN134" s="275"/>
      <c r="GO134" s="275"/>
      <c r="GP134" s="275"/>
      <c r="GQ134" s="275"/>
      <c r="GR134" s="275"/>
      <c r="GS134" s="275"/>
      <c r="GT134" s="275"/>
      <c r="GU134" s="275"/>
      <c r="GV134" s="275"/>
      <c r="GW134" s="275"/>
      <c r="GX134" s="275"/>
      <c r="GY134" s="275"/>
      <c r="GZ134" s="275"/>
      <c r="HA134" s="275"/>
      <c r="HB134" s="275"/>
      <c r="HC134" s="275"/>
      <c r="HD134" s="275"/>
      <c r="HE134" s="275"/>
      <c r="HF134" s="275"/>
      <c r="HG134" s="275"/>
      <c r="HH134" s="275"/>
      <c r="HI134" s="275"/>
      <c r="HJ134" s="275"/>
      <c r="HK134" s="275"/>
      <c r="HL134" s="275"/>
      <c r="HM134" s="275"/>
      <c r="HN134" s="275"/>
      <c r="HO134" s="275"/>
      <c r="HP134" s="275"/>
      <c r="HQ134" s="275"/>
      <c r="HR134" s="275"/>
      <c r="HS134" s="275"/>
      <c r="HT134" s="275"/>
      <c r="HU134" s="275"/>
      <c r="HV134" s="275"/>
      <c r="HW134" s="275"/>
      <c r="HX134" s="275"/>
      <c r="HY134" s="275"/>
      <c r="HZ134" s="275"/>
      <c r="IA134" s="275"/>
      <c r="IB134" s="275"/>
      <c r="IC134" s="275"/>
      <c r="ID134" s="275"/>
      <c r="IE134" s="275"/>
      <c r="IF134" s="275"/>
      <c r="IG134" s="275"/>
      <c r="IH134" s="275"/>
      <c r="II134" s="275"/>
      <c r="IJ134" s="275"/>
      <c r="IK134" s="275"/>
      <c r="IL134" s="275"/>
      <c r="IM134" s="275"/>
      <c r="IN134" s="275"/>
      <c r="IO134" s="275"/>
      <c r="IP134" s="275"/>
      <c r="IQ134" s="275"/>
      <c r="IR134" s="275"/>
      <c r="IS134" s="275"/>
      <c r="IT134" s="275"/>
      <c r="IU134" s="275"/>
      <c r="IV134" s="275"/>
      <c r="IW134" s="275"/>
      <c r="IX134" s="275"/>
      <c r="IY134" s="275"/>
      <c r="IZ134" s="275"/>
      <c r="JA134" s="275"/>
      <c r="JB134" s="275"/>
      <c r="JC134" s="275"/>
      <c r="JD134" s="275"/>
      <c r="JE134" s="275"/>
      <c r="JF134" s="275"/>
      <c r="JG134" s="275"/>
      <c r="JH134" s="275"/>
      <c r="JI134" s="275"/>
      <c r="JJ134" s="275"/>
      <c r="JK134" s="275"/>
      <c r="JL134" s="275"/>
      <c r="JM134" s="275"/>
      <c r="JN134" s="275"/>
      <c r="JO134" s="275"/>
      <c r="JP134" s="275"/>
      <c r="JQ134" s="275"/>
      <c r="JR134" s="275"/>
      <c r="JS134" s="275"/>
      <c r="JT134" s="275"/>
      <c r="JU134" s="275"/>
      <c r="JV134" s="275"/>
      <c r="JW134" s="275"/>
      <c r="JX134" s="275"/>
      <c r="JY134" s="275"/>
      <c r="JZ134" s="275"/>
      <c r="KA134" s="275"/>
      <c r="KB134" s="275"/>
      <c r="KC134" s="275"/>
      <c r="KD134" s="275"/>
      <c r="KE134" s="275"/>
      <c r="KF134" s="275"/>
      <c r="KG134" s="275"/>
      <c r="KH134" s="275"/>
      <c r="KI134" s="275"/>
      <c r="KJ134" s="275"/>
      <c r="KK134" s="275"/>
      <c r="KL134" s="275"/>
      <c r="KM134" s="275"/>
      <c r="KN134" s="275"/>
      <c r="KO134" s="275"/>
      <c r="KP134" s="275"/>
      <c r="KQ134" s="275"/>
      <c r="KR134" s="275"/>
      <c r="KS134" s="275"/>
      <c r="KT134" s="275"/>
      <c r="KU134" s="275"/>
      <c r="KV134" s="275"/>
      <c r="KW134" s="275"/>
      <c r="KX134" s="275"/>
      <c r="KY134" s="275"/>
      <c r="KZ134" s="275"/>
      <c r="LA134" s="275"/>
      <c r="LB134" s="275"/>
      <c r="LC134" s="275"/>
      <c r="LD134" s="275"/>
      <c r="LE134" s="275"/>
      <c r="LF134" s="275"/>
      <c r="LG134" s="275"/>
      <c r="LH134" s="275"/>
      <c r="LI134" s="275"/>
      <c r="LJ134" s="275"/>
      <c r="LK134" s="275"/>
      <c r="LL134" s="275"/>
      <c r="LM134" s="275"/>
      <c r="LN134" s="275"/>
      <c r="LO134" s="275"/>
      <c r="LP134" s="275"/>
      <c r="LQ134" s="275"/>
      <c r="LR134" s="275"/>
      <c r="LS134" s="275"/>
      <c r="LT134" s="275"/>
      <c r="LU134" s="275"/>
      <c r="LV134" s="275"/>
      <c r="LW134" s="275"/>
      <c r="LX134" s="275"/>
      <c r="LY134" s="275"/>
      <c r="LZ134" s="275"/>
      <c r="MA134" s="275"/>
      <c r="MB134" s="275"/>
      <c r="MC134" s="275"/>
      <c r="MD134" s="275"/>
      <c r="ME134" s="275"/>
      <c r="MF134" s="275"/>
      <c r="MG134" s="275"/>
      <c r="MH134" s="275"/>
      <c r="MI134" s="275"/>
      <c r="MJ134" s="275"/>
      <c r="MK134" s="275"/>
      <c r="ML134" s="275"/>
      <c r="MM134" s="275"/>
      <c r="MN134" s="275"/>
      <c r="MO134" s="275"/>
      <c r="MP134" s="275"/>
      <c r="MQ134" s="275"/>
      <c r="MR134" s="275"/>
      <c r="MS134" s="275"/>
      <c r="MT134" s="275"/>
      <c r="MU134" s="275"/>
      <c r="MV134" s="275"/>
      <c r="MW134" s="275"/>
      <c r="MX134" s="275"/>
      <c r="MY134" s="275"/>
      <c r="MZ134" s="275"/>
      <c r="NA134" s="275"/>
      <c r="NB134" s="275"/>
      <c r="NC134" s="275"/>
      <c r="ND134" s="275"/>
      <c r="NE134" s="275"/>
      <c r="NF134" s="275"/>
      <c r="NG134" s="275"/>
      <c r="NH134" s="275"/>
      <c r="NI134" s="275"/>
      <c r="NJ134" s="275"/>
      <c r="NK134" s="275"/>
      <c r="NL134" s="275"/>
      <c r="NM134" s="275"/>
      <c r="NN134" s="275"/>
      <c r="NO134" s="275"/>
      <c r="NP134" s="275"/>
      <c r="NQ134" s="275"/>
      <c r="NR134" s="275"/>
      <c r="NS134" s="275"/>
      <c r="NT134" s="275"/>
      <c r="NU134" s="275"/>
      <c r="NV134" s="275"/>
      <c r="NW134" s="275"/>
      <c r="NX134" s="275"/>
      <c r="NY134" s="275"/>
      <c r="NZ134" s="275"/>
      <c r="OA134" s="275"/>
      <c r="OB134" s="275"/>
      <c r="OC134" s="275"/>
      <c r="OD134" s="275"/>
      <c r="OE134" s="275"/>
      <c r="OF134" s="275"/>
      <c r="OG134" s="275"/>
      <c r="OH134" s="275"/>
      <c r="OI134" s="275"/>
      <c r="OJ134" s="275"/>
      <c r="OK134" s="275"/>
      <c r="OL134" s="275"/>
      <c r="OM134" s="275"/>
      <c r="ON134" s="275"/>
      <c r="OO134" s="275"/>
      <c r="OP134" s="275"/>
      <c r="OQ134" s="275"/>
      <c r="OR134" s="275"/>
      <c r="OS134" s="275"/>
      <c r="OT134" s="275"/>
      <c r="OU134" s="275"/>
      <c r="OV134" s="275"/>
      <c r="OW134" s="275"/>
      <c r="OX134" s="275"/>
      <c r="OY134" s="275"/>
      <c r="OZ134" s="275"/>
      <c r="PA134" s="275"/>
      <c r="PB134" s="275"/>
      <c r="PC134" s="275"/>
      <c r="PD134" s="275"/>
      <c r="PE134" s="275"/>
      <c r="PF134" s="275"/>
      <c r="PG134" s="275"/>
      <c r="PH134" s="275"/>
      <c r="PI134" s="275"/>
      <c r="PJ134" s="275"/>
      <c r="PK134" s="275"/>
      <c r="PL134" s="275"/>
      <c r="PM134" s="275"/>
      <c r="PN134" s="275"/>
      <c r="PO134" s="275"/>
      <c r="PP134" s="275"/>
      <c r="PQ134" s="275"/>
      <c r="PR134" s="275"/>
      <c r="PS134" s="275"/>
      <c r="PT134" s="275"/>
      <c r="PU134" s="275"/>
      <c r="PV134" s="275"/>
      <c r="PW134" s="275"/>
      <c r="PX134" s="275"/>
      <c r="PY134" s="275"/>
      <c r="PZ134" s="275"/>
      <c r="QA134" s="275"/>
      <c r="QB134" s="275"/>
      <c r="QC134" s="275"/>
      <c r="QD134" s="275"/>
      <c r="QE134" s="275"/>
      <c r="QF134" s="275"/>
      <c r="QG134" s="275"/>
      <c r="QH134" s="275"/>
      <c r="QI134" s="275"/>
      <c r="QJ134" s="275"/>
      <c r="QK134" s="275"/>
      <c r="QL134" s="275"/>
      <c r="QM134" s="275"/>
      <c r="QN134" s="275"/>
      <c r="QO134" s="275"/>
      <c r="QP134" s="275"/>
      <c r="QQ134" s="275"/>
      <c r="QR134" s="275"/>
      <c r="QS134" s="275"/>
      <c r="QT134" s="275"/>
      <c r="QU134" s="275"/>
      <c r="QV134" s="275"/>
      <c r="QW134" s="275"/>
      <c r="QX134" s="275"/>
      <c r="QY134" s="275"/>
      <c r="QZ134" s="275"/>
      <c r="RA134" s="275"/>
      <c r="RB134" s="275"/>
      <c r="RC134" s="275"/>
      <c r="RD134" s="275"/>
      <c r="RE134" s="275"/>
      <c r="RF134" s="275"/>
      <c r="RG134" s="275"/>
      <c r="RH134" s="275"/>
      <c r="RI134" s="275"/>
      <c r="RJ134" s="275"/>
      <c r="RK134" s="275"/>
      <c r="RL134" s="275"/>
      <c r="RM134" s="275"/>
      <c r="RN134" s="275"/>
      <c r="RO134" s="275"/>
      <c r="RP134" s="275"/>
      <c r="RQ134" s="275"/>
      <c r="RR134" s="275"/>
      <c r="RS134" s="275"/>
      <c r="RT134" s="275"/>
      <c r="RU134" s="275"/>
      <c r="RV134" s="275"/>
      <c r="RW134" s="275"/>
      <c r="RX134" s="275"/>
      <c r="RY134" s="275"/>
      <c r="RZ134" s="275"/>
      <c r="SA134" s="275"/>
      <c r="SB134" s="275"/>
      <c r="SC134" s="275"/>
      <c r="SD134" s="275"/>
      <c r="SE134" s="275"/>
      <c r="SF134" s="275"/>
      <c r="SG134" s="275"/>
      <c r="SH134" s="275"/>
      <c r="SI134" s="275"/>
      <c r="SJ134" s="275"/>
      <c r="SK134" s="275"/>
      <c r="SL134" s="275"/>
      <c r="SM134" s="275"/>
      <c r="SN134" s="275"/>
      <c r="SO134" s="275"/>
      <c r="SP134" s="275"/>
      <c r="SQ134" s="275"/>
      <c r="SR134" s="275"/>
      <c r="SS134" s="275"/>
      <c r="ST134" s="275"/>
      <c r="SU134" s="275"/>
      <c r="SV134" s="275"/>
      <c r="SW134" s="275"/>
      <c r="SX134" s="275"/>
      <c r="SY134" s="275"/>
      <c r="SZ134" s="275"/>
      <c r="TA134" s="275"/>
      <c r="TB134" s="275"/>
      <c r="TC134" s="275"/>
      <c r="TD134" s="275"/>
      <c r="TE134" s="275"/>
      <c r="TF134" s="275"/>
      <c r="TG134" s="275"/>
      <c r="TH134" s="275"/>
      <c r="TI134" s="275"/>
      <c r="TJ134" s="275"/>
      <c r="TK134" s="275"/>
      <c r="TL134" s="275"/>
      <c r="TM134" s="275"/>
      <c r="TN134" s="275"/>
      <c r="TO134" s="275"/>
      <c r="TP134" s="275"/>
      <c r="TQ134" s="275"/>
      <c r="TR134" s="275"/>
      <c r="TS134" s="275"/>
      <c r="TT134" s="275"/>
      <c r="TU134" s="275"/>
      <c r="TV134" s="275"/>
      <c r="TW134" s="275"/>
      <c r="TX134" s="275"/>
      <c r="TY134" s="275"/>
      <c r="TZ134" s="275"/>
      <c r="UA134" s="275"/>
      <c r="UB134" s="275"/>
      <c r="UC134" s="275"/>
      <c r="UD134" s="275"/>
      <c r="UE134" s="275"/>
      <c r="UF134" s="275"/>
      <c r="UG134" s="275"/>
      <c r="UH134" s="275"/>
      <c r="UI134" s="275"/>
      <c r="UJ134" s="275"/>
      <c r="UK134" s="275"/>
      <c r="UL134" s="275"/>
      <c r="UM134" s="275"/>
      <c r="UN134" s="275"/>
      <c r="UO134" s="275"/>
      <c r="UP134" s="275"/>
      <c r="UQ134" s="275"/>
      <c r="UR134" s="275"/>
      <c r="US134" s="275"/>
      <c r="UT134" s="275"/>
      <c r="UU134" s="275"/>
      <c r="UV134" s="275"/>
      <c r="UW134" s="275"/>
      <c r="UX134" s="275"/>
      <c r="UY134" s="275"/>
      <c r="UZ134" s="275"/>
      <c r="VA134" s="275"/>
      <c r="VB134" s="275"/>
      <c r="VC134" s="275"/>
      <c r="VD134" s="275"/>
      <c r="VE134" s="275"/>
      <c r="VF134" s="275"/>
      <c r="VG134" s="275"/>
      <c r="VH134" s="275"/>
      <c r="VI134" s="275"/>
      <c r="VJ134" s="275"/>
      <c r="VK134" s="275"/>
      <c r="VL134" s="275"/>
      <c r="VM134" s="275"/>
      <c r="VN134" s="275"/>
      <c r="VO134" s="275"/>
      <c r="VP134" s="275"/>
      <c r="VQ134" s="275"/>
      <c r="VR134" s="275"/>
      <c r="VS134" s="275"/>
      <c r="VT134" s="275"/>
      <c r="VU134" s="275"/>
      <c r="VV134" s="275"/>
      <c r="VW134" s="275"/>
      <c r="VX134" s="275"/>
      <c r="VY134" s="275"/>
      <c r="VZ134" s="275"/>
      <c r="WA134" s="275"/>
      <c r="WB134" s="275"/>
      <c r="WC134" s="275"/>
      <c r="WD134" s="275"/>
      <c r="WE134" s="275"/>
      <c r="WF134" s="275"/>
      <c r="WG134" s="275"/>
      <c r="WH134" s="275"/>
      <c r="WI134" s="275"/>
      <c r="WJ134" s="275"/>
      <c r="WK134" s="275"/>
    </row>
    <row r="135" ht="15.75" customHeight="1">
      <c r="A135" s="198">
        <v>1</v>
      </c>
      <c r="B135" s="214" t="s">
        <v>96</v>
      </c>
      <c r="C135" s="214"/>
      <c r="D135" s="18"/>
      <c r="E135" s="215"/>
      <c r="F135" s="215"/>
      <c r="G135" s="216"/>
      <c r="H135" s="217">
        <f>H134</f>
        <v>2</v>
      </c>
      <c r="I135" s="217">
        <f>I134</f>
        <v>2</v>
      </c>
      <c r="J135" s="216">
        <f>J134</f>
        <v>0</v>
      </c>
      <c r="K135" s="248"/>
      <c r="L135" s="16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10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  <c r="MT135" s="11"/>
      <c r="MU135" s="11"/>
      <c r="MV135" s="11"/>
      <c r="MW135" s="11"/>
      <c r="MX135" s="11"/>
      <c r="MY135" s="11"/>
      <c r="MZ135" s="11"/>
      <c r="NA135" s="11"/>
      <c r="NB135" s="11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  <c r="NU135" s="11"/>
      <c r="NV135" s="11"/>
      <c r="NW135" s="11"/>
      <c r="NX135" s="11"/>
      <c r="NY135" s="11"/>
      <c r="NZ135" s="11"/>
      <c r="OA135" s="11"/>
      <c r="OB135" s="11"/>
      <c r="OC135" s="11"/>
      <c r="OD135" s="11"/>
      <c r="OE135" s="11"/>
      <c r="OF135" s="11"/>
      <c r="OG135" s="11"/>
      <c r="OH135" s="11"/>
      <c r="OI135" s="11"/>
      <c r="OJ135" s="11"/>
      <c r="OK135" s="11"/>
      <c r="OL135" s="11"/>
      <c r="OM135" s="11"/>
      <c r="ON135" s="11"/>
      <c r="OO135" s="11"/>
      <c r="OP135" s="11"/>
      <c r="OQ135" s="11"/>
      <c r="OR135" s="11"/>
      <c r="OS135" s="11"/>
      <c r="OT135" s="11"/>
      <c r="OU135" s="11"/>
      <c r="OV135" s="11"/>
      <c r="OW135" s="11"/>
      <c r="OX135" s="11"/>
      <c r="OY135" s="11"/>
      <c r="OZ135" s="11"/>
      <c r="PA135" s="11"/>
      <c r="PB135" s="11"/>
      <c r="PC135" s="11"/>
      <c r="PD135" s="11"/>
      <c r="PE135" s="11"/>
      <c r="PF135" s="11"/>
      <c r="PG135" s="11"/>
      <c r="PH135" s="11"/>
      <c r="PI135" s="11"/>
      <c r="PJ135" s="11"/>
      <c r="PK135" s="11"/>
      <c r="PL135" s="11"/>
      <c r="PM135" s="11"/>
      <c r="PN135" s="11"/>
      <c r="PO135" s="11"/>
      <c r="PP135" s="11"/>
      <c r="PQ135" s="11"/>
      <c r="PR135" s="11"/>
      <c r="PS135" s="11"/>
      <c r="PT135" s="11"/>
      <c r="PU135" s="11"/>
      <c r="PV135" s="11"/>
      <c r="PW135" s="11"/>
      <c r="PX135" s="11"/>
      <c r="PY135" s="11"/>
      <c r="PZ135" s="11"/>
      <c r="QA135" s="11"/>
      <c r="QB135" s="11"/>
      <c r="QC135" s="11"/>
      <c r="QD135" s="11"/>
      <c r="QE135" s="11"/>
      <c r="QF135" s="11"/>
      <c r="QG135" s="11"/>
      <c r="QH135" s="11"/>
      <c r="QI135" s="11"/>
      <c r="QJ135" s="11"/>
      <c r="QK135" s="11"/>
      <c r="QL135" s="11"/>
      <c r="QM135" s="11"/>
      <c r="QN135" s="11"/>
      <c r="QO135" s="11"/>
      <c r="QP135" s="11"/>
      <c r="QQ135" s="11"/>
      <c r="QR135" s="11"/>
      <c r="QS135" s="11"/>
      <c r="QT135" s="11"/>
      <c r="QU135" s="11"/>
      <c r="QV135" s="11"/>
      <c r="QW135" s="11"/>
      <c r="QX135" s="11"/>
      <c r="QY135" s="11"/>
      <c r="QZ135" s="11"/>
      <c r="RA135" s="11"/>
      <c r="RB135" s="11"/>
      <c r="RC135" s="11"/>
      <c r="RD135" s="11"/>
      <c r="RE135" s="11"/>
      <c r="RF135" s="11"/>
      <c r="RG135" s="11"/>
      <c r="RH135" s="11"/>
      <c r="RI135" s="11"/>
      <c r="RJ135" s="11"/>
      <c r="RK135" s="11"/>
      <c r="RL135" s="11"/>
      <c r="RM135" s="11"/>
      <c r="RN135" s="11"/>
      <c r="RO135" s="11"/>
      <c r="RP135" s="11"/>
      <c r="RQ135" s="11"/>
      <c r="RR135" s="11"/>
      <c r="RS135" s="11"/>
      <c r="RT135" s="11"/>
      <c r="RU135" s="11"/>
      <c r="RV135" s="11"/>
      <c r="RW135" s="11"/>
      <c r="RX135" s="11"/>
      <c r="RY135" s="11"/>
      <c r="RZ135" s="11"/>
      <c r="SA135" s="11"/>
      <c r="SB135" s="11"/>
      <c r="SC135" s="11"/>
      <c r="SD135" s="11"/>
      <c r="SE135" s="11"/>
      <c r="SF135" s="11"/>
      <c r="SG135" s="11"/>
      <c r="SH135" s="11"/>
      <c r="SI135" s="11"/>
      <c r="SJ135" s="11"/>
      <c r="SK135" s="11"/>
      <c r="SL135" s="11"/>
      <c r="SM135" s="11"/>
      <c r="SN135" s="11"/>
      <c r="SO135" s="11"/>
      <c r="SP135" s="11"/>
      <c r="SQ135" s="11"/>
      <c r="SR135" s="11"/>
      <c r="SS135" s="11"/>
      <c r="ST135" s="11"/>
      <c r="SU135" s="11"/>
      <c r="SV135" s="11"/>
      <c r="SW135" s="11"/>
      <c r="SX135" s="11"/>
      <c r="SY135" s="11"/>
      <c r="SZ135" s="11"/>
      <c r="TA135" s="11"/>
      <c r="TB135" s="11"/>
      <c r="TC135" s="11"/>
      <c r="TD135" s="11"/>
      <c r="TE135" s="11"/>
      <c r="TF135" s="11"/>
      <c r="TG135" s="11"/>
      <c r="TH135" s="11"/>
      <c r="TI135" s="11"/>
      <c r="TJ135" s="11"/>
      <c r="TK135" s="11"/>
      <c r="TL135" s="11"/>
      <c r="TM135" s="11"/>
      <c r="TN135" s="11"/>
      <c r="TO135" s="11"/>
      <c r="TP135" s="11"/>
      <c r="TQ135" s="11"/>
      <c r="TR135" s="11"/>
      <c r="TS135" s="11"/>
      <c r="TT135" s="11"/>
      <c r="TU135" s="11"/>
      <c r="TV135" s="11"/>
      <c r="TW135" s="11"/>
      <c r="TX135" s="11"/>
      <c r="TY135" s="11"/>
      <c r="TZ135" s="11"/>
      <c r="UA135" s="11"/>
      <c r="UB135" s="11"/>
      <c r="UC135" s="11"/>
      <c r="UD135" s="11"/>
      <c r="UE135" s="11"/>
      <c r="UF135" s="11"/>
      <c r="UG135" s="11"/>
      <c r="UH135" s="11"/>
      <c r="UI135" s="11"/>
      <c r="UJ135" s="11"/>
      <c r="UK135" s="11"/>
      <c r="UL135" s="11"/>
      <c r="UM135" s="11"/>
      <c r="UN135" s="11"/>
      <c r="UO135" s="11"/>
      <c r="UP135" s="11"/>
      <c r="UQ135" s="11"/>
      <c r="UR135" s="11"/>
      <c r="US135" s="11"/>
      <c r="UT135" s="11"/>
      <c r="UU135" s="11"/>
      <c r="UV135" s="11"/>
      <c r="UW135" s="11"/>
      <c r="UX135" s="11"/>
      <c r="UY135" s="11"/>
      <c r="UZ135" s="11"/>
      <c r="VA135" s="11"/>
      <c r="VB135" s="11"/>
      <c r="VC135" s="11"/>
      <c r="VD135" s="11"/>
      <c r="VE135" s="11"/>
      <c r="VF135" s="11"/>
      <c r="VG135" s="11"/>
      <c r="VH135" s="11"/>
      <c r="VI135" s="11"/>
      <c r="VJ135" s="11"/>
      <c r="VK135" s="11"/>
      <c r="VL135" s="11"/>
      <c r="VM135" s="11"/>
      <c r="VN135" s="11"/>
      <c r="VO135" s="11"/>
      <c r="VP135" s="11"/>
      <c r="VQ135" s="11"/>
      <c r="VR135" s="11"/>
      <c r="VS135" s="11"/>
      <c r="VT135" s="11"/>
      <c r="VU135" s="11"/>
      <c r="VV135" s="11"/>
      <c r="VW135" s="11"/>
      <c r="VX135" s="11"/>
      <c r="VY135" s="11"/>
      <c r="VZ135" s="11"/>
      <c r="WA135" s="11"/>
      <c r="WB135" s="11"/>
      <c r="WC135" s="11"/>
      <c r="WD135" s="11"/>
      <c r="WE135" s="11"/>
      <c r="WF135" s="11"/>
      <c r="WG135" s="11"/>
      <c r="WH135" s="11"/>
      <c r="WI135" s="11"/>
      <c r="WJ135" s="11"/>
      <c r="WK135" s="11"/>
    </row>
    <row r="136" s="383" customFormat="1" ht="12.75" customHeight="1">
      <c r="A136" s="245">
        <f>A132+A135</f>
        <v>2</v>
      </c>
      <c r="B136" s="214" t="s">
        <v>154</v>
      </c>
      <c r="C136" s="214"/>
      <c r="D136" s="18"/>
      <c r="E136" s="216">
        <v>0</v>
      </c>
      <c r="F136" s="215"/>
      <c r="G136" s="216"/>
      <c r="H136" s="217">
        <f>H132+H135</f>
        <v>43.200000000000003</v>
      </c>
      <c r="I136" s="217" t="e">
        <f>I132+I135</f>
        <v>#VALUE!</v>
      </c>
      <c r="J136" s="216">
        <f>J132+J135</f>
        <v>0</v>
      </c>
      <c r="K136" s="248"/>
      <c r="L136" s="384">
        <f>H136+H248+H262</f>
        <v>156.69999999999999</v>
      </c>
      <c r="M136" s="385"/>
      <c r="N136" s="385"/>
      <c r="O136" s="385"/>
      <c r="P136" s="385"/>
      <c r="Q136" s="385"/>
      <c r="R136" s="385"/>
      <c r="S136" s="385"/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/>
      <c r="AG136" s="385"/>
      <c r="AH136" s="385"/>
      <c r="AI136" s="385"/>
      <c r="AJ136" s="385"/>
      <c r="AK136" s="385"/>
      <c r="AL136" s="385"/>
      <c r="AM136" s="385"/>
      <c r="AN136" s="385"/>
      <c r="AO136" s="385"/>
      <c r="AP136" s="385"/>
      <c r="AQ136" s="385"/>
      <c r="AR136" s="385"/>
      <c r="AS136" s="385"/>
      <c r="AT136" s="385"/>
      <c r="AU136" s="385"/>
      <c r="AV136" s="385"/>
      <c r="AW136" s="385"/>
      <c r="AX136" s="385"/>
      <c r="AY136" s="385"/>
      <c r="AZ136" s="385"/>
      <c r="BA136" s="385"/>
      <c r="BB136" s="385"/>
      <c r="BC136" s="385"/>
      <c r="BD136" s="385"/>
      <c r="BE136" s="385"/>
      <c r="BF136" s="385"/>
      <c r="BG136" s="386"/>
      <c r="BH136" s="383"/>
      <c r="BI136" s="383"/>
      <c r="BJ136" s="383"/>
      <c r="BK136" s="383"/>
      <c r="BL136" s="383"/>
      <c r="BM136" s="383"/>
      <c r="BN136" s="383"/>
      <c r="BO136" s="383"/>
      <c r="BP136" s="383"/>
      <c r="BQ136" s="383"/>
      <c r="BR136" s="383"/>
      <c r="BS136" s="383"/>
      <c r="BT136" s="383"/>
      <c r="BU136" s="383"/>
      <c r="BV136" s="383"/>
      <c r="BW136" s="383"/>
      <c r="BX136" s="383"/>
      <c r="BY136" s="383"/>
      <c r="BZ136" s="383"/>
      <c r="CA136" s="383"/>
      <c r="CB136" s="383"/>
      <c r="CC136" s="383"/>
      <c r="CD136" s="383"/>
      <c r="CE136" s="383"/>
      <c r="CF136" s="383"/>
      <c r="CG136" s="383"/>
      <c r="CH136" s="383"/>
      <c r="CI136" s="383"/>
      <c r="CJ136" s="383"/>
      <c r="CK136" s="383"/>
      <c r="CL136" s="383"/>
      <c r="CM136" s="383"/>
      <c r="CN136" s="383"/>
      <c r="CO136" s="383"/>
      <c r="CP136" s="383"/>
      <c r="CQ136" s="383"/>
      <c r="CR136" s="383"/>
      <c r="CS136" s="383"/>
      <c r="CT136" s="383"/>
      <c r="CU136" s="383"/>
      <c r="CV136" s="383"/>
      <c r="CW136" s="383"/>
      <c r="CX136" s="383"/>
      <c r="CY136" s="383"/>
      <c r="CZ136" s="383"/>
      <c r="DA136" s="383"/>
      <c r="DB136" s="383"/>
      <c r="DC136" s="383"/>
      <c r="DD136" s="383"/>
      <c r="DE136" s="383"/>
      <c r="DF136" s="383"/>
      <c r="DG136" s="383"/>
      <c r="DH136" s="383"/>
      <c r="DI136" s="383"/>
      <c r="DJ136" s="383"/>
      <c r="DK136" s="383"/>
      <c r="DL136" s="383"/>
      <c r="DM136" s="383"/>
      <c r="DN136" s="383"/>
      <c r="DO136" s="383"/>
      <c r="DP136" s="383"/>
      <c r="DQ136" s="383"/>
      <c r="DR136" s="383"/>
      <c r="DS136" s="383"/>
      <c r="DT136" s="383"/>
      <c r="DU136" s="383"/>
      <c r="DV136" s="383"/>
      <c r="DW136" s="383"/>
      <c r="DX136" s="383"/>
      <c r="DY136" s="383"/>
      <c r="DZ136" s="383"/>
      <c r="EA136" s="383"/>
      <c r="EB136" s="383"/>
      <c r="EC136" s="383"/>
      <c r="ED136" s="383"/>
      <c r="EE136" s="383"/>
      <c r="EF136" s="383"/>
      <c r="EG136" s="383"/>
      <c r="EH136" s="383"/>
      <c r="EI136" s="383"/>
      <c r="EJ136" s="383"/>
      <c r="EK136" s="383"/>
      <c r="EL136" s="383"/>
      <c r="EM136" s="383"/>
      <c r="EN136" s="383"/>
      <c r="EO136" s="383"/>
      <c r="EP136" s="383"/>
      <c r="EQ136" s="383"/>
      <c r="ER136" s="383"/>
      <c r="ES136" s="383"/>
      <c r="ET136" s="383"/>
      <c r="EU136" s="383"/>
      <c r="EV136" s="383"/>
      <c r="EW136" s="383"/>
      <c r="EX136" s="383"/>
      <c r="EY136" s="383"/>
      <c r="EZ136" s="383"/>
      <c r="FA136" s="383"/>
      <c r="FB136" s="383"/>
      <c r="FC136" s="383"/>
      <c r="FD136" s="383"/>
      <c r="FE136" s="383"/>
      <c r="FF136" s="383"/>
      <c r="FG136" s="383"/>
      <c r="FH136" s="383"/>
      <c r="FI136" s="383"/>
      <c r="FJ136" s="383"/>
      <c r="FK136" s="383"/>
      <c r="FL136" s="383"/>
      <c r="FM136" s="383"/>
      <c r="FN136" s="383"/>
      <c r="FO136" s="383"/>
      <c r="FP136" s="383"/>
      <c r="FQ136" s="383"/>
      <c r="FR136" s="383"/>
      <c r="FS136" s="383"/>
      <c r="FT136" s="383"/>
      <c r="FU136" s="383"/>
      <c r="FV136" s="383"/>
      <c r="FW136" s="383"/>
      <c r="FX136" s="383"/>
      <c r="FY136" s="383"/>
      <c r="FZ136" s="383"/>
      <c r="GA136" s="383"/>
      <c r="GB136" s="383"/>
      <c r="GC136" s="383"/>
      <c r="GD136" s="383"/>
      <c r="GE136" s="383"/>
      <c r="GF136" s="383"/>
      <c r="GG136" s="383"/>
      <c r="GH136" s="383"/>
      <c r="GI136" s="383"/>
      <c r="GJ136" s="383"/>
      <c r="GK136" s="383"/>
      <c r="GL136" s="383"/>
      <c r="GM136" s="383"/>
      <c r="GN136" s="383"/>
      <c r="GO136" s="383"/>
      <c r="GP136" s="383"/>
      <c r="GQ136" s="383"/>
      <c r="GR136" s="383"/>
      <c r="GS136" s="383"/>
      <c r="GT136" s="383"/>
      <c r="GU136" s="383"/>
      <c r="GV136" s="383"/>
      <c r="GW136" s="383"/>
      <c r="GX136" s="383"/>
      <c r="GY136" s="383"/>
      <c r="GZ136" s="383"/>
      <c r="HA136" s="383"/>
      <c r="HB136" s="383"/>
      <c r="HC136" s="383"/>
      <c r="HD136" s="383"/>
      <c r="HE136" s="383"/>
      <c r="HF136" s="383"/>
      <c r="HG136" s="383"/>
      <c r="HH136" s="383"/>
      <c r="HI136" s="383"/>
      <c r="HJ136" s="383"/>
      <c r="HK136" s="383"/>
      <c r="HL136" s="383"/>
      <c r="HM136" s="383"/>
      <c r="HN136" s="383"/>
      <c r="HO136" s="383"/>
      <c r="HP136" s="383"/>
      <c r="HQ136" s="383"/>
      <c r="HR136" s="383"/>
      <c r="HS136" s="383"/>
      <c r="HT136" s="383"/>
      <c r="HU136" s="383"/>
      <c r="HV136" s="383"/>
      <c r="HW136" s="383"/>
      <c r="HX136" s="383"/>
      <c r="HY136" s="383"/>
      <c r="HZ136" s="383"/>
      <c r="IA136" s="383"/>
      <c r="IB136" s="383"/>
      <c r="IC136" s="383"/>
      <c r="ID136" s="383"/>
      <c r="IE136" s="383"/>
      <c r="IF136" s="383"/>
      <c r="IG136" s="383"/>
      <c r="IH136" s="383"/>
      <c r="II136" s="383"/>
      <c r="IJ136" s="383"/>
      <c r="IK136" s="383"/>
      <c r="IL136" s="383"/>
      <c r="IM136" s="383"/>
      <c r="IN136" s="383"/>
      <c r="IO136" s="383"/>
      <c r="IP136" s="383"/>
      <c r="IQ136" s="383"/>
      <c r="IR136" s="383"/>
      <c r="IS136" s="383"/>
      <c r="IT136" s="383"/>
      <c r="IU136" s="383"/>
      <c r="IV136" s="383"/>
      <c r="IW136" s="383"/>
      <c r="IX136" s="383"/>
      <c r="IY136" s="383"/>
      <c r="IZ136" s="383"/>
      <c r="JA136" s="383"/>
      <c r="JB136" s="383"/>
      <c r="JC136" s="383"/>
      <c r="JD136" s="383"/>
      <c r="JE136" s="383"/>
      <c r="JF136" s="383"/>
      <c r="JG136" s="383"/>
      <c r="JH136" s="383"/>
      <c r="JI136" s="383"/>
      <c r="JJ136" s="383"/>
      <c r="JK136" s="383"/>
      <c r="JL136" s="383"/>
      <c r="JM136" s="383"/>
      <c r="JN136" s="383"/>
      <c r="JO136" s="383"/>
      <c r="JP136" s="383"/>
      <c r="JQ136" s="383"/>
      <c r="JR136" s="383"/>
      <c r="JS136" s="383"/>
      <c r="JT136" s="383"/>
      <c r="JU136" s="383"/>
      <c r="JV136" s="383"/>
      <c r="JW136" s="383"/>
      <c r="JX136" s="383"/>
      <c r="JY136" s="383"/>
      <c r="JZ136" s="383"/>
      <c r="KA136" s="383"/>
      <c r="KB136" s="383"/>
      <c r="KC136" s="383"/>
      <c r="KD136" s="383"/>
      <c r="KE136" s="383"/>
      <c r="KF136" s="383"/>
      <c r="KG136" s="383"/>
      <c r="KH136" s="383"/>
      <c r="KI136" s="383"/>
      <c r="KJ136" s="383"/>
      <c r="KK136" s="383"/>
      <c r="KL136" s="383"/>
      <c r="KM136" s="383"/>
      <c r="KN136" s="383"/>
      <c r="KO136" s="383"/>
      <c r="KP136" s="383"/>
      <c r="KQ136" s="383"/>
      <c r="KR136" s="383"/>
      <c r="KS136" s="383"/>
      <c r="KT136" s="383"/>
      <c r="KU136" s="383"/>
      <c r="KV136" s="383"/>
      <c r="KW136" s="383"/>
      <c r="KX136" s="383"/>
      <c r="KY136" s="383"/>
      <c r="KZ136" s="383"/>
      <c r="LA136" s="383"/>
      <c r="LB136" s="383"/>
      <c r="LC136" s="383"/>
      <c r="LD136" s="383"/>
      <c r="LE136" s="383"/>
      <c r="LF136" s="383"/>
      <c r="LG136" s="383"/>
      <c r="LH136" s="383"/>
      <c r="LI136" s="383"/>
      <c r="LJ136" s="383"/>
      <c r="LK136" s="383"/>
      <c r="LL136" s="383"/>
      <c r="LM136" s="383"/>
      <c r="LN136" s="383"/>
      <c r="LO136" s="383"/>
      <c r="LP136" s="383"/>
      <c r="LQ136" s="383"/>
      <c r="LR136" s="383"/>
      <c r="LS136" s="383"/>
      <c r="LT136" s="383"/>
      <c r="LU136" s="383"/>
      <c r="LV136" s="383"/>
      <c r="LW136" s="383"/>
      <c r="LX136" s="383"/>
      <c r="LY136" s="383"/>
      <c r="LZ136" s="383"/>
      <c r="MA136" s="383"/>
      <c r="MB136" s="383"/>
      <c r="MC136" s="383"/>
      <c r="MD136" s="383"/>
      <c r="ME136" s="383"/>
      <c r="MF136" s="383"/>
      <c r="MG136" s="383"/>
      <c r="MH136" s="383"/>
      <c r="MI136" s="383"/>
      <c r="MJ136" s="383"/>
      <c r="MK136" s="383"/>
      <c r="ML136" s="383"/>
      <c r="MM136" s="383"/>
      <c r="MN136" s="383"/>
      <c r="MO136" s="383"/>
      <c r="MP136" s="383"/>
      <c r="MQ136" s="383"/>
      <c r="MR136" s="383"/>
      <c r="MS136" s="383"/>
      <c r="MT136" s="383"/>
      <c r="MU136" s="383"/>
      <c r="MV136" s="383"/>
      <c r="MW136" s="383"/>
      <c r="MX136" s="383"/>
      <c r="MY136" s="383"/>
      <c r="MZ136" s="383"/>
      <c r="NA136" s="383"/>
      <c r="NB136" s="383"/>
      <c r="NC136" s="383"/>
      <c r="ND136" s="383"/>
      <c r="NE136" s="383"/>
      <c r="NF136" s="383"/>
      <c r="NG136" s="383"/>
      <c r="NH136" s="383"/>
      <c r="NI136" s="383"/>
      <c r="NJ136" s="383"/>
      <c r="NK136" s="383"/>
      <c r="NL136" s="383"/>
      <c r="NM136" s="383"/>
      <c r="NN136" s="383"/>
      <c r="NO136" s="383"/>
      <c r="NP136" s="383"/>
      <c r="NQ136" s="383"/>
      <c r="NR136" s="383"/>
      <c r="NS136" s="383"/>
      <c r="NT136" s="383"/>
      <c r="NU136" s="383"/>
      <c r="NV136" s="383"/>
      <c r="NW136" s="383"/>
      <c r="NX136" s="383"/>
      <c r="NY136" s="383"/>
      <c r="NZ136" s="383"/>
      <c r="OA136" s="383"/>
      <c r="OB136" s="383"/>
      <c r="OC136" s="383"/>
      <c r="OD136" s="383"/>
      <c r="OE136" s="383"/>
      <c r="OF136" s="383"/>
      <c r="OG136" s="383"/>
      <c r="OH136" s="383"/>
      <c r="OI136" s="383"/>
      <c r="OJ136" s="383"/>
      <c r="OK136" s="383"/>
      <c r="OL136" s="383"/>
      <c r="OM136" s="383"/>
      <c r="ON136" s="383"/>
      <c r="OO136" s="383"/>
      <c r="OP136" s="383"/>
      <c r="OQ136" s="383"/>
      <c r="OR136" s="383"/>
      <c r="OS136" s="383"/>
      <c r="OT136" s="383"/>
      <c r="OU136" s="383"/>
      <c r="OV136" s="383"/>
      <c r="OW136" s="383"/>
      <c r="OX136" s="383"/>
      <c r="OY136" s="383"/>
      <c r="OZ136" s="383"/>
      <c r="PA136" s="383"/>
      <c r="PB136" s="383"/>
      <c r="PC136" s="383"/>
      <c r="PD136" s="383"/>
      <c r="PE136" s="383"/>
      <c r="PF136" s="383"/>
      <c r="PG136" s="383"/>
      <c r="PH136" s="383"/>
      <c r="PI136" s="383"/>
      <c r="PJ136" s="383"/>
      <c r="PK136" s="383"/>
      <c r="PL136" s="383"/>
      <c r="PM136" s="383"/>
      <c r="PN136" s="383"/>
      <c r="PO136" s="383"/>
      <c r="PP136" s="383"/>
      <c r="PQ136" s="383"/>
      <c r="PR136" s="383"/>
      <c r="PS136" s="383"/>
      <c r="PT136" s="383"/>
      <c r="PU136" s="383"/>
      <c r="PV136" s="383"/>
      <c r="PW136" s="383"/>
      <c r="PX136" s="383"/>
      <c r="PY136" s="383"/>
      <c r="PZ136" s="383"/>
      <c r="QA136" s="383"/>
      <c r="QB136" s="383"/>
      <c r="QC136" s="383"/>
      <c r="QD136" s="383"/>
      <c r="QE136" s="383"/>
      <c r="QF136" s="383"/>
      <c r="QG136" s="383"/>
      <c r="QH136" s="383"/>
      <c r="QI136" s="383"/>
      <c r="QJ136" s="383"/>
      <c r="QK136" s="383"/>
      <c r="QL136" s="383"/>
      <c r="QM136" s="383"/>
      <c r="QN136" s="383"/>
      <c r="QO136" s="383"/>
      <c r="QP136" s="383"/>
      <c r="QQ136" s="383"/>
      <c r="QR136" s="383"/>
      <c r="QS136" s="383"/>
      <c r="QT136" s="383"/>
      <c r="QU136" s="383"/>
      <c r="QV136" s="383"/>
      <c r="QW136" s="383"/>
      <c r="QX136" s="383"/>
      <c r="QY136" s="383"/>
      <c r="QZ136" s="383"/>
      <c r="RA136" s="383"/>
      <c r="RB136" s="383"/>
      <c r="RC136" s="383"/>
      <c r="RD136" s="383"/>
      <c r="RE136" s="383"/>
      <c r="RF136" s="383"/>
      <c r="RG136" s="383"/>
      <c r="RH136" s="383"/>
      <c r="RI136" s="383"/>
      <c r="RJ136" s="383"/>
      <c r="RK136" s="383"/>
      <c r="RL136" s="383"/>
      <c r="RM136" s="383"/>
      <c r="RN136" s="383"/>
      <c r="RO136" s="383"/>
      <c r="RP136" s="383"/>
      <c r="RQ136" s="383"/>
      <c r="RR136" s="383"/>
      <c r="RS136" s="383"/>
      <c r="RT136" s="383"/>
      <c r="RU136" s="383"/>
      <c r="RV136" s="383"/>
      <c r="RW136" s="383"/>
      <c r="RX136" s="383"/>
      <c r="RY136" s="383"/>
      <c r="RZ136" s="383"/>
      <c r="SA136" s="383"/>
      <c r="SB136" s="383"/>
      <c r="SC136" s="383"/>
      <c r="SD136" s="383"/>
      <c r="SE136" s="383"/>
      <c r="SF136" s="383"/>
      <c r="SG136" s="383"/>
      <c r="SH136" s="383"/>
      <c r="SI136" s="383"/>
      <c r="SJ136" s="383"/>
      <c r="SK136" s="383"/>
      <c r="SL136" s="383"/>
      <c r="SM136" s="383"/>
      <c r="SN136" s="383"/>
      <c r="SO136" s="383"/>
      <c r="SP136" s="383"/>
      <c r="SQ136" s="383"/>
      <c r="SR136" s="383"/>
      <c r="SS136" s="383"/>
      <c r="ST136" s="383"/>
      <c r="SU136" s="383"/>
      <c r="SV136" s="383"/>
      <c r="SW136" s="383"/>
      <c r="SX136" s="383"/>
      <c r="SY136" s="383"/>
      <c r="SZ136" s="383"/>
      <c r="TA136" s="383"/>
      <c r="TB136" s="383"/>
      <c r="TC136" s="383"/>
      <c r="TD136" s="383"/>
      <c r="TE136" s="383"/>
      <c r="TF136" s="383"/>
      <c r="TG136" s="383"/>
      <c r="TH136" s="383"/>
      <c r="TI136" s="383"/>
      <c r="TJ136" s="383"/>
      <c r="TK136" s="383"/>
      <c r="TL136" s="383"/>
      <c r="TM136" s="383"/>
      <c r="TN136" s="383"/>
      <c r="TO136" s="383"/>
      <c r="TP136" s="383"/>
      <c r="TQ136" s="383"/>
      <c r="TR136" s="383"/>
      <c r="TS136" s="383"/>
      <c r="TT136" s="383"/>
      <c r="TU136" s="383"/>
      <c r="TV136" s="383"/>
      <c r="TW136" s="383"/>
      <c r="TX136" s="383"/>
      <c r="TY136" s="383"/>
      <c r="TZ136" s="383"/>
      <c r="UA136" s="383"/>
      <c r="UB136" s="383"/>
      <c r="UC136" s="383"/>
      <c r="UD136" s="383"/>
      <c r="UE136" s="383"/>
      <c r="UF136" s="383"/>
      <c r="UG136" s="383"/>
      <c r="UH136" s="383"/>
      <c r="UI136" s="383"/>
      <c r="UJ136" s="383"/>
      <c r="UK136" s="383"/>
      <c r="UL136" s="383"/>
      <c r="UM136" s="383"/>
      <c r="UN136" s="383"/>
      <c r="UO136" s="383"/>
      <c r="UP136" s="383"/>
      <c r="UQ136" s="383"/>
      <c r="UR136" s="383"/>
      <c r="US136" s="383"/>
      <c r="UT136" s="383"/>
      <c r="UU136" s="383"/>
      <c r="UV136" s="383"/>
      <c r="UW136" s="383"/>
      <c r="UX136" s="383"/>
      <c r="UY136" s="383"/>
      <c r="UZ136" s="383"/>
      <c r="VA136" s="383"/>
      <c r="VB136" s="383"/>
      <c r="VC136" s="383"/>
      <c r="VD136" s="383"/>
      <c r="VE136" s="383"/>
      <c r="VF136" s="383"/>
      <c r="VG136" s="383"/>
      <c r="VH136" s="383"/>
      <c r="VI136" s="383"/>
      <c r="VJ136" s="383"/>
      <c r="VK136" s="383"/>
      <c r="VL136" s="383"/>
      <c r="VM136" s="383"/>
      <c r="VN136" s="383"/>
      <c r="VO136" s="383"/>
      <c r="VP136" s="383"/>
      <c r="VQ136" s="383"/>
      <c r="VR136" s="383"/>
      <c r="VS136" s="383"/>
      <c r="VT136" s="383"/>
      <c r="VU136" s="383"/>
      <c r="VV136" s="383"/>
      <c r="VW136" s="383"/>
      <c r="VX136" s="383"/>
      <c r="VY136" s="383"/>
      <c r="VZ136" s="383"/>
      <c r="WA136" s="383"/>
      <c r="WB136" s="383"/>
      <c r="WC136" s="383"/>
      <c r="WD136" s="383"/>
      <c r="WE136" s="383"/>
      <c r="WF136" s="383"/>
      <c r="WG136" s="383"/>
      <c r="WH136" s="383"/>
      <c r="WI136" s="383"/>
      <c r="WJ136" s="383"/>
      <c r="WK136" s="383"/>
    </row>
    <row r="137" s="383" customFormat="1" ht="12.75" customHeight="1">
      <c r="A137" s="179"/>
      <c r="B137" s="170"/>
      <c r="C137" s="170"/>
      <c r="D137" s="18"/>
      <c r="E137" s="323"/>
      <c r="F137" s="180"/>
      <c r="G137" s="181"/>
      <c r="H137" s="78"/>
      <c r="I137" s="78"/>
      <c r="J137" s="181"/>
      <c r="K137" s="209"/>
      <c r="L137" s="384"/>
      <c r="M137" s="385"/>
      <c r="N137" s="385"/>
      <c r="O137" s="385"/>
      <c r="P137" s="385"/>
      <c r="Q137" s="385"/>
      <c r="R137" s="385"/>
      <c r="S137" s="385"/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I137" s="385"/>
      <c r="AJ137" s="385"/>
      <c r="AK137" s="385"/>
      <c r="AL137" s="385"/>
      <c r="AM137" s="385"/>
      <c r="AN137" s="385"/>
      <c r="AO137" s="385"/>
      <c r="AP137" s="385"/>
      <c r="AQ137" s="385"/>
      <c r="AR137" s="385"/>
      <c r="AS137" s="385"/>
      <c r="AT137" s="385"/>
      <c r="AU137" s="385"/>
      <c r="AV137" s="385"/>
      <c r="AW137" s="385"/>
      <c r="AX137" s="385"/>
      <c r="AY137" s="385"/>
      <c r="AZ137" s="385"/>
      <c r="BA137" s="385"/>
      <c r="BB137" s="385"/>
      <c r="BC137" s="385"/>
      <c r="BD137" s="385"/>
      <c r="BE137" s="385"/>
      <c r="BF137" s="385"/>
      <c r="BG137" s="386"/>
      <c r="BH137" s="383"/>
      <c r="BI137" s="383"/>
      <c r="BJ137" s="383"/>
      <c r="BK137" s="383"/>
      <c r="BL137" s="383"/>
      <c r="BM137" s="383"/>
      <c r="BN137" s="383"/>
      <c r="BO137" s="383"/>
      <c r="BP137" s="383"/>
      <c r="BQ137" s="383"/>
      <c r="BR137" s="383"/>
      <c r="BS137" s="383"/>
      <c r="BT137" s="383"/>
      <c r="BU137" s="383"/>
      <c r="BV137" s="383"/>
      <c r="BW137" s="383"/>
      <c r="BX137" s="383"/>
      <c r="BY137" s="383"/>
      <c r="BZ137" s="383"/>
      <c r="CA137" s="383"/>
      <c r="CB137" s="383"/>
      <c r="CC137" s="383"/>
      <c r="CD137" s="383"/>
      <c r="CE137" s="383"/>
      <c r="CF137" s="383"/>
      <c r="CG137" s="383"/>
      <c r="CH137" s="383"/>
      <c r="CI137" s="383"/>
      <c r="CJ137" s="383"/>
      <c r="CK137" s="383"/>
      <c r="CL137" s="383"/>
      <c r="CM137" s="383"/>
      <c r="CN137" s="383"/>
      <c r="CO137" s="383"/>
      <c r="CP137" s="383"/>
      <c r="CQ137" s="383"/>
      <c r="CR137" s="383"/>
      <c r="CS137" s="383"/>
      <c r="CT137" s="383"/>
      <c r="CU137" s="383"/>
      <c r="CV137" s="383"/>
      <c r="CW137" s="383"/>
      <c r="CX137" s="383"/>
      <c r="CY137" s="383"/>
      <c r="CZ137" s="383"/>
      <c r="DA137" s="383"/>
      <c r="DB137" s="383"/>
      <c r="DC137" s="383"/>
      <c r="DD137" s="383"/>
      <c r="DE137" s="383"/>
      <c r="DF137" s="383"/>
      <c r="DG137" s="383"/>
      <c r="DH137" s="383"/>
      <c r="DI137" s="383"/>
      <c r="DJ137" s="383"/>
      <c r="DK137" s="383"/>
      <c r="DL137" s="383"/>
      <c r="DM137" s="383"/>
      <c r="DN137" s="383"/>
      <c r="DO137" s="383"/>
      <c r="DP137" s="383"/>
      <c r="DQ137" s="383"/>
      <c r="DR137" s="383"/>
      <c r="DS137" s="383"/>
      <c r="DT137" s="383"/>
      <c r="DU137" s="383"/>
      <c r="DV137" s="383"/>
      <c r="DW137" s="383"/>
      <c r="DX137" s="383"/>
      <c r="DY137" s="383"/>
      <c r="DZ137" s="383"/>
      <c r="EA137" s="383"/>
      <c r="EB137" s="383"/>
      <c r="EC137" s="383"/>
      <c r="ED137" s="383"/>
      <c r="EE137" s="383"/>
      <c r="EF137" s="383"/>
      <c r="EG137" s="383"/>
      <c r="EH137" s="383"/>
      <c r="EI137" s="383"/>
      <c r="EJ137" s="383"/>
      <c r="EK137" s="383"/>
      <c r="EL137" s="383"/>
      <c r="EM137" s="383"/>
      <c r="EN137" s="383"/>
      <c r="EO137" s="383"/>
      <c r="EP137" s="383"/>
      <c r="EQ137" s="383"/>
      <c r="ER137" s="383"/>
      <c r="ES137" s="383"/>
      <c r="ET137" s="383"/>
      <c r="EU137" s="383"/>
      <c r="EV137" s="383"/>
      <c r="EW137" s="383"/>
      <c r="EX137" s="383"/>
      <c r="EY137" s="383"/>
      <c r="EZ137" s="383"/>
      <c r="FA137" s="383"/>
      <c r="FB137" s="383"/>
      <c r="FC137" s="383"/>
      <c r="FD137" s="383"/>
      <c r="FE137" s="383"/>
      <c r="FF137" s="383"/>
      <c r="FG137" s="383"/>
      <c r="FH137" s="383"/>
      <c r="FI137" s="383"/>
      <c r="FJ137" s="383"/>
      <c r="FK137" s="383"/>
      <c r="FL137" s="383"/>
      <c r="FM137" s="383"/>
      <c r="FN137" s="383"/>
      <c r="FO137" s="383"/>
      <c r="FP137" s="383"/>
      <c r="FQ137" s="383"/>
      <c r="FR137" s="383"/>
      <c r="FS137" s="383"/>
      <c r="FT137" s="383"/>
      <c r="FU137" s="383"/>
      <c r="FV137" s="383"/>
      <c r="FW137" s="383"/>
      <c r="FX137" s="383"/>
      <c r="FY137" s="383"/>
      <c r="FZ137" s="383"/>
      <c r="GA137" s="383"/>
      <c r="GB137" s="383"/>
      <c r="GC137" s="383"/>
      <c r="GD137" s="383"/>
      <c r="GE137" s="383"/>
      <c r="GF137" s="383"/>
      <c r="GG137" s="383"/>
      <c r="GH137" s="383"/>
      <c r="GI137" s="383"/>
      <c r="GJ137" s="383"/>
      <c r="GK137" s="383"/>
      <c r="GL137" s="383"/>
      <c r="GM137" s="383"/>
      <c r="GN137" s="383"/>
      <c r="GO137" s="383"/>
      <c r="GP137" s="383"/>
      <c r="GQ137" s="383"/>
      <c r="GR137" s="383"/>
      <c r="GS137" s="383"/>
      <c r="GT137" s="383"/>
      <c r="GU137" s="383"/>
      <c r="GV137" s="383"/>
      <c r="GW137" s="383"/>
      <c r="GX137" s="383"/>
      <c r="GY137" s="383"/>
      <c r="GZ137" s="383"/>
      <c r="HA137" s="383"/>
      <c r="HB137" s="383"/>
      <c r="HC137" s="383"/>
      <c r="HD137" s="383"/>
      <c r="HE137" s="383"/>
      <c r="HF137" s="383"/>
      <c r="HG137" s="383"/>
      <c r="HH137" s="383"/>
      <c r="HI137" s="383"/>
      <c r="HJ137" s="383"/>
      <c r="HK137" s="383"/>
      <c r="HL137" s="383"/>
      <c r="HM137" s="383"/>
      <c r="HN137" s="383"/>
      <c r="HO137" s="383"/>
      <c r="HP137" s="383"/>
      <c r="HQ137" s="383"/>
      <c r="HR137" s="383"/>
      <c r="HS137" s="383"/>
      <c r="HT137" s="383"/>
      <c r="HU137" s="383"/>
      <c r="HV137" s="383"/>
      <c r="HW137" s="383"/>
      <c r="HX137" s="383"/>
      <c r="HY137" s="383"/>
      <c r="HZ137" s="383"/>
      <c r="IA137" s="383"/>
      <c r="IB137" s="383"/>
      <c r="IC137" s="383"/>
      <c r="ID137" s="383"/>
      <c r="IE137" s="383"/>
      <c r="IF137" s="383"/>
      <c r="IG137" s="383"/>
      <c r="IH137" s="383"/>
      <c r="II137" s="383"/>
      <c r="IJ137" s="383"/>
      <c r="IK137" s="383"/>
      <c r="IL137" s="383"/>
      <c r="IM137" s="383"/>
      <c r="IN137" s="383"/>
      <c r="IO137" s="383"/>
      <c r="IP137" s="383"/>
      <c r="IQ137" s="383"/>
      <c r="IR137" s="383"/>
      <c r="IS137" s="383"/>
      <c r="IT137" s="383"/>
      <c r="IU137" s="383"/>
      <c r="IV137" s="383"/>
      <c r="IW137" s="383"/>
      <c r="IX137" s="383"/>
      <c r="IY137" s="383"/>
      <c r="IZ137" s="383"/>
      <c r="JA137" s="383"/>
      <c r="JB137" s="383"/>
      <c r="JC137" s="383"/>
      <c r="JD137" s="383"/>
      <c r="JE137" s="383"/>
      <c r="JF137" s="383"/>
      <c r="JG137" s="383"/>
      <c r="JH137" s="383"/>
      <c r="JI137" s="383"/>
      <c r="JJ137" s="383"/>
      <c r="JK137" s="383"/>
      <c r="JL137" s="383"/>
      <c r="JM137" s="383"/>
      <c r="JN137" s="383"/>
      <c r="JO137" s="383"/>
      <c r="JP137" s="383"/>
      <c r="JQ137" s="383"/>
      <c r="JR137" s="383"/>
      <c r="JS137" s="383"/>
      <c r="JT137" s="383"/>
      <c r="JU137" s="383"/>
      <c r="JV137" s="383"/>
      <c r="JW137" s="383"/>
      <c r="JX137" s="383"/>
      <c r="JY137" s="383"/>
      <c r="JZ137" s="383"/>
      <c r="KA137" s="383"/>
      <c r="KB137" s="383"/>
      <c r="KC137" s="383"/>
      <c r="KD137" s="383"/>
      <c r="KE137" s="383"/>
      <c r="KF137" s="383"/>
      <c r="KG137" s="383"/>
      <c r="KH137" s="383"/>
      <c r="KI137" s="383"/>
      <c r="KJ137" s="383"/>
      <c r="KK137" s="383"/>
      <c r="KL137" s="383"/>
      <c r="KM137" s="383"/>
      <c r="KN137" s="383"/>
      <c r="KO137" s="383"/>
      <c r="KP137" s="383"/>
      <c r="KQ137" s="383"/>
      <c r="KR137" s="383"/>
      <c r="KS137" s="383"/>
      <c r="KT137" s="383"/>
      <c r="KU137" s="383"/>
      <c r="KV137" s="383"/>
      <c r="KW137" s="383"/>
      <c r="KX137" s="383"/>
      <c r="KY137" s="383"/>
      <c r="KZ137" s="383"/>
      <c r="LA137" s="383"/>
      <c r="LB137" s="383"/>
      <c r="LC137" s="383"/>
      <c r="LD137" s="383"/>
      <c r="LE137" s="383"/>
      <c r="LF137" s="383"/>
      <c r="LG137" s="383"/>
      <c r="LH137" s="383"/>
      <c r="LI137" s="383"/>
      <c r="LJ137" s="383"/>
      <c r="LK137" s="383"/>
      <c r="LL137" s="383"/>
      <c r="LM137" s="383"/>
      <c r="LN137" s="383"/>
      <c r="LO137" s="383"/>
      <c r="LP137" s="383"/>
      <c r="LQ137" s="383"/>
      <c r="LR137" s="383"/>
      <c r="LS137" s="383"/>
      <c r="LT137" s="383"/>
      <c r="LU137" s="383"/>
      <c r="LV137" s="383"/>
      <c r="LW137" s="383"/>
      <c r="LX137" s="383"/>
      <c r="LY137" s="383"/>
      <c r="LZ137" s="383"/>
      <c r="MA137" s="383"/>
      <c r="MB137" s="383"/>
      <c r="MC137" s="383"/>
      <c r="MD137" s="383"/>
      <c r="ME137" s="383"/>
      <c r="MF137" s="383"/>
      <c r="MG137" s="383"/>
      <c r="MH137" s="383"/>
      <c r="MI137" s="383"/>
      <c r="MJ137" s="383"/>
      <c r="MK137" s="383"/>
      <c r="ML137" s="383"/>
      <c r="MM137" s="383"/>
      <c r="MN137" s="383"/>
      <c r="MO137" s="383"/>
      <c r="MP137" s="383"/>
      <c r="MQ137" s="383"/>
      <c r="MR137" s="383"/>
      <c r="MS137" s="383"/>
      <c r="MT137" s="383"/>
      <c r="MU137" s="383"/>
      <c r="MV137" s="383"/>
      <c r="MW137" s="383"/>
      <c r="MX137" s="383"/>
      <c r="MY137" s="383"/>
      <c r="MZ137" s="383"/>
      <c r="NA137" s="383"/>
      <c r="NB137" s="383"/>
      <c r="NC137" s="383"/>
      <c r="ND137" s="383"/>
      <c r="NE137" s="383"/>
      <c r="NF137" s="383"/>
      <c r="NG137" s="383"/>
      <c r="NH137" s="383"/>
      <c r="NI137" s="383"/>
      <c r="NJ137" s="383"/>
      <c r="NK137" s="383"/>
      <c r="NL137" s="383"/>
      <c r="NM137" s="383"/>
      <c r="NN137" s="383"/>
      <c r="NO137" s="383"/>
      <c r="NP137" s="383"/>
      <c r="NQ137" s="383"/>
      <c r="NR137" s="383"/>
      <c r="NS137" s="383"/>
      <c r="NT137" s="383"/>
      <c r="NU137" s="383"/>
      <c r="NV137" s="383"/>
      <c r="NW137" s="383"/>
      <c r="NX137" s="383"/>
      <c r="NY137" s="383"/>
      <c r="NZ137" s="383"/>
      <c r="OA137" s="383"/>
      <c r="OB137" s="383"/>
      <c r="OC137" s="383"/>
      <c r="OD137" s="383"/>
      <c r="OE137" s="383"/>
      <c r="OF137" s="383"/>
      <c r="OG137" s="383"/>
      <c r="OH137" s="383"/>
      <c r="OI137" s="383"/>
      <c r="OJ137" s="383"/>
      <c r="OK137" s="383"/>
      <c r="OL137" s="383"/>
      <c r="OM137" s="383"/>
      <c r="ON137" s="383"/>
      <c r="OO137" s="383"/>
      <c r="OP137" s="383"/>
      <c r="OQ137" s="383"/>
      <c r="OR137" s="383"/>
      <c r="OS137" s="383"/>
      <c r="OT137" s="383"/>
      <c r="OU137" s="383"/>
      <c r="OV137" s="383"/>
      <c r="OW137" s="383"/>
      <c r="OX137" s="383"/>
      <c r="OY137" s="383"/>
      <c r="OZ137" s="383"/>
      <c r="PA137" s="383"/>
      <c r="PB137" s="383"/>
      <c r="PC137" s="383"/>
      <c r="PD137" s="383"/>
      <c r="PE137" s="383"/>
      <c r="PF137" s="383"/>
      <c r="PG137" s="383"/>
      <c r="PH137" s="383"/>
      <c r="PI137" s="383"/>
      <c r="PJ137" s="383"/>
      <c r="PK137" s="383"/>
      <c r="PL137" s="383"/>
      <c r="PM137" s="383"/>
      <c r="PN137" s="383"/>
      <c r="PO137" s="383"/>
      <c r="PP137" s="383"/>
      <c r="PQ137" s="383"/>
      <c r="PR137" s="383"/>
      <c r="PS137" s="383"/>
      <c r="PT137" s="383"/>
      <c r="PU137" s="383"/>
      <c r="PV137" s="383"/>
      <c r="PW137" s="383"/>
      <c r="PX137" s="383"/>
      <c r="PY137" s="383"/>
      <c r="PZ137" s="383"/>
      <c r="QA137" s="383"/>
      <c r="QB137" s="383"/>
      <c r="QC137" s="383"/>
      <c r="QD137" s="383"/>
      <c r="QE137" s="383"/>
      <c r="QF137" s="383"/>
      <c r="QG137" s="383"/>
      <c r="QH137" s="383"/>
      <c r="QI137" s="383"/>
      <c r="QJ137" s="383"/>
      <c r="QK137" s="383"/>
      <c r="QL137" s="383"/>
      <c r="QM137" s="383"/>
      <c r="QN137" s="383"/>
      <c r="QO137" s="383"/>
      <c r="QP137" s="383"/>
      <c r="QQ137" s="383"/>
      <c r="QR137" s="383"/>
      <c r="QS137" s="383"/>
      <c r="QT137" s="383"/>
      <c r="QU137" s="383"/>
      <c r="QV137" s="383"/>
      <c r="QW137" s="383"/>
      <c r="QX137" s="383"/>
      <c r="QY137" s="383"/>
      <c r="QZ137" s="383"/>
      <c r="RA137" s="383"/>
      <c r="RB137" s="383"/>
      <c r="RC137" s="383"/>
      <c r="RD137" s="383"/>
      <c r="RE137" s="383"/>
      <c r="RF137" s="383"/>
      <c r="RG137" s="383"/>
      <c r="RH137" s="383"/>
      <c r="RI137" s="383"/>
      <c r="RJ137" s="383"/>
      <c r="RK137" s="383"/>
      <c r="RL137" s="383"/>
      <c r="RM137" s="383"/>
      <c r="RN137" s="383"/>
      <c r="RO137" s="383"/>
      <c r="RP137" s="383"/>
      <c r="RQ137" s="383"/>
      <c r="RR137" s="383"/>
      <c r="RS137" s="383"/>
      <c r="RT137" s="383"/>
      <c r="RU137" s="383"/>
      <c r="RV137" s="383"/>
      <c r="RW137" s="383"/>
      <c r="RX137" s="383"/>
      <c r="RY137" s="383"/>
      <c r="RZ137" s="383"/>
      <c r="SA137" s="383"/>
      <c r="SB137" s="383"/>
      <c r="SC137" s="383"/>
      <c r="SD137" s="383"/>
      <c r="SE137" s="383"/>
      <c r="SF137" s="383"/>
      <c r="SG137" s="383"/>
      <c r="SH137" s="383"/>
      <c r="SI137" s="383"/>
      <c r="SJ137" s="383"/>
      <c r="SK137" s="383"/>
      <c r="SL137" s="383"/>
      <c r="SM137" s="383"/>
      <c r="SN137" s="383"/>
      <c r="SO137" s="383"/>
      <c r="SP137" s="383"/>
      <c r="SQ137" s="383"/>
      <c r="SR137" s="383"/>
      <c r="SS137" s="383"/>
      <c r="ST137" s="383"/>
      <c r="SU137" s="383"/>
      <c r="SV137" s="383"/>
      <c r="SW137" s="383"/>
      <c r="SX137" s="383"/>
      <c r="SY137" s="383"/>
      <c r="SZ137" s="383"/>
      <c r="TA137" s="383"/>
      <c r="TB137" s="383"/>
      <c r="TC137" s="383"/>
      <c r="TD137" s="383"/>
      <c r="TE137" s="383"/>
      <c r="TF137" s="383"/>
      <c r="TG137" s="383"/>
      <c r="TH137" s="383"/>
      <c r="TI137" s="383"/>
      <c r="TJ137" s="383"/>
      <c r="TK137" s="383"/>
      <c r="TL137" s="383"/>
      <c r="TM137" s="383"/>
      <c r="TN137" s="383"/>
      <c r="TO137" s="383"/>
      <c r="TP137" s="383"/>
      <c r="TQ137" s="383"/>
      <c r="TR137" s="383"/>
      <c r="TS137" s="383"/>
      <c r="TT137" s="383"/>
      <c r="TU137" s="383"/>
      <c r="TV137" s="383"/>
      <c r="TW137" s="383"/>
      <c r="TX137" s="383"/>
      <c r="TY137" s="383"/>
      <c r="TZ137" s="383"/>
      <c r="UA137" s="383"/>
      <c r="UB137" s="383"/>
      <c r="UC137" s="383"/>
      <c r="UD137" s="383"/>
      <c r="UE137" s="383"/>
      <c r="UF137" s="383"/>
      <c r="UG137" s="383"/>
      <c r="UH137" s="383"/>
      <c r="UI137" s="383"/>
      <c r="UJ137" s="383"/>
      <c r="UK137" s="383"/>
      <c r="UL137" s="383"/>
      <c r="UM137" s="383"/>
      <c r="UN137" s="383"/>
      <c r="UO137" s="383"/>
      <c r="UP137" s="383"/>
      <c r="UQ137" s="383"/>
      <c r="UR137" s="383"/>
      <c r="US137" s="383"/>
      <c r="UT137" s="383"/>
      <c r="UU137" s="383"/>
      <c r="UV137" s="383"/>
      <c r="UW137" s="383"/>
      <c r="UX137" s="383"/>
      <c r="UY137" s="383"/>
      <c r="UZ137" s="383"/>
      <c r="VA137" s="383"/>
      <c r="VB137" s="383"/>
      <c r="VC137" s="383"/>
      <c r="VD137" s="383"/>
      <c r="VE137" s="383"/>
      <c r="VF137" s="383"/>
      <c r="VG137" s="383"/>
      <c r="VH137" s="383"/>
      <c r="VI137" s="383"/>
      <c r="VJ137" s="383"/>
      <c r="VK137" s="383"/>
      <c r="VL137" s="383"/>
      <c r="VM137" s="383"/>
      <c r="VN137" s="383"/>
      <c r="VO137" s="383"/>
      <c r="VP137" s="383"/>
      <c r="VQ137" s="383"/>
      <c r="VR137" s="383"/>
      <c r="VS137" s="383"/>
      <c r="VT137" s="383"/>
      <c r="VU137" s="383"/>
      <c r="VV137" s="383"/>
      <c r="VW137" s="383"/>
      <c r="VX137" s="383"/>
      <c r="VY137" s="383"/>
      <c r="VZ137" s="383"/>
      <c r="WA137" s="383"/>
      <c r="WB137" s="383"/>
      <c r="WC137" s="383"/>
      <c r="WD137" s="383"/>
      <c r="WE137" s="383"/>
      <c r="WF137" s="383"/>
      <c r="WG137" s="383"/>
      <c r="WH137" s="383"/>
      <c r="WI137" s="383"/>
      <c r="WJ137" s="383"/>
      <c r="WK137" s="383"/>
    </row>
    <row r="138" ht="12.75" customHeight="1">
      <c r="A138" s="213" t="s">
        <v>155</v>
      </c>
      <c r="B138" s="214"/>
      <c r="C138" s="214"/>
      <c r="D138" s="18"/>
      <c r="E138" s="215"/>
      <c r="F138" s="215"/>
      <c r="G138" s="216"/>
      <c r="H138" s="217"/>
      <c r="I138" s="217"/>
      <c r="J138" s="216"/>
      <c r="K138" s="218"/>
      <c r="L138" s="16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10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  <c r="HV138" s="11"/>
      <c r="HW138" s="11"/>
      <c r="HX138" s="11"/>
      <c r="HY138" s="11"/>
      <c r="HZ138" s="11"/>
      <c r="IA138" s="11"/>
      <c r="IB138" s="11"/>
      <c r="IC138" s="11"/>
      <c r="ID138" s="11"/>
      <c r="IE138" s="11"/>
      <c r="IF138" s="1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11"/>
      <c r="KC138" s="11"/>
      <c r="KD138" s="11"/>
      <c r="KE138" s="11"/>
      <c r="KF138" s="11"/>
      <c r="KG138" s="11"/>
      <c r="KH138" s="11"/>
      <c r="KI138" s="11"/>
      <c r="KJ138" s="11"/>
      <c r="KK138" s="11"/>
      <c r="KL138" s="11"/>
      <c r="KM138" s="11"/>
      <c r="KN138" s="11"/>
      <c r="KO138" s="11"/>
      <c r="KP138" s="11"/>
      <c r="KQ138" s="11"/>
      <c r="KR138" s="11"/>
      <c r="KS138" s="11"/>
      <c r="KT138" s="11"/>
      <c r="KU138" s="11"/>
      <c r="KV138" s="11"/>
      <c r="KW138" s="11"/>
      <c r="KX138" s="11"/>
      <c r="KY138" s="11"/>
      <c r="KZ138" s="11"/>
      <c r="LA138" s="11"/>
      <c r="LB138" s="11"/>
      <c r="LC138" s="11"/>
      <c r="LD138" s="11"/>
      <c r="LE138" s="11"/>
      <c r="LF138" s="11"/>
      <c r="LG138" s="11"/>
      <c r="LH138" s="11"/>
      <c r="LI138" s="11"/>
      <c r="LJ138" s="11"/>
      <c r="LK138" s="11"/>
      <c r="LL138" s="11"/>
      <c r="LM138" s="11"/>
      <c r="LN138" s="11"/>
      <c r="LO138" s="11"/>
      <c r="LP138" s="11"/>
      <c r="LQ138" s="11"/>
      <c r="LR138" s="11"/>
      <c r="LS138" s="11"/>
      <c r="LT138" s="11"/>
      <c r="LU138" s="11"/>
      <c r="LV138" s="11"/>
      <c r="LW138" s="11"/>
      <c r="LX138" s="11"/>
      <c r="LY138" s="11"/>
      <c r="LZ138" s="11"/>
      <c r="MA138" s="11"/>
      <c r="MB138" s="11"/>
      <c r="MC138" s="11"/>
      <c r="MD138" s="11"/>
      <c r="ME138" s="11"/>
      <c r="MF138" s="11"/>
      <c r="MG138" s="11"/>
      <c r="MH138" s="11"/>
      <c r="MI138" s="11"/>
      <c r="MJ138" s="11"/>
      <c r="MK138" s="11"/>
      <c r="ML138" s="11"/>
      <c r="MM138" s="11"/>
      <c r="MN138" s="11"/>
      <c r="MO138" s="11"/>
      <c r="MP138" s="11"/>
      <c r="MQ138" s="11"/>
      <c r="MR138" s="11"/>
      <c r="MS138" s="11"/>
      <c r="MT138" s="11"/>
      <c r="MU138" s="11"/>
      <c r="MV138" s="11"/>
      <c r="MW138" s="11"/>
      <c r="MX138" s="11"/>
      <c r="MY138" s="11"/>
      <c r="MZ138" s="11"/>
      <c r="NA138" s="11"/>
      <c r="NB138" s="11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  <c r="NU138" s="11"/>
      <c r="NV138" s="11"/>
      <c r="NW138" s="11"/>
      <c r="NX138" s="11"/>
      <c r="NY138" s="11"/>
      <c r="NZ138" s="11"/>
      <c r="OA138" s="11"/>
      <c r="OB138" s="11"/>
      <c r="OC138" s="11"/>
      <c r="OD138" s="11"/>
      <c r="OE138" s="11"/>
      <c r="OF138" s="11"/>
      <c r="OG138" s="11"/>
      <c r="OH138" s="11"/>
      <c r="OI138" s="11"/>
      <c r="OJ138" s="11"/>
      <c r="OK138" s="11"/>
      <c r="OL138" s="11"/>
      <c r="OM138" s="11"/>
      <c r="ON138" s="11"/>
      <c r="OO138" s="11"/>
      <c r="OP138" s="11"/>
      <c r="OQ138" s="11"/>
      <c r="OR138" s="11"/>
      <c r="OS138" s="11"/>
      <c r="OT138" s="11"/>
      <c r="OU138" s="11"/>
      <c r="OV138" s="11"/>
      <c r="OW138" s="11"/>
      <c r="OX138" s="11"/>
      <c r="OY138" s="11"/>
      <c r="OZ138" s="11"/>
      <c r="PA138" s="11"/>
      <c r="PB138" s="11"/>
      <c r="PC138" s="11"/>
      <c r="PD138" s="11"/>
      <c r="PE138" s="11"/>
      <c r="PF138" s="11"/>
      <c r="PG138" s="11"/>
      <c r="PH138" s="11"/>
      <c r="PI138" s="11"/>
      <c r="PJ138" s="11"/>
      <c r="PK138" s="11"/>
      <c r="PL138" s="11"/>
      <c r="PM138" s="11"/>
      <c r="PN138" s="11"/>
      <c r="PO138" s="11"/>
      <c r="PP138" s="11"/>
      <c r="PQ138" s="11"/>
      <c r="PR138" s="11"/>
      <c r="PS138" s="11"/>
      <c r="PT138" s="11"/>
      <c r="PU138" s="11"/>
      <c r="PV138" s="11"/>
      <c r="PW138" s="11"/>
      <c r="PX138" s="11"/>
      <c r="PY138" s="11"/>
      <c r="PZ138" s="11"/>
      <c r="QA138" s="11"/>
      <c r="QB138" s="11"/>
      <c r="QC138" s="11"/>
      <c r="QD138" s="11"/>
      <c r="QE138" s="11"/>
      <c r="QF138" s="11"/>
      <c r="QG138" s="11"/>
      <c r="QH138" s="11"/>
      <c r="QI138" s="11"/>
      <c r="QJ138" s="11"/>
      <c r="QK138" s="11"/>
      <c r="QL138" s="11"/>
      <c r="QM138" s="11"/>
      <c r="QN138" s="11"/>
      <c r="QO138" s="11"/>
      <c r="QP138" s="11"/>
      <c r="QQ138" s="11"/>
      <c r="QR138" s="11"/>
      <c r="QS138" s="11"/>
      <c r="QT138" s="11"/>
      <c r="QU138" s="11"/>
      <c r="QV138" s="11"/>
      <c r="QW138" s="11"/>
      <c r="QX138" s="11"/>
      <c r="QY138" s="11"/>
      <c r="QZ138" s="11"/>
      <c r="RA138" s="11"/>
      <c r="RB138" s="11"/>
      <c r="RC138" s="11"/>
      <c r="RD138" s="11"/>
      <c r="RE138" s="11"/>
      <c r="RF138" s="11"/>
      <c r="RG138" s="11"/>
      <c r="RH138" s="11"/>
      <c r="RI138" s="11"/>
      <c r="RJ138" s="11"/>
      <c r="RK138" s="11"/>
      <c r="RL138" s="11"/>
      <c r="RM138" s="11"/>
      <c r="RN138" s="11"/>
      <c r="RO138" s="11"/>
      <c r="RP138" s="11"/>
      <c r="RQ138" s="11"/>
      <c r="RR138" s="11"/>
      <c r="RS138" s="11"/>
      <c r="RT138" s="11"/>
      <c r="RU138" s="11"/>
      <c r="RV138" s="11"/>
      <c r="RW138" s="11"/>
      <c r="RX138" s="11"/>
      <c r="RY138" s="11"/>
      <c r="RZ138" s="11"/>
      <c r="SA138" s="11"/>
      <c r="SB138" s="11"/>
      <c r="SC138" s="11"/>
      <c r="SD138" s="11"/>
      <c r="SE138" s="11"/>
      <c r="SF138" s="11"/>
      <c r="SG138" s="11"/>
      <c r="SH138" s="11"/>
      <c r="SI138" s="11"/>
      <c r="SJ138" s="11"/>
      <c r="SK138" s="11"/>
      <c r="SL138" s="11"/>
      <c r="SM138" s="11"/>
      <c r="SN138" s="11"/>
      <c r="SO138" s="11"/>
      <c r="SP138" s="11"/>
      <c r="SQ138" s="11"/>
      <c r="SR138" s="11"/>
      <c r="SS138" s="11"/>
      <c r="ST138" s="11"/>
      <c r="SU138" s="11"/>
      <c r="SV138" s="11"/>
      <c r="SW138" s="11"/>
      <c r="SX138" s="11"/>
      <c r="SY138" s="11"/>
      <c r="SZ138" s="11"/>
      <c r="TA138" s="11"/>
      <c r="TB138" s="11"/>
      <c r="TC138" s="11"/>
      <c r="TD138" s="11"/>
      <c r="TE138" s="11"/>
      <c r="TF138" s="11"/>
      <c r="TG138" s="11"/>
      <c r="TH138" s="11"/>
      <c r="TI138" s="11"/>
      <c r="TJ138" s="11"/>
      <c r="TK138" s="11"/>
      <c r="TL138" s="11"/>
      <c r="TM138" s="11"/>
      <c r="TN138" s="11"/>
      <c r="TO138" s="11"/>
      <c r="TP138" s="11"/>
      <c r="TQ138" s="11"/>
      <c r="TR138" s="11"/>
      <c r="TS138" s="11"/>
      <c r="TT138" s="11"/>
      <c r="TU138" s="11"/>
      <c r="TV138" s="11"/>
      <c r="TW138" s="11"/>
      <c r="TX138" s="11"/>
      <c r="TY138" s="11"/>
      <c r="TZ138" s="11"/>
      <c r="UA138" s="11"/>
      <c r="UB138" s="11"/>
      <c r="UC138" s="11"/>
      <c r="UD138" s="11"/>
      <c r="UE138" s="11"/>
      <c r="UF138" s="11"/>
      <c r="UG138" s="11"/>
      <c r="UH138" s="11"/>
      <c r="UI138" s="11"/>
      <c r="UJ138" s="11"/>
      <c r="UK138" s="11"/>
      <c r="UL138" s="11"/>
      <c r="UM138" s="11"/>
      <c r="UN138" s="11"/>
      <c r="UO138" s="11"/>
      <c r="UP138" s="11"/>
      <c r="UQ138" s="11"/>
      <c r="UR138" s="11"/>
      <c r="US138" s="11"/>
      <c r="UT138" s="11"/>
      <c r="UU138" s="11"/>
      <c r="UV138" s="11"/>
      <c r="UW138" s="11"/>
      <c r="UX138" s="11"/>
      <c r="UY138" s="11"/>
      <c r="UZ138" s="11"/>
      <c r="VA138" s="11"/>
      <c r="VB138" s="11"/>
      <c r="VC138" s="11"/>
      <c r="VD138" s="11"/>
      <c r="VE138" s="11"/>
      <c r="VF138" s="11"/>
      <c r="VG138" s="11"/>
      <c r="VH138" s="11"/>
      <c r="VI138" s="11"/>
      <c r="VJ138" s="11"/>
      <c r="VK138" s="11"/>
      <c r="VL138" s="11"/>
      <c r="VM138" s="11"/>
      <c r="VN138" s="11"/>
      <c r="VO138" s="11"/>
      <c r="VP138" s="11"/>
      <c r="VQ138" s="11"/>
      <c r="VR138" s="11"/>
      <c r="VS138" s="11"/>
      <c r="VT138" s="11"/>
      <c r="VU138" s="11"/>
      <c r="VV138" s="11"/>
      <c r="VW138" s="11"/>
      <c r="VX138" s="11"/>
      <c r="VY138" s="11"/>
      <c r="VZ138" s="11"/>
      <c r="WA138" s="11"/>
      <c r="WB138" s="11"/>
      <c r="WC138" s="11"/>
      <c r="WD138" s="11"/>
      <c r="WE138" s="11"/>
      <c r="WF138" s="11"/>
      <c r="WG138" s="11"/>
      <c r="WH138" s="11"/>
      <c r="WI138" s="11"/>
      <c r="WJ138" s="11"/>
      <c r="WK138" s="11"/>
    </row>
    <row r="139" s="324" customFormat="1" ht="12.75" customHeight="1">
      <c r="A139" s="219" t="s">
        <v>120</v>
      </c>
      <c r="B139" s="190"/>
      <c r="C139" s="220"/>
      <c r="D139" s="221"/>
      <c r="E139" s="222"/>
      <c r="F139" s="200"/>
      <c r="G139" s="199"/>
      <c r="H139" s="201"/>
      <c r="I139" s="201"/>
      <c r="J139" s="199"/>
      <c r="K139" s="223"/>
      <c r="L139" s="16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10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  <c r="HV139" s="11"/>
      <c r="HW139" s="11"/>
      <c r="HX139" s="11"/>
      <c r="HY139" s="11"/>
      <c r="HZ139" s="11"/>
      <c r="IA139" s="11"/>
      <c r="IB139" s="11"/>
      <c r="IC139" s="11"/>
      <c r="ID139" s="11"/>
      <c r="IE139" s="11"/>
      <c r="IF139" s="1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11"/>
      <c r="KC139" s="11"/>
      <c r="KD139" s="11"/>
      <c r="KE139" s="11"/>
      <c r="KF139" s="11"/>
      <c r="KG139" s="11"/>
      <c r="KH139" s="11"/>
      <c r="KI139" s="11"/>
      <c r="KJ139" s="11"/>
      <c r="KK139" s="11"/>
      <c r="KL139" s="11"/>
      <c r="KM139" s="11"/>
      <c r="KN139" s="11"/>
      <c r="KO139" s="11"/>
      <c r="KP139" s="11"/>
      <c r="KQ139" s="11"/>
      <c r="KR139" s="11"/>
      <c r="KS139" s="11"/>
      <c r="KT139" s="11"/>
      <c r="KU139" s="11"/>
      <c r="KV139" s="11"/>
      <c r="KW139" s="11"/>
      <c r="KX139" s="11"/>
      <c r="KY139" s="11"/>
      <c r="KZ139" s="11"/>
      <c r="LA139" s="11"/>
      <c r="LB139" s="11"/>
      <c r="LC139" s="11"/>
      <c r="LD139" s="11"/>
      <c r="LE139" s="11"/>
      <c r="LF139" s="11"/>
      <c r="LG139" s="11"/>
      <c r="LH139" s="11"/>
      <c r="LI139" s="11"/>
      <c r="LJ139" s="11"/>
      <c r="LK139" s="11"/>
      <c r="LL139" s="11"/>
      <c r="LM139" s="11"/>
      <c r="LN139" s="11"/>
      <c r="LO139" s="11"/>
      <c r="LP139" s="11"/>
      <c r="LQ139" s="11"/>
      <c r="LR139" s="11"/>
      <c r="LS139" s="11"/>
      <c r="LT139" s="11"/>
      <c r="LU139" s="11"/>
      <c r="LV139" s="11"/>
      <c r="LW139" s="11"/>
      <c r="LX139" s="11"/>
      <c r="LY139" s="11"/>
      <c r="LZ139" s="11"/>
      <c r="MA139" s="11"/>
      <c r="MB139" s="11"/>
      <c r="MC139" s="11"/>
      <c r="MD139" s="11"/>
      <c r="ME139" s="11"/>
      <c r="MF139" s="11"/>
      <c r="MG139" s="11"/>
      <c r="MH139" s="11"/>
      <c r="MI139" s="11"/>
      <c r="MJ139" s="11"/>
      <c r="MK139" s="11"/>
      <c r="ML139" s="11"/>
      <c r="MM139" s="11"/>
      <c r="MN139" s="11"/>
      <c r="MO139" s="11"/>
      <c r="MP139" s="11"/>
      <c r="MQ139" s="11"/>
      <c r="MR139" s="11"/>
      <c r="MS139" s="11"/>
      <c r="MT139" s="11"/>
      <c r="MU139" s="11"/>
      <c r="MV139" s="11"/>
      <c r="MW139" s="11"/>
      <c r="MX139" s="11"/>
      <c r="MY139" s="11"/>
      <c r="MZ139" s="11"/>
      <c r="NA139" s="11"/>
      <c r="NB139" s="11"/>
      <c r="NC139" s="11"/>
      <c r="ND139" s="11"/>
      <c r="NE139" s="11"/>
      <c r="NF139" s="11"/>
      <c r="NG139" s="11"/>
      <c r="NH139" s="11"/>
      <c r="NI139" s="11"/>
      <c r="NJ139" s="11"/>
      <c r="NK139" s="11"/>
      <c r="NL139" s="11"/>
      <c r="NM139" s="11"/>
      <c r="NN139" s="11"/>
      <c r="NO139" s="11"/>
      <c r="NP139" s="11"/>
      <c r="NQ139" s="11"/>
      <c r="NR139" s="11"/>
      <c r="NS139" s="11"/>
      <c r="NT139" s="11"/>
      <c r="NU139" s="11"/>
      <c r="NV139" s="11"/>
      <c r="NW139" s="11"/>
      <c r="NX139" s="11"/>
      <c r="NY139" s="11"/>
      <c r="NZ139" s="11"/>
      <c r="OA139" s="11"/>
      <c r="OB139" s="11"/>
      <c r="OC139" s="11"/>
      <c r="OD139" s="11"/>
      <c r="OE139" s="11"/>
      <c r="OF139" s="11"/>
      <c r="OG139" s="11"/>
      <c r="OH139" s="11"/>
      <c r="OI139" s="11"/>
      <c r="OJ139" s="11"/>
      <c r="OK139" s="11"/>
      <c r="OL139" s="11"/>
      <c r="OM139" s="11"/>
      <c r="ON139" s="11"/>
      <c r="OO139" s="11"/>
      <c r="OP139" s="11"/>
      <c r="OQ139" s="11"/>
      <c r="OR139" s="11"/>
      <c r="OS139" s="11"/>
      <c r="OT139" s="11"/>
      <c r="OU139" s="11"/>
      <c r="OV139" s="11"/>
      <c r="OW139" s="11"/>
      <c r="OX139" s="11"/>
      <c r="OY139" s="11"/>
      <c r="OZ139" s="11"/>
      <c r="PA139" s="11"/>
      <c r="PB139" s="11"/>
      <c r="PC139" s="11"/>
      <c r="PD139" s="11"/>
      <c r="PE139" s="11"/>
      <c r="PF139" s="11"/>
      <c r="PG139" s="11"/>
      <c r="PH139" s="11"/>
      <c r="PI139" s="11"/>
      <c r="PJ139" s="11"/>
      <c r="PK139" s="11"/>
      <c r="PL139" s="11"/>
      <c r="PM139" s="11"/>
      <c r="PN139" s="11"/>
      <c r="PO139" s="11"/>
      <c r="PP139" s="11"/>
      <c r="PQ139" s="11"/>
      <c r="PR139" s="11"/>
      <c r="PS139" s="11"/>
      <c r="PT139" s="11"/>
      <c r="PU139" s="11"/>
      <c r="PV139" s="11"/>
      <c r="PW139" s="11"/>
      <c r="PX139" s="11"/>
      <c r="PY139" s="11"/>
      <c r="PZ139" s="11"/>
      <c r="QA139" s="11"/>
      <c r="QB139" s="11"/>
      <c r="QC139" s="11"/>
      <c r="QD139" s="11"/>
      <c r="QE139" s="11"/>
      <c r="QF139" s="11"/>
      <c r="QG139" s="11"/>
      <c r="QH139" s="11"/>
      <c r="QI139" s="11"/>
      <c r="QJ139" s="11"/>
      <c r="QK139" s="11"/>
      <c r="QL139" s="11"/>
      <c r="QM139" s="11"/>
      <c r="QN139" s="11"/>
      <c r="QO139" s="11"/>
      <c r="QP139" s="11"/>
      <c r="QQ139" s="11"/>
      <c r="QR139" s="11"/>
      <c r="QS139" s="11"/>
      <c r="QT139" s="11"/>
      <c r="QU139" s="11"/>
      <c r="QV139" s="11"/>
      <c r="QW139" s="11"/>
      <c r="QX139" s="11"/>
      <c r="QY139" s="11"/>
      <c r="QZ139" s="11"/>
      <c r="RA139" s="11"/>
      <c r="RB139" s="11"/>
      <c r="RC139" s="11"/>
      <c r="RD139" s="11"/>
      <c r="RE139" s="11"/>
      <c r="RF139" s="11"/>
      <c r="RG139" s="11"/>
      <c r="RH139" s="11"/>
      <c r="RI139" s="11"/>
      <c r="RJ139" s="11"/>
      <c r="RK139" s="11"/>
      <c r="RL139" s="11"/>
      <c r="RM139" s="11"/>
      <c r="RN139" s="11"/>
      <c r="RO139" s="11"/>
      <c r="RP139" s="11"/>
      <c r="RQ139" s="11"/>
      <c r="RR139" s="11"/>
      <c r="RS139" s="11"/>
      <c r="RT139" s="11"/>
      <c r="RU139" s="11"/>
      <c r="RV139" s="11"/>
      <c r="RW139" s="11"/>
      <c r="RX139" s="11"/>
      <c r="RY139" s="11"/>
      <c r="RZ139" s="11"/>
      <c r="SA139" s="11"/>
      <c r="SB139" s="11"/>
      <c r="SC139" s="11"/>
      <c r="SD139" s="11"/>
      <c r="SE139" s="11"/>
      <c r="SF139" s="11"/>
      <c r="SG139" s="11"/>
      <c r="SH139" s="11"/>
      <c r="SI139" s="11"/>
      <c r="SJ139" s="11"/>
      <c r="SK139" s="11"/>
      <c r="SL139" s="11"/>
      <c r="SM139" s="11"/>
      <c r="SN139" s="11"/>
      <c r="SO139" s="11"/>
      <c r="SP139" s="11"/>
      <c r="SQ139" s="11"/>
      <c r="SR139" s="11"/>
      <c r="SS139" s="11"/>
      <c r="ST139" s="11"/>
      <c r="SU139" s="11"/>
      <c r="SV139" s="11"/>
      <c r="SW139" s="11"/>
      <c r="SX139" s="11"/>
      <c r="SY139" s="11"/>
      <c r="SZ139" s="11"/>
      <c r="TA139" s="11"/>
      <c r="TB139" s="11"/>
      <c r="TC139" s="11"/>
      <c r="TD139" s="11"/>
      <c r="TE139" s="11"/>
      <c r="TF139" s="11"/>
      <c r="TG139" s="11"/>
      <c r="TH139" s="11"/>
      <c r="TI139" s="11"/>
      <c r="TJ139" s="11"/>
      <c r="TK139" s="11"/>
      <c r="TL139" s="11"/>
      <c r="TM139" s="11"/>
      <c r="TN139" s="11"/>
      <c r="TO139" s="11"/>
      <c r="TP139" s="11"/>
      <c r="TQ139" s="11"/>
      <c r="TR139" s="11"/>
      <c r="TS139" s="11"/>
      <c r="TT139" s="11"/>
      <c r="TU139" s="11"/>
      <c r="TV139" s="11"/>
      <c r="TW139" s="11"/>
      <c r="TX139" s="11"/>
      <c r="TY139" s="11"/>
      <c r="TZ139" s="11"/>
      <c r="UA139" s="11"/>
      <c r="UB139" s="11"/>
      <c r="UC139" s="11"/>
      <c r="UD139" s="11"/>
      <c r="UE139" s="11"/>
      <c r="UF139" s="11"/>
      <c r="UG139" s="11"/>
      <c r="UH139" s="11"/>
      <c r="UI139" s="11"/>
      <c r="UJ139" s="11"/>
      <c r="UK139" s="11"/>
      <c r="UL139" s="11"/>
      <c r="UM139" s="11"/>
      <c r="UN139" s="11"/>
      <c r="UO139" s="11"/>
      <c r="UP139" s="11"/>
      <c r="UQ139" s="11"/>
      <c r="UR139" s="11"/>
      <c r="US139" s="11"/>
      <c r="UT139" s="11"/>
      <c r="UU139" s="11"/>
      <c r="UV139" s="11"/>
      <c r="UW139" s="11"/>
      <c r="UX139" s="11"/>
      <c r="UY139" s="11"/>
      <c r="UZ139" s="11"/>
      <c r="VA139" s="11"/>
      <c r="VB139" s="11"/>
      <c r="VC139" s="11"/>
      <c r="VD139" s="11"/>
      <c r="VE139" s="11"/>
      <c r="VF139" s="11"/>
      <c r="VG139" s="11"/>
      <c r="VH139" s="11"/>
      <c r="VI139" s="11"/>
      <c r="VJ139" s="11"/>
      <c r="VK139" s="11"/>
      <c r="VL139" s="11"/>
      <c r="VM139" s="11"/>
      <c r="VN139" s="11"/>
      <c r="VO139" s="11"/>
      <c r="VP139" s="11"/>
      <c r="VQ139" s="11"/>
      <c r="VR139" s="11"/>
      <c r="VS139" s="11"/>
      <c r="VT139" s="11"/>
      <c r="VU139" s="11"/>
      <c r="VV139" s="11"/>
      <c r="VW139" s="11"/>
      <c r="VX139" s="11"/>
      <c r="VY139" s="11"/>
      <c r="VZ139" s="11"/>
      <c r="WA139" s="11"/>
      <c r="WB139" s="11"/>
      <c r="WC139" s="11"/>
      <c r="WD139" s="11"/>
      <c r="WE139" s="11"/>
      <c r="WF139" s="11"/>
      <c r="WG139" s="11"/>
      <c r="WH139" s="11"/>
      <c r="WI139" s="11"/>
      <c r="WJ139" s="11"/>
      <c r="WK139" s="11"/>
    </row>
    <row r="140" ht="36">
      <c r="A140" s="198">
        <v>1</v>
      </c>
      <c r="B140" s="387" t="s">
        <v>156</v>
      </c>
      <c r="C140" s="320" t="s">
        <v>157</v>
      </c>
      <c r="D140" s="251">
        <v>1</v>
      </c>
      <c r="E140" s="388"/>
      <c r="F140" s="236">
        <v>4</v>
      </c>
      <c r="G140" s="199">
        <v>2024</v>
      </c>
      <c r="H140" s="230">
        <v>11.4</v>
      </c>
      <c r="I140" s="260">
        <v>3.4279999999999999</v>
      </c>
      <c r="J140" s="236">
        <v>1</v>
      </c>
      <c r="K140" s="223">
        <v>100</v>
      </c>
      <c r="L140" s="38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10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</row>
    <row r="141" ht="13.5" customHeight="1">
      <c r="A141" s="245">
        <v>1</v>
      </c>
      <c r="B141" s="191" t="s">
        <v>70</v>
      </c>
      <c r="C141" s="262"/>
      <c r="D141" s="263"/>
      <c r="E141" s="329">
        <f>SUM(E140:E140)</f>
        <v>0</v>
      </c>
      <c r="F141" s="390">
        <f>SUM(F140:F140)</f>
        <v>4</v>
      </c>
      <c r="G141" s="265"/>
      <c r="H141" s="217">
        <f t="shared" ref="H141:H142" si="5">H140</f>
        <v>11.4</v>
      </c>
      <c r="I141" s="266">
        <f t="shared" ref="I141:I142" si="6">I140</f>
        <v>3.4279999999999999</v>
      </c>
      <c r="J141" s="216">
        <f>SUM(J140:J140)</f>
        <v>1</v>
      </c>
      <c r="K141" s="276"/>
      <c r="L141" s="391">
        <f>H142+H266</f>
        <v>29</v>
      </c>
      <c r="M141" s="16">
        <f>17.6+H142</f>
        <v>29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10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  <c r="HV141" s="11"/>
      <c r="HW141" s="11"/>
      <c r="HX141" s="11"/>
      <c r="HY141" s="11"/>
      <c r="HZ141" s="11"/>
      <c r="IA141" s="11"/>
      <c r="IB141" s="11"/>
      <c r="IC141" s="11"/>
      <c r="ID141" s="11"/>
      <c r="IE141" s="11"/>
      <c r="IF141" s="1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11"/>
      <c r="KC141" s="11"/>
      <c r="KD141" s="11"/>
      <c r="KE141" s="11"/>
      <c r="KF141" s="11"/>
      <c r="KG141" s="11"/>
      <c r="KH141" s="11"/>
      <c r="KI141" s="11"/>
      <c r="KJ141" s="11"/>
      <c r="KK141" s="11"/>
      <c r="KL141" s="11"/>
      <c r="KM141" s="11"/>
      <c r="KN141" s="11"/>
      <c r="KO141" s="11"/>
      <c r="KP141" s="11"/>
      <c r="KQ141" s="11"/>
      <c r="KR141" s="11"/>
      <c r="KS141" s="11"/>
      <c r="KT141" s="11"/>
      <c r="KU141" s="11"/>
      <c r="KV141" s="11"/>
      <c r="KW141" s="11"/>
      <c r="KX141" s="11"/>
      <c r="KY141" s="11"/>
      <c r="KZ141" s="11"/>
      <c r="LA141" s="11"/>
      <c r="LB141" s="11"/>
      <c r="LC141" s="11"/>
      <c r="LD141" s="11"/>
      <c r="LE141" s="11"/>
      <c r="LF141" s="11"/>
      <c r="LG141" s="11"/>
      <c r="LH141" s="11"/>
      <c r="LI141" s="11"/>
      <c r="LJ141" s="11"/>
      <c r="LK141" s="11"/>
      <c r="LL141" s="11"/>
      <c r="LM141" s="11"/>
      <c r="LN141" s="11"/>
      <c r="LO141" s="11"/>
      <c r="LP141" s="11"/>
      <c r="LQ141" s="11"/>
      <c r="LR141" s="11"/>
      <c r="LS141" s="11"/>
      <c r="LT141" s="11"/>
      <c r="LU141" s="11"/>
      <c r="LV141" s="11"/>
      <c r="LW141" s="11"/>
      <c r="LX141" s="11"/>
      <c r="LY141" s="11"/>
      <c r="LZ141" s="11"/>
      <c r="MA141" s="11"/>
      <c r="MB141" s="11"/>
      <c r="MC141" s="11"/>
      <c r="MD141" s="11"/>
      <c r="ME141" s="11"/>
      <c r="MF141" s="11"/>
      <c r="MG141" s="11"/>
      <c r="MH141" s="11"/>
      <c r="MI141" s="11"/>
      <c r="MJ141" s="11"/>
      <c r="MK141" s="11"/>
      <c r="ML141" s="11"/>
      <c r="MM141" s="11"/>
      <c r="MN141" s="11"/>
      <c r="MO141" s="11"/>
      <c r="MP141" s="11"/>
      <c r="MQ141" s="11"/>
      <c r="MR141" s="11"/>
      <c r="MS141" s="11"/>
      <c r="MT141" s="11"/>
      <c r="MU141" s="11"/>
      <c r="MV141" s="11"/>
      <c r="MW141" s="11"/>
      <c r="MX141" s="11"/>
      <c r="MY141" s="11"/>
      <c r="MZ141" s="11"/>
      <c r="NA141" s="11"/>
      <c r="NB141" s="11"/>
      <c r="NC141" s="11"/>
      <c r="ND141" s="11"/>
      <c r="NE141" s="11"/>
      <c r="NF141" s="11"/>
      <c r="NG141" s="11"/>
      <c r="NH141" s="11"/>
      <c r="NI141" s="11"/>
      <c r="NJ141" s="11"/>
      <c r="NK141" s="11"/>
      <c r="NL141" s="11"/>
      <c r="NM141" s="11"/>
      <c r="NN141" s="11"/>
      <c r="NO141" s="11"/>
      <c r="NP141" s="11"/>
      <c r="NQ141" s="11"/>
      <c r="NR141" s="11"/>
      <c r="NS141" s="11"/>
      <c r="NT141" s="11"/>
      <c r="NU141" s="11"/>
      <c r="NV141" s="11"/>
      <c r="NW141" s="11"/>
      <c r="NX141" s="11"/>
      <c r="NY141" s="11"/>
      <c r="NZ141" s="11"/>
      <c r="OA141" s="11"/>
      <c r="OB141" s="11"/>
      <c r="OC141" s="11"/>
      <c r="OD141" s="11"/>
      <c r="OE141" s="11"/>
      <c r="OF141" s="11"/>
      <c r="OG141" s="11"/>
      <c r="OH141" s="11"/>
      <c r="OI141" s="11"/>
      <c r="OJ141" s="11"/>
      <c r="OK141" s="11"/>
      <c r="OL141" s="11"/>
      <c r="OM141" s="11"/>
      <c r="ON141" s="11"/>
      <c r="OO141" s="11"/>
      <c r="OP141" s="11"/>
      <c r="OQ141" s="11"/>
      <c r="OR141" s="11"/>
      <c r="OS141" s="11"/>
      <c r="OT141" s="11"/>
      <c r="OU141" s="11"/>
      <c r="OV141" s="11"/>
      <c r="OW141" s="11"/>
      <c r="OX141" s="11"/>
      <c r="OY141" s="11"/>
      <c r="OZ141" s="11"/>
      <c r="PA141" s="11"/>
      <c r="PB141" s="11"/>
      <c r="PC141" s="11"/>
      <c r="PD141" s="11"/>
      <c r="PE141" s="11"/>
      <c r="PF141" s="11"/>
      <c r="PG141" s="11"/>
      <c r="PH141" s="11"/>
      <c r="PI141" s="11"/>
      <c r="PJ141" s="11"/>
      <c r="PK141" s="11"/>
      <c r="PL141" s="11"/>
      <c r="PM141" s="11"/>
      <c r="PN141" s="11"/>
      <c r="PO141" s="11"/>
      <c r="PP141" s="11"/>
      <c r="PQ141" s="11"/>
      <c r="PR141" s="11"/>
      <c r="PS141" s="11"/>
      <c r="PT141" s="11"/>
      <c r="PU141" s="11"/>
      <c r="PV141" s="11"/>
      <c r="PW141" s="11"/>
      <c r="PX141" s="11"/>
      <c r="PY141" s="11"/>
      <c r="PZ141" s="11"/>
      <c r="QA141" s="11"/>
      <c r="QB141" s="11"/>
      <c r="QC141" s="11"/>
      <c r="QD141" s="11"/>
      <c r="QE141" s="11"/>
      <c r="QF141" s="11"/>
      <c r="QG141" s="11"/>
      <c r="QH141" s="11"/>
      <c r="QI141" s="11"/>
      <c r="QJ141" s="11"/>
      <c r="QK141" s="11"/>
      <c r="QL141" s="11"/>
      <c r="QM141" s="11"/>
      <c r="QN141" s="11"/>
      <c r="QO141" s="11"/>
      <c r="QP141" s="11"/>
      <c r="QQ141" s="11"/>
      <c r="QR141" s="11"/>
      <c r="QS141" s="11"/>
      <c r="QT141" s="11"/>
      <c r="QU141" s="11"/>
      <c r="QV141" s="11"/>
      <c r="QW141" s="11"/>
      <c r="QX141" s="11"/>
      <c r="QY141" s="11"/>
      <c r="QZ141" s="11"/>
      <c r="RA141" s="11"/>
      <c r="RB141" s="11"/>
      <c r="RC141" s="11"/>
      <c r="RD141" s="11"/>
      <c r="RE141" s="11"/>
      <c r="RF141" s="11"/>
      <c r="RG141" s="11"/>
      <c r="RH141" s="11"/>
      <c r="RI141" s="11"/>
      <c r="RJ141" s="11"/>
      <c r="RK141" s="11"/>
      <c r="RL141" s="11"/>
      <c r="RM141" s="11"/>
      <c r="RN141" s="11"/>
      <c r="RO141" s="11"/>
      <c r="RP141" s="11"/>
      <c r="RQ141" s="11"/>
      <c r="RR141" s="11"/>
      <c r="RS141" s="11"/>
      <c r="RT141" s="11"/>
      <c r="RU141" s="11"/>
      <c r="RV141" s="11"/>
      <c r="RW141" s="11"/>
      <c r="RX141" s="11"/>
      <c r="RY141" s="11"/>
      <c r="RZ141" s="11"/>
      <c r="SA141" s="11"/>
      <c r="SB141" s="11"/>
      <c r="SC141" s="11"/>
      <c r="SD141" s="11"/>
      <c r="SE141" s="11"/>
      <c r="SF141" s="11"/>
      <c r="SG141" s="11"/>
      <c r="SH141" s="11"/>
      <c r="SI141" s="11"/>
      <c r="SJ141" s="11"/>
      <c r="SK141" s="11"/>
      <c r="SL141" s="11"/>
      <c r="SM141" s="11"/>
      <c r="SN141" s="11"/>
      <c r="SO141" s="11"/>
      <c r="SP141" s="11"/>
      <c r="SQ141" s="11"/>
      <c r="SR141" s="11"/>
      <c r="SS141" s="11"/>
      <c r="ST141" s="11"/>
      <c r="SU141" s="11"/>
      <c r="SV141" s="11"/>
      <c r="SW141" s="11"/>
      <c r="SX141" s="11"/>
      <c r="SY141" s="11"/>
      <c r="SZ141" s="11"/>
      <c r="TA141" s="11"/>
      <c r="TB141" s="11"/>
      <c r="TC141" s="11"/>
      <c r="TD141" s="11"/>
      <c r="TE141" s="11"/>
      <c r="TF141" s="11"/>
      <c r="TG141" s="11"/>
      <c r="TH141" s="11"/>
      <c r="TI141" s="11"/>
      <c r="TJ141" s="11"/>
      <c r="TK141" s="11"/>
      <c r="TL141" s="11"/>
      <c r="TM141" s="11"/>
      <c r="TN141" s="11"/>
      <c r="TO141" s="11"/>
      <c r="TP141" s="11"/>
      <c r="TQ141" s="11"/>
      <c r="TR141" s="11"/>
      <c r="TS141" s="11"/>
      <c r="TT141" s="11"/>
      <c r="TU141" s="11"/>
      <c r="TV141" s="11"/>
      <c r="TW141" s="11"/>
      <c r="TX141" s="11"/>
      <c r="TY141" s="11"/>
      <c r="TZ141" s="11"/>
      <c r="UA141" s="11"/>
      <c r="UB141" s="11"/>
      <c r="UC141" s="11"/>
      <c r="UD141" s="11"/>
      <c r="UE141" s="11"/>
      <c r="UF141" s="11"/>
      <c r="UG141" s="11"/>
      <c r="UH141" s="11"/>
      <c r="UI141" s="11"/>
      <c r="UJ141" s="11"/>
      <c r="UK141" s="11"/>
      <c r="UL141" s="11"/>
      <c r="UM141" s="11"/>
      <c r="UN141" s="11"/>
      <c r="UO141" s="11"/>
      <c r="UP141" s="11"/>
      <c r="UQ141" s="11"/>
      <c r="UR141" s="11"/>
      <c r="US141" s="11"/>
      <c r="UT141" s="11"/>
      <c r="UU141" s="11"/>
      <c r="UV141" s="11"/>
      <c r="UW141" s="11"/>
      <c r="UX141" s="11"/>
      <c r="UY141" s="11"/>
      <c r="UZ141" s="11"/>
      <c r="VA141" s="11"/>
      <c r="VB141" s="11"/>
      <c r="VC141" s="11"/>
      <c r="VD141" s="11"/>
      <c r="VE141" s="11"/>
      <c r="VF141" s="11"/>
      <c r="VG141" s="11"/>
      <c r="VH141" s="11"/>
      <c r="VI141" s="11"/>
      <c r="VJ141" s="11"/>
      <c r="VK141" s="11"/>
      <c r="VL141" s="11"/>
      <c r="VM141" s="11"/>
      <c r="VN141" s="11"/>
      <c r="VO141" s="11"/>
      <c r="VP141" s="11"/>
      <c r="VQ141" s="11"/>
      <c r="VR141" s="11"/>
      <c r="VS141" s="11"/>
      <c r="VT141" s="11"/>
      <c r="VU141" s="11"/>
      <c r="VV141" s="11"/>
      <c r="VW141" s="11"/>
      <c r="VX141" s="11"/>
      <c r="VY141" s="11"/>
      <c r="VZ141" s="11"/>
      <c r="WA141" s="11"/>
      <c r="WB141" s="11"/>
      <c r="WC141" s="11"/>
      <c r="WD141" s="11"/>
      <c r="WE141" s="11"/>
      <c r="WF141" s="11"/>
      <c r="WG141" s="11"/>
      <c r="WH141" s="11"/>
      <c r="WI141" s="11"/>
      <c r="WJ141" s="11"/>
      <c r="WK141" s="11"/>
    </row>
    <row r="142" s="197" customFormat="1" ht="12.75" customHeight="1">
      <c r="A142" s="245">
        <f>A141</f>
        <v>1</v>
      </c>
      <c r="B142" s="392" t="s">
        <v>96</v>
      </c>
      <c r="C142" s="262"/>
      <c r="D142" s="263"/>
      <c r="E142" s="329">
        <v>0</v>
      </c>
      <c r="F142" s="312"/>
      <c r="G142" s="216"/>
      <c r="H142" s="217">
        <f t="shared" si="5"/>
        <v>11.4</v>
      </c>
      <c r="I142" s="217">
        <f t="shared" si="6"/>
        <v>3.4279999999999999</v>
      </c>
      <c r="J142" s="216">
        <f>J141</f>
        <v>1</v>
      </c>
      <c r="K142" s="248"/>
      <c r="L142" s="205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7"/>
      <c r="BH142" s="197"/>
      <c r="BI142" s="197"/>
      <c r="BJ142" s="197"/>
      <c r="BK142" s="197"/>
      <c r="BL142" s="197"/>
      <c r="BM142" s="197"/>
      <c r="BN142" s="197"/>
      <c r="BO142" s="197"/>
      <c r="BP142" s="197"/>
      <c r="BQ142" s="197"/>
      <c r="BR142" s="197"/>
      <c r="BS142" s="197"/>
      <c r="BT142" s="197"/>
      <c r="BU142" s="197"/>
      <c r="BV142" s="197"/>
      <c r="BW142" s="197"/>
      <c r="BX142" s="197"/>
      <c r="BY142" s="197"/>
      <c r="BZ142" s="197"/>
      <c r="CA142" s="197"/>
      <c r="CB142" s="197"/>
      <c r="CC142" s="197"/>
      <c r="CD142" s="197"/>
      <c r="CE142" s="197"/>
      <c r="CF142" s="197"/>
      <c r="CG142" s="197"/>
      <c r="CH142" s="197"/>
      <c r="CI142" s="197"/>
      <c r="CJ142" s="197"/>
      <c r="CK142" s="197"/>
      <c r="CL142" s="197"/>
      <c r="CM142" s="197"/>
      <c r="CN142" s="197"/>
      <c r="CO142" s="197"/>
      <c r="CP142" s="197"/>
      <c r="CQ142" s="197"/>
      <c r="CR142" s="197"/>
      <c r="CS142" s="197"/>
      <c r="CT142" s="197"/>
      <c r="CU142" s="197"/>
      <c r="CV142" s="197"/>
      <c r="CW142" s="197"/>
      <c r="CX142" s="197"/>
      <c r="CY142" s="197"/>
      <c r="CZ142" s="197"/>
      <c r="DA142" s="197"/>
      <c r="DB142" s="197"/>
      <c r="DC142" s="197"/>
      <c r="DD142" s="197"/>
      <c r="DE142" s="197"/>
      <c r="DF142" s="197"/>
      <c r="DG142" s="197"/>
      <c r="DH142" s="197"/>
      <c r="DI142" s="197"/>
      <c r="DJ142" s="197"/>
      <c r="DK142" s="197"/>
      <c r="DL142" s="197"/>
      <c r="DM142" s="197"/>
      <c r="DN142" s="197"/>
      <c r="DO142" s="197"/>
      <c r="DP142" s="197"/>
      <c r="DQ142" s="197"/>
      <c r="DR142" s="197"/>
      <c r="DS142" s="197"/>
      <c r="DT142" s="197"/>
      <c r="DU142" s="197"/>
      <c r="DV142" s="197"/>
      <c r="DW142" s="197"/>
      <c r="DX142" s="197"/>
      <c r="DY142" s="197"/>
      <c r="DZ142" s="197"/>
      <c r="EA142" s="197"/>
      <c r="EB142" s="197"/>
      <c r="EC142" s="197"/>
      <c r="ED142" s="197"/>
      <c r="EE142" s="197"/>
      <c r="EF142" s="197"/>
      <c r="EG142" s="197"/>
      <c r="EH142" s="197"/>
      <c r="EI142" s="197"/>
      <c r="EJ142" s="197"/>
      <c r="EK142" s="197"/>
      <c r="EL142" s="197"/>
      <c r="EM142" s="197"/>
      <c r="EN142" s="197"/>
      <c r="EO142" s="197"/>
      <c r="EP142" s="197"/>
      <c r="EQ142" s="197"/>
      <c r="ER142" s="197"/>
      <c r="ES142" s="197"/>
      <c r="ET142" s="197"/>
      <c r="EU142" s="197"/>
      <c r="EV142" s="197"/>
      <c r="EW142" s="197"/>
      <c r="EX142" s="197"/>
      <c r="EY142" s="197"/>
      <c r="EZ142" s="197"/>
      <c r="FA142" s="197"/>
      <c r="FB142" s="197"/>
      <c r="FC142" s="197"/>
      <c r="FD142" s="197"/>
      <c r="FE142" s="197"/>
      <c r="FF142" s="197"/>
      <c r="FG142" s="197"/>
      <c r="FH142" s="197"/>
      <c r="FI142" s="197"/>
      <c r="FJ142" s="197"/>
      <c r="FK142" s="197"/>
      <c r="FL142" s="197"/>
      <c r="FM142" s="197"/>
      <c r="FN142" s="197"/>
      <c r="FO142" s="197"/>
      <c r="FP142" s="197"/>
      <c r="FQ142" s="197"/>
      <c r="FR142" s="197"/>
      <c r="FS142" s="197"/>
      <c r="FT142" s="197"/>
      <c r="FU142" s="197"/>
      <c r="FV142" s="197"/>
      <c r="FW142" s="197"/>
      <c r="FX142" s="197"/>
      <c r="FY142" s="197"/>
      <c r="FZ142" s="197"/>
      <c r="GA142" s="197"/>
      <c r="GB142" s="197"/>
      <c r="GC142" s="197"/>
      <c r="GD142" s="197"/>
      <c r="GE142" s="197"/>
      <c r="GF142" s="197"/>
      <c r="GG142" s="197"/>
      <c r="GH142" s="197"/>
      <c r="GI142" s="197"/>
      <c r="GJ142" s="197"/>
      <c r="GK142" s="197"/>
      <c r="GL142" s="197"/>
      <c r="GM142" s="197"/>
      <c r="GN142" s="197"/>
      <c r="GO142" s="197"/>
      <c r="GP142" s="197"/>
      <c r="GQ142" s="197"/>
      <c r="GR142" s="197"/>
      <c r="GS142" s="197"/>
      <c r="GT142" s="197"/>
      <c r="GU142" s="197"/>
      <c r="GV142" s="197"/>
      <c r="GW142" s="197"/>
      <c r="GX142" s="197"/>
      <c r="GY142" s="197"/>
      <c r="GZ142" s="197"/>
      <c r="HA142" s="197"/>
      <c r="HB142" s="197"/>
      <c r="HC142" s="197"/>
      <c r="HD142" s="197"/>
      <c r="HE142" s="197"/>
      <c r="HF142" s="197"/>
      <c r="HG142" s="197"/>
      <c r="HH142" s="197"/>
      <c r="HI142" s="197"/>
      <c r="HJ142" s="197"/>
      <c r="HK142" s="197"/>
      <c r="HL142" s="197"/>
      <c r="HM142" s="197"/>
      <c r="HN142" s="197"/>
      <c r="HO142" s="197"/>
      <c r="HP142" s="197"/>
      <c r="HQ142" s="197"/>
      <c r="HR142" s="197"/>
      <c r="HS142" s="197"/>
      <c r="HT142" s="197"/>
      <c r="HU142" s="197"/>
      <c r="HV142" s="197"/>
      <c r="HW142" s="197"/>
      <c r="HX142" s="197"/>
      <c r="HY142" s="197"/>
      <c r="HZ142" s="197"/>
      <c r="IA142" s="197"/>
      <c r="IB142" s="197"/>
      <c r="IC142" s="197"/>
      <c r="ID142" s="197"/>
      <c r="IE142" s="197"/>
      <c r="IF142" s="197"/>
      <c r="IG142" s="197"/>
      <c r="IH142" s="197"/>
      <c r="II142" s="197"/>
      <c r="IJ142" s="197"/>
      <c r="IK142" s="197"/>
      <c r="IL142" s="197"/>
      <c r="IM142" s="197"/>
      <c r="IN142" s="197"/>
      <c r="IO142" s="197"/>
      <c r="IP142" s="197"/>
      <c r="IQ142" s="197"/>
      <c r="IR142" s="197"/>
      <c r="IS142" s="197"/>
      <c r="IT142" s="197"/>
      <c r="IU142" s="197"/>
      <c r="IV142" s="197"/>
      <c r="IW142" s="197"/>
      <c r="IX142" s="197"/>
      <c r="IY142" s="197"/>
      <c r="IZ142" s="197"/>
      <c r="JA142" s="197"/>
      <c r="JB142" s="197"/>
      <c r="JC142" s="197"/>
      <c r="JD142" s="197"/>
      <c r="JE142" s="197"/>
      <c r="JF142" s="197"/>
      <c r="JG142" s="197"/>
      <c r="JH142" s="197"/>
      <c r="JI142" s="197"/>
      <c r="JJ142" s="197"/>
      <c r="JK142" s="197"/>
      <c r="JL142" s="197"/>
      <c r="JM142" s="197"/>
      <c r="JN142" s="197"/>
      <c r="JO142" s="197"/>
      <c r="JP142" s="197"/>
      <c r="JQ142" s="197"/>
      <c r="JR142" s="197"/>
      <c r="JS142" s="197"/>
      <c r="JT142" s="197"/>
      <c r="JU142" s="197"/>
      <c r="JV142" s="197"/>
      <c r="JW142" s="197"/>
      <c r="JX142" s="197"/>
      <c r="JY142" s="197"/>
      <c r="JZ142" s="197"/>
      <c r="KA142" s="197"/>
      <c r="KB142" s="197"/>
      <c r="KC142" s="197"/>
      <c r="KD142" s="197"/>
      <c r="KE142" s="197"/>
      <c r="KF142" s="197"/>
      <c r="KG142" s="197"/>
      <c r="KH142" s="197"/>
      <c r="KI142" s="197"/>
      <c r="KJ142" s="197"/>
      <c r="KK142" s="197"/>
      <c r="KL142" s="197"/>
      <c r="KM142" s="197"/>
      <c r="KN142" s="197"/>
      <c r="KO142" s="197"/>
      <c r="KP142" s="197"/>
      <c r="KQ142" s="197"/>
      <c r="KR142" s="197"/>
      <c r="KS142" s="197"/>
      <c r="KT142" s="197"/>
      <c r="KU142" s="197"/>
      <c r="KV142" s="197"/>
      <c r="KW142" s="197"/>
      <c r="KX142" s="197"/>
      <c r="KY142" s="197"/>
      <c r="KZ142" s="197"/>
      <c r="LA142" s="197"/>
      <c r="LB142" s="197"/>
      <c r="LC142" s="197"/>
      <c r="LD142" s="197"/>
      <c r="LE142" s="197"/>
      <c r="LF142" s="197"/>
      <c r="LG142" s="197"/>
      <c r="LH142" s="197"/>
      <c r="LI142" s="197"/>
      <c r="LJ142" s="197"/>
      <c r="LK142" s="197"/>
      <c r="LL142" s="197"/>
      <c r="LM142" s="197"/>
      <c r="LN142" s="197"/>
      <c r="LO142" s="197"/>
      <c r="LP142" s="197"/>
      <c r="LQ142" s="197"/>
      <c r="LR142" s="197"/>
      <c r="LS142" s="197"/>
      <c r="LT142" s="197"/>
      <c r="LU142" s="197"/>
      <c r="LV142" s="197"/>
      <c r="LW142" s="197"/>
      <c r="LX142" s="197"/>
      <c r="LY142" s="197"/>
      <c r="LZ142" s="197"/>
      <c r="MA142" s="197"/>
      <c r="MB142" s="197"/>
      <c r="MC142" s="197"/>
      <c r="MD142" s="197"/>
      <c r="ME142" s="197"/>
      <c r="MF142" s="197"/>
      <c r="MG142" s="197"/>
      <c r="MH142" s="197"/>
      <c r="MI142" s="197"/>
      <c r="MJ142" s="197"/>
      <c r="MK142" s="197"/>
      <c r="ML142" s="197"/>
      <c r="MM142" s="197"/>
      <c r="MN142" s="197"/>
      <c r="MO142" s="197"/>
      <c r="MP142" s="197"/>
      <c r="MQ142" s="197"/>
      <c r="MR142" s="197"/>
      <c r="MS142" s="197"/>
      <c r="MT142" s="197"/>
      <c r="MU142" s="197"/>
      <c r="MV142" s="197"/>
      <c r="MW142" s="197"/>
      <c r="MX142" s="197"/>
      <c r="MY142" s="197"/>
      <c r="MZ142" s="197"/>
      <c r="NA142" s="197"/>
      <c r="NB142" s="197"/>
      <c r="NC142" s="197"/>
      <c r="ND142" s="197"/>
      <c r="NE142" s="197"/>
      <c r="NF142" s="197"/>
      <c r="NG142" s="197"/>
      <c r="NH142" s="197"/>
      <c r="NI142" s="197"/>
      <c r="NJ142" s="197"/>
      <c r="NK142" s="197"/>
      <c r="NL142" s="197"/>
      <c r="NM142" s="197"/>
      <c r="NN142" s="197"/>
      <c r="NO142" s="197"/>
      <c r="NP142" s="197"/>
      <c r="NQ142" s="197"/>
      <c r="NR142" s="197"/>
      <c r="NS142" s="197"/>
      <c r="NT142" s="197"/>
      <c r="NU142" s="197"/>
      <c r="NV142" s="197"/>
      <c r="NW142" s="197"/>
      <c r="NX142" s="197"/>
      <c r="NY142" s="197"/>
      <c r="NZ142" s="197"/>
      <c r="OA142" s="197"/>
      <c r="OB142" s="197"/>
      <c r="OC142" s="197"/>
      <c r="OD142" s="197"/>
      <c r="OE142" s="197"/>
      <c r="OF142" s="197"/>
      <c r="OG142" s="197"/>
      <c r="OH142" s="197"/>
      <c r="OI142" s="197"/>
      <c r="OJ142" s="197"/>
      <c r="OK142" s="197"/>
      <c r="OL142" s="197"/>
      <c r="OM142" s="197"/>
      <c r="ON142" s="197"/>
      <c r="OO142" s="197"/>
      <c r="OP142" s="197"/>
      <c r="OQ142" s="197"/>
      <c r="OR142" s="197"/>
      <c r="OS142" s="197"/>
      <c r="OT142" s="197"/>
      <c r="OU142" s="197"/>
      <c r="OV142" s="197"/>
      <c r="OW142" s="197"/>
      <c r="OX142" s="197"/>
      <c r="OY142" s="197"/>
      <c r="OZ142" s="197"/>
      <c r="PA142" s="197"/>
      <c r="PB142" s="197"/>
      <c r="PC142" s="197"/>
      <c r="PD142" s="197"/>
      <c r="PE142" s="197"/>
      <c r="PF142" s="197"/>
      <c r="PG142" s="197"/>
      <c r="PH142" s="197"/>
      <c r="PI142" s="197"/>
      <c r="PJ142" s="197"/>
      <c r="PK142" s="197"/>
      <c r="PL142" s="197"/>
      <c r="PM142" s="197"/>
      <c r="PN142" s="197"/>
      <c r="PO142" s="197"/>
      <c r="PP142" s="197"/>
      <c r="PQ142" s="197"/>
      <c r="PR142" s="197"/>
      <c r="PS142" s="197"/>
      <c r="PT142" s="197"/>
      <c r="PU142" s="197"/>
      <c r="PV142" s="197"/>
      <c r="PW142" s="197"/>
      <c r="PX142" s="197"/>
      <c r="PY142" s="197"/>
      <c r="PZ142" s="197"/>
      <c r="QA142" s="197"/>
      <c r="QB142" s="197"/>
      <c r="QC142" s="197"/>
      <c r="QD142" s="197"/>
      <c r="QE142" s="197"/>
      <c r="QF142" s="197"/>
      <c r="QG142" s="197"/>
      <c r="QH142" s="197"/>
      <c r="QI142" s="197"/>
      <c r="QJ142" s="197"/>
      <c r="QK142" s="197"/>
      <c r="QL142" s="197"/>
      <c r="QM142" s="197"/>
      <c r="QN142" s="197"/>
      <c r="QO142" s="197"/>
      <c r="QP142" s="197"/>
      <c r="QQ142" s="197"/>
      <c r="QR142" s="197"/>
      <c r="QS142" s="197"/>
      <c r="QT142" s="197"/>
      <c r="QU142" s="197"/>
      <c r="QV142" s="197"/>
      <c r="QW142" s="197"/>
      <c r="QX142" s="197"/>
      <c r="QY142" s="197"/>
      <c r="QZ142" s="197"/>
      <c r="RA142" s="197"/>
      <c r="RB142" s="197"/>
      <c r="RC142" s="197"/>
      <c r="RD142" s="197"/>
      <c r="RE142" s="197"/>
      <c r="RF142" s="197"/>
      <c r="RG142" s="197"/>
      <c r="RH142" s="197"/>
      <c r="RI142" s="197"/>
      <c r="RJ142" s="197"/>
      <c r="RK142" s="197"/>
      <c r="RL142" s="197"/>
      <c r="RM142" s="197"/>
      <c r="RN142" s="197"/>
      <c r="RO142" s="197"/>
      <c r="RP142" s="197"/>
      <c r="RQ142" s="197"/>
      <c r="RR142" s="197"/>
      <c r="RS142" s="197"/>
      <c r="RT142" s="197"/>
      <c r="RU142" s="197"/>
      <c r="RV142" s="197"/>
      <c r="RW142" s="197"/>
      <c r="RX142" s="197"/>
      <c r="RY142" s="197"/>
      <c r="RZ142" s="197"/>
      <c r="SA142" s="197"/>
      <c r="SB142" s="197"/>
      <c r="SC142" s="197"/>
      <c r="SD142" s="197"/>
      <c r="SE142" s="197"/>
      <c r="SF142" s="197"/>
      <c r="SG142" s="197"/>
      <c r="SH142" s="197"/>
      <c r="SI142" s="197"/>
      <c r="SJ142" s="197"/>
      <c r="SK142" s="197"/>
      <c r="SL142" s="197"/>
      <c r="SM142" s="197"/>
      <c r="SN142" s="197"/>
      <c r="SO142" s="197"/>
      <c r="SP142" s="197"/>
      <c r="SQ142" s="197"/>
      <c r="SR142" s="197"/>
      <c r="SS142" s="197"/>
      <c r="ST142" s="197"/>
      <c r="SU142" s="197"/>
      <c r="SV142" s="197"/>
      <c r="SW142" s="197"/>
      <c r="SX142" s="197"/>
      <c r="SY142" s="197"/>
      <c r="SZ142" s="197"/>
      <c r="TA142" s="197"/>
      <c r="TB142" s="197"/>
      <c r="TC142" s="197"/>
      <c r="TD142" s="197"/>
      <c r="TE142" s="197"/>
      <c r="TF142" s="197"/>
      <c r="TG142" s="197"/>
      <c r="TH142" s="197"/>
      <c r="TI142" s="197"/>
      <c r="TJ142" s="197"/>
      <c r="TK142" s="197"/>
      <c r="TL142" s="197"/>
      <c r="TM142" s="197"/>
      <c r="TN142" s="197"/>
      <c r="TO142" s="197"/>
      <c r="TP142" s="197"/>
      <c r="TQ142" s="197"/>
      <c r="TR142" s="197"/>
      <c r="TS142" s="197"/>
      <c r="TT142" s="197"/>
      <c r="TU142" s="197"/>
      <c r="TV142" s="197"/>
      <c r="TW142" s="197"/>
      <c r="TX142" s="197"/>
      <c r="TY142" s="197"/>
      <c r="TZ142" s="197"/>
      <c r="UA142" s="197"/>
      <c r="UB142" s="197"/>
      <c r="UC142" s="197"/>
      <c r="UD142" s="197"/>
      <c r="UE142" s="197"/>
      <c r="UF142" s="197"/>
      <c r="UG142" s="197"/>
      <c r="UH142" s="197"/>
      <c r="UI142" s="197"/>
      <c r="UJ142" s="197"/>
      <c r="UK142" s="197"/>
      <c r="UL142" s="197"/>
      <c r="UM142" s="197"/>
      <c r="UN142" s="197"/>
      <c r="UO142" s="197"/>
      <c r="UP142" s="197"/>
      <c r="UQ142" s="197"/>
      <c r="UR142" s="197"/>
      <c r="US142" s="197"/>
      <c r="UT142" s="197"/>
      <c r="UU142" s="197"/>
      <c r="UV142" s="197"/>
      <c r="UW142" s="197"/>
      <c r="UX142" s="197"/>
      <c r="UY142" s="197"/>
      <c r="UZ142" s="197"/>
      <c r="VA142" s="197"/>
      <c r="VB142" s="197"/>
      <c r="VC142" s="197"/>
      <c r="VD142" s="197"/>
      <c r="VE142" s="197"/>
      <c r="VF142" s="197"/>
      <c r="VG142" s="197"/>
      <c r="VH142" s="197"/>
      <c r="VI142" s="197"/>
      <c r="VJ142" s="197"/>
      <c r="VK142" s="197"/>
      <c r="VL142" s="197"/>
      <c r="VM142" s="197"/>
      <c r="VN142" s="197"/>
      <c r="VO142" s="197"/>
      <c r="VP142" s="197"/>
      <c r="VQ142" s="197"/>
      <c r="VR142" s="197"/>
      <c r="VS142" s="197"/>
      <c r="VT142" s="197"/>
      <c r="VU142" s="197"/>
      <c r="VV142" s="197"/>
      <c r="VW142" s="197"/>
      <c r="VX142" s="197"/>
      <c r="VY142" s="197"/>
      <c r="VZ142" s="197"/>
      <c r="WA142" s="197"/>
      <c r="WB142" s="197"/>
      <c r="WC142" s="197"/>
      <c r="WD142" s="197"/>
      <c r="WE142" s="197"/>
      <c r="WF142" s="197"/>
      <c r="WG142" s="197"/>
      <c r="WH142" s="197"/>
      <c r="WI142" s="197"/>
      <c r="WJ142" s="197"/>
      <c r="WK142" s="197"/>
    </row>
    <row r="143" s="197" customFormat="1" ht="12.75" customHeight="1">
      <c r="A143" s="282"/>
      <c r="B143" s="283"/>
      <c r="C143" s="393"/>
      <c r="D143" s="394"/>
      <c r="E143" s="395"/>
      <c r="F143" s="285"/>
      <c r="G143" s="286"/>
      <c r="H143" s="317"/>
      <c r="I143" s="317"/>
      <c r="J143" s="286"/>
      <c r="K143" s="289"/>
      <c r="L143" s="205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75"/>
      <c r="BH143" s="275"/>
      <c r="BI143" s="275"/>
      <c r="BJ143" s="275"/>
      <c r="BK143" s="275"/>
      <c r="BL143" s="275"/>
      <c r="BM143" s="275"/>
      <c r="BN143" s="275"/>
      <c r="BO143" s="275"/>
      <c r="BP143" s="275"/>
      <c r="BQ143" s="275"/>
      <c r="BR143" s="275"/>
      <c r="BS143" s="275"/>
      <c r="BT143" s="275"/>
      <c r="BU143" s="275"/>
      <c r="BV143" s="275"/>
      <c r="BW143" s="275"/>
      <c r="BX143" s="275"/>
      <c r="BY143" s="275"/>
      <c r="BZ143" s="275"/>
      <c r="CA143" s="275"/>
      <c r="CB143" s="275"/>
      <c r="CC143" s="275"/>
      <c r="CD143" s="275"/>
      <c r="CE143" s="275"/>
      <c r="CF143" s="275"/>
      <c r="CG143" s="275"/>
      <c r="CH143" s="275"/>
      <c r="CI143" s="275"/>
      <c r="CJ143" s="275"/>
      <c r="CK143" s="275"/>
      <c r="CL143" s="275"/>
      <c r="CM143" s="275"/>
      <c r="CN143" s="275"/>
      <c r="CO143" s="275"/>
      <c r="CP143" s="275"/>
      <c r="CQ143" s="275"/>
      <c r="CR143" s="275"/>
      <c r="CS143" s="275"/>
      <c r="CT143" s="275"/>
      <c r="CU143" s="275"/>
      <c r="CV143" s="275"/>
      <c r="CW143" s="275"/>
      <c r="CX143" s="275"/>
      <c r="CY143" s="275"/>
      <c r="CZ143" s="275"/>
      <c r="DA143" s="275"/>
      <c r="DB143" s="275"/>
      <c r="DC143" s="275"/>
      <c r="DD143" s="275"/>
      <c r="DE143" s="275"/>
      <c r="DF143" s="275"/>
      <c r="DG143" s="275"/>
      <c r="DH143" s="275"/>
      <c r="DI143" s="275"/>
      <c r="DJ143" s="275"/>
      <c r="DK143" s="275"/>
      <c r="DL143" s="275"/>
      <c r="DM143" s="275"/>
      <c r="DN143" s="275"/>
      <c r="DO143" s="275"/>
      <c r="DP143" s="275"/>
      <c r="DQ143" s="275"/>
      <c r="DR143" s="275"/>
      <c r="DS143" s="275"/>
      <c r="DT143" s="275"/>
      <c r="DU143" s="275"/>
      <c r="DV143" s="275"/>
      <c r="DW143" s="275"/>
      <c r="DX143" s="275"/>
      <c r="DY143" s="275"/>
      <c r="DZ143" s="275"/>
      <c r="EA143" s="275"/>
      <c r="EB143" s="275"/>
      <c r="EC143" s="275"/>
      <c r="ED143" s="275"/>
      <c r="EE143" s="275"/>
      <c r="EF143" s="275"/>
      <c r="EG143" s="275"/>
      <c r="EH143" s="275"/>
      <c r="EI143" s="275"/>
      <c r="EJ143" s="275"/>
      <c r="EK143" s="275"/>
      <c r="EL143" s="275"/>
      <c r="EM143" s="275"/>
      <c r="EN143" s="275"/>
      <c r="EO143" s="275"/>
      <c r="EP143" s="275"/>
      <c r="EQ143" s="275"/>
      <c r="ER143" s="275"/>
      <c r="ES143" s="275"/>
      <c r="ET143" s="275"/>
      <c r="EU143" s="275"/>
      <c r="EV143" s="275"/>
      <c r="EW143" s="275"/>
      <c r="EX143" s="275"/>
      <c r="EY143" s="275"/>
      <c r="EZ143" s="275"/>
      <c r="FA143" s="275"/>
      <c r="FB143" s="275"/>
      <c r="FC143" s="275"/>
      <c r="FD143" s="275"/>
      <c r="FE143" s="275"/>
      <c r="FF143" s="275"/>
      <c r="FG143" s="275"/>
      <c r="FH143" s="275"/>
      <c r="FI143" s="275"/>
      <c r="FJ143" s="275"/>
      <c r="FK143" s="275"/>
      <c r="FL143" s="275"/>
      <c r="FM143" s="275"/>
      <c r="FN143" s="275"/>
      <c r="FO143" s="275"/>
      <c r="FP143" s="275"/>
      <c r="FQ143" s="275"/>
      <c r="FR143" s="275"/>
      <c r="FS143" s="275"/>
      <c r="FT143" s="275"/>
      <c r="FU143" s="275"/>
      <c r="FV143" s="275"/>
      <c r="FW143" s="275"/>
      <c r="FX143" s="275"/>
      <c r="FY143" s="275"/>
      <c r="FZ143" s="275"/>
      <c r="GA143" s="275"/>
      <c r="GB143" s="275"/>
      <c r="GC143" s="275"/>
      <c r="GD143" s="275"/>
      <c r="GE143" s="275"/>
      <c r="GF143" s="275"/>
      <c r="GG143" s="275"/>
      <c r="GH143" s="275"/>
      <c r="GI143" s="275"/>
      <c r="GJ143" s="275"/>
      <c r="GK143" s="275"/>
      <c r="GL143" s="275"/>
      <c r="GM143" s="275"/>
      <c r="GN143" s="275"/>
      <c r="GO143" s="275"/>
      <c r="GP143" s="275"/>
      <c r="GQ143" s="275"/>
      <c r="GR143" s="275"/>
      <c r="GS143" s="275"/>
      <c r="GT143" s="275"/>
      <c r="GU143" s="275"/>
      <c r="GV143" s="275"/>
      <c r="GW143" s="275"/>
      <c r="GX143" s="275"/>
      <c r="GY143" s="275"/>
      <c r="GZ143" s="275"/>
      <c r="HA143" s="275"/>
      <c r="HB143" s="275"/>
      <c r="HC143" s="275"/>
      <c r="HD143" s="275"/>
      <c r="HE143" s="275"/>
      <c r="HF143" s="275"/>
      <c r="HG143" s="275"/>
      <c r="HH143" s="275"/>
      <c r="HI143" s="275"/>
      <c r="HJ143" s="275"/>
      <c r="HK143" s="275"/>
      <c r="HL143" s="275"/>
      <c r="HM143" s="275"/>
      <c r="HN143" s="275"/>
      <c r="HO143" s="275"/>
      <c r="HP143" s="275"/>
      <c r="HQ143" s="275"/>
      <c r="HR143" s="275"/>
      <c r="HS143" s="275"/>
      <c r="HT143" s="275"/>
      <c r="HU143" s="275"/>
      <c r="HV143" s="275"/>
      <c r="HW143" s="275"/>
      <c r="HX143" s="275"/>
      <c r="HY143" s="275"/>
      <c r="HZ143" s="275"/>
      <c r="IA143" s="275"/>
      <c r="IB143" s="275"/>
      <c r="IC143" s="275"/>
      <c r="ID143" s="275"/>
      <c r="IE143" s="275"/>
      <c r="IF143" s="275"/>
      <c r="IG143" s="275"/>
      <c r="IH143" s="275"/>
      <c r="II143" s="275"/>
      <c r="IJ143" s="275"/>
      <c r="IK143" s="275"/>
      <c r="IL143" s="275"/>
      <c r="IM143" s="275"/>
      <c r="IN143" s="275"/>
      <c r="IO143" s="275"/>
      <c r="IP143" s="275"/>
      <c r="IQ143" s="275"/>
      <c r="IR143" s="275"/>
      <c r="IS143" s="275"/>
      <c r="IT143" s="275"/>
      <c r="IU143" s="275"/>
      <c r="IV143" s="275"/>
      <c r="IW143" s="275"/>
      <c r="IX143" s="275"/>
      <c r="IY143" s="275"/>
      <c r="IZ143" s="275"/>
      <c r="JA143" s="275"/>
      <c r="JB143" s="275"/>
      <c r="JC143" s="275"/>
      <c r="JD143" s="275"/>
      <c r="JE143" s="275"/>
      <c r="JF143" s="275"/>
      <c r="JG143" s="275"/>
      <c r="JH143" s="275"/>
      <c r="JI143" s="275"/>
      <c r="JJ143" s="275"/>
      <c r="JK143" s="275"/>
      <c r="JL143" s="275"/>
      <c r="JM143" s="275"/>
      <c r="JN143" s="275"/>
      <c r="JO143" s="275"/>
      <c r="JP143" s="275"/>
      <c r="JQ143" s="275"/>
      <c r="JR143" s="275"/>
      <c r="JS143" s="275"/>
      <c r="JT143" s="275"/>
      <c r="JU143" s="275"/>
      <c r="JV143" s="275"/>
      <c r="JW143" s="275"/>
      <c r="JX143" s="275"/>
      <c r="JY143" s="275"/>
      <c r="JZ143" s="275"/>
      <c r="KA143" s="275"/>
      <c r="KB143" s="275"/>
      <c r="KC143" s="275"/>
      <c r="KD143" s="275"/>
      <c r="KE143" s="275"/>
      <c r="KF143" s="275"/>
      <c r="KG143" s="275"/>
      <c r="KH143" s="275"/>
      <c r="KI143" s="275"/>
      <c r="KJ143" s="275"/>
      <c r="KK143" s="275"/>
      <c r="KL143" s="275"/>
      <c r="KM143" s="275"/>
      <c r="KN143" s="275"/>
      <c r="KO143" s="275"/>
      <c r="KP143" s="275"/>
      <c r="KQ143" s="275"/>
      <c r="KR143" s="275"/>
      <c r="KS143" s="275"/>
      <c r="KT143" s="275"/>
      <c r="KU143" s="275"/>
      <c r="KV143" s="275"/>
      <c r="KW143" s="275"/>
      <c r="KX143" s="275"/>
      <c r="KY143" s="275"/>
      <c r="KZ143" s="275"/>
      <c r="LA143" s="275"/>
      <c r="LB143" s="275"/>
      <c r="LC143" s="275"/>
      <c r="LD143" s="275"/>
      <c r="LE143" s="275"/>
      <c r="LF143" s="275"/>
      <c r="LG143" s="275"/>
      <c r="LH143" s="275"/>
      <c r="LI143" s="275"/>
      <c r="LJ143" s="275"/>
      <c r="LK143" s="275"/>
      <c r="LL143" s="275"/>
      <c r="LM143" s="275"/>
      <c r="LN143" s="275"/>
      <c r="LO143" s="275"/>
      <c r="LP143" s="275"/>
      <c r="LQ143" s="275"/>
      <c r="LR143" s="275"/>
      <c r="LS143" s="275"/>
      <c r="LT143" s="275"/>
      <c r="LU143" s="275"/>
      <c r="LV143" s="275"/>
      <c r="LW143" s="275"/>
      <c r="LX143" s="275"/>
      <c r="LY143" s="275"/>
      <c r="LZ143" s="275"/>
      <c r="MA143" s="275"/>
      <c r="MB143" s="275"/>
      <c r="MC143" s="275"/>
      <c r="MD143" s="275"/>
      <c r="ME143" s="275"/>
      <c r="MF143" s="275"/>
      <c r="MG143" s="275"/>
      <c r="MH143" s="275"/>
      <c r="MI143" s="275"/>
      <c r="MJ143" s="275"/>
      <c r="MK143" s="275"/>
      <c r="ML143" s="275"/>
      <c r="MM143" s="275"/>
      <c r="MN143" s="275"/>
      <c r="MO143" s="275"/>
      <c r="MP143" s="275"/>
      <c r="MQ143" s="275"/>
      <c r="MR143" s="275"/>
      <c r="MS143" s="275"/>
      <c r="MT143" s="275"/>
      <c r="MU143" s="275"/>
      <c r="MV143" s="275"/>
      <c r="MW143" s="275"/>
      <c r="MX143" s="275"/>
      <c r="MY143" s="275"/>
      <c r="MZ143" s="275"/>
      <c r="NA143" s="275"/>
      <c r="NB143" s="275"/>
      <c r="NC143" s="275"/>
      <c r="ND143" s="275"/>
      <c r="NE143" s="275"/>
      <c r="NF143" s="275"/>
      <c r="NG143" s="275"/>
      <c r="NH143" s="275"/>
      <c r="NI143" s="275"/>
      <c r="NJ143" s="275"/>
      <c r="NK143" s="275"/>
      <c r="NL143" s="275"/>
      <c r="NM143" s="275"/>
      <c r="NN143" s="275"/>
      <c r="NO143" s="275"/>
      <c r="NP143" s="275"/>
      <c r="NQ143" s="275"/>
      <c r="NR143" s="275"/>
      <c r="NS143" s="275"/>
      <c r="NT143" s="275"/>
      <c r="NU143" s="275"/>
      <c r="NV143" s="275"/>
      <c r="NW143" s="275"/>
      <c r="NX143" s="275"/>
      <c r="NY143" s="275"/>
      <c r="NZ143" s="275"/>
      <c r="OA143" s="275"/>
      <c r="OB143" s="275"/>
      <c r="OC143" s="275"/>
      <c r="OD143" s="275"/>
      <c r="OE143" s="275"/>
      <c r="OF143" s="275"/>
      <c r="OG143" s="275"/>
      <c r="OH143" s="275"/>
      <c r="OI143" s="275"/>
      <c r="OJ143" s="275"/>
      <c r="OK143" s="275"/>
      <c r="OL143" s="275"/>
      <c r="OM143" s="275"/>
      <c r="ON143" s="275"/>
      <c r="OO143" s="275"/>
      <c r="OP143" s="275"/>
      <c r="OQ143" s="275"/>
      <c r="OR143" s="275"/>
      <c r="OS143" s="275"/>
      <c r="OT143" s="275"/>
      <c r="OU143" s="275"/>
      <c r="OV143" s="275"/>
      <c r="OW143" s="275"/>
      <c r="OX143" s="275"/>
      <c r="OY143" s="275"/>
      <c r="OZ143" s="275"/>
      <c r="PA143" s="275"/>
      <c r="PB143" s="275"/>
      <c r="PC143" s="275"/>
      <c r="PD143" s="275"/>
      <c r="PE143" s="275"/>
      <c r="PF143" s="275"/>
      <c r="PG143" s="275"/>
      <c r="PH143" s="275"/>
      <c r="PI143" s="275"/>
      <c r="PJ143" s="275"/>
      <c r="PK143" s="275"/>
      <c r="PL143" s="275"/>
      <c r="PM143" s="275"/>
      <c r="PN143" s="275"/>
      <c r="PO143" s="275"/>
      <c r="PP143" s="275"/>
      <c r="PQ143" s="275"/>
      <c r="PR143" s="275"/>
      <c r="PS143" s="275"/>
      <c r="PT143" s="275"/>
      <c r="PU143" s="275"/>
      <c r="PV143" s="275"/>
      <c r="PW143" s="275"/>
      <c r="PX143" s="275"/>
      <c r="PY143" s="275"/>
      <c r="PZ143" s="275"/>
      <c r="QA143" s="275"/>
      <c r="QB143" s="275"/>
      <c r="QC143" s="275"/>
      <c r="QD143" s="275"/>
      <c r="QE143" s="275"/>
      <c r="QF143" s="275"/>
      <c r="QG143" s="275"/>
      <c r="QH143" s="275"/>
      <c r="QI143" s="275"/>
      <c r="QJ143" s="275"/>
      <c r="QK143" s="275"/>
      <c r="QL143" s="275"/>
      <c r="QM143" s="275"/>
      <c r="QN143" s="275"/>
      <c r="QO143" s="275"/>
      <c r="QP143" s="275"/>
      <c r="QQ143" s="275"/>
      <c r="QR143" s="275"/>
      <c r="QS143" s="275"/>
      <c r="QT143" s="275"/>
      <c r="QU143" s="275"/>
      <c r="QV143" s="275"/>
      <c r="QW143" s="275"/>
      <c r="QX143" s="275"/>
      <c r="QY143" s="275"/>
      <c r="QZ143" s="275"/>
      <c r="RA143" s="275"/>
      <c r="RB143" s="275"/>
      <c r="RC143" s="275"/>
      <c r="RD143" s="275"/>
      <c r="RE143" s="275"/>
      <c r="RF143" s="275"/>
      <c r="RG143" s="275"/>
      <c r="RH143" s="275"/>
      <c r="RI143" s="275"/>
      <c r="RJ143" s="275"/>
      <c r="RK143" s="275"/>
      <c r="RL143" s="275"/>
      <c r="RM143" s="275"/>
      <c r="RN143" s="275"/>
      <c r="RO143" s="275"/>
      <c r="RP143" s="275"/>
      <c r="RQ143" s="275"/>
      <c r="RR143" s="275"/>
      <c r="RS143" s="275"/>
      <c r="RT143" s="275"/>
      <c r="RU143" s="275"/>
      <c r="RV143" s="275"/>
      <c r="RW143" s="275"/>
      <c r="RX143" s="275"/>
      <c r="RY143" s="275"/>
      <c r="RZ143" s="275"/>
      <c r="SA143" s="275"/>
      <c r="SB143" s="275"/>
      <c r="SC143" s="275"/>
      <c r="SD143" s="275"/>
      <c r="SE143" s="275"/>
      <c r="SF143" s="275"/>
      <c r="SG143" s="275"/>
      <c r="SH143" s="275"/>
      <c r="SI143" s="275"/>
      <c r="SJ143" s="275"/>
      <c r="SK143" s="275"/>
      <c r="SL143" s="275"/>
      <c r="SM143" s="275"/>
      <c r="SN143" s="275"/>
      <c r="SO143" s="275"/>
      <c r="SP143" s="275"/>
      <c r="SQ143" s="275"/>
      <c r="SR143" s="275"/>
      <c r="SS143" s="275"/>
      <c r="ST143" s="275"/>
      <c r="SU143" s="275"/>
      <c r="SV143" s="275"/>
      <c r="SW143" s="275"/>
      <c r="SX143" s="275"/>
      <c r="SY143" s="275"/>
      <c r="SZ143" s="275"/>
      <c r="TA143" s="275"/>
      <c r="TB143" s="275"/>
      <c r="TC143" s="275"/>
      <c r="TD143" s="275"/>
      <c r="TE143" s="275"/>
      <c r="TF143" s="275"/>
      <c r="TG143" s="275"/>
      <c r="TH143" s="275"/>
      <c r="TI143" s="275"/>
      <c r="TJ143" s="275"/>
      <c r="TK143" s="275"/>
      <c r="TL143" s="275"/>
      <c r="TM143" s="275"/>
      <c r="TN143" s="275"/>
      <c r="TO143" s="275"/>
      <c r="TP143" s="275"/>
      <c r="TQ143" s="275"/>
      <c r="TR143" s="275"/>
      <c r="TS143" s="275"/>
      <c r="TT143" s="275"/>
      <c r="TU143" s="275"/>
      <c r="TV143" s="275"/>
      <c r="TW143" s="275"/>
      <c r="TX143" s="275"/>
      <c r="TY143" s="275"/>
      <c r="TZ143" s="275"/>
      <c r="UA143" s="275"/>
      <c r="UB143" s="275"/>
      <c r="UC143" s="275"/>
      <c r="UD143" s="275"/>
      <c r="UE143" s="275"/>
      <c r="UF143" s="275"/>
      <c r="UG143" s="275"/>
      <c r="UH143" s="275"/>
      <c r="UI143" s="275"/>
      <c r="UJ143" s="275"/>
      <c r="UK143" s="275"/>
      <c r="UL143" s="275"/>
      <c r="UM143" s="275"/>
      <c r="UN143" s="275"/>
      <c r="UO143" s="275"/>
      <c r="UP143" s="275"/>
      <c r="UQ143" s="275"/>
      <c r="UR143" s="275"/>
      <c r="US143" s="275"/>
      <c r="UT143" s="275"/>
      <c r="UU143" s="275"/>
      <c r="UV143" s="275"/>
      <c r="UW143" s="275"/>
      <c r="UX143" s="275"/>
      <c r="UY143" s="275"/>
      <c r="UZ143" s="275"/>
      <c r="VA143" s="275"/>
      <c r="VB143" s="275"/>
      <c r="VC143" s="275"/>
      <c r="VD143" s="275"/>
      <c r="VE143" s="275"/>
      <c r="VF143" s="275"/>
      <c r="VG143" s="275"/>
      <c r="VH143" s="275"/>
      <c r="VI143" s="275"/>
      <c r="VJ143" s="275"/>
      <c r="VK143" s="275"/>
      <c r="VL143" s="275"/>
      <c r="VM143" s="275"/>
      <c r="VN143" s="275"/>
      <c r="VO143" s="275"/>
      <c r="VP143" s="275"/>
      <c r="VQ143" s="275"/>
      <c r="VR143" s="275"/>
      <c r="VS143" s="275"/>
      <c r="VT143" s="275"/>
      <c r="VU143" s="275"/>
      <c r="VV143" s="275"/>
      <c r="VW143" s="275"/>
      <c r="VX143" s="275"/>
      <c r="VY143" s="275"/>
      <c r="VZ143" s="275"/>
      <c r="WA143" s="275"/>
      <c r="WB143" s="275"/>
      <c r="WC143" s="275"/>
      <c r="WD143" s="275"/>
      <c r="WE143" s="275"/>
      <c r="WF143" s="275"/>
      <c r="WG143" s="275"/>
      <c r="WH143" s="275"/>
      <c r="WI143" s="275"/>
      <c r="WJ143" s="275"/>
      <c r="WK143" s="275"/>
    </row>
    <row r="144" s="11" customFormat="1" ht="15" customHeight="1">
      <c r="A144" s="191" t="s">
        <v>158</v>
      </c>
      <c r="B144" s="396"/>
      <c r="C144" s="397"/>
      <c r="D144" s="398"/>
      <c r="E144" s="399"/>
      <c r="F144" s="400"/>
      <c r="G144" s="401"/>
      <c r="H144" s="402"/>
      <c r="I144" s="402"/>
      <c r="J144" s="401"/>
      <c r="K144" s="403"/>
      <c r="L144" s="16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10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</row>
    <row r="145" ht="24">
      <c r="A145" s="198">
        <v>1</v>
      </c>
      <c r="B145" s="404" t="s">
        <v>159</v>
      </c>
      <c r="C145" s="226" t="s">
        <v>160</v>
      </c>
      <c r="D145" s="227">
        <v>1</v>
      </c>
      <c r="E145" s="242"/>
      <c r="F145" s="259"/>
      <c r="G145" s="405" t="s">
        <v>161</v>
      </c>
      <c r="H145" s="406">
        <v>30</v>
      </c>
      <c r="I145" s="407">
        <v>4</v>
      </c>
      <c r="J145" s="408">
        <v>2</v>
      </c>
      <c r="K145" s="409">
        <v>100</v>
      </c>
      <c r="L145" s="410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</row>
    <row r="146" ht="36">
      <c r="A146" s="198">
        <v>2</v>
      </c>
      <c r="B146" s="404" t="s">
        <v>162</v>
      </c>
      <c r="C146" s="226" t="s">
        <v>163</v>
      </c>
      <c r="D146" s="227">
        <v>1</v>
      </c>
      <c r="E146" s="242"/>
      <c r="F146" s="235"/>
      <c r="G146" s="408" t="s">
        <v>161</v>
      </c>
      <c r="H146" s="407">
        <v>21.699999999999999</v>
      </c>
      <c r="I146" s="406">
        <v>4</v>
      </c>
      <c r="J146" s="405">
        <v>2</v>
      </c>
      <c r="K146" s="411">
        <v>100</v>
      </c>
      <c r="L146" s="410"/>
      <c r="M146" s="9"/>
      <c r="N146" s="9"/>
      <c r="O146" s="9"/>
      <c r="P146" s="9"/>
      <c r="Q146" s="9"/>
      <c r="R146" s="9"/>
      <c r="S146" s="9"/>
      <c r="T146" s="9"/>
      <c r="U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10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</row>
    <row r="147" ht="36">
      <c r="A147" s="198">
        <v>3</v>
      </c>
      <c r="B147" s="412" t="s">
        <v>164</v>
      </c>
      <c r="C147" s="250" t="s">
        <v>165</v>
      </c>
      <c r="D147" s="251">
        <v>1</v>
      </c>
      <c r="E147" s="234">
        <v>300000</v>
      </c>
      <c r="F147" s="259"/>
      <c r="G147" s="199" t="s">
        <v>66</v>
      </c>
      <c r="H147" s="201">
        <v>244.5</v>
      </c>
      <c r="I147" s="413"/>
      <c r="J147" s="414"/>
      <c r="K147" s="415">
        <v>100</v>
      </c>
      <c r="L147" s="410">
        <f>E147*0.002</f>
        <v>600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ht="24">
      <c r="A148" s="198">
        <v>4</v>
      </c>
      <c r="B148" s="412" t="s">
        <v>164</v>
      </c>
      <c r="C148" s="250" t="s">
        <v>166</v>
      </c>
      <c r="D148" s="251">
        <v>1</v>
      </c>
      <c r="E148" s="242"/>
      <c r="F148" s="235"/>
      <c r="G148" s="405">
        <v>2024</v>
      </c>
      <c r="H148" s="230">
        <v>54.100000000000001</v>
      </c>
      <c r="I148" s="413"/>
      <c r="J148" s="416"/>
      <c r="K148" s="417">
        <v>100</v>
      </c>
      <c r="L148" s="418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8"/>
      <c r="BQ148" s="188"/>
      <c r="BR148" s="188"/>
      <c r="BS148" s="188"/>
      <c r="BT148" s="188"/>
      <c r="BU148" s="188"/>
      <c r="BV148" s="188"/>
      <c r="BW148" s="188"/>
      <c r="BX148" s="188"/>
      <c r="BY148" s="188"/>
      <c r="BZ148" s="188"/>
      <c r="CA148" s="188"/>
      <c r="CB148" s="188"/>
      <c r="CC148" s="188"/>
      <c r="CD148" s="188"/>
      <c r="CE148" s="188"/>
      <c r="CF148" s="188"/>
      <c r="CG148" s="188"/>
      <c r="CH148" s="188"/>
      <c r="CI148" s="188"/>
      <c r="CJ148" s="188"/>
      <c r="CK148" s="188"/>
      <c r="CL148" s="188"/>
      <c r="CM148" s="188"/>
      <c r="CN148" s="188"/>
      <c r="CO148" s="188"/>
      <c r="CP148" s="188"/>
      <c r="CQ148" s="188"/>
      <c r="CR148" s="188"/>
      <c r="CS148" s="188"/>
      <c r="CT148" s="188"/>
      <c r="CU148" s="188"/>
      <c r="CV148" s="188"/>
      <c r="CW148" s="188"/>
      <c r="CX148" s="188"/>
      <c r="CY148" s="188"/>
      <c r="CZ148" s="188"/>
      <c r="DA148" s="188"/>
      <c r="DB148" s="188"/>
      <c r="DC148" s="188"/>
      <c r="DD148" s="188"/>
      <c r="DE148" s="188"/>
      <c r="DF148" s="188"/>
      <c r="DG148" s="188"/>
      <c r="DH148" s="188"/>
      <c r="DI148" s="188"/>
      <c r="DJ148" s="188"/>
      <c r="DK148" s="188"/>
      <c r="DL148" s="188"/>
      <c r="DM148" s="188"/>
      <c r="DN148" s="188"/>
      <c r="DO148" s="188"/>
      <c r="DP148" s="188"/>
      <c r="DQ148" s="188"/>
      <c r="DR148" s="188"/>
      <c r="DS148" s="188"/>
      <c r="DT148" s="188"/>
      <c r="DU148" s="188"/>
      <c r="DV148" s="188"/>
      <c r="DW148" s="188"/>
      <c r="DX148" s="188"/>
      <c r="DY148" s="188"/>
      <c r="DZ148" s="188"/>
      <c r="EA148" s="188"/>
      <c r="EB148" s="188"/>
      <c r="EC148" s="188"/>
      <c r="ED148" s="188"/>
      <c r="EE148" s="188"/>
      <c r="EF148" s="188"/>
      <c r="EG148" s="188"/>
      <c r="EH148" s="188"/>
      <c r="EI148" s="188"/>
      <c r="EJ148" s="188"/>
      <c r="EK148" s="188"/>
      <c r="EL148" s="188"/>
      <c r="EM148" s="188"/>
      <c r="EN148" s="188"/>
      <c r="EO148" s="188"/>
      <c r="EP148" s="188"/>
      <c r="EQ148" s="188"/>
      <c r="ER148" s="188"/>
      <c r="ES148" s="188"/>
      <c r="ET148" s="188"/>
      <c r="EU148" s="188"/>
      <c r="EV148" s="188"/>
      <c r="EW148" s="188"/>
      <c r="EX148" s="188"/>
      <c r="EY148" s="188"/>
      <c r="EZ148" s="188"/>
      <c r="FA148" s="188"/>
      <c r="FB148" s="188"/>
      <c r="FC148" s="188"/>
      <c r="FD148" s="188"/>
      <c r="FE148" s="188"/>
      <c r="FF148" s="188"/>
      <c r="FG148" s="188"/>
      <c r="FH148" s="188"/>
      <c r="FI148" s="188"/>
      <c r="FJ148" s="188"/>
      <c r="FK148" s="188"/>
      <c r="FL148" s="188"/>
      <c r="FM148" s="188"/>
      <c r="FN148" s="188"/>
      <c r="FO148" s="188"/>
      <c r="FP148" s="188"/>
      <c r="FQ148" s="188"/>
      <c r="FR148" s="188"/>
      <c r="FS148" s="188"/>
      <c r="FT148" s="188"/>
      <c r="FU148" s="188"/>
      <c r="FV148" s="188"/>
      <c r="FW148" s="188"/>
      <c r="FX148" s="188"/>
      <c r="FY148" s="188"/>
      <c r="FZ148" s="188"/>
      <c r="GA148" s="188"/>
      <c r="GB148" s="188"/>
      <c r="GC148" s="188"/>
      <c r="GD148" s="188"/>
      <c r="GE148" s="188"/>
      <c r="GF148" s="188"/>
      <c r="GG148" s="188"/>
      <c r="GH148" s="188"/>
      <c r="GI148" s="188"/>
      <c r="GJ148" s="188"/>
      <c r="GK148" s="188"/>
      <c r="GL148" s="188"/>
      <c r="GM148" s="188"/>
      <c r="GN148" s="188"/>
      <c r="GO148" s="188"/>
      <c r="GP148" s="188"/>
      <c r="GQ148" s="188"/>
      <c r="GR148" s="188"/>
      <c r="GS148" s="188"/>
      <c r="GT148" s="188"/>
      <c r="GU148" s="188"/>
      <c r="GV148" s="188"/>
      <c r="GW148" s="188"/>
      <c r="GX148" s="188"/>
      <c r="GY148" s="188"/>
      <c r="GZ148" s="188"/>
      <c r="HA148" s="188"/>
      <c r="HB148" s="188"/>
      <c r="HC148" s="188"/>
      <c r="HD148" s="188"/>
      <c r="HE148" s="188"/>
      <c r="HF148" s="188"/>
      <c r="HG148" s="188"/>
      <c r="HH148" s="188"/>
      <c r="HI148" s="188"/>
      <c r="HJ148" s="188"/>
      <c r="HK148" s="188"/>
      <c r="HL148" s="188"/>
      <c r="HM148" s="188"/>
      <c r="HN148" s="188"/>
      <c r="HO148" s="188"/>
      <c r="HP148" s="188"/>
      <c r="HQ148" s="188"/>
      <c r="HR148" s="188"/>
      <c r="HS148" s="188"/>
      <c r="HT148" s="188"/>
      <c r="HU148" s="188"/>
      <c r="HV148" s="188"/>
      <c r="HW148" s="188"/>
      <c r="HX148" s="188"/>
      <c r="HY148" s="188"/>
      <c r="HZ148" s="188"/>
      <c r="IA148" s="188"/>
      <c r="IB148" s="188"/>
      <c r="IC148" s="188"/>
      <c r="ID148" s="188"/>
      <c r="IE148" s="188"/>
      <c r="IF148" s="188"/>
      <c r="IG148" s="188"/>
      <c r="IH148" s="188"/>
      <c r="II148" s="188"/>
      <c r="IJ148" s="188"/>
      <c r="IK148" s="188"/>
      <c r="IL148" s="188"/>
      <c r="IM148" s="188"/>
      <c r="IN148" s="188"/>
      <c r="IO148" s="188"/>
      <c r="IP148" s="188"/>
      <c r="IQ148" s="188"/>
      <c r="IR148" s="188"/>
      <c r="IS148" s="188"/>
      <c r="IT148" s="188"/>
      <c r="IU148" s="188"/>
      <c r="IV148" s="188"/>
      <c r="IW148" s="188"/>
      <c r="IX148" s="188"/>
      <c r="IY148" s="188"/>
      <c r="IZ148" s="188"/>
      <c r="JA148" s="188"/>
      <c r="JB148" s="188"/>
      <c r="JC148" s="188"/>
      <c r="JD148" s="188"/>
      <c r="JE148" s="188"/>
      <c r="JF148" s="188"/>
      <c r="JG148" s="188"/>
      <c r="JH148" s="188"/>
      <c r="JI148" s="188"/>
      <c r="JJ148" s="188"/>
      <c r="JK148" s="188"/>
      <c r="JL148" s="188"/>
      <c r="JM148" s="188"/>
      <c r="JN148" s="188"/>
      <c r="JO148" s="188"/>
      <c r="JP148" s="188"/>
      <c r="JQ148" s="188"/>
      <c r="JR148" s="188"/>
      <c r="JS148" s="188"/>
      <c r="JT148" s="188"/>
      <c r="JU148" s="188"/>
      <c r="JV148" s="188"/>
      <c r="JW148" s="188"/>
      <c r="JX148" s="188"/>
      <c r="JY148" s="188"/>
      <c r="JZ148" s="188"/>
      <c r="KA148" s="188"/>
      <c r="KB148" s="188"/>
      <c r="KC148" s="188"/>
      <c r="KD148" s="188"/>
      <c r="KE148" s="188"/>
      <c r="KF148" s="188"/>
      <c r="KG148" s="188"/>
      <c r="KH148" s="188"/>
      <c r="KI148" s="188"/>
      <c r="KJ148" s="188"/>
      <c r="KK148" s="188"/>
      <c r="KL148" s="188"/>
      <c r="KM148" s="188"/>
      <c r="KN148" s="188"/>
      <c r="KO148" s="188"/>
      <c r="KP148" s="188"/>
      <c r="KQ148" s="188"/>
      <c r="KR148" s="188"/>
      <c r="KS148" s="188"/>
      <c r="KT148" s="188"/>
      <c r="KU148" s="188"/>
      <c r="KV148" s="188"/>
      <c r="KW148" s="188"/>
      <c r="KX148" s="188"/>
      <c r="KY148" s="188"/>
      <c r="KZ148" s="188"/>
      <c r="LA148" s="188"/>
      <c r="LB148" s="188"/>
      <c r="LC148" s="188"/>
      <c r="LD148" s="188"/>
      <c r="LE148" s="188"/>
      <c r="LF148" s="188"/>
      <c r="LG148" s="188"/>
      <c r="LH148" s="188"/>
      <c r="LI148" s="188"/>
      <c r="LJ148" s="188"/>
      <c r="LK148" s="188"/>
      <c r="LL148" s="188"/>
      <c r="LM148" s="188"/>
      <c r="LN148" s="188"/>
      <c r="LO148" s="188"/>
      <c r="LP148" s="188"/>
      <c r="LQ148" s="188"/>
      <c r="LR148" s="188"/>
      <c r="LS148" s="188"/>
      <c r="LT148" s="188"/>
      <c r="LU148" s="188"/>
      <c r="LV148" s="188"/>
      <c r="LW148" s="188"/>
      <c r="LX148" s="188"/>
      <c r="LY148" s="188"/>
      <c r="LZ148" s="188"/>
      <c r="MA148" s="188"/>
      <c r="MB148" s="188"/>
      <c r="MC148" s="188"/>
      <c r="MD148" s="188"/>
      <c r="ME148" s="188"/>
      <c r="MF148" s="188"/>
      <c r="MG148" s="188"/>
      <c r="MH148" s="188"/>
      <c r="MI148" s="188"/>
      <c r="MJ148" s="188"/>
      <c r="MK148" s="188"/>
      <c r="ML148" s="188"/>
      <c r="MM148" s="188"/>
      <c r="MN148" s="188"/>
      <c r="MO148" s="188"/>
      <c r="MP148" s="188"/>
      <c r="MQ148" s="188"/>
      <c r="MR148" s="188"/>
      <c r="MS148" s="188"/>
      <c r="MT148" s="188"/>
      <c r="MU148" s="188"/>
      <c r="MV148" s="188"/>
      <c r="MW148" s="188"/>
      <c r="MX148" s="188"/>
      <c r="MY148" s="188"/>
      <c r="MZ148" s="188"/>
      <c r="NA148" s="188"/>
      <c r="NB148" s="188"/>
      <c r="NC148" s="188"/>
      <c r="ND148" s="188"/>
      <c r="NE148" s="188"/>
      <c r="NF148" s="188"/>
      <c r="NG148" s="188"/>
      <c r="NH148" s="188"/>
      <c r="NI148" s="188"/>
      <c r="NJ148" s="188"/>
      <c r="NK148" s="188"/>
      <c r="NL148" s="188"/>
      <c r="NM148" s="188"/>
      <c r="NN148" s="188"/>
      <c r="NO148" s="188"/>
      <c r="NP148" s="188"/>
      <c r="NQ148" s="188"/>
      <c r="NR148" s="188"/>
      <c r="NS148" s="188"/>
      <c r="NT148" s="188"/>
      <c r="NU148" s="188"/>
      <c r="NV148" s="188"/>
      <c r="NW148" s="188"/>
      <c r="NX148" s="188"/>
      <c r="NY148" s="188"/>
      <c r="NZ148" s="188"/>
      <c r="OA148" s="188"/>
      <c r="OB148" s="188"/>
      <c r="OC148" s="188"/>
      <c r="OD148" s="188"/>
      <c r="OE148" s="188"/>
      <c r="OF148" s="188"/>
      <c r="OG148" s="188"/>
      <c r="OH148" s="188"/>
      <c r="OI148" s="188"/>
      <c r="OJ148" s="188"/>
      <c r="OK148" s="188"/>
      <c r="OL148" s="188"/>
      <c r="OM148" s="188"/>
      <c r="ON148" s="188"/>
      <c r="OO148" s="188"/>
      <c r="OP148" s="188"/>
      <c r="OQ148" s="188"/>
      <c r="OR148" s="188"/>
      <c r="OS148" s="188"/>
      <c r="OT148" s="188"/>
      <c r="OU148" s="188"/>
      <c r="OV148" s="188"/>
      <c r="OW148" s="188"/>
      <c r="OX148" s="188"/>
      <c r="OY148" s="188"/>
      <c r="OZ148" s="188"/>
      <c r="PA148" s="188"/>
      <c r="PB148" s="188"/>
      <c r="PC148" s="188"/>
      <c r="PD148" s="188"/>
      <c r="PE148" s="188"/>
      <c r="PF148" s="188"/>
      <c r="PG148" s="188"/>
      <c r="PH148" s="188"/>
      <c r="PI148" s="188"/>
      <c r="PJ148" s="188"/>
      <c r="PK148" s="188"/>
      <c r="PL148" s="188"/>
      <c r="PM148" s="188"/>
      <c r="PN148" s="188"/>
      <c r="PO148" s="188"/>
      <c r="PP148" s="188"/>
      <c r="PQ148" s="188"/>
      <c r="PR148" s="188"/>
      <c r="PS148" s="188"/>
      <c r="PT148" s="188"/>
      <c r="PU148" s="188"/>
      <c r="PV148" s="188"/>
      <c r="PW148" s="188"/>
      <c r="PX148" s="188"/>
      <c r="PY148" s="188"/>
      <c r="PZ148" s="188"/>
      <c r="QA148" s="188"/>
      <c r="QB148" s="188"/>
      <c r="QC148" s="188"/>
      <c r="QD148" s="188"/>
      <c r="QE148" s="188"/>
      <c r="QF148" s="188"/>
      <c r="QG148" s="188"/>
      <c r="QH148" s="188"/>
      <c r="QI148" s="188"/>
      <c r="QJ148" s="188"/>
      <c r="QK148" s="188"/>
      <c r="QL148" s="188"/>
      <c r="QM148" s="188"/>
      <c r="QN148" s="188"/>
      <c r="QO148" s="188"/>
      <c r="QP148" s="188"/>
      <c r="QQ148" s="188"/>
      <c r="QR148" s="188"/>
      <c r="QS148" s="188"/>
      <c r="QT148" s="188"/>
      <c r="QU148" s="188"/>
      <c r="QV148" s="188"/>
      <c r="QW148" s="188"/>
      <c r="QX148" s="188"/>
      <c r="QY148" s="188"/>
      <c r="QZ148" s="188"/>
      <c r="RA148" s="188"/>
      <c r="RB148" s="188"/>
      <c r="RC148" s="188"/>
      <c r="RD148" s="188"/>
      <c r="RE148" s="188"/>
      <c r="RF148" s="188"/>
      <c r="RG148" s="188"/>
      <c r="RH148" s="188"/>
      <c r="RI148" s="188"/>
      <c r="RJ148" s="188"/>
      <c r="RK148" s="188"/>
      <c r="RL148" s="188"/>
      <c r="RM148" s="188"/>
      <c r="RN148" s="188"/>
      <c r="RO148" s="188"/>
      <c r="RP148" s="188"/>
      <c r="RQ148" s="188"/>
      <c r="RR148" s="188"/>
      <c r="RS148" s="188"/>
      <c r="RT148" s="188"/>
      <c r="RU148" s="188"/>
      <c r="RV148" s="188"/>
      <c r="RW148" s="188"/>
      <c r="RX148" s="188"/>
      <c r="RY148" s="188"/>
      <c r="RZ148" s="188"/>
      <c r="SA148" s="188"/>
      <c r="SB148" s="188"/>
      <c r="SC148" s="188"/>
      <c r="SD148" s="188"/>
      <c r="SE148" s="188"/>
      <c r="SF148" s="188"/>
      <c r="SG148" s="188"/>
      <c r="SH148" s="188"/>
      <c r="SI148" s="188"/>
      <c r="SJ148" s="188"/>
      <c r="SK148" s="188"/>
      <c r="SL148" s="188"/>
      <c r="SM148" s="188"/>
      <c r="SN148" s="188"/>
      <c r="SO148" s="188"/>
      <c r="SP148" s="188"/>
      <c r="SQ148" s="188"/>
      <c r="SR148" s="188"/>
      <c r="SS148" s="188"/>
      <c r="ST148" s="188"/>
      <c r="SU148" s="188"/>
      <c r="SV148" s="188"/>
      <c r="SW148" s="188"/>
      <c r="SX148" s="188"/>
      <c r="SY148" s="188"/>
      <c r="SZ148" s="188"/>
      <c r="TA148" s="188"/>
      <c r="TB148" s="188"/>
      <c r="TC148" s="188"/>
      <c r="TD148" s="188"/>
      <c r="TE148" s="188"/>
      <c r="TF148" s="188"/>
      <c r="TG148" s="188"/>
      <c r="TH148" s="188"/>
      <c r="TI148" s="188"/>
      <c r="TJ148" s="188"/>
      <c r="TK148" s="188"/>
      <c r="TL148" s="188"/>
      <c r="TM148" s="188"/>
      <c r="TN148" s="188"/>
      <c r="TO148" s="188"/>
      <c r="TP148" s="188"/>
      <c r="TQ148" s="188"/>
      <c r="TR148" s="188"/>
      <c r="TS148" s="188"/>
      <c r="TT148" s="188"/>
      <c r="TU148" s="188"/>
      <c r="TV148" s="188"/>
      <c r="TW148" s="188"/>
      <c r="TX148" s="188"/>
      <c r="TY148" s="188"/>
      <c r="TZ148" s="188"/>
      <c r="UA148" s="188"/>
      <c r="UB148" s="188"/>
      <c r="UC148" s="188"/>
      <c r="UD148" s="188"/>
      <c r="UE148" s="188"/>
      <c r="UF148" s="188"/>
      <c r="UG148" s="188"/>
      <c r="UH148" s="188"/>
      <c r="UI148" s="188"/>
      <c r="UJ148" s="188"/>
      <c r="UK148" s="188"/>
      <c r="UL148" s="188"/>
      <c r="UM148" s="188"/>
      <c r="UN148" s="188"/>
      <c r="UO148" s="188"/>
      <c r="UP148" s="188"/>
      <c r="UQ148" s="188"/>
      <c r="UR148" s="188"/>
      <c r="US148" s="188"/>
      <c r="UT148" s="188"/>
      <c r="UU148" s="188"/>
      <c r="UV148" s="188"/>
      <c r="UW148" s="188"/>
      <c r="UX148" s="188"/>
      <c r="UY148" s="188"/>
      <c r="UZ148" s="188"/>
      <c r="VA148" s="188"/>
      <c r="VB148" s="188"/>
      <c r="VC148" s="188"/>
      <c r="VD148" s="188"/>
      <c r="VE148" s="188"/>
      <c r="VF148" s="188"/>
      <c r="VG148" s="188"/>
      <c r="VH148" s="188"/>
      <c r="VI148" s="188"/>
      <c r="VJ148" s="188"/>
      <c r="VK148" s="188"/>
      <c r="VL148" s="188"/>
      <c r="VM148" s="188"/>
      <c r="VN148" s="188"/>
      <c r="VO148" s="188"/>
      <c r="VP148" s="188"/>
      <c r="VQ148" s="188"/>
      <c r="VR148" s="188"/>
      <c r="VS148" s="188"/>
      <c r="VT148" s="188"/>
      <c r="VU148" s="188"/>
      <c r="VV148" s="188"/>
      <c r="VW148" s="188"/>
      <c r="VX148" s="188"/>
      <c r="VY148" s="188"/>
      <c r="VZ148" s="188"/>
      <c r="WA148" s="188"/>
      <c r="WB148" s="188"/>
      <c r="WC148" s="188"/>
      <c r="WD148" s="188"/>
      <c r="WE148" s="188"/>
      <c r="WF148" s="188"/>
      <c r="WG148" s="188"/>
      <c r="WH148" s="188"/>
      <c r="WI148" s="188"/>
      <c r="WJ148" s="188"/>
      <c r="WK148" s="188"/>
    </row>
    <row r="149" s="1" customFormat="1" ht="24">
      <c r="A149" s="198">
        <v>5</v>
      </c>
      <c r="B149" s="404" t="s">
        <v>167</v>
      </c>
      <c r="C149" s="250" t="s">
        <v>168</v>
      </c>
      <c r="D149" s="251">
        <v>1</v>
      </c>
      <c r="E149" s="234">
        <v>300</v>
      </c>
      <c r="F149" s="235"/>
      <c r="G149" s="236" t="s">
        <v>66</v>
      </c>
      <c r="H149" s="201">
        <v>15</v>
      </c>
      <c r="I149" s="419">
        <v>0</v>
      </c>
      <c r="J149" s="405">
        <v>0</v>
      </c>
      <c r="K149" s="415">
        <v>100</v>
      </c>
      <c r="L149" s="410">
        <f>E149*0.6</f>
        <v>180</v>
      </c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88"/>
      <c r="BH149" s="188"/>
      <c r="BI149" s="188"/>
      <c r="BJ149" s="188"/>
      <c r="BK149" s="188"/>
      <c r="BL149" s="188"/>
      <c r="BM149" s="188"/>
      <c r="BN149" s="188"/>
      <c r="BO149" s="188"/>
      <c r="BP149" s="188"/>
      <c r="BQ149" s="188"/>
      <c r="BR149" s="188"/>
      <c r="BS149" s="188"/>
      <c r="BT149" s="188"/>
      <c r="BU149" s="188"/>
      <c r="BV149" s="188"/>
      <c r="BW149" s="188"/>
      <c r="BX149" s="188"/>
      <c r="BY149" s="188"/>
      <c r="BZ149" s="188"/>
      <c r="CA149" s="188"/>
      <c r="CB149" s="188"/>
      <c r="CC149" s="188"/>
      <c r="CD149" s="188"/>
      <c r="CE149" s="188"/>
      <c r="CF149" s="188"/>
      <c r="CG149" s="188"/>
      <c r="CH149" s="188"/>
      <c r="CI149" s="188"/>
      <c r="CJ149" s="188"/>
      <c r="CK149" s="188"/>
      <c r="CL149" s="188"/>
      <c r="CM149" s="188"/>
      <c r="CN149" s="188"/>
      <c r="CO149" s="188"/>
      <c r="CP149" s="188"/>
      <c r="CQ149" s="188"/>
      <c r="CR149" s="188"/>
      <c r="CS149" s="188"/>
      <c r="CT149" s="188"/>
      <c r="CU149" s="188"/>
      <c r="CV149" s="188"/>
      <c r="CW149" s="188"/>
      <c r="CX149" s="188"/>
      <c r="CY149" s="188"/>
      <c r="CZ149" s="188"/>
      <c r="DA149" s="188"/>
      <c r="DB149" s="188"/>
      <c r="DC149" s="188"/>
      <c r="DD149" s="188"/>
      <c r="DE149" s="188"/>
      <c r="DF149" s="188"/>
      <c r="DG149" s="188"/>
      <c r="DH149" s="188"/>
      <c r="DI149" s="188"/>
      <c r="DJ149" s="188"/>
      <c r="DK149" s="188"/>
      <c r="DL149" s="188"/>
      <c r="DM149" s="188"/>
      <c r="DN149" s="188"/>
      <c r="DO149" s="188"/>
      <c r="DP149" s="188"/>
      <c r="DQ149" s="188"/>
      <c r="DR149" s="188"/>
      <c r="DS149" s="188"/>
      <c r="DT149" s="188"/>
      <c r="DU149" s="188"/>
      <c r="DV149" s="188"/>
      <c r="DW149" s="188"/>
      <c r="DX149" s="188"/>
      <c r="DY149" s="188"/>
      <c r="DZ149" s="188"/>
      <c r="EA149" s="188"/>
      <c r="EB149" s="188"/>
      <c r="EC149" s="188"/>
      <c r="ED149" s="188"/>
      <c r="EE149" s="188"/>
      <c r="EF149" s="188"/>
      <c r="EG149" s="188"/>
      <c r="EH149" s="188"/>
      <c r="EI149" s="188"/>
      <c r="EJ149" s="188"/>
      <c r="EK149" s="188"/>
      <c r="EL149" s="188"/>
      <c r="EM149" s="188"/>
      <c r="EN149" s="188"/>
      <c r="EO149" s="188"/>
      <c r="EP149" s="188"/>
      <c r="EQ149" s="188"/>
      <c r="ER149" s="188"/>
      <c r="ES149" s="188"/>
      <c r="ET149" s="188"/>
      <c r="EU149" s="188"/>
      <c r="EV149" s="188"/>
      <c r="EW149" s="188"/>
      <c r="EX149" s="188"/>
      <c r="EY149" s="188"/>
      <c r="EZ149" s="188"/>
      <c r="FA149" s="188"/>
      <c r="FB149" s="188"/>
      <c r="FC149" s="188"/>
      <c r="FD149" s="188"/>
      <c r="FE149" s="188"/>
      <c r="FF149" s="188"/>
      <c r="FG149" s="188"/>
      <c r="FH149" s="188"/>
      <c r="FI149" s="188"/>
      <c r="FJ149" s="188"/>
      <c r="FK149" s="188"/>
      <c r="FL149" s="188"/>
      <c r="FM149" s="188"/>
      <c r="FN149" s="188"/>
      <c r="FO149" s="188"/>
      <c r="FP149" s="188"/>
      <c r="FQ149" s="188"/>
      <c r="FR149" s="188"/>
      <c r="FS149" s="188"/>
      <c r="FT149" s="188"/>
      <c r="FU149" s="188"/>
      <c r="FV149" s="188"/>
      <c r="FW149" s="188"/>
      <c r="FX149" s="188"/>
      <c r="FY149" s="188"/>
      <c r="FZ149" s="188"/>
      <c r="GA149" s="188"/>
      <c r="GB149" s="188"/>
      <c r="GC149" s="188"/>
      <c r="GD149" s="188"/>
      <c r="GE149" s="188"/>
      <c r="GF149" s="188"/>
      <c r="GG149" s="188"/>
      <c r="GH149" s="188"/>
      <c r="GI149" s="188"/>
      <c r="GJ149" s="188"/>
      <c r="GK149" s="188"/>
      <c r="GL149" s="188"/>
      <c r="GM149" s="188"/>
      <c r="GN149" s="188"/>
      <c r="GO149" s="188"/>
      <c r="GP149" s="188"/>
      <c r="GQ149" s="188"/>
      <c r="GR149" s="188"/>
      <c r="GS149" s="188"/>
      <c r="GT149" s="188"/>
      <c r="GU149" s="188"/>
      <c r="GV149" s="188"/>
      <c r="GW149" s="188"/>
      <c r="GX149" s="188"/>
      <c r="GY149" s="188"/>
      <c r="GZ149" s="188"/>
      <c r="HA149" s="188"/>
      <c r="HB149" s="188"/>
      <c r="HC149" s="188"/>
      <c r="HD149" s="188"/>
      <c r="HE149" s="188"/>
      <c r="HF149" s="188"/>
      <c r="HG149" s="188"/>
      <c r="HH149" s="188"/>
      <c r="HI149" s="188"/>
      <c r="HJ149" s="188"/>
      <c r="HK149" s="188"/>
      <c r="HL149" s="188"/>
      <c r="HM149" s="188"/>
      <c r="HN149" s="188"/>
      <c r="HO149" s="188"/>
      <c r="HP149" s="188"/>
      <c r="HQ149" s="188"/>
      <c r="HR149" s="188"/>
      <c r="HS149" s="188"/>
      <c r="HT149" s="188"/>
      <c r="HU149" s="188"/>
      <c r="HV149" s="188"/>
      <c r="HW149" s="188"/>
      <c r="HX149" s="188"/>
      <c r="HY149" s="188"/>
      <c r="HZ149" s="188"/>
      <c r="IA149" s="188"/>
      <c r="IB149" s="188"/>
      <c r="IC149" s="188"/>
      <c r="ID149" s="188"/>
      <c r="IE149" s="188"/>
      <c r="IF149" s="188"/>
      <c r="IG149" s="188"/>
      <c r="IH149" s="188"/>
      <c r="II149" s="188"/>
      <c r="IJ149" s="188"/>
      <c r="IK149" s="188"/>
      <c r="IL149" s="188"/>
      <c r="IM149" s="188"/>
      <c r="IN149" s="188"/>
      <c r="IO149" s="188"/>
      <c r="IP149" s="188"/>
      <c r="IQ149" s="188"/>
      <c r="IR149" s="188"/>
      <c r="IS149" s="188"/>
      <c r="IT149" s="188"/>
      <c r="IU149" s="188"/>
      <c r="IV149" s="188"/>
      <c r="IW149" s="188"/>
      <c r="IX149" s="188"/>
      <c r="IY149" s="188"/>
      <c r="IZ149" s="188"/>
      <c r="JA149" s="188"/>
      <c r="JB149" s="188"/>
      <c r="JC149" s="188"/>
      <c r="JD149" s="188"/>
      <c r="JE149" s="188"/>
      <c r="JF149" s="188"/>
      <c r="JG149" s="188"/>
      <c r="JH149" s="188"/>
      <c r="JI149" s="188"/>
      <c r="JJ149" s="188"/>
      <c r="JK149" s="188"/>
      <c r="JL149" s="188"/>
      <c r="JM149" s="188"/>
      <c r="JN149" s="188"/>
      <c r="JO149" s="188"/>
      <c r="JP149" s="188"/>
      <c r="JQ149" s="188"/>
      <c r="JR149" s="188"/>
      <c r="JS149" s="188"/>
      <c r="JT149" s="188"/>
      <c r="JU149" s="188"/>
      <c r="JV149" s="188"/>
      <c r="JW149" s="188"/>
      <c r="JX149" s="188"/>
      <c r="JY149" s="188"/>
      <c r="JZ149" s="188"/>
      <c r="KA149" s="188"/>
      <c r="KB149" s="188"/>
      <c r="KC149" s="188"/>
      <c r="KD149" s="188"/>
      <c r="KE149" s="188"/>
      <c r="KF149" s="188"/>
      <c r="KG149" s="188"/>
      <c r="KH149" s="188"/>
      <c r="KI149" s="188"/>
      <c r="KJ149" s="188"/>
      <c r="KK149" s="188"/>
      <c r="KL149" s="188"/>
      <c r="KM149" s="188"/>
      <c r="KN149" s="188"/>
      <c r="KO149" s="188"/>
      <c r="KP149" s="188"/>
      <c r="KQ149" s="188"/>
      <c r="KR149" s="188"/>
      <c r="KS149" s="188"/>
      <c r="KT149" s="188"/>
      <c r="KU149" s="188"/>
      <c r="KV149" s="188"/>
      <c r="KW149" s="188"/>
      <c r="KX149" s="188"/>
      <c r="KY149" s="188"/>
      <c r="KZ149" s="188"/>
      <c r="LA149" s="188"/>
      <c r="LB149" s="188"/>
      <c r="LC149" s="188"/>
      <c r="LD149" s="188"/>
      <c r="LE149" s="188"/>
      <c r="LF149" s="188"/>
      <c r="LG149" s="188"/>
      <c r="LH149" s="188"/>
      <c r="LI149" s="188"/>
      <c r="LJ149" s="188"/>
      <c r="LK149" s="188"/>
      <c r="LL149" s="188"/>
      <c r="LM149" s="188"/>
      <c r="LN149" s="188"/>
      <c r="LO149" s="188"/>
      <c r="LP149" s="188"/>
      <c r="LQ149" s="188"/>
      <c r="LR149" s="188"/>
      <c r="LS149" s="188"/>
      <c r="LT149" s="188"/>
      <c r="LU149" s="188"/>
      <c r="LV149" s="188"/>
      <c r="LW149" s="188"/>
      <c r="LX149" s="188"/>
      <c r="LY149" s="188"/>
      <c r="LZ149" s="188"/>
      <c r="MA149" s="188"/>
      <c r="MB149" s="188"/>
      <c r="MC149" s="188"/>
      <c r="MD149" s="188"/>
      <c r="ME149" s="188"/>
      <c r="MF149" s="188"/>
      <c r="MG149" s="188"/>
      <c r="MH149" s="188"/>
      <c r="MI149" s="188"/>
      <c r="MJ149" s="188"/>
      <c r="MK149" s="188"/>
      <c r="ML149" s="188"/>
      <c r="MM149" s="188"/>
      <c r="MN149" s="188"/>
      <c r="MO149" s="188"/>
      <c r="MP149" s="188"/>
      <c r="MQ149" s="188"/>
      <c r="MR149" s="188"/>
      <c r="MS149" s="188"/>
      <c r="MT149" s="188"/>
      <c r="MU149" s="188"/>
      <c r="MV149" s="188"/>
      <c r="MW149" s="188"/>
      <c r="MX149" s="188"/>
      <c r="MY149" s="188"/>
      <c r="MZ149" s="188"/>
      <c r="NA149" s="188"/>
      <c r="NB149" s="188"/>
      <c r="NC149" s="188"/>
      <c r="ND149" s="188"/>
      <c r="NE149" s="188"/>
      <c r="NF149" s="188"/>
      <c r="NG149" s="188"/>
      <c r="NH149" s="188"/>
      <c r="NI149" s="188"/>
      <c r="NJ149" s="188"/>
      <c r="NK149" s="188"/>
      <c r="NL149" s="188"/>
      <c r="NM149" s="188"/>
      <c r="NN149" s="188"/>
      <c r="NO149" s="188"/>
      <c r="NP149" s="188"/>
      <c r="NQ149" s="188"/>
      <c r="NR149" s="188"/>
      <c r="NS149" s="188"/>
      <c r="NT149" s="188"/>
      <c r="NU149" s="188"/>
      <c r="NV149" s="188"/>
      <c r="NW149" s="188"/>
      <c r="NX149" s="188"/>
      <c r="NY149" s="188"/>
      <c r="NZ149" s="188"/>
      <c r="OA149" s="188"/>
      <c r="OB149" s="188"/>
      <c r="OC149" s="188"/>
      <c r="OD149" s="188"/>
      <c r="OE149" s="188"/>
      <c r="OF149" s="188"/>
      <c r="OG149" s="188"/>
      <c r="OH149" s="188"/>
      <c r="OI149" s="188"/>
      <c r="OJ149" s="188"/>
      <c r="OK149" s="188"/>
      <c r="OL149" s="188"/>
      <c r="OM149" s="188"/>
      <c r="ON149" s="188"/>
      <c r="OO149" s="188"/>
      <c r="OP149" s="188"/>
      <c r="OQ149" s="188"/>
      <c r="OR149" s="188"/>
      <c r="OS149" s="188"/>
      <c r="OT149" s="188"/>
      <c r="OU149" s="188"/>
      <c r="OV149" s="188"/>
      <c r="OW149" s="188"/>
      <c r="OX149" s="188"/>
      <c r="OY149" s="188"/>
      <c r="OZ149" s="188"/>
      <c r="PA149" s="188"/>
      <c r="PB149" s="188"/>
      <c r="PC149" s="188"/>
      <c r="PD149" s="188"/>
      <c r="PE149" s="188"/>
      <c r="PF149" s="188"/>
      <c r="PG149" s="188"/>
      <c r="PH149" s="188"/>
      <c r="PI149" s="188"/>
      <c r="PJ149" s="188"/>
      <c r="PK149" s="188"/>
      <c r="PL149" s="188"/>
      <c r="PM149" s="188"/>
      <c r="PN149" s="188"/>
      <c r="PO149" s="188"/>
      <c r="PP149" s="188"/>
      <c r="PQ149" s="188"/>
      <c r="PR149" s="188"/>
      <c r="PS149" s="188"/>
      <c r="PT149" s="188"/>
      <c r="PU149" s="188"/>
      <c r="PV149" s="188"/>
      <c r="PW149" s="188"/>
      <c r="PX149" s="188"/>
      <c r="PY149" s="188"/>
      <c r="PZ149" s="188"/>
      <c r="QA149" s="188"/>
      <c r="QB149" s="188"/>
      <c r="QC149" s="188"/>
      <c r="QD149" s="188"/>
      <c r="QE149" s="188"/>
      <c r="QF149" s="188"/>
      <c r="QG149" s="188"/>
      <c r="QH149" s="188"/>
      <c r="QI149" s="188"/>
      <c r="QJ149" s="188"/>
      <c r="QK149" s="188"/>
      <c r="QL149" s="188"/>
      <c r="QM149" s="188"/>
      <c r="QN149" s="188"/>
      <c r="QO149" s="188"/>
      <c r="QP149" s="188"/>
      <c r="QQ149" s="188"/>
      <c r="QR149" s="188"/>
      <c r="QS149" s="188"/>
      <c r="QT149" s="188"/>
      <c r="QU149" s="188"/>
      <c r="QV149" s="188"/>
      <c r="QW149" s="188"/>
      <c r="QX149" s="188"/>
      <c r="QY149" s="188"/>
      <c r="QZ149" s="188"/>
      <c r="RA149" s="188"/>
      <c r="RB149" s="188"/>
      <c r="RC149" s="188"/>
      <c r="RD149" s="188"/>
      <c r="RE149" s="188"/>
      <c r="RF149" s="188"/>
      <c r="RG149" s="188"/>
      <c r="RH149" s="188"/>
      <c r="RI149" s="188"/>
      <c r="RJ149" s="188"/>
      <c r="RK149" s="188"/>
      <c r="RL149" s="188"/>
      <c r="RM149" s="188"/>
      <c r="RN149" s="188"/>
      <c r="RO149" s="188"/>
      <c r="RP149" s="188"/>
      <c r="RQ149" s="188"/>
      <c r="RR149" s="188"/>
      <c r="RS149" s="188"/>
      <c r="RT149" s="188"/>
      <c r="RU149" s="188"/>
      <c r="RV149" s="188"/>
      <c r="RW149" s="188"/>
      <c r="RX149" s="188"/>
      <c r="RY149" s="188"/>
      <c r="RZ149" s="188"/>
      <c r="SA149" s="188"/>
      <c r="SB149" s="188"/>
      <c r="SC149" s="188"/>
      <c r="SD149" s="188"/>
      <c r="SE149" s="188"/>
      <c r="SF149" s="188"/>
      <c r="SG149" s="188"/>
      <c r="SH149" s="188"/>
      <c r="SI149" s="188"/>
      <c r="SJ149" s="188"/>
      <c r="SK149" s="188"/>
      <c r="SL149" s="188"/>
      <c r="SM149" s="188"/>
      <c r="SN149" s="188"/>
      <c r="SO149" s="188"/>
      <c r="SP149" s="188"/>
      <c r="SQ149" s="188"/>
      <c r="SR149" s="188"/>
      <c r="SS149" s="188"/>
      <c r="ST149" s="188"/>
      <c r="SU149" s="188"/>
      <c r="SV149" s="188"/>
      <c r="SW149" s="188"/>
      <c r="SX149" s="188"/>
      <c r="SY149" s="188"/>
      <c r="SZ149" s="188"/>
      <c r="TA149" s="188"/>
      <c r="TB149" s="188"/>
      <c r="TC149" s="188"/>
      <c r="TD149" s="188"/>
      <c r="TE149" s="188"/>
      <c r="TF149" s="188"/>
      <c r="TG149" s="188"/>
      <c r="TH149" s="188"/>
      <c r="TI149" s="188"/>
      <c r="TJ149" s="188"/>
      <c r="TK149" s="188"/>
      <c r="TL149" s="188"/>
      <c r="TM149" s="188"/>
      <c r="TN149" s="188"/>
      <c r="TO149" s="188"/>
      <c r="TP149" s="188"/>
      <c r="TQ149" s="188"/>
      <c r="TR149" s="188"/>
      <c r="TS149" s="188"/>
      <c r="TT149" s="188"/>
      <c r="TU149" s="188"/>
      <c r="TV149" s="188"/>
      <c r="TW149" s="188"/>
      <c r="TX149" s="188"/>
      <c r="TY149" s="188"/>
      <c r="TZ149" s="188"/>
      <c r="UA149" s="188"/>
      <c r="UB149" s="188"/>
      <c r="UC149" s="188"/>
      <c r="UD149" s="188"/>
      <c r="UE149" s="188"/>
      <c r="UF149" s="188"/>
      <c r="UG149" s="188"/>
      <c r="UH149" s="188"/>
      <c r="UI149" s="188"/>
      <c r="UJ149" s="188"/>
      <c r="UK149" s="188"/>
      <c r="UL149" s="188"/>
      <c r="UM149" s="188"/>
      <c r="UN149" s="188"/>
      <c r="UO149" s="188"/>
      <c r="UP149" s="188"/>
      <c r="UQ149" s="188"/>
      <c r="UR149" s="188"/>
      <c r="US149" s="188"/>
      <c r="UT149" s="188"/>
      <c r="UU149" s="188"/>
      <c r="UV149" s="188"/>
      <c r="UW149" s="188"/>
      <c r="UX149" s="188"/>
      <c r="UY149" s="188"/>
      <c r="UZ149" s="188"/>
      <c r="VA149" s="188"/>
      <c r="VB149" s="188"/>
      <c r="VC149" s="188"/>
      <c r="VD149" s="188"/>
      <c r="VE149" s="188"/>
      <c r="VF149" s="188"/>
      <c r="VG149" s="188"/>
      <c r="VH149" s="188"/>
      <c r="VI149" s="188"/>
      <c r="VJ149" s="188"/>
      <c r="VK149" s="188"/>
      <c r="VL149" s="188"/>
      <c r="VM149" s="188"/>
      <c r="VN149" s="188"/>
      <c r="VO149" s="188"/>
      <c r="VP149" s="188"/>
      <c r="VQ149" s="188"/>
      <c r="VR149" s="188"/>
      <c r="VS149" s="188"/>
      <c r="VT149" s="188"/>
      <c r="VU149" s="188"/>
      <c r="VV149" s="188"/>
      <c r="VW149" s="188"/>
      <c r="VX149" s="188"/>
      <c r="VY149" s="188"/>
      <c r="VZ149" s="188"/>
      <c r="WA149" s="188"/>
      <c r="WB149" s="188"/>
      <c r="WC149" s="188"/>
      <c r="WD149" s="188"/>
      <c r="WE149" s="188"/>
      <c r="WF149" s="188"/>
      <c r="WG149" s="188"/>
      <c r="WH149" s="188"/>
      <c r="WI149" s="188"/>
      <c r="WJ149" s="188"/>
      <c r="WK149" s="188"/>
    </row>
    <row r="150" s="11" customFormat="1" ht="12.75" customHeight="1">
      <c r="A150" s="420">
        <v>5</v>
      </c>
      <c r="B150" s="392" t="s">
        <v>45</v>
      </c>
      <c r="C150" s="226"/>
      <c r="D150" s="227"/>
      <c r="E150" s="264">
        <f>L147+L149</f>
        <v>780</v>
      </c>
      <c r="F150" s="235"/>
      <c r="G150" s="216"/>
      <c r="H150" s="217">
        <f>SUM(H145:H149)</f>
        <v>365.30000000000001</v>
      </c>
      <c r="I150" s="217">
        <f>SUM(I145:I149)</f>
        <v>8</v>
      </c>
      <c r="J150" s="216">
        <f>SUM(J145:J149)</f>
        <v>4</v>
      </c>
      <c r="K150" s="248"/>
      <c r="L150" s="16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10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  <c r="HV150" s="11"/>
      <c r="HW150" s="11"/>
      <c r="HX150" s="11"/>
      <c r="HY150" s="11"/>
      <c r="HZ150" s="11"/>
      <c r="IA150" s="11"/>
      <c r="IB150" s="11"/>
      <c r="IC150" s="11"/>
      <c r="ID150" s="11"/>
      <c r="IE150" s="11"/>
      <c r="IF150" s="1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11"/>
      <c r="KC150" s="11"/>
      <c r="KD150" s="11"/>
      <c r="KE150" s="11"/>
      <c r="KF150" s="11"/>
      <c r="KG150" s="11"/>
      <c r="KH150" s="11"/>
      <c r="KI150" s="11"/>
      <c r="KJ150" s="11"/>
      <c r="KK150" s="11"/>
      <c r="KL150" s="11"/>
      <c r="KM150" s="11"/>
      <c r="KN150" s="11"/>
      <c r="KO150" s="11"/>
      <c r="KP150" s="11"/>
      <c r="KQ150" s="11"/>
      <c r="KR150" s="11"/>
      <c r="KS150" s="11"/>
      <c r="KT150" s="11"/>
      <c r="KU150" s="11"/>
      <c r="KV150" s="11"/>
      <c r="KW150" s="11"/>
      <c r="KX150" s="11"/>
      <c r="KY150" s="11"/>
      <c r="KZ150" s="11"/>
      <c r="LA150" s="11"/>
      <c r="LB150" s="11"/>
      <c r="LC150" s="11"/>
      <c r="LD150" s="11"/>
      <c r="LE150" s="11"/>
      <c r="LF150" s="11"/>
      <c r="LG150" s="11"/>
      <c r="LH150" s="11"/>
      <c r="LI150" s="11"/>
      <c r="LJ150" s="11"/>
      <c r="LK150" s="11"/>
      <c r="LL150" s="11"/>
      <c r="LM150" s="11"/>
      <c r="LN150" s="11"/>
      <c r="LO150" s="11"/>
      <c r="LP150" s="11"/>
      <c r="LQ150" s="11"/>
      <c r="LR150" s="11"/>
      <c r="LS150" s="11"/>
      <c r="LT150" s="11"/>
      <c r="LU150" s="11"/>
      <c r="LV150" s="11"/>
      <c r="LW150" s="11"/>
      <c r="LX150" s="11"/>
      <c r="LY150" s="11"/>
      <c r="LZ150" s="11"/>
      <c r="MA150" s="11"/>
      <c r="MB150" s="11"/>
      <c r="MC150" s="11"/>
      <c r="MD150" s="11"/>
      <c r="ME150" s="11"/>
      <c r="MF150" s="11"/>
      <c r="MG150" s="11"/>
      <c r="MH150" s="11"/>
      <c r="MI150" s="11"/>
      <c r="MJ150" s="11"/>
      <c r="MK150" s="11"/>
      <c r="ML150" s="11"/>
      <c r="MM150" s="11"/>
      <c r="MN150" s="11"/>
      <c r="MO150" s="11"/>
      <c r="MP150" s="11"/>
      <c r="MQ150" s="11"/>
      <c r="MR150" s="11"/>
      <c r="MS150" s="11"/>
      <c r="MT150" s="11"/>
      <c r="MU150" s="11"/>
      <c r="MV150" s="11"/>
      <c r="MW150" s="11"/>
      <c r="MX150" s="11"/>
      <c r="MY150" s="11"/>
      <c r="MZ150" s="11"/>
      <c r="NA150" s="11"/>
      <c r="NB150" s="11"/>
      <c r="NC150" s="11"/>
      <c r="ND150" s="11"/>
      <c r="NE150" s="11"/>
      <c r="NF150" s="11"/>
      <c r="NG150" s="11"/>
      <c r="NH150" s="11"/>
      <c r="NI150" s="11"/>
      <c r="NJ150" s="11"/>
      <c r="NK150" s="11"/>
      <c r="NL150" s="11"/>
      <c r="NM150" s="11"/>
      <c r="NN150" s="11"/>
      <c r="NO150" s="11"/>
      <c r="NP150" s="11"/>
      <c r="NQ150" s="11"/>
      <c r="NR150" s="11"/>
      <c r="NS150" s="11"/>
      <c r="NT150" s="11"/>
      <c r="NU150" s="11"/>
      <c r="NV150" s="11"/>
      <c r="NW150" s="11"/>
      <c r="NX150" s="11"/>
      <c r="NY150" s="11"/>
      <c r="NZ150" s="11"/>
      <c r="OA150" s="11"/>
      <c r="OB150" s="11"/>
      <c r="OC150" s="11"/>
      <c r="OD150" s="11"/>
      <c r="OE150" s="11"/>
      <c r="OF150" s="11"/>
      <c r="OG150" s="11"/>
      <c r="OH150" s="11"/>
      <c r="OI150" s="11"/>
      <c r="OJ150" s="11"/>
      <c r="OK150" s="11"/>
      <c r="OL150" s="11"/>
      <c r="OM150" s="11"/>
      <c r="ON150" s="11"/>
      <c r="OO150" s="11"/>
      <c r="OP150" s="11"/>
      <c r="OQ150" s="11"/>
      <c r="OR150" s="11"/>
      <c r="OS150" s="11"/>
      <c r="OT150" s="11"/>
      <c r="OU150" s="11"/>
      <c r="OV150" s="11"/>
      <c r="OW150" s="11"/>
      <c r="OX150" s="11"/>
      <c r="OY150" s="11"/>
      <c r="OZ150" s="11"/>
      <c r="PA150" s="11"/>
      <c r="PB150" s="11"/>
      <c r="PC150" s="11"/>
      <c r="PD150" s="11"/>
      <c r="PE150" s="11"/>
      <c r="PF150" s="11"/>
      <c r="PG150" s="11"/>
      <c r="PH150" s="11"/>
      <c r="PI150" s="11"/>
      <c r="PJ150" s="11"/>
      <c r="PK150" s="11"/>
      <c r="PL150" s="11"/>
      <c r="PM150" s="11"/>
      <c r="PN150" s="11"/>
      <c r="PO150" s="11"/>
      <c r="PP150" s="11"/>
      <c r="PQ150" s="11"/>
      <c r="PR150" s="11"/>
      <c r="PS150" s="11"/>
      <c r="PT150" s="11"/>
      <c r="PU150" s="11"/>
      <c r="PV150" s="11"/>
      <c r="PW150" s="11"/>
      <c r="PX150" s="11"/>
      <c r="PY150" s="11"/>
      <c r="PZ150" s="11"/>
      <c r="QA150" s="11"/>
      <c r="QB150" s="11"/>
      <c r="QC150" s="11"/>
      <c r="QD150" s="11"/>
      <c r="QE150" s="11"/>
      <c r="QF150" s="11"/>
      <c r="QG150" s="11"/>
      <c r="QH150" s="11"/>
      <c r="QI150" s="11"/>
      <c r="QJ150" s="11"/>
      <c r="QK150" s="11"/>
      <c r="QL150" s="11"/>
      <c r="QM150" s="11"/>
      <c r="QN150" s="11"/>
      <c r="QO150" s="11"/>
      <c r="QP150" s="11"/>
      <c r="QQ150" s="11"/>
      <c r="QR150" s="11"/>
      <c r="QS150" s="11"/>
      <c r="QT150" s="11"/>
      <c r="QU150" s="11"/>
      <c r="QV150" s="11"/>
      <c r="QW150" s="11"/>
      <c r="QX150" s="11"/>
      <c r="QY150" s="11"/>
      <c r="QZ150" s="11"/>
      <c r="RA150" s="11"/>
      <c r="RB150" s="11"/>
      <c r="RC150" s="11"/>
      <c r="RD150" s="11"/>
      <c r="RE150" s="11"/>
      <c r="RF150" s="11"/>
      <c r="RG150" s="11"/>
      <c r="RH150" s="11"/>
      <c r="RI150" s="11"/>
      <c r="RJ150" s="11"/>
      <c r="RK150" s="11"/>
      <c r="RL150" s="11"/>
      <c r="RM150" s="11"/>
      <c r="RN150" s="11"/>
      <c r="RO150" s="11"/>
      <c r="RP150" s="11"/>
      <c r="RQ150" s="11"/>
      <c r="RR150" s="11"/>
      <c r="RS150" s="11"/>
      <c r="RT150" s="11"/>
      <c r="RU150" s="11"/>
      <c r="RV150" s="11"/>
      <c r="RW150" s="11"/>
      <c r="RX150" s="11"/>
      <c r="RY150" s="11"/>
      <c r="RZ150" s="11"/>
      <c r="SA150" s="11"/>
      <c r="SB150" s="11"/>
      <c r="SC150" s="11"/>
      <c r="SD150" s="11"/>
      <c r="SE150" s="11"/>
      <c r="SF150" s="11"/>
      <c r="SG150" s="11"/>
      <c r="SH150" s="11"/>
      <c r="SI150" s="11"/>
      <c r="SJ150" s="11"/>
      <c r="SK150" s="11"/>
      <c r="SL150" s="11"/>
      <c r="SM150" s="11"/>
      <c r="SN150" s="11"/>
      <c r="SO150" s="11"/>
      <c r="SP150" s="11"/>
      <c r="SQ150" s="11"/>
      <c r="SR150" s="11"/>
      <c r="SS150" s="11"/>
      <c r="ST150" s="11"/>
      <c r="SU150" s="11"/>
      <c r="SV150" s="11"/>
      <c r="SW150" s="11"/>
      <c r="SX150" s="11"/>
      <c r="SY150" s="11"/>
      <c r="SZ150" s="11"/>
      <c r="TA150" s="11"/>
      <c r="TB150" s="11"/>
      <c r="TC150" s="11"/>
      <c r="TD150" s="11"/>
      <c r="TE150" s="11"/>
      <c r="TF150" s="11"/>
      <c r="TG150" s="11"/>
      <c r="TH150" s="11"/>
      <c r="TI150" s="11"/>
      <c r="TJ150" s="11"/>
      <c r="TK150" s="11"/>
      <c r="TL150" s="11"/>
      <c r="TM150" s="11"/>
      <c r="TN150" s="11"/>
      <c r="TO150" s="11"/>
      <c r="TP150" s="11"/>
      <c r="TQ150" s="11"/>
      <c r="TR150" s="11"/>
      <c r="TS150" s="11"/>
      <c r="TT150" s="11"/>
      <c r="TU150" s="11"/>
      <c r="TV150" s="11"/>
      <c r="TW150" s="11"/>
      <c r="TX150" s="11"/>
      <c r="TY150" s="11"/>
      <c r="TZ150" s="11"/>
      <c r="UA150" s="11"/>
      <c r="UB150" s="11"/>
      <c r="UC150" s="11"/>
      <c r="UD150" s="11"/>
      <c r="UE150" s="11"/>
      <c r="UF150" s="11"/>
      <c r="UG150" s="11"/>
      <c r="UH150" s="11"/>
      <c r="UI150" s="11"/>
      <c r="UJ150" s="11"/>
      <c r="UK150" s="11"/>
      <c r="UL150" s="11"/>
      <c r="UM150" s="11"/>
      <c r="UN150" s="11"/>
      <c r="UO150" s="11"/>
      <c r="UP150" s="11"/>
      <c r="UQ150" s="11"/>
      <c r="UR150" s="11"/>
      <c r="US150" s="11"/>
      <c r="UT150" s="11"/>
      <c r="UU150" s="11"/>
      <c r="UV150" s="11"/>
      <c r="UW150" s="11"/>
      <c r="UX150" s="11"/>
      <c r="UY150" s="11"/>
      <c r="UZ150" s="11"/>
      <c r="VA150" s="11"/>
      <c r="VB150" s="11"/>
      <c r="VC150" s="11"/>
      <c r="VD150" s="11"/>
      <c r="VE150" s="11"/>
      <c r="VF150" s="11"/>
      <c r="VG150" s="11"/>
      <c r="VH150" s="11"/>
      <c r="VI150" s="11"/>
      <c r="VJ150" s="11"/>
      <c r="VK150" s="11"/>
      <c r="VL150" s="11"/>
      <c r="VM150" s="11"/>
      <c r="VN150" s="11"/>
      <c r="VO150" s="11"/>
      <c r="VP150" s="11"/>
      <c r="VQ150" s="11"/>
      <c r="VR150" s="11"/>
      <c r="VS150" s="11"/>
      <c r="VT150" s="11"/>
      <c r="VU150" s="11"/>
      <c r="VV150" s="11"/>
      <c r="VW150" s="11"/>
      <c r="VX150" s="11"/>
      <c r="VY150" s="11"/>
      <c r="VZ150" s="11"/>
      <c r="WA150" s="11"/>
      <c r="WB150" s="11"/>
      <c r="WC150" s="11"/>
      <c r="WD150" s="11"/>
      <c r="WE150" s="11"/>
      <c r="WF150" s="11"/>
      <c r="WG150" s="11"/>
      <c r="WH150" s="11"/>
      <c r="WI150" s="11"/>
      <c r="WJ150" s="11"/>
      <c r="WK150" s="11"/>
    </row>
    <row r="151" ht="12.75" customHeight="1">
      <c r="A151" s="219" t="s">
        <v>151</v>
      </c>
      <c r="B151" s="190"/>
      <c r="C151" s="332"/>
      <c r="D151" s="333"/>
      <c r="E151" s="334"/>
      <c r="F151" s="200"/>
      <c r="G151" s="199"/>
      <c r="H151" s="201"/>
      <c r="I151" s="201"/>
      <c r="J151" s="199"/>
      <c r="K151" s="223"/>
      <c r="L151" s="146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249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</row>
    <row r="152" ht="22.5" customHeight="1">
      <c r="A152" s="198">
        <v>1</v>
      </c>
      <c r="B152" s="233" t="s">
        <v>169</v>
      </c>
      <c r="C152" s="421" t="s">
        <v>170</v>
      </c>
      <c r="D152" s="251">
        <v>1</v>
      </c>
      <c r="E152" s="234">
        <v>200</v>
      </c>
      <c r="F152" s="259"/>
      <c r="G152" s="199" t="s">
        <v>66</v>
      </c>
      <c r="H152" s="230">
        <v>7.5</v>
      </c>
      <c r="I152" s="201">
        <v>0</v>
      </c>
      <c r="J152" s="236">
        <v>0</v>
      </c>
      <c r="K152" s="223">
        <v>100</v>
      </c>
      <c r="L152" s="410">
        <f>E152*0.6</f>
        <v>120</v>
      </c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249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</row>
    <row r="153" ht="24">
      <c r="A153" s="198">
        <v>2</v>
      </c>
      <c r="B153" s="422" t="s">
        <v>171</v>
      </c>
      <c r="C153" s="421" t="s">
        <v>172</v>
      </c>
      <c r="D153" s="251">
        <v>1</v>
      </c>
      <c r="E153" s="234">
        <v>400</v>
      </c>
      <c r="F153" s="235"/>
      <c r="G153" s="236" t="s">
        <v>66</v>
      </c>
      <c r="H153" s="201">
        <v>5</v>
      </c>
      <c r="I153" s="230">
        <v>0</v>
      </c>
      <c r="J153" s="199">
        <v>2</v>
      </c>
      <c r="K153" s="238">
        <v>100</v>
      </c>
      <c r="L153" s="410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249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</row>
    <row r="154" ht="24">
      <c r="A154" s="198">
        <v>3</v>
      </c>
      <c r="B154" s="423" t="s">
        <v>169</v>
      </c>
      <c r="C154" s="424" t="s">
        <v>173</v>
      </c>
      <c r="D154" s="425">
        <v>1</v>
      </c>
      <c r="E154" s="335">
        <v>200</v>
      </c>
      <c r="F154" s="259"/>
      <c r="G154" s="199" t="s">
        <v>161</v>
      </c>
      <c r="H154" s="201">
        <v>5</v>
      </c>
      <c r="I154" s="201">
        <v>0</v>
      </c>
      <c r="J154" s="236">
        <v>0</v>
      </c>
      <c r="K154" s="223">
        <v>100</v>
      </c>
      <c r="L154" s="410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249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</row>
    <row r="155" ht="14.25" customHeight="1">
      <c r="A155" s="245">
        <v>3</v>
      </c>
      <c r="B155" s="214" t="s">
        <v>70</v>
      </c>
      <c r="C155" s="214"/>
      <c r="D155" s="18"/>
      <c r="E155" s="113">
        <f>L152+E153+E154</f>
        <v>720</v>
      </c>
      <c r="F155" s="215"/>
      <c r="G155" s="216"/>
      <c r="H155" s="217">
        <f>SUM(H152:H154)</f>
        <v>17.5</v>
      </c>
      <c r="I155" s="217">
        <f>SUM(I152:I154)</f>
        <v>0</v>
      </c>
      <c r="J155" s="216">
        <f>SUM(J152:J154)</f>
        <v>2</v>
      </c>
      <c r="K155" s="248"/>
      <c r="L155" s="146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249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</row>
    <row r="156" s="197" customFormat="1" ht="12.75" customHeight="1">
      <c r="A156" s="245">
        <f>A150+A155</f>
        <v>8</v>
      </c>
      <c r="B156" s="214" t="s">
        <v>96</v>
      </c>
      <c r="C156" s="214"/>
      <c r="D156" s="18"/>
      <c r="E156" s="216">
        <f>E150+E155</f>
        <v>1500</v>
      </c>
      <c r="F156" s="215"/>
      <c r="G156" s="216"/>
      <c r="H156" s="217">
        <f>H150+H155</f>
        <v>382.80000000000001</v>
      </c>
      <c r="I156" s="217">
        <f>I150+I155</f>
        <v>8</v>
      </c>
      <c r="J156" s="216">
        <f>J150+J155</f>
        <v>6</v>
      </c>
      <c r="K156" s="248"/>
      <c r="L156" s="205">
        <f>H156+H250+H251+H252</f>
        <v>422.80000000000001</v>
      </c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7"/>
      <c r="BH156" s="197"/>
      <c r="BI156" s="197"/>
      <c r="BJ156" s="197"/>
      <c r="BK156" s="197"/>
      <c r="BL156" s="197"/>
      <c r="BM156" s="197"/>
      <c r="BN156" s="197"/>
      <c r="BO156" s="197"/>
      <c r="BP156" s="197"/>
      <c r="BQ156" s="197"/>
      <c r="BR156" s="197"/>
      <c r="BS156" s="197"/>
      <c r="BT156" s="197"/>
      <c r="BU156" s="197"/>
      <c r="BV156" s="197"/>
      <c r="BW156" s="197"/>
      <c r="BX156" s="197"/>
      <c r="BY156" s="197"/>
      <c r="BZ156" s="197"/>
      <c r="CA156" s="197"/>
      <c r="CB156" s="197"/>
      <c r="CC156" s="197"/>
      <c r="CD156" s="197"/>
      <c r="CE156" s="197"/>
      <c r="CF156" s="197"/>
      <c r="CG156" s="197"/>
      <c r="CH156" s="197"/>
      <c r="CI156" s="197"/>
      <c r="CJ156" s="197"/>
      <c r="CK156" s="197"/>
      <c r="CL156" s="197"/>
      <c r="CM156" s="197"/>
      <c r="CN156" s="197"/>
      <c r="CO156" s="197"/>
      <c r="CP156" s="197"/>
      <c r="CQ156" s="197"/>
      <c r="CR156" s="197"/>
      <c r="CS156" s="197"/>
      <c r="CT156" s="197"/>
      <c r="CU156" s="197"/>
      <c r="CV156" s="197"/>
      <c r="CW156" s="197"/>
      <c r="CX156" s="197"/>
      <c r="CY156" s="197"/>
      <c r="CZ156" s="197"/>
      <c r="DA156" s="197"/>
      <c r="DB156" s="197"/>
      <c r="DC156" s="197"/>
      <c r="DD156" s="197"/>
      <c r="DE156" s="197"/>
      <c r="DF156" s="197"/>
      <c r="DG156" s="197"/>
      <c r="DH156" s="197"/>
      <c r="DI156" s="197"/>
      <c r="DJ156" s="197"/>
      <c r="DK156" s="197"/>
      <c r="DL156" s="197"/>
      <c r="DM156" s="197"/>
      <c r="DN156" s="197"/>
      <c r="DO156" s="197"/>
      <c r="DP156" s="197"/>
      <c r="DQ156" s="197"/>
      <c r="DR156" s="197"/>
      <c r="DS156" s="197"/>
      <c r="DT156" s="197"/>
      <c r="DU156" s="197"/>
      <c r="DV156" s="197"/>
      <c r="DW156" s="197"/>
      <c r="DX156" s="197"/>
      <c r="DY156" s="197"/>
      <c r="DZ156" s="197"/>
      <c r="EA156" s="197"/>
      <c r="EB156" s="197"/>
      <c r="EC156" s="197"/>
      <c r="ED156" s="197"/>
      <c r="EE156" s="197"/>
      <c r="EF156" s="197"/>
      <c r="EG156" s="197"/>
      <c r="EH156" s="197"/>
      <c r="EI156" s="197"/>
      <c r="EJ156" s="197"/>
      <c r="EK156" s="197"/>
      <c r="EL156" s="197"/>
      <c r="EM156" s="197"/>
      <c r="EN156" s="197"/>
      <c r="EO156" s="197"/>
      <c r="EP156" s="197"/>
      <c r="EQ156" s="197"/>
      <c r="ER156" s="197"/>
      <c r="ES156" s="197"/>
      <c r="ET156" s="197"/>
      <c r="EU156" s="197"/>
      <c r="EV156" s="197"/>
      <c r="EW156" s="197"/>
      <c r="EX156" s="197"/>
      <c r="EY156" s="197"/>
      <c r="EZ156" s="197"/>
      <c r="FA156" s="197"/>
      <c r="FB156" s="197"/>
      <c r="FC156" s="197"/>
      <c r="FD156" s="197"/>
      <c r="FE156" s="197"/>
      <c r="FF156" s="197"/>
      <c r="FG156" s="197"/>
      <c r="FH156" s="197"/>
      <c r="FI156" s="197"/>
      <c r="FJ156" s="197"/>
      <c r="FK156" s="197"/>
      <c r="FL156" s="197"/>
      <c r="FM156" s="197"/>
      <c r="FN156" s="197"/>
      <c r="FO156" s="197"/>
      <c r="FP156" s="197"/>
      <c r="FQ156" s="197"/>
      <c r="FR156" s="197"/>
      <c r="FS156" s="197"/>
      <c r="FT156" s="197"/>
      <c r="FU156" s="197"/>
      <c r="FV156" s="197"/>
      <c r="FW156" s="197"/>
      <c r="FX156" s="197"/>
      <c r="FY156" s="197"/>
      <c r="FZ156" s="197"/>
      <c r="GA156" s="197"/>
      <c r="GB156" s="197"/>
      <c r="GC156" s="197"/>
      <c r="GD156" s="197"/>
      <c r="GE156" s="197"/>
      <c r="GF156" s="197"/>
      <c r="GG156" s="197"/>
      <c r="GH156" s="197"/>
      <c r="GI156" s="197"/>
      <c r="GJ156" s="197"/>
      <c r="GK156" s="197"/>
      <c r="GL156" s="197"/>
      <c r="GM156" s="197"/>
      <c r="GN156" s="197"/>
      <c r="GO156" s="197"/>
      <c r="GP156" s="197"/>
      <c r="GQ156" s="197"/>
      <c r="GR156" s="197"/>
      <c r="GS156" s="197"/>
      <c r="GT156" s="197"/>
      <c r="GU156" s="197"/>
      <c r="GV156" s="197"/>
      <c r="GW156" s="197"/>
      <c r="GX156" s="197"/>
      <c r="GY156" s="197"/>
      <c r="GZ156" s="197"/>
      <c r="HA156" s="197"/>
      <c r="HB156" s="197"/>
      <c r="HC156" s="197"/>
      <c r="HD156" s="197"/>
      <c r="HE156" s="197"/>
      <c r="HF156" s="197"/>
      <c r="HG156" s="197"/>
      <c r="HH156" s="197"/>
      <c r="HI156" s="197"/>
      <c r="HJ156" s="197"/>
      <c r="HK156" s="197"/>
      <c r="HL156" s="197"/>
      <c r="HM156" s="197"/>
      <c r="HN156" s="197"/>
      <c r="HO156" s="197"/>
      <c r="HP156" s="197"/>
      <c r="HQ156" s="197"/>
      <c r="HR156" s="197"/>
      <c r="HS156" s="197"/>
      <c r="HT156" s="197"/>
      <c r="HU156" s="197"/>
      <c r="HV156" s="197"/>
      <c r="HW156" s="197"/>
      <c r="HX156" s="197"/>
      <c r="HY156" s="197"/>
      <c r="HZ156" s="197"/>
      <c r="IA156" s="197"/>
      <c r="IB156" s="197"/>
      <c r="IC156" s="197"/>
      <c r="ID156" s="197"/>
      <c r="IE156" s="197"/>
      <c r="IF156" s="197"/>
      <c r="IG156" s="197"/>
      <c r="IH156" s="197"/>
      <c r="II156" s="197"/>
      <c r="IJ156" s="197"/>
      <c r="IK156" s="197"/>
      <c r="IL156" s="197"/>
      <c r="IM156" s="197"/>
      <c r="IN156" s="197"/>
      <c r="IO156" s="197"/>
      <c r="IP156" s="197"/>
      <c r="IQ156" s="197"/>
      <c r="IR156" s="197"/>
      <c r="IS156" s="197"/>
      <c r="IT156" s="197"/>
      <c r="IU156" s="197"/>
      <c r="IV156" s="197"/>
      <c r="IW156" s="197"/>
      <c r="IX156" s="197"/>
      <c r="IY156" s="197"/>
      <c r="IZ156" s="197"/>
      <c r="JA156" s="197"/>
      <c r="JB156" s="197"/>
      <c r="JC156" s="197"/>
      <c r="JD156" s="197"/>
      <c r="JE156" s="197"/>
      <c r="JF156" s="197"/>
      <c r="JG156" s="197"/>
      <c r="JH156" s="197"/>
      <c r="JI156" s="197"/>
      <c r="JJ156" s="197"/>
      <c r="JK156" s="197"/>
      <c r="JL156" s="197"/>
      <c r="JM156" s="197"/>
      <c r="JN156" s="197"/>
      <c r="JO156" s="197"/>
      <c r="JP156" s="197"/>
      <c r="JQ156" s="197"/>
      <c r="JR156" s="197"/>
      <c r="JS156" s="197"/>
      <c r="JT156" s="197"/>
      <c r="JU156" s="197"/>
      <c r="JV156" s="197"/>
      <c r="JW156" s="197"/>
      <c r="JX156" s="197"/>
      <c r="JY156" s="197"/>
      <c r="JZ156" s="197"/>
      <c r="KA156" s="197"/>
      <c r="KB156" s="197"/>
      <c r="KC156" s="197"/>
      <c r="KD156" s="197"/>
      <c r="KE156" s="197"/>
      <c r="KF156" s="197"/>
      <c r="KG156" s="197"/>
      <c r="KH156" s="197"/>
      <c r="KI156" s="197"/>
      <c r="KJ156" s="197"/>
      <c r="KK156" s="197"/>
      <c r="KL156" s="197"/>
      <c r="KM156" s="197"/>
      <c r="KN156" s="197"/>
      <c r="KO156" s="197"/>
      <c r="KP156" s="197"/>
      <c r="KQ156" s="197"/>
      <c r="KR156" s="197"/>
      <c r="KS156" s="197"/>
      <c r="KT156" s="197"/>
      <c r="KU156" s="197"/>
      <c r="KV156" s="197"/>
      <c r="KW156" s="197"/>
      <c r="KX156" s="197"/>
      <c r="KY156" s="197"/>
      <c r="KZ156" s="197"/>
      <c r="LA156" s="197"/>
      <c r="LB156" s="197"/>
      <c r="LC156" s="197"/>
      <c r="LD156" s="197"/>
      <c r="LE156" s="197"/>
      <c r="LF156" s="197"/>
      <c r="LG156" s="197"/>
      <c r="LH156" s="197"/>
      <c r="LI156" s="197"/>
      <c r="LJ156" s="197"/>
      <c r="LK156" s="197"/>
      <c r="LL156" s="197"/>
      <c r="LM156" s="197"/>
      <c r="LN156" s="197"/>
      <c r="LO156" s="197"/>
      <c r="LP156" s="197"/>
      <c r="LQ156" s="197"/>
      <c r="LR156" s="197"/>
      <c r="LS156" s="197"/>
      <c r="LT156" s="197"/>
      <c r="LU156" s="197"/>
      <c r="LV156" s="197"/>
      <c r="LW156" s="197"/>
      <c r="LX156" s="197"/>
      <c r="LY156" s="197"/>
      <c r="LZ156" s="197"/>
      <c r="MA156" s="197"/>
      <c r="MB156" s="197"/>
      <c r="MC156" s="197"/>
      <c r="MD156" s="197"/>
      <c r="ME156" s="197"/>
      <c r="MF156" s="197"/>
      <c r="MG156" s="197"/>
      <c r="MH156" s="197"/>
      <c r="MI156" s="197"/>
      <c r="MJ156" s="197"/>
      <c r="MK156" s="197"/>
      <c r="ML156" s="197"/>
      <c r="MM156" s="197"/>
      <c r="MN156" s="197"/>
      <c r="MO156" s="197"/>
      <c r="MP156" s="197"/>
      <c r="MQ156" s="197"/>
      <c r="MR156" s="197"/>
      <c r="MS156" s="197"/>
      <c r="MT156" s="197"/>
      <c r="MU156" s="197"/>
      <c r="MV156" s="197"/>
      <c r="MW156" s="197"/>
      <c r="MX156" s="197"/>
      <c r="MY156" s="197"/>
      <c r="MZ156" s="197"/>
      <c r="NA156" s="197"/>
      <c r="NB156" s="197"/>
      <c r="NC156" s="197"/>
      <c r="ND156" s="197"/>
      <c r="NE156" s="197"/>
      <c r="NF156" s="197"/>
      <c r="NG156" s="197"/>
      <c r="NH156" s="197"/>
      <c r="NI156" s="197"/>
      <c r="NJ156" s="197"/>
      <c r="NK156" s="197"/>
      <c r="NL156" s="197"/>
      <c r="NM156" s="197"/>
      <c r="NN156" s="197"/>
      <c r="NO156" s="197"/>
      <c r="NP156" s="197"/>
      <c r="NQ156" s="197"/>
      <c r="NR156" s="197"/>
      <c r="NS156" s="197"/>
      <c r="NT156" s="197"/>
      <c r="NU156" s="197"/>
      <c r="NV156" s="197"/>
      <c r="NW156" s="197"/>
      <c r="NX156" s="197"/>
      <c r="NY156" s="197"/>
      <c r="NZ156" s="197"/>
      <c r="OA156" s="197"/>
      <c r="OB156" s="197"/>
      <c r="OC156" s="197"/>
      <c r="OD156" s="197"/>
      <c r="OE156" s="197"/>
      <c r="OF156" s="197"/>
      <c r="OG156" s="197"/>
      <c r="OH156" s="197"/>
      <c r="OI156" s="197"/>
      <c r="OJ156" s="197"/>
      <c r="OK156" s="197"/>
      <c r="OL156" s="197"/>
      <c r="OM156" s="197"/>
      <c r="ON156" s="197"/>
      <c r="OO156" s="197"/>
      <c r="OP156" s="197"/>
      <c r="OQ156" s="197"/>
      <c r="OR156" s="197"/>
      <c r="OS156" s="197"/>
      <c r="OT156" s="197"/>
      <c r="OU156" s="197"/>
      <c r="OV156" s="197"/>
      <c r="OW156" s="197"/>
      <c r="OX156" s="197"/>
      <c r="OY156" s="197"/>
      <c r="OZ156" s="197"/>
      <c r="PA156" s="197"/>
      <c r="PB156" s="197"/>
      <c r="PC156" s="197"/>
      <c r="PD156" s="197"/>
      <c r="PE156" s="197"/>
      <c r="PF156" s="197"/>
      <c r="PG156" s="197"/>
      <c r="PH156" s="197"/>
      <c r="PI156" s="197"/>
      <c r="PJ156" s="197"/>
      <c r="PK156" s="197"/>
      <c r="PL156" s="197"/>
      <c r="PM156" s="197"/>
      <c r="PN156" s="197"/>
      <c r="PO156" s="197"/>
      <c r="PP156" s="197"/>
      <c r="PQ156" s="197"/>
      <c r="PR156" s="197"/>
      <c r="PS156" s="197"/>
      <c r="PT156" s="197"/>
      <c r="PU156" s="197"/>
      <c r="PV156" s="197"/>
      <c r="PW156" s="197"/>
      <c r="PX156" s="197"/>
      <c r="PY156" s="197"/>
      <c r="PZ156" s="197"/>
      <c r="QA156" s="197"/>
      <c r="QB156" s="197"/>
      <c r="QC156" s="197"/>
      <c r="QD156" s="197"/>
      <c r="QE156" s="197"/>
      <c r="QF156" s="197"/>
      <c r="QG156" s="197"/>
      <c r="QH156" s="197"/>
      <c r="QI156" s="197"/>
      <c r="QJ156" s="197"/>
      <c r="QK156" s="197"/>
      <c r="QL156" s="197"/>
      <c r="QM156" s="197"/>
      <c r="QN156" s="197"/>
      <c r="QO156" s="197"/>
      <c r="QP156" s="197"/>
      <c r="QQ156" s="197"/>
      <c r="QR156" s="197"/>
      <c r="QS156" s="197"/>
      <c r="QT156" s="197"/>
      <c r="QU156" s="197"/>
      <c r="QV156" s="197"/>
      <c r="QW156" s="197"/>
      <c r="QX156" s="197"/>
      <c r="QY156" s="197"/>
      <c r="QZ156" s="197"/>
      <c r="RA156" s="197"/>
      <c r="RB156" s="197"/>
      <c r="RC156" s="197"/>
      <c r="RD156" s="197"/>
      <c r="RE156" s="197"/>
      <c r="RF156" s="197"/>
      <c r="RG156" s="197"/>
      <c r="RH156" s="197"/>
      <c r="RI156" s="197"/>
      <c r="RJ156" s="197"/>
      <c r="RK156" s="197"/>
      <c r="RL156" s="197"/>
      <c r="RM156" s="197"/>
      <c r="RN156" s="197"/>
      <c r="RO156" s="197"/>
      <c r="RP156" s="197"/>
      <c r="RQ156" s="197"/>
      <c r="RR156" s="197"/>
      <c r="RS156" s="197"/>
      <c r="RT156" s="197"/>
      <c r="RU156" s="197"/>
      <c r="RV156" s="197"/>
      <c r="RW156" s="197"/>
      <c r="RX156" s="197"/>
      <c r="RY156" s="197"/>
      <c r="RZ156" s="197"/>
      <c r="SA156" s="197"/>
      <c r="SB156" s="197"/>
      <c r="SC156" s="197"/>
      <c r="SD156" s="197"/>
      <c r="SE156" s="197"/>
      <c r="SF156" s="197"/>
      <c r="SG156" s="197"/>
      <c r="SH156" s="197"/>
      <c r="SI156" s="197"/>
      <c r="SJ156" s="197"/>
      <c r="SK156" s="197"/>
      <c r="SL156" s="197"/>
      <c r="SM156" s="197"/>
      <c r="SN156" s="197"/>
      <c r="SO156" s="197"/>
      <c r="SP156" s="197"/>
      <c r="SQ156" s="197"/>
      <c r="SR156" s="197"/>
      <c r="SS156" s="197"/>
      <c r="ST156" s="197"/>
      <c r="SU156" s="197"/>
      <c r="SV156" s="197"/>
      <c r="SW156" s="197"/>
      <c r="SX156" s="197"/>
      <c r="SY156" s="197"/>
      <c r="SZ156" s="197"/>
      <c r="TA156" s="197"/>
      <c r="TB156" s="197"/>
      <c r="TC156" s="197"/>
      <c r="TD156" s="197"/>
      <c r="TE156" s="197"/>
      <c r="TF156" s="197"/>
      <c r="TG156" s="197"/>
      <c r="TH156" s="197"/>
      <c r="TI156" s="197"/>
      <c r="TJ156" s="197"/>
      <c r="TK156" s="197"/>
      <c r="TL156" s="197"/>
      <c r="TM156" s="197"/>
      <c r="TN156" s="197"/>
      <c r="TO156" s="197"/>
      <c r="TP156" s="197"/>
      <c r="TQ156" s="197"/>
      <c r="TR156" s="197"/>
      <c r="TS156" s="197"/>
      <c r="TT156" s="197"/>
      <c r="TU156" s="197"/>
      <c r="TV156" s="197"/>
      <c r="TW156" s="197"/>
      <c r="TX156" s="197"/>
      <c r="TY156" s="197"/>
      <c r="TZ156" s="197"/>
      <c r="UA156" s="197"/>
      <c r="UB156" s="197"/>
      <c r="UC156" s="197"/>
      <c r="UD156" s="197"/>
      <c r="UE156" s="197"/>
      <c r="UF156" s="197"/>
      <c r="UG156" s="197"/>
      <c r="UH156" s="197"/>
      <c r="UI156" s="197"/>
      <c r="UJ156" s="197"/>
      <c r="UK156" s="197"/>
      <c r="UL156" s="197"/>
      <c r="UM156" s="197"/>
      <c r="UN156" s="197"/>
      <c r="UO156" s="197"/>
      <c r="UP156" s="197"/>
      <c r="UQ156" s="197"/>
      <c r="UR156" s="197"/>
      <c r="US156" s="197"/>
      <c r="UT156" s="197"/>
      <c r="UU156" s="197"/>
      <c r="UV156" s="197"/>
      <c r="UW156" s="197"/>
      <c r="UX156" s="197"/>
      <c r="UY156" s="197"/>
      <c r="UZ156" s="197"/>
      <c r="VA156" s="197"/>
      <c r="VB156" s="197"/>
      <c r="VC156" s="197"/>
      <c r="VD156" s="197"/>
      <c r="VE156" s="197"/>
      <c r="VF156" s="197"/>
      <c r="VG156" s="197"/>
      <c r="VH156" s="197"/>
      <c r="VI156" s="197"/>
      <c r="VJ156" s="197"/>
      <c r="VK156" s="197"/>
      <c r="VL156" s="197"/>
      <c r="VM156" s="197"/>
      <c r="VN156" s="197"/>
      <c r="VO156" s="197"/>
      <c r="VP156" s="197"/>
      <c r="VQ156" s="197"/>
      <c r="VR156" s="197"/>
      <c r="VS156" s="197"/>
      <c r="VT156" s="197"/>
      <c r="VU156" s="197"/>
      <c r="VV156" s="197"/>
      <c r="VW156" s="197"/>
      <c r="VX156" s="197"/>
      <c r="VY156" s="197"/>
      <c r="VZ156" s="197"/>
      <c r="WA156" s="197"/>
      <c r="WB156" s="197"/>
      <c r="WC156" s="197"/>
      <c r="WD156" s="197"/>
      <c r="WE156" s="197"/>
      <c r="WF156" s="197"/>
      <c r="WG156" s="197"/>
      <c r="WH156" s="197"/>
      <c r="WI156" s="197"/>
      <c r="WJ156" s="197"/>
      <c r="WK156" s="197"/>
    </row>
    <row r="157" s="197" customFormat="1" ht="12.75" customHeight="1">
      <c r="A157" s="179"/>
      <c r="B157" s="170"/>
      <c r="C157" s="170"/>
      <c r="D157" s="18"/>
      <c r="E157" s="426"/>
      <c r="F157" s="180"/>
      <c r="G157" s="181"/>
      <c r="H157" s="78"/>
      <c r="I157" s="78"/>
      <c r="J157" s="181"/>
      <c r="K157" s="209"/>
      <c r="L157" s="205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7"/>
      <c r="BH157" s="197"/>
      <c r="BI157" s="197"/>
      <c r="BJ157" s="197"/>
      <c r="BK157" s="197"/>
      <c r="BL157" s="197"/>
      <c r="BM157" s="197"/>
      <c r="BN157" s="197"/>
      <c r="BO157" s="197"/>
      <c r="BP157" s="197"/>
      <c r="BQ157" s="197"/>
      <c r="BR157" s="197"/>
      <c r="BS157" s="197"/>
      <c r="BT157" s="197"/>
      <c r="BU157" s="197"/>
      <c r="BV157" s="197"/>
      <c r="BW157" s="197"/>
      <c r="BX157" s="197"/>
      <c r="BY157" s="197"/>
      <c r="BZ157" s="197"/>
      <c r="CA157" s="197"/>
      <c r="CB157" s="197"/>
      <c r="CC157" s="197"/>
      <c r="CD157" s="197"/>
      <c r="CE157" s="197"/>
      <c r="CF157" s="197"/>
      <c r="CG157" s="197"/>
      <c r="CH157" s="197"/>
      <c r="CI157" s="197"/>
      <c r="CJ157" s="197"/>
      <c r="CK157" s="197"/>
      <c r="CL157" s="197"/>
      <c r="CM157" s="197"/>
      <c r="CN157" s="197"/>
      <c r="CO157" s="197"/>
      <c r="CP157" s="197"/>
      <c r="CQ157" s="197"/>
      <c r="CR157" s="197"/>
      <c r="CS157" s="197"/>
      <c r="CT157" s="197"/>
      <c r="CU157" s="197"/>
      <c r="CV157" s="197"/>
      <c r="CW157" s="197"/>
      <c r="CX157" s="197"/>
      <c r="CY157" s="197"/>
      <c r="CZ157" s="197"/>
      <c r="DA157" s="197"/>
      <c r="DB157" s="197"/>
      <c r="DC157" s="197"/>
      <c r="DD157" s="197"/>
      <c r="DE157" s="197"/>
      <c r="DF157" s="197"/>
      <c r="DG157" s="197"/>
      <c r="DH157" s="197"/>
      <c r="DI157" s="197"/>
      <c r="DJ157" s="197"/>
      <c r="DK157" s="197"/>
      <c r="DL157" s="197"/>
      <c r="DM157" s="197"/>
      <c r="DN157" s="197"/>
      <c r="DO157" s="197"/>
      <c r="DP157" s="197"/>
      <c r="DQ157" s="197"/>
      <c r="DR157" s="197"/>
      <c r="DS157" s="197"/>
      <c r="DT157" s="197"/>
      <c r="DU157" s="197"/>
      <c r="DV157" s="197"/>
      <c r="DW157" s="197"/>
      <c r="DX157" s="197"/>
      <c r="DY157" s="197"/>
      <c r="DZ157" s="197"/>
      <c r="EA157" s="197"/>
      <c r="EB157" s="197"/>
      <c r="EC157" s="197"/>
      <c r="ED157" s="197"/>
      <c r="EE157" s="197"/>
      <c r="EF157" s="197"/>
      <c r="EG157" s="197"/>
      <c r="EH157" s="197"/>
      <c r="EI157" s="197"/>
      <c r="EJ157" s="197"/>
      <c r="EK157" s="197"/>
      <c r="EL157" s="197"/>
      <c r="EM157" s="197"/>
      <c r="EN157" s="197"/>
      <c r="EO157" s="197"/>
      <c r="EP157" s="197"/>
      <c r="EQ157" s="197"/>
      <c r="ER157" s="197"/>
      <c r="ES157" s="197"/>
      <c r="ET157" s="197"/>
      <c r="EU157" s="197"/>
      <c r="EV157" s="197"/>
      <c r="EW157" s="197"/>
      <c r="EX157" s="197"/>
      <c r="EY157" s="197"/>
      <c r="EZ157" s="197"/>
      <c r="FA157" s="197"/>
      <c r="FB157" s="197"/>
      <c r="FC157" s="197"/>
      <c r="FD157" s="197"/>
      <c r="FE157" s="197"/>
      <c r="FF157" s="197"/>
      <c r="FG157" s="197"/>
      <c r="FH157" s="197"/>
      <c r="FI157" s="197"/>
      <c r="FJ157" s="197"/>
      <c r="FK157" s="197"/>
      <c r="FL157" s="197"/>
      <c r="FM157" s="197"/>
      <c r="FN157" s="197"/>
      <c r="FO157" s="197"/>
      <c r="FP157" s="197"/>
      <c r="FQ157" s="197"/>
      <c r="FR157" s="197"/>
      <c r="FS157" s="197"/>
      <c r="FT157" s="197"/>
      <c r="FU157" s="197"/>
      <c r="FV157" s="197"/>
      <c r="FW157" s="197"/>
      <c r="FX157" s="197"/>
      <c r="FY157" s="197"/>
      <c r="FZ157" s="197"/>
      <c r="GA157" s="197"/>
      <c r="GB157" s="197"/>
      <c r="GC157" s="197"/>
      <c r="GD157" s="197"/>
      <c r="GE157" s="197"/>
      <c r="GF157" s="197"/>
      <c r="GG157" s="197"/>
      <c r="GH157" s="197"/>
      <c r="GI157" s="197"/>
      <c r="GJ157" s="197"/>
      <c r="GK157" s="197"/>
      <c r="GL157" s="197"/>
      <c r="GM157" s="197"/>
      <c r="GN157" s="197"/>
      <c r="GO157" s="197"/>
      <c r="GP157" s="197"/>
      <c r="GQ157" s="197"/>
      <c r="GR157" s="197"/>
      <c r="GS157" s="197"/>
      <c r="GT157" s="197"/>
      <c r="GU157" s="197"/>
      <c r="GV157" s="197"/>
      <c r="GW157" s="197"/>
      <c r="GX157" s="197"/>
      <c r="GY157" s="197"/>
      <c r="GZ157" s="197"/>
      <c r="HA157" s="197"/>
      <c r="HB157" s="197"/>
      <c r="HC157" s="197"/>
      <c r="HD157" s="197"/>
      <c r="HE157" s="197"/>
      <c r="HF157" s="197"/>
      <c r="HG157" s="197"/>
      <c r="HH157" s="197"/>
      <c r="HI157" s="197"/>
      <c r="HJ157" s="197"/>
      <c r="HK157" s="197"/>
      <c r="HL157" s="197"/>
      <c r="HM157" s="197"/>
      <c r="HN157" s="197"/>
      <c r="HO157" s="197"/>
      <c r="HP157" s="197"/>
      <c r="HQ157" s="197"/>
      <c r="HR157" s="197"/>
      <c r="HS157" s="197"/>
      <c r="HT157" s="197"/>
      <c r="HU157" s="197"/>
      <c r="HV157" s="197"/>
      <c r="HW157" s="197"/>
      <c r="HX157" s="197"/>
      <c r="HY157" s="197"/>
      <c r="HZ157" s="197"/>
      <c r="IA157" s="197"/>
      <c r="IB157" s="197"/>
      <c r="IC157" s="197"/>
      <c r="ID157" s="197"/>
      <c r="IE157" s="197"/>
      <c r="IF157" s="197"/>
      <c r="IG157" s="197"/>
      <c r="IH157" s="197"/>
      <c r="II157" s="197"/>
      <c r="IJ157" s="197"/>
      <c r="IK157" s="197"/>
      <c r="IL157" s="197"/>
      <c r="IM157" s="197"/>
      <c r="IN157" s="197"/>
      <c r="IO157" s="197"/>
      <c r="IP157" s="197"/>
      <c r="IQ157" s="197"/>
      <c r="IR157" s="197"/>
      <c r="IS157" s="197"/>
      <c r="IT157" s="197"/>
      <c r="IU157" s="197"/>
      <c r="IV157" s="197"/>
      <c r="IW157" s="197"/>
      <c r="IX157" s="197"/>
      <c r="IY157" s="197"/>
      <c r="IZ157" s="197"/>
      <c r="JA157" s="197"/>
      <c r="JB157" s="197"/>
      <c r="JC157" s="197"/>
      <c r="JD157" s="197"/>
      <c r="JE157" s="197"/>
      <c r="JF157" s="197"/>
      <c r="JG157" s="197"/>
      <c r="JH157" s="197"/>
      <c r="JI157" s="197"/>
      <c r="JJ157" s="197"/>
      <c r="JK157" s="197"/>
      <c r="JL157" s="197"/>
      <c r="JM157" s="197"/>
      <c r="JN157" s="197"/>
      <c r="JO157" s="197"/>
      <c r="JP157" s="197"/>
      <c r="JQ157" s="197"/>
      <c r="JR157" s="197"/>
      <c r="JS157" s="197"/>
      <c r="JT157" s="197"/>
      <c r="JU157" s="197"/>
      <c r="JV157" s="197"/>
      <c r="JW157" s="197"/>
      <c r="JX157" s="197"/>
      <c r="JY157" s="197"/>
      <c r="JZ157" s="197"/>
      <c r="KA157" s="197"/>
      <c r="KB157" s="197"/>
      <c r="KC157" s="197"/>
      <c r="KD157" s="197"/>
      <c r="KE157" s="197"/>
      <c r="KF157" s="197"/>
      <c r="KG157" s="197"/>
      <c r="KH157" s="197"/>
      <c r="KI157" s="197"/>
      <c r="KJ157" s="197"/>
      <c r="KK157" s="197"/>
      <c r="KL157" s="197"/>
      <c r="KM157" s="197"/>
      <c r="KN157" s="197"/>
      <c r="KO157" s="197"/>
      <c r="KP157" s="197"/>
      <c r="KQ157" s="197"/>
      <c r="KR157" s="197"/>
      <c r="KS157" s="197"/>
      <c r="KT157" s="197"/>
      <c r="KU157" s="197"/>
      <c r="KV157" s="197"/>
      <c r="KW157" s="197"/>
      <c r="KX157" s="197"/>
      <c r="KY157" s="197"/>
      <c r="KZ157" s="197"/>
      <c r="LA157" s="197"/>
      <c r="LB157" s="197"/>
      <c r="LC157" s="197"/>
      <c r="LD157" s="197"/>
      <c r="LE157" s="197"/>
      <c r="LF157" s="197"/>
      <c r="LG157" s="197"/>
      <c r="LH157" s="197"/>
      <c r="LI157" s="197"/>
      <c r="LJ157" s="197"/>
      <c r="LK157" s="197"/>
      <c r="LL157" s="197"/>
      <c r="LM157" s="197"/>
      <c r="LN157" s="197"/>
      <c r="LO157" s="197"/>
      <c r="LP157" s="197"/>
      <c r="LQ157" s="197"/>
      <c r="LR157" s="197"/>
      <c r="LS157" s="197"/>
      <c r="LT157" s="197"/>
      <c r="LU157" s="197"/>
      <c r="LV157" s="197"/>
      <c r="LW157" s="197"/>
      <c r="LX157" s="197"/>
      <c r="LY157" s="197"/>
      <c r="LZ157" s="197"/>
      <c r="MA157" s="197"/>
      <c r="MB157" s="197"/>
      <c r="MC157" s="197"/>
      <c r="MD157" s="197"/>
      <c r="ME157" s="197"/>
      <c r="MF157" s="197"/>
      <c r="MG157" s="197"/>
      <c r="MH157" s="197"/>
      <c r="MI157" s="197"/>
      <c r="MJ157" s="197"/>
      <c r="MK157" s="197"/>
      <c r="ML157" s="197"/>
      <c r="MM157" s="197"/>
      <c r="MN157" s="197"/>
      <c r="MO157" s="197"/>
      <c r="MP157" s="197"/>
      <c r="MQ157" s="197"/>
      <c r="MR157" s="197"/>
      <c r="MS157" s="197"/>
      <c r="MT157" s="197"/>
      <c r="MU157" s="197"/>
      <c r="MV157" s="197"/>
      <c r="MW157" s="197"/>
      <c r="MX157" s="197"/>
      <c r="MY157" s="197"/>
      <c r="MZ157" s="197"/>
      <c r="NA157" s="197"/>
      <c r="NB157" s="197"/>
      <c r="NC157" s="197"/>
      <c r="ND157" s="197"/>
      <c r="NE157" s="197"/>
      <c r="NF157" s="197"/>
      <c r="NG157" s="197"/>
      <c r="NH157" s="197"/>
      <c r="NI157" s="197"/>
      <c r="NJ157" s="197"/>
      <c r="NK157" s="197"/>
      <c r="NL157" s="197"/>
      <c r="NM157" s="197"/>
      <c r="NN157" s="197"/>
      <c r="NO157" s="197"/>
      <c r="NP157" s="197"/>
      <c r="NQ157" s="197"/>
      <c r="NR157" s="197"/>
      <c r="NS157" s="197"/>
      <c r="NT157" s="197"/>
      <c r="NU157" s="197"/>
      <c r="NV157" s="197"/>
      <c r="NW157" s="197"/>
      <c r="NX157" s="197"/>
      <c r="NY157" s="197"/>
      <c r="NZ157" s="197"/>
      <c r="OA157" s="197"/>
      <c r="OB157" s="197"/>
      <c r="OC157" s="197"/>
      <c r="OD157" s="197"/>
      <c r="OE157" s="197"/>
      <c r="OF157" s="197"/>
      <c r="OG157" s="197"/>
      <c r="OH157" s="197"/>
      <c r="OI157" s="197"/>
      <c r="OJ157" s="197"/>
      <c r="OK157" s="197"/>
      <c r="OL157" s="197"/>
      <c r="OM157" s="197"/>
      <c r="ON157" s="197"/>
      <c r="OO157" s="197"/>
      <c r="OP157" s="197"/>
      <c r="OQ157" s="197"/>
      <c r="OR157" s="197"/>
      <c r="OS157" s="197"/>
      <c r="OT157" s="197"/>
      <c r="OU157" s="197"/>
      <c r="OV157" s="197"/>
      <c r="OW157" s="197"/>
      <c r="OX157" s="197"/>
      <c r="OY157" s="197"/>
      <c r="OZ157" s="197"/>
      <c r="PA157" s="197"/>
      <c r="PB157" s="197"/>
      <c r="PC157" s="197"/>
      <c r="PD157" s="197"/>
      <c r="PE157" s="197"/>
      <c r="PF157" s="197"/>
      <c r="PG157" s="197"/>
      <c r="PH157" s="197"/>
      <c r="PI157" s="197"/>
      <c r="PJ157" s="197"/>
      <c r="PK157" s="197"/>
      <c r="PL157" s="197"/>
      <c r="PM157" s="197"/>
      <c r="PN157" s="197"/>
      <c r="PO157" s="197"/>
      <c r="PP157" s="197"/>
      <c r="PQ157" s="197"/>
      <c r="PR157" s="197"/>
      <c r="PS157" s="197"/>
      <c r="PT157" s="197"/>
      <c r="PU157" s="197"/>
      <c r="PV157" s="197"/>
      <c r="PW157" s="197"/>
      <c r="PX157" s="197"/>
      <c r="PY157" s="197"/>
      <c r="PZ157" s="197"/>
      <c r="QA157" s="197"/>
      <c r="QB157" s="197"/>
      <c r="QC157" s="197"/>
      <c r="QD157" s="197"/>
      <c r="QE157" s="197"/>
      <c r="QF157" s="197"/>
      <c r="QG157" s="197"/>
      <c r="QH157" s="197"/>
      <c r="QI157" s="197"/>
      <c r="QJ157" s="197"/>
      <c r="QK157" s="197"/>
      <c r="QL157" s="197"/>
      <c r="QM157" s="197"/>
      <c r="QN157" s="197"/>
      <c r="QO157" s="197"/>
      <c r="QP157" s="197"/>
      <c r="QQ157" s="197"/>
      <c r="QR157" s="197"/>
      <c r="QS157" s="197"/>
      <c r="QT157" s="197"/>
      <c r="QU157" s="197"/>
      <c r="QV157" s="197"/>
      <c r="QW157" s="197"/>
      <c r="QX157" s="197"/>
      <c r="QY157" s="197"/>
      <c r="QZ157" s="197"/>
      <c r="RA157" s="197"/>
      <c r="RB157" s="197"/>
      <c r="RC157" s="197"/>
      <c r="RD157" s="197"/>
      <c r="RE157" s="197"/>
      <c r="RF157" s="197"/>
      <c r="RG157" s="197"/>
      <c r="RH157" s="197"/>
      <c r="RI157" s="197"/>
      <c r="RJ157" s="197"/>
      <c r="RK157" s="197"/>
      <c r="RL157" s="197"/>
      <c r="RM157" s="197"/>
      <c r="RN157" s="197"/>
      <c r="RO157" s="197"/>
      <c r="RP157" s="197"/>
      <c r="RQ157" s="197"/>
      <c r="RR157" s="197"/>
      <c r="RS157" s="197"/>
      <c r="RT157" s="197"/>
      <c r="RU157" s="197"/>
      <c r="RV157" s="197"/>
      <c r="RW157" s="197"/>
      <c r="RX157" s="197"/>
      <c r="RY157" s="197"/>
      <c r="RZ157" s="197"/>
      <c r="SA157" s="197"/>
      <c r="SB157" s="197"/>
      <c r="SC157" s="197"/>
      <c r="SD157" s="197"/>
      <c r="SE157" s="197"/>
      <c r="SF157" s="197"/>
      <c r="SG157" s="197"/>
      <c r="SH157" s="197"/>
      <c r="SI157" s="197"/>
      <c r="SJ157" s="197"/>
      <c r="SK157" s="197"/>
      <c r="SL157" s="197"/>
      <c r="SM157" s="197"/>
      <c r="SN157" s="197"/>
      <c r="SO157" s="197"/>
      <c r="SP157" s="197"/>
      <c r="SQ157" s="197"/>
      <c r="SR157" s="197"/>
      <c r="SS157" s="197"/>
      <c r="ST157" s="197"/>
      <c r="SU157" s="197"/>
      <c r="SV157" s="197"/>
      <c r="SW157" s="197"/>
      <c r="SX157" s="197"/>
      <c r="SY157" s="197"/>
      <c r="SZ157" s="197"/>
      <c r="TA157" s="197"/>
      <c r="TB157" s="197"/>
      <c r="TC157" s="197"/>
      <c r="TD157" s="197"/>
      <c r="TE157" s="197"/>
      <c r="TF157" s="197"/>
      <c r="TG157" s="197"/>
      <c r="TH157" s="197"/>
      <c r="TI157" s="197"/>
      <c r="TJ157" s="197"/>
      <c r="TK157" s="197"/>
      <c r="TL157" s="197"/>
      <c r="TM157" s="197"/>
      <c r="TN157" s="197"/>
      <c r="TO157" s="197"/>
      <c r="TP157" s="197"/>
      <c r="TQ157" s="197"/>
      <c r="TR157" s="197"/>
      <c r="TS157" s="197"/>
      <c r="TT157" s="197"/>
      <c r="TU157" s="197"/>
      <c r="TV157" s="197"/>
      <c r="TW157" s="197"/>
      <c r="TX157" s="197"/>
      <c r="TY157" s="197"/>
      <c r="TZ157" s="197"/>
      <c r="UA157" s="197"/>
      <c r="UB157" s="197"/>
      <c r="UC157" s="197"/>
      <c r="UD157" s="197"/>
      <c r="UE157" s="197"/>
      <c r="UF157" s="197"/>
      <c r="UG157" s="197"/>
      <c r="UH157" s="197"/>
      <c r="UI157" s="197"/>
      <c r="UJ157" s="197"/>
      <c r="UK157" s="197"/>
      <c r="UL157" s="197"/>
      <c r="UM157" s="197"/>
      <c r="UN157" s="197"/>
      <c r="UO157" s="197"/>
      <c r="UP157" s="197"/>
      <c r="UQ157" s="197"/>
      <c r="UR157" s="197"/>
      <c r="US157" s="197"/>
      <c r="UT157" s="197"/>
      <c r="UU157" s="197"/>
      <c r="UV157" s="197"/>
      <c r="UW157" s="197"/>
      <c r="UX157" s="197"/>
      <c r="UY157" s="197"/>
      <c r="UZ157" s="197"/>
      <c r="VA157" s="197"/>
      <c r="VB157" s="197"/>
      <c r="VC157" s="197"/>
      <c r="VD157" s="197"/>
      <c r="VE157" s="197"/>
      <c r="VF157" s="197"/>
      <c r="VG157" s="197"/>
      <c r="VH157" s="197"/>
      <c r="VI157" s="197"/>
      <c r="VJ157" s="197"/>
      <c r="VK157" s="197"/>
      <c r="VL157" s="197"/>
      <c r="VM157" s="197"/>
      <c r="VN157" s="197"/>
      <c r="VO157" s="197"/>
      <c r="VP157" s="197"/>
      <c r="VQ157" s="197"/>
      <c r="VR157" s="197"/>
      <c r="VS157" s="197"/>
      <c r="VT157" s="197"/>
      <c r="VU157" s="197"/>
      <c r="VV157" s="197"/>
      <c r="VW157" s="197"/>
      <c r="VX157" s="197"/>
      <c r="VY157" s="197"/>
      <c r="VZ157" s="197"/>
      <c r="WA157" s="197"/>
      <c r="WB157" s="197"/>
      <c r="WC157" s="197"/>
      <c r="WD157" s="197"/>
      <c r="WE157" s="197"/>
      <c r="WF157" s="197"/>
      <c r="WG157" s="197"/>
      <c r="WH157" s="197"/>
      <c r="WI157" s="197"/>
      <c r="WJ157" s="197"/>
      <c r="WK157" s="197"/>
    </row>
    <row r="158" ht="12.75" customHeight="1">
      <c r="A158" s="213" t="s">
        <v>174</v>
      </c>
      <c r="B158" s="214"/>
      <c r="C158" s="214"/>
      <c r="D158" s="18"/>
      <c r="E158" s="215"/>
      <c r="F158" s="215"/>
      <c r="G158" s="216"/>
      <c r="H158" s="217"/>
      <c r="I158" s="217"/>
      <c r="J158" s="216"/>
      <c r="K158" s="218"/>
      <c r="L158" s="146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249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</row>
    <row r="159" ht="12.75" customHeight="1">
      <c r="A159" s="219" t="s">
        <v>175</v>
      </c>
      <c r="B159" s="190"/>
      <c r="C159" s="220"/>
      <c r="D159" s="221"/>
      <c r="E159" s="222"/>
      <c r="F159" s="200"/>
      <c r="G159" s="199"/>
      <c r="H159" s="201"/>
      <c r="I159" s="201"/>
      <c r="J159" s="199"/>
      <c r="K159" s="223"/>
      <c r="L159" s="146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249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  <c r="VX159" s="1"/>
      <c r="VY159" s="1"/>
      <c r="VZ159" s="1"/>
      <c r="WA159" s="1"/>
      <c r="WB159" s="1"/>
      <c r="WC159" s="1"/>
      <c r="WD159" s="1"/>
      <c r="WE159" s="1"/>
      <c r="WF159" s="1"/>
      <c r="WG159" s="1"/>
      <c r="WH159" s="1"/>
      <c r="WI159" s="1"/>
      <c r="WJ159" s="1"/>
      <c r="WK159" s="1"/>
    </row>
    <row r="160" ht="38.25" customHeight="1">
      <c r="A160" s="198">
        <v>1</v>
      </c>
      <c r="B160" s="342" t="s">
        <v>176</v>
      </c>
      <c r="C160" s="427" t="s">
        <v>147</v>
      </c>
      <c r="D160" s="298">
        <v>1</v>
      </c>
      <c r="E160" s="299"/>
      <c r="F160" s="236">
        <v>4000</v>
      </c>
      <c r="G160" s="327">
        <v>2024</v>
      </c>
      <c r="H160" s="230">
        <v>15</v>
      </c>
      <c r="I160" s="428">
        <v>0</v>
      </c>
      <c r="J160" s="253">
        <v>1</v>
      </c>
      <c r="K160" s="429">
        <v>100</v>
      </c>
      <c r="L160" s="340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249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  <c r="VX160" s="1"/>
      <c r="VY160" s="1"/>
      <c r="VZ160" s="1"/>
      <c r="WA160" s="1"/>
      <c r="WB160" s="1"/>
      <c r="WC160" s="1"/>
      <c r="WD160" s="1"/>
      <c r="WE160" s="1"/>
      <c r="WF160" s="1"/>
      <c r="WG160" s="1"/>
      <c r="WH160" s="1"/>
      <c r="WI160" s="1"/>
      <c r="WJ160" s="1"/>
      <c r="WK160" s="1"/>
    </row>
    <row r="161" s="430" customFormat="1" ht="38.25" customHeight="1">
      <c r="A161" s="431">
        <v>2</v>
      </c>
      <c r="B161" s="432" t="s">
        <v>177</v>
      </c>
      <c r="C161" s="432" t="s">
        <v>178</v>
      </c>
      <c r="D161" s="433">
        <v>1</v>
      </c>
      <c r="E161" s="433">
        <v>150</v>
      </c>
      <c r="F161" s="431"/>
      <c r="G161" s="434">
        <v>2024</v>
      </c>
      <c r="H161" s="435">
        <v>25</v>
      </c>
      <c r="I161" s="431">
        <v>6</v>
      </c>
      <c r="J161" s="436">
        <v>1</v>
      </c>
      <c r="K161" s="437">
        <v>100</v>
      </c>
      <c r="L161" s="438"/>
      <c r="M161" s="439"/>
      <c r="N161" s="439"/>
      <c r="O161" s="439"/>
      <c r="P161" s="439"/>
      <c r="Q161" s="439"/>
      <c r="R161" s="439"/>
      <c r="S161" s="439"/>
      <c r="T161" s="439"/>
      <c r="U161" s="439"/>
      <c r="V161" s="439"/>
      <c r="W161" s="439"/>
      <c r="X161" s="439"/>
      <c r="Y161" s="439"/>
      <c r="Z161" s="439"/>
      <c r="AA161" s="439"/>
      <c r="AB161" s="439"/>
      <c r="AC161" s="439"/>
      <c r="AD161" s="439"/>
      <c r="AE161" s="439"/>
      <c r="AF161" s="439"/>
      <c r="AG161" s="439"/>
      <c r="AH161" s="439"/>
      <c r="AI161" s="439"/>
      <c r="AJ161" s="439"/>
      <c r="AK161" s="439"/>
      <c r="AL161" s="439"/>
      <c r="AM161" s="439"/>
      <c r="AN161" s="439"/>
      <c r="AO161" s="439"/>
      <c r="AP161" s="439"/>
      <c r="AQ161" s="439"/>
      <c r="AR161" s="439"/>
      <c r="AS161" s="439"/>
      <c r="AT161" s="439"/>
      <c r="AU161" s="439"/>
      <c r="AV161" s="439"/>
      <c r="AW161" s="439"/>
      <c r="AX161" s="439"/>
      <c r="AY161" s="439"/>
      <c r="AZ161" s="439"/>
      <c r="BA161" s="439"/>
      <c r="BB161" s="439"/>
      <c r="BC161" s="439"/>
      <c r="BD161" s="439"/>
      <c r="BE161" s="439"/>
      <c r="BF161" s="439"/>
      <c r="BG161" s="440"/>
      <c r="BH161" s="430"/>
      <c r="BI161" s="430"/>
      <c r="BJ161" s="430"/>
      <c r="BK161" s="430"/>
      <c r="BL161" s="430"/>
      <c r="BM161" s="430"/>
      <c r="BN161" s="430"/>
      <c r="BO161" s="430"/>
      <c r="BP161" s="430"/>
      <c r="BQ161" s="430"/>
      <c r="BR161" s="430"/>
      <c r="BS161" s="430"/>
      <c r="BT161" s="430"/>
      <c r="BU161" s="430"/>
      <c r="BV161" s="430"/>
      <c r="BW161" s="430"/>
      <c r="BX161" s="430"/>
      <c r="BY161" s="430"/>
      <c r="BZ161" s="430"/>
      <c r="CA161" s="430"/>
      <c r="CB161" s="430"/>
      <c r="CC161" s="430"/>
      <c r="CD161" s="430"/>
      <c r="CE161" s="430"/>
      <c r="CF161" s="430"/>
      <c r="CG161" s="430"/>
      <c r="CH161" s="430"/>
      <c r="CI161" s="430"/>
      <c r="CJ161" s="430"/>
      <c r="CK161" s="430"/>
      <c r="CL161" s="430"/>
      <c r="CM161" s="430"/>
      <c r="CN161" s="430"/>
      <c r="CO161" s="430"/>
      <c r="CP161" s="430"/>
      <c r="CQ161" s="430"/>
      <c r="CR161" s="430"/>
      <c r="CS161" s="430"/>
      <c r="CT161" s="430"/>
      <c r="CU161" s="430"/>
      <c r="CV161" s="430"/>
      <c r="CW161" s="430"/>
      <c r="CX161" s="430"/>
      <c r="CY161" s="430"/>
      <c r="CZ161" s="430"/>
      <c r="DA161" s="430"/>
      <c r="DB161" s="430"/>
      <c r="DC161" s="430"/>
      <c r="DD161" s="430"/>
      <c r="DE161" s="430"/>
      <c r="DF161" s="430"/>
      <c r="DG161" s="430"/>
      <c r="DH161" s="430"/>
      <c r="DI161" s="430"/>
      <c r="DJ161" s="430"/>
      <c r="DK161" s="430"/>
      <c r="DL161" s="430"/>
      <c r="DM161" s="430"/>
      <c r="DN161" s="430"/>
      <c r="DO161" s="430"/>
      <c r="DP161" s="430"/>
      <c r="DQ161" s="430"/>
      <c r="DR161" s="430"/>
      <c r="DS161" s="430"/>
      <c r="DT161" s="430"/>
      <c r="DU161" s="430"/>
      <c r="DV161" s="430"/>
      <c r="DW161" s="430"/>
      <c r="DX161" s="430"/>
      <c r="DY161" s="430"/>
      <c r="DZ161" s="430"/>
      <c r="EA161" s="430"/>
      <c r="EB161" s="430"/>
      <c r="EC161" s="430"/>
      <c r="ED161" s="430"/>
      <c r="EE161" s="430"/>
      <c r="EF161" s="430"/>
      <c r="EG161" s="430"/>
      <c r="EH161" s="430"/>
      <c r="EI161" s="430"/>
      <c r="EJ161" s="430"/>
      <c r="EK161" s="430"/>
      <c r="EL161" s="430"/>
      <c r="EM161" s="430"/>
      <c r="EN161" s="430"/>
      <c r="EO161" s="430"/>
      <c r="EP161" s="430"/>
      <c r="EQ161" s="430"/>
      <c r="ER161" s="430"/>
      <c r="ES161" s="430"/>
      <c r="ET161" s="430"/>
      <c r="EU161" s="430"/>
      <c r="EV161" s="430"/>
      <c r="EW161" s="430"/>
      <c r="EX161" s="430"/>
      <c r="EY161" s="430"/>
      <c r="EZ161" s="430"/>
      <c r="FA161" s="430"/>
      <c r="FB161" s="430"/>
      <c r="FC161" s="430"/>
      <c r="FD161" s="430"/>
      <c r="FE161" s="430"/>
      <c r="FF161" s="430"/>
      <c r="FG161" s="430"/>
      <c r="FH161" s="430"/>
      <c r="FI161" s="430"/>
      <c r="FJ161" s="430"/>
      <c r="FK161" s="430"/>
      <c r="FL161" s="430"/>
      <c r="FM161" s="430"/>
      <c r="FN161" s="430"/>
      <c r="FO161" s="430"/>
      <c r="FP161" s="430"/>
      <c r="FQ161" s="430"/>
      <c r="FR161" s="430"/>
      <c r="FS161" s="430"/>
      <c r="FT161" s="430"/>
      <c r="FU161" s="430"/>
      <c r="FV161" s="430"/>
      <c r="FW161" s="430"/>
      <c r="FX161" s="430"/>
      <c r="FY161" s="430"/>
      <c r="FZ161" s="430"/>
      <c r="GA161" s="430"/>
      <c r="GB161" s="430"/>
      <c r="GC161" s="430"/>
      <c r="GD161" s="430"/>
      <c r="GE161" s="430"/>
      <c r="GF161" s="430"/>
      <c r="GG161" s="430"/>
      <c r="GH161" s="430"/>
      <c r="GI161" s="430"/>
      <c r="GJ161" s="430"/>
      <c r="GK161" s="430"/>
      <c r="GL161" s="430"/>
      <c r="GM161" s="430"/>
      <c r="GN161" s="430"/>
      <c r="GO161" s="430"/>
      <c r="GP161" s="430"/>
      <c r="GQ161" s="430"/>
      <c r="GR161" s="430"/>
      <c r="GS161" s="430"/>
      <c r="GT161" s="430"/>
      <c r="GU161" s="430"/>
      <c r="GV161" s="430"/>
      <c r="GW161" s="430"/>
      <c r="GX161" s="430"/>
      <c r="GY161" s="430"/>
      <c r="GZ161" s="430"/>
      <c r="HA161" s="430"/>
      <c r="HB161" s="430"/>
      <c r="HC161" s="430"/>
      <c r="HD161" s="430"/>
      <c r="HE161" s="430"/>
      <c r="HF161" s="430"/>
      <c r="HG161" s="430"/>
      <c r="HH161" s="430"/>
      <c r="HI161" s="430"/>
      <c r="HJ161" s="430"/>
      <c r="HK161" s="430"/>
      <c r="HL161" s="430"/>
      <c r="HM161" s="430"/>
      <c r="HN161" s="430"/>
      <c r="HO161" s="430"/>
      <c r="HP161" s="430"/>
      <c r="HQ161" s="430"/>
      <c r="HR161" s="430"/>
      <c r="HS161" s="430"/>
      <c r="HT161" s="430"/>
      <c r="HU161" s="430"/>
      <c r="HV161" s="430"/>
      <c r="HW161" s="430"/>
      <c r="HX161" s="430"/>
      <c r="HY161" s="430"/>
      <c r="HZ161" s="430"/>
      <c r="IA161" s="430"/>
      <c r="IB161" s="430"/>
      <c r="IC161" s="430"/>
      <c r="ID161" s="430"/>
      <c r="IE161" s="430"/>
      <c r="IF161" s="430"/>
      <c r="IG161" s="430"/>
      <c r="IH161" s="430"/>
      <c r="II161" s="430"/>
      <c r="IJ161" s="430"/>
      <c r="IK161" s="430"/>
      <c r="IL161" s="430"/>
      <c r="IM161" s="430"/>
      <c r="IN161" s="430"/>
      <c r="IO161" s="430"/>
      <c r="IP161" s="430"/>
      <c r="IQ161" s="430"/>
      <c r="IR161" s="430"/>
      <c r="IS161" s="430"/>
      <c r="IT161" s="430"/>
      <c r="IU161" s="430"/>
      <c r="IV161" s="430"/>
      <c r="IW161" s="430"/>
      <c r="IX161" s="430"/>
      <c r="IY161" s="430"/>
      <c r="IZ161" s="430"/>
      <c r="JA161" s="430"/>
      <c r="JB161" s="430"/>
      <c r="JC161" s="430"/>
      <c r="JD161" s="430"/>
      <c r="JE161" s="430"/>
      <c r="JF161" s="430"/>
      <c r="JG161" s="430"/>
      <c r="JH161" s="430"/>
      <c r="JI161" s="430"/>
      <c r="JJ161" s="430"/>
      <c r="JK161" s="430"/>
      <c r="JL161" s="430"/>
      <c r="JM161" s="430"/>
      <c r="JN161" s="430"/>
      <c r="JO161" s="430"/>
      <c r="JP161" s="430"/>
      <c r="JQ161" s="430"/>
      <c r="JR161" s="430"/>
      <c r="JS161" s="430"/>
      <c r="JT161" s="430"/>
      <c r="JU161" s="430"/>
      <c r="JV161" s="430"/>
      <c r="JW161" s="430"/>
      <c r="JX161" s="430"/>
      <c r="JY161" s="430"/>
      <c r="JZ161" s="430"/>
      <c r="KA161" s="430"/>
      <c r="KB161" s="430"/>
      <c r="KC161" s="430"/>
      <c r="KD161" s="430"/>
      <c r="KE161" s="430"/>
      <c r="KF161" s="430"/>
      <c r="KG161" s="430"/>
      <c r="KH161" s="430"/>
      <c r="KI161" s="430"/>
      <c r="KJ161" s="430"/>
      <c r="KK161" s="430"/>
      <c r="KL161" s="430"/>
      <c r="KM161" s="430"/>
      <c r="KN161" s="430"/>
      <c r="KO161" s="430"/>
      <c r="KP161" s="430"/>
      <c r="KQ161" s="430"/>
      <c r="KR161" s="430"/>
      <c r="KS161" s="430"/>
      <c r="KT161" s="430"/>
      <c r="KU161" s="430"/>
      <c r="KV161" s="430"/>
      <c r="KW161" s="430"/>
      <c r="KX161" s="430"/>
      <c r="KY161" s="430"/>
      <c r="KZ161" s="430"/>
      <c r="LA161" s="430"/>
      <c r="LB161" s="430"/>
      <c r="LC161" s="430"/>
      <c r="LD161" s="430"/>
      <c r="LE161" s="430"/>
      <c r="LF161" s="430"/>
      <c r="LG161" s="430"/>
      <c r="LH161" s="430"/>
      <c r="LI161" s="430"/>
      <c r="LJ161" s="430"/>
      <c r="LK161" s="430"/>
      <c r="LL161" s="430"/>
      <c r="LM161" s="430"/>
      <c r="LN161" s="430"/>
      <c r="LO161" s="430"/>
      <c r="LP161" s="430"/>
      <c r="LQ161" s="430"/>
      <c r="LR161" s="430"/>
      <c r="LS161" s="430"/>
      <c r="LT161" s="430"/>
      <c r="LU161" s="430"/>
      <c r="LV161" s="430"/>
      <c r="LW161" s="430"/>
      <c r="LX161" s="430"/>
      <c r="LY161" s="430"/>
      <c r="LZ161" s="430"/>
      <c r="MA161" s="430"/>
      <c r="MB161" s="430"/>
      <c r="MC161" s="430"/>
      <c r="MD161" s="430"/>
      <c r="ME161" s="430"/>
      <c r="MF161" s="430"/>
      <c r="MG161" s="430"/>
      <c r="MH161" s="430"/>
      <c r="MI161" s="430"/>
      <c r="MJ161" s="430"/>
      <c r="MK161" s="430"/>
      <c r="ML161" s="430"/>
      <c r="MM161" s="430"/>
      <c r="MN161" s="430"/>
      <c r="MO161" s="430"/>
      <c r="MP161" s="430"/>
      <c r="MQ161" s="430"/>
      <c r="MR161" s="430"/>
      <c r="MS161" s="430"/>
      <c r="MT161" s="430"/>
      <c r="MU161" s="430"/>
      <c r="MV161" s="430"/>
      <c r="MW161" s="430"/>
      <c r="MX161" s="430"/>
      <c r="MY161" s="430"/>
      <c r="MZ161" s="430"/>
      <c r="NA161" s="430"/>
      <c r="NB161" s="430"/>
      <c r="NC161" s="430"/>
      <c r="ND161" s="430"/>
      <c r="NE161" s="430"/>
      <c r="NF161" s="430"/>
      <c r="NG161" s="430"/>
      <c r="NH161" s="430"/>
      <c r="NI161" s="430"/>
      <c r="NJ161" s="430"/>
      <c r="NK161" s="430"/>
      <c r="NL161" s="430"/>
      <c r="NM161" s="430"/>
      <c r="NN161" s="430"/>
      <c r="NO161" s="430"/>
      <c r="NP161" s="430"/>
      <c r="NQ161" s="430"/>
      <c r="NR161" s="430"/>
      <c r="NS161" s="430"/>
      <c r="NT161" s="430"/>
      <c r="NU161" s="430"/>
      <c r="NV161" s="430"/>
      <c r="NW161" s="430"/>
      <c r="NX161" s="430"/>
      <c r="NY161" s="430"/>
      <c r="NZ161" s="430"/>
      <c r="OA161" s="430"/>
      <c r="OB161" s="430"/>
      <c r="OC161" s="430"/>
      <c r="OD161" s="430"/>
      <c r="OE161" s="430"/>
      <c r="OF161" s="430"/>
      <c r="OG161" s="430"/>
      <c r="OH161" s="430"/>
      <c r="OI161" s="430"/>
      <c r="OJ161" s="430"/>
      <c r="OK161" s="430"/>
      <c r="OL161" s="430"/>
      <c r="OM161" s="430"/>
      <c r="ON161" s="430"/>
      <c r="OO161" s="430"/>
      <c r="OP161" s="430"/>
      <c r="OQ161" s="430"/>
      <c r="OR161" s="430"/>
      <c r="OS161" s="430"/>
      <c r="OT161" s="430"/>
      <c r="OU161" s="430"/>
      <c r="OV161" s="430"/>
      <c r="OW161" s="430"/>
      <c r="OX161" s="430"/>
      <c r="OY161" s="430"/>
      <c r="OZ161" s="430"/>
      <c r="PA161" s="430"/>
      <c r="PB161" s="430"/>
      <c r="PC161" s="430"/>
      <c r="PD161" s="430"/>
      <c r="PE161" s="430"/>
      <c r="PF161" s="430"/>
      <c r="PG161" s="430"/>
      <c r="PH161" s="430"/>
      <c r="PI161" s="430"/>
      <c r="PJ161" s="430"/>
      <c r="PK161" s="430"/>
      <c r="PL161" s="430"/>
      <c r="PM161" s="430"/>
      <c r="PN161" s="430"/>
      <c r="PO161" s="430"/>
      <c r="PP161" s="430"/>
      <c r="PQ161" s="430"/>
      <c r="PR161" s="430"/>
      <c r="PS161" s="430"/>
      <c r="PT161" s="430"/>
      <c r="PU161" s="430"/>
      <c r="PV161" s="430"/>
      <c r="PW161" s="430"/>
      <c r="PX161" s="430"/>
      <c r="PY161" s="430"/>
      <c r="PZ161" s="430"/>
      <c r="QA161" s="430"/>
      <c r="QB161" s="430"/>
      <c r="QC161" s="430"/>
      <c r="QD161" s="430"/>
      <c r="QE161" s="430"/>
      <c r="QF161" s="430"/>
      <c r="QG161" s="430"/>
      <c r="QH161" s="430"/>
      <c r="QI161" s="430"/>
      <c r="QJ161" s="430"/>
      <c r="QK161" s="430"/>
      <c r="QL161" s="430"/>
      <c r="QM161" s="430"/>
      <c r="QN161" s="430"/>
      <c r="QO161" s="430"/>
      <c r="QP161" s="430"/>
      <c r="QQ161" s="430"/>
      <c r="QR161" s="430"/>
      <c r="QS161" s="430"/>
      <c r="QT161" s="430"/>
      <c r="QU161" s="430"/>
      <c r="QV161" s="430"/>
      <c r="QW161" s="430"/>
      <c r="QX161" s="430"/>
      <c r="QY161" s="430"/>
      <c r="QZ161" s="430"/>
      <c r="RA161" s="430"/>
      <c r="RB161" s="430"/>
      <c r="RC161" s="430"/>
      <c r="RD161" s="430"/>
      <c r="RE161" s="430"/>
      <c r="RF161" s="430"/>
      <c r="RG161" s="430"/>
      <c r="RH161" s="430"/>
      <c r="RI161" s="430"/>
      <c r="RJ161" s="430"/>
      <c r="RK161" s="430"/>
      <c r="RL161" s="430"/>
      <c r="RM161" s="430"/>
      <c r="RN161" s="430"/>
      <c r="RO161" s="430"/>
      <c r="RP161" s="430"/>
      <c r="RQ161" s="430"/>
      <c r="RR161" s="430"/>
      <c r="RS161" s="430"/>
      <c r="RT161" s="430"/>
      <c r="RU161" s="430"/>
      <c r="RV161" s="430"/>
      <c r="RW161" s="430"/>
      <c r="RX161" s="430"/>
      <c r="RY161" s="430"/>
      <c r="RZ161" s="430"/>
      <c r="SA161" s="430"/>
      <c r="SB161" s="430"/>
      <c r="SC161" s="430"/>
      <c r="SD161" s="430"/>
      <c r="SE161" s="430"/>
      <c r="SF161" s="430"/>
      <c r="SG161" s="430"/>
      <c r="SH161" s="430"/>
      <c r="SI161" s="430"/>
      <c r="SJ161" s="430"/>
      <c r="SK161" s="430"/>
      <c r="SL161" s="430"/>
      <c r="SM161" s="430"/>
      <c r="SN161" s="430"/>
      <c r="SO161" s="430"/>
      <c r="SP161" s="430"/>
      <c r="SQ161" s="430"/>
      <c r="SR161" s="430"/>
      <c r="SS161" s="430"/>
      <c r="ST161" s="430"/>
      <c r="SU161" s="430"/>
      <c r="SV161" s="430"/>
      <c r="SW161" s="430"/>
      <c r="SX161" s="430"/>
      <c r="SY161" s="430"/>
      <c r="SZ161" s="430"/>
      <c r="TA161" s="430"/>
      <c r="TB161" s="430"/>
      <c r="TC161" s="430"/>
      <c r="TD161" s="430"/>
      <c r="TE161" s="430"/>
      <c r="TF161" s="430"/>
      <c r="TG161" s="430"/>
      <c r="TH161" s="430"/>
      <c r="TI161" s="430"/>
      <c r="TJ161" s="430"/>
      <c r="TK161" s="430"/>
      <c r="TL161" s="430"/>
      <c r="TM161" s="430"/>
      <c r="TN161" s="430"/>
      <c r="TO161" s="430"/>
      <c r="TP161" s="430"/>
      <c r="TQ161" s="430"/>
      <c r="TR161" s="430"/>
      <c r="TS161" s="430"/>
      <c r="TT161" s="430"/>
      <c r="TU161" s="430"/>
      <c r="TV161" s="430"/>
      <c r="TW161" s="430"/>
      <c r="TX161" s="430"/>
      <c r="TY161" s="430"/>
      <c r="TZ161" s="430"/>
      <c r="UA161" s="430"/>
      <c r="UB161" s="430"/>
      <c r="UC161" s="430"/>
      <c r="UD161" s="430"/>
      <c r="UE161" s="430"/>
      <c r="UF161" s="430"/>
      <c r="UG161" s="430"/>
      <c r="UH161" s="430"/>
      <c r="UI161" s="430"/>
      <c r="UJ161" s="430"/>
      <c r="UK161" s="430"/>
      <c r="UL161" s="430"/>
      <c r="UM161" s="430"/>
      <c r="UN161" s="430"/>
      <c r="UO161" s="430"/>
      <c r="UP161" s="430"/>
      <c r="UQ161" s="430"/>
      <c r="UR161" s="430"/>
      <c r="US161" s="430"/>
      <c r="UT161" s="430"/>
      <c r="UU161" s="430"/>
      <c r="UV161" s="430"/>
      <c r="UW161" s="430"/>
      <c r="UX161" s="430"/>
      <c r="UY161" s="430"/>
      <c r="UZ161" s="430"/>
      <c r="VA161" s="430"/>
      <c r="VB161" s="430"/>
      <c r="VC161" s="430"/>
      <c r="VD161" s="430"/>
      <c r="VE161" s="430"/>
      <c r="VF161" s="430"/>
      <c r="VG161" s="430"/>
      <c r="VH161" s="430"/>
      <c r="VI161" s="430"/>
      <c r="VJ161" s="430"/>
      <c r="VK161" s="430"/>
      <c r="VL161" s="430"/>
      <c r="VM161" s="430"/>
      <c r="VN161" s="430"/>
      <c r="VO161" s="430"/>
      <c r="VP161" s="430"/>
      <c r="VQ161" s="430"/>
      <c r="VR161" s="430"/>
      <c r="VS161" s="430"/>
      <c r="VT161" s="430"/>
      <c r="VU161" s="430"/>
      <c r="VV161" s="430"/>
      <c r="VW161" s="430"/>
      <c r="VX161" s="430"/>
      <c r="VY161" s="430"/>
      <c r="VZ161" s="430"/>
      <c r="WA161" s="430"/>
      <c r="WB161" s="430"/>
      <c r="WC161" s="430"/>
      <c r="WD161" s="430"/>
      <c r="WE161" s="430"/>
      <c r="WF161" s="430"/>
      <c r="WG161" s="430"/>
      <c r="WH161" s="430"/>
      <c r="WI161" s="430"/>
      <c r="WJ161" s="430"/>
      <c r="WK161" s="430"/>
    </row>
    <row r="162" ht="12.75" customHeight="1">
      <c r="A162" s="245">
        <v>2</v>
      </c>
      <c r="B162" s="338" t="s">
        <v>70</v>
      </c>
      <c r="C162" s="338"/>
      <c r="D162" s="339"/>
      <c r="E162" s="361">
        <f>E161</f>
        <v>150</v>
      </c>
      <c r="F162" s="361">
        <f>SUM(F160:F160)</f>
        <v>4000</v>
      </c>
      <c r="G162" s="361"/>
      <c r="H162" s="441">
        <f>SUM(H160:H160)</f>
        <v>15</v>
      </c>
      <c r="I162" s="441">
        <f>SUM(I160:I160)</f>
        <v>0</v>
      </c>
      <c r="J162" s="361">
        <f>SUM(J160:J160)</f>
        <v>1</v>
      </c>
      <c r="K162" s="442"/>
      <c r="L162" s="146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249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  <c r="VX162" s="1"/>
      <c r="VY162" s="1"/>
      <c r="VZ162" s="1"/>
      <c r="WA162" s="1"/>
      <c r="WB162" s="1"/>
      <c r="WC162" s="1"/>
      <c r="WD162" s="1"/>
      <c r="WE162" s="1"/>
      <c r="WF162" s="1"/>
      <c r="WG162" s="1"/>
      <c r="WH162" s="1"/>
      <c r="WI162" s="1"/>
      <c r="WJ162" s="1"/>
      <c r="WK162" s="1"/>
    </row>
    <row r="163" ht="12.75" customHeight="1">
      <c r="A163" s="219" t="s">
        <v>179</v>
      </c>
      <c r="B163" s="190"/>
      <c r="C163" s="190"/>
      <c r="D163" s="221"/>
      <c r="E163" s="200"/>
      <c r="F163" s="200"/>
      <c r="G163" s="199"/>
      <c r="H163" s="201"/>
      <c r="I163" s="201"/>
      <c r="J163" s="199"/>
      <c r="K163" s="223"/>
      <c r="L163" s="146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249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  <c r="VX163" s="1"/>
      <c r="VY163" s="1"/>
      <c r="VZ163" s="1"/>
      <c r="WA163" s="1"/>
      <c r="WB163" s="1"/>
      <c r="WC163" s="1"/>
      <c r="WD163" s="1"/>
      <c r="WE163" s="1"/>
      <c r="WF163" s="1"/>
      <c r="WG163" s="1"/>
      <c r="WH163" s="1"/>
      <c r="WI163" s="1"/>
      <c r="WJ163" s="1"/>
      <c r="WK163" s="1"/>
    </row>
    <row r="164" ht="38.25" customHeight="1">
      <c r="A164" s="198">
        <v>1</v>
      </c>
      <c r="B164" s="219" t="s">
        <v>180</v>
      </c>
      <c r="C164" s="443" t="s">
        <v>181</v>
      </c>
      <c r="D164" s="251">
        <v>1</v>
      </c>
      <c r="E164" s="244">
        <v>200</v>
      </c>
      <c r="F164" s="259"/>
      <c r="G164" s="199">
        <v>2024</v>
      </c>
      <c r="H164" s="230">
        <v>5</v>
      </c>
      <c r="I164" s="200"/>
      <c r="J164" s="236">
        <v>1</v>
      </c>
      <c r="K164" s="223">
        <v>100</v>
      </c>
      <c r="L164" s="239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249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  <c r="VX164" s="1"/>
      <c r="VY164" s="1"/>
      <c r="VZ164" s="1"/>
      <c r="WA164" s="1"/>
      <c r="WB164" s="1"/>
      <c r="WC164" s="1"/>
      <c r="WD164" s="1"/>
      <c r="WE164" s="1"/>
      <c r="WF164" s="1"/>
      <c r="WG164" s="1"/>
      <c r="WH164" s="1"/>
      <c r="WI164" s="1"/>
      <c r="WJ164" s="1"/>
      <c r="WK164" s="1"/>
    </row>
    <row r="165" ht="12.75" customHeight="1">
      <c r="A165" s="245">
        <v>1</v>
      </c>
      <c r="B165" s="214" t="s">
        <v>70</v>
      </c>
      <c r="C165" s="214"/>
      <c r="D165" s="339"/>
      <c r="E165" s="113">
        <f>E164</f>
        <v>200</v>
      </c>
      <c r="F165" s="215"/>
      <c r="G165" s="216"/>
      <c r="H165" s="217">
        <f>SUM(H164:H164)</f>
        <v>5</v>
      </c>
      <c r="I165" s="217">
        <f>SUM(I164:I164)</f>
        <v>0</v>
      </c>
      <c r="J165" s="216">
        <f>SUM(J164:J164)</f>
        <v>1</v>
      </c>
      <c r="K165" s="248"/>
      <c r="L165" s="146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249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  <c r="VQ165" s="1"/>
      <c r="VR165" s="1"/>
      <c r="VS165" s="1"/>
      <c r="VT165" s="1"/>
      <c r="VU165" s="1"/>
      <c r="VV165" s="1"/>
      <c r="VW165" s="1"/>
      <c r="VX165" s="1"/>
      <c r="VY165" s="1"/>
      <c r="VZ165" s="1"/>
      <c r="WA165" s="1"/>
      <c r="WB165" s="1"/>
      <c r="WC165" s="1"/>
      <c r="WD165" s="1"/>
      <c r="WE165" s="1"/>
      <c r="WF165" s="1"/>
      <c r="WG165" s="1"/>
      <c r="WH165" s="1"/>
      <c r="WI165" s="1"/>
      <c r="WJ165" s="1"/>
      <c r="WK165" s="1"/>
    </row>
    <row r="166" s="197" customFormat="1" ht="12.75" customHeight="1">
      <c r="A166" s="245">
        <f>A165+A162</f>
        <v>3</v>
      </c>
      <c r="B166" s="214" t="s">
        <v>96</v>
      </c>
      <c r="C166" s="214"/>
      <c r="D166" s="18"/>
      <c r="E166" s="216">
        <f>E162+E165</f>
        <v>350</v>
      </c>
      <c r="F166" s="215"/>
      <c r="G166" s="216"/>
      <c r="H166" s="217">
        <f>H162+H165</f>
        <v>20</v>
      </c>
      <c r="I166" s="217">
        <f>I162+I165</f>
        <v>0</v>
      </c>
      <c r="J166" s="216">
        <f>J162+J165</f>
        <v>2</v>
      </c>
      <c r="K166" s="248"/>
      <c r="L166" s="205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7"/>
      <c r="BH166" s="197"/>
      <c r="BI166" s="197"/>
      <c r="BJ166" s="197"/>
      <c r="BK166" s="197"/>
      <c r="BL166" s="197"/>
      <c r="BM166" s="197"/>
      <c r="BN166" s="197"/>
      <c r="BO166" s="197"/>
      <c r="BP166" s="197"/>
      <c r="BQ166" s="197"/>
      <c r="BR166" s="197"/>
      <c r="BS166" s="197"/>
      <c r="BT166" s="197"/>
      <c r="BU166" s="197"/>
      <c r="BV166" s="197"/>
      <c r="BW166" s="197"/>
      <c r="BX166" s="197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7"/>
      <c r="CQ166" s="197"/>
      <c r="CR166" s="197"/>
      <c r="CS166" s="197"/>
      <c r="CT166" s="197"/>
      <c r="CU166" s="197"/>
      <c r="CV166" s="197"/>
      <c r="CW166" s="197"/>
      <c r="CX166" s="197"/>
      <c r="CY166" s="197"/>
      <c r="CZ166" s="197"/>
      <c r="DA166" s="197"/>
      <c r="DB166" s="197"/>
      <c r="DC166" s="197"/>
      <c r="DD166" s="197"/>
      <c r="DE166" s="197"/>
      <c r="DF166" s="197"/>
      <c r="DG166" s="197"/>
      <c r="DH166" s="197"/>
      <c r="DI166" s="197"/>
      <c r="DJ166" s="197"/>
      <c r="DK166" s="197"/>
      <c r="DL166" s="197"/>
      <c r="DM166" s="197"/>
      <c r="DN166" s="197"/>
      <c r="DO166" s="197"/>
      <c r="DP166" s="197"/>
      <c r="DQ166" s="197"/>
      <c r="DR166" s="197"/>
      <c r="DS166" s="197"/>
      <c r="DT166" s="197"/>
      <c r="DU166" s="197"/>
      <c r="DV166" s="197"/>
      <c r="DW166" s="197"/>
      <c r="DX166" s="197"/>
      <c r="DY166" s="197"/>
      <c r="DZ166" s="197"/>
      <c r="EA166" s="197"/>
      <c r="EB166" s="197"/>
      <c r="EC166" s="197"/>
      <c r="ED166" s="197"/>
      <c r="EE166" s="197"/>
      <c r="EF166" s="197"/>
      <c r="EG166" s="197"/>
      <c r="EH166" s="197"/>
      <c r="EI166" s="197"/>
      <c r="EJ166" s="197"/>
      <c r="EK166" s="197"/>
      <c r="EL166" s="197"/>
      <c r="EM166" s="197"/>
      <c r="EN166" s="197"/>
      <c r="EO166" s="197"/>
      <c r="EP166" s="197"/>
      <c r="EQ166" s="197"/>
      <c r="ER166" s="197"/>
      <c r="ES166" s="197"/>
      <c r="ET166" s="197"/>
      <c r="EU166" s="197"/>
      <c r="EV166" s="197"/>
      <c r="EW166" s="197"/>
      <c r="EX166" s="197"/>
      <c r="EY166" s="197"/>
      <c r="EZ166" s="197"/>
      <c r="FA166" s="197"/>
      <c r="FB166" s="197"/>
      <c r="FC166" s="197"/>
      <c r="FD166" s="197"/>
      <c r="FE166" s="197"/>
      <c r="FF166" s="197"/>
      <c r="FG166" s="197"/>
      <c r="FH166" s="197"/>
      <c r="FI166" s="197"/>
      <c r="FJ166" s="197"/>
      <c r="FK166" s="197"/>
      <c r="FL166" s="197"/>
      <c r="FM166" s="197"/>
      <c r="FN166" s="197"/>
      <c r="FO166" s="197"/>
      <c r="FP166" s="197"/>
      <c r="FQ166" s="197"/>
      <c r="FR166" s="197"/>
      <c r="FS166" s="197"/>
      <c r="FT166" s="197"/>
      <c r="FU166" s="197"/>
      <c r="FV166" s="197"/>
      <c r="FW166" s="197"/>
      <c r="FX166" s="197"/>
      <c r="FY166" s="197"/>
      <c r="FZ166" s="197"/>
      <c r="GA166" s="197"/>
      <c r="GB166" s="197"/>
      <c r="GC166" s="197"/>
      <c r="GD166" s="197"/>
      <c r="GE166" s="197"/>
      <c r="GF166" s="197"/>
      <c r="GG166" s="197"/>
      <c r="GH166" s="197"/>
      <c r="GI166" s="197"/>
      <c r="GJ166" s="197"/>
      <c r="GK166" s="197"/>
      <c r="GL166" s="197"/>
      <c r="GM166" s="197"/>
      <c r="GN166" s="197"/>
      <c r="GO166" s="197"/>
      <c r="GP166" s="197"/>
      <c r="GQ166" s="197"/>
      <c r="GR166" s="197"/>
      <c r="GS166" s="197"/>
      <c r="GT166" s="197"/>
      <c r="GU166" s="197"/>
      <c r="GV166" s="197"/>
      <c r="GW166" s="197"/>
      <c r="GX166" s="197"/>
      <c r="GY166" s="197"/>
      <c r="GZ166" s="197"/>
      <c r="HA166" s="197"/>
      <c r="HB166" s="197"/>
      <c r="HC166" s="197"/>
      <c r="HD166" s="197"/>
      <c r="HE166" s="197"/>
      <c r="HF166" s="197"/>
      <c r="HG166" s="197"/>
      <c r="HH166" s="197"/>
      <c r="HI166" s="197"/>
      <c r="HJ166" s="197"/>
      <c r="HK166" s="197"/>
      <c r="HL166" s="197"/>
      <c r="HM166" s="197"/>
      <c r="HN166" s="197"/>
      <c r="HO166" s="197"/>
      <c r="HP166" s="197"/>
      <c r="HQ166" s="197"/>
      <c r="HR166" s="197"/>
      <c r="HS166" s="197"/>
      <c r="HT166" s="197"/>
      <c r="HU166" s="197"/>
      <c r="HV166" s="197"/>
      <c r="HW166" s="197"/>
      <c r="HX166" s="197"/>
      <c r="HY166" s="197"/>
      <c r="HZ166" s="197"/>
      <c r="IA166" s="197"/>
      <c r="IB166" s="197"/>
      <c r="IC166" s="197"/>
      <c r="ID166" s="197"/>
      <c r="IE166" s="197"/>
      <c r="IF166" s="197"/>
      <c r="IG166" s="197"/>
      <c r="IH166" s="197"/>
      <c r="II166" s="197"/>
      <c r="IJ166" s="197"/>
      <c r="IK166" s="197"/>
      <c r="IL166" s="197"/>
      <c r="IM166" s="197"/>
      <c r="IN166" s="197"/>
      <c r="IO166" s="197"/>
      <c r="IP166" s="197"/>
      <c r="IQ166" s="197"/>
      <c r="IR166" s="197"/>
      <c r="IS166" s="197"/>
      <c r="IT166" s="197"/>
      <c r="IU166" s="197"/>
      <c r="IV166" s="197"/>
      <c r="IW166" s="197"/>
      <c r="IX166" s="197"/>
      <c r="IY166" s="197"/>
      <c r="IZ166" s="197"/>
      <c r="JA166" s="197"/>
      <c r="JB166" s="197"/>
      <c r="JC166" s="197"/>
      <c r="JD166" s="197"/>
      <c r="JE166" s="197"/>
      <c r="JF166" s="197"/>
      <c r="JG166" s="197"/>
      <c r="JH166" s="197"/>
      <c r="JI166" s="197"/>
      <c r="JJ166" s="197"/>
      <c r="JK166" s="197"/>
      <c r="JL166" s="197"/>
      <c r="JM166" s="197"/>
      <c r="JN166" s="197"/>
      <c r="JO166" s="197"/>
      <c r="JP166" s="197"/>
      <c r="JQ166" s="197"/>
      <c r="JR166" s="197"/>
      <c r="JS166" s="197"/>
      <c r="JT166" s="197"/>
      <c r="JU166" s="197"/>
      <c r="JV166" s="197"/>
      <c r="JW166" s="197"/>
      <c r="JX166" s="197"/>
      <c r="JY166" s="197"/>
      <c r="JZ166" s="197"/>
      <c r="KA166" s="197"/>
      <c r="KB166" s="197"/>
      <c r="KC166" s="197"/>
      <c r="KD166" s="197"/>
      <c r="KE166" s="197"/>
      <c r="KF166" s="197"/>
      <c r="KG166" s="197"/>
      <c r="KH166" s="197"/>
      <c r="KI166" s="197"/>
      <c r="KJ166" s="197"/>
      <c r="KK166" s="197"/>
      <c r="KL166" s="197"/>
      <c r="KM166" s="197"/>
      <c r="KN166" s="197"/>
      <c r="KO166" s="197"/>
      <c r="KP166" s="197"/>
      <c r="KQ166" s="197"/>
      <c r="KR166" s="197"/>
      <c r="KS166" s="197"/>
      <c r="KT166" s="197"/>
      <c r="KU166" s="197"/>
      <c r="KV166" s="197"/>
      <c r="KW166" s="197"/>
      <c r="KX166" s="197"/>
      <c r="KY166" s="197"/>
      <c r="KZ166" s="197"/>
      <c r="LA166" s="197"/>
      <c r="LB166" s="197"/>
      <c r="LC166" s="197"/>
      <c r="LD166" s="197"/>
      <c r="LE166" s="197"/>
      <c r="LF166" s="197"/>
      <c r="LG166" s="197"/>
      <c r="LH166" s="197"/>
      <c r="LI166" s="197"/>
      <c r="LJ166" s="197"/>
      <c r="LK166" s="197"/>
      <c r="LL166" s="197"/>
      <c r="LM166" s="197"/>
      <c r="LN166" s="197"/>
      <c r="LO166" s="197"/>
      <c r="LP166" s="197"/>
      <c r="LQ166" s="197"/>
      <c r="LR166" s="197"/>
      <c r="LS166" s="197"/>
      <c r="LT166" s="197"/>
      <c r="LU166" s="197"/>
      <c r="LV166" s="197"/>
      <c r="LW166" s="197"/>
      <c r="LX166" s="197"/>
      <c r="LY166" s="197"/>
      <c r="LZ166" s="197"/>
      <c r="MA166" s="197"/>
      <c r="MB166" s="197"/>
      <c r="MC166" s="197"/>
      <c r="MD166" s="197"/>
      <c r="ME166" s="197"/>
      <c r="MF166" s="197"/>
      <c r="MG166" s="197"/>
      <c r="MH166" s="197"/>
      <c r="MI166" s="197"/>
      <c r="MJ166" s="197"/>
      <c r="MK166" s="197"/>
      <c r="ML166" s="197"/>
      <c r="MM166" s="197"/>
      <c r="MN166" s="197"/>
      <c r="MO166" s="197"/>
      <c r="MP166" s="197"/>
      <c r="MQ166" s="197"/>
      <c r="MR166" s="197"/>
      <c r="MS166" s="197"/>
      <c r="MT166" s="197"/>
      <c r="MU166" s="197"/>
      <c r="MV166" s="197"/>
      <c r="MW166" s="197"/>
      <c r="MX166" s="197"/>
      <c r="MY166" s="197"/>
      <c r="MZ166" s="197"/>
      <c r="NA166" s="197"/>
      <c r="NB166" s="197"/>
      <c r="NC166" s="197"/>
      <c r="ND166" s="197"/>
      <c r="NE166" s="197"/>
      <c r="NF166" s="197"/>
      <c r="NG166" s="197"/>
      <c r="NH166" s="197"/>
      <c r="NI166" s="197"/>
      <c r="NJ166" s="197"/>
      <c r="NK166" s="197"/>
      <c r="NL166" s="197"/>
      <c r="NM166" s="197"/>
      <c r="NN166" s="197"/>
      <c r="NO166" s="197"/>
      <c r="NP166" s="197"/>
      <c r="NQ166" s="197"/>
      <c r="NR166" s="197"/>
      <c r="NS166" s="197"/>
      <c r="NT166" s="197"/>
      <c r="NU166" s="197"/>
      <c r="NV166" s="197"/>
      <c r="NW166" s="197"/>
      <c r="NX166" s="197"/>
      <c r="NY166" s="197"/>
      <c r="NZ166" s="197"/>
      <c r="OA166" s="197"/>
      <c r="OB166" s="197"/>
      <c r="OC166" s="197"/>
      <c r="OD166" s="197"/>
      <c r="OE166" s="197"/>
      <c r="OF166" s="197"/>
      <c r="OG166" s="197"/>
      <c r="OH166" s="197"/>
      <c r="OI166" s="197"/>
      <c r="OJ166" s="197"/>
      <c r="OK166" s="197"/>
      <c r="OL166" s="197"/>
      <c r="OM166" s="197"/>
      <c r="ON166" s="197"/>
      <c r="OO166" s="197"/>
      <c r="OP166" s="197"/>
      <c r="OQ166" s="197"/>
      <c r="OR166" s="197"/>
      <c r="OS166" s="197"/>
      <c r="OT166" s="197"/>
      <c r="OU166" s="197"/>
      <c r="OV166" s="197"/>
      <c r="OW166" s="197"/>
      <c r="OX166" s="197"/>
      <c r="OY166" s="197"/>
      <c r="OZ166" s="197"/>
      <c r="PA166" s="197"/>
      <c r="PB166" s="197"/>
      <c r="PC166" s="197"/>
      <c r="PD166" s="197"/>
      <c r="PE166" s="197"/>
      <c r="PF166" s="197"/>
      <c r="PG166" s="197"/>
      <c r="PH166" s="197"/>
      <c r="PI166" s="197"/>
      <c r="PJ166" s="197"/>
      <c r="PK166" s="197"/>
      <c r="PL166" s="197"/>
      <c r="PM166" s="197"/>
      <c r="PN166" s="197"/>
      <c r="PO166" s="197"/>
      <c r="PP166" s="197"/>
      <c r="PQ166" s="197"/>
      <c r="PR166" s="197"/>
      <c r="PS166" s="197"/>
      <c r="PT166" s="197"/>
      <c r="PU166" s="197"/>
      <c r="PV166" s="197"/>
      <c r="PW166" s="197"/>
      <c r="PX166" s="197"/>
      <c r="PY166" s="197"/>
      <c r="PZ166" s="197"/>
      <c r="QA166" s="197"/>
      <c r="QB166" s="197"/>
      <c r="QC166" s="197"/>
      <c r="QD166" s="197"/>
      <c r="QE166" s="197"/>
      <c r="QF166" s="197"/>
      <c r="QG166" s="197"/>
      <c r="QH166" s="197"/>
      <c r="QI166" s="197"/>
      <c r="QJ166" s="197"/>
      <c r="QK166" s="197"/>
      <c r="QL166" s="197"/>
      <c r="QM166" s="197"/>
      <c r="QN166" s="197"/>
      <c r="QO166" s="197"/>
      <c r="QP166" s="197"/>
      <c r="QQ166" s="197"/>
      <c r="QR166" s="197"/>
      <c r="QS166" s="197"/>
      <c r="QT166" s="197"/>
      <c r="QU166" s="197"/>
      <c r="QV166" s="197"/>
      <c r="QW166" s="197"/>
      <c r="QX166" s="197"/>
      <c r="QY166" s="197"/>
      <c r="QZ166" s="197"/>
      <c r="RA166" s="197"/>
      <c r="RB166" s="197"/>
      <c r="RC166" s="197"/>
      <c r="RD166" s="197"/>
      <c r="RE166" s="197"/>
      <c r="RF166" s="197"/>
      <c r="RG166" s="197"/>
      <c r="RH166" s="197"/>
      <c r="RI166" s="197"/>
      <c r="RJ166" s="197"/>
      <c r="RK166" s="197"/>
      <c r="RL166" s="197"/>
      <c r="RM166" s="197"/>
      <c r="RN166" s="197"/>
      <c r="RO166" s="197"/>
      <c r="RP166" s="197"/>
      <c r="RQ166" s="197"/>
      <c r="RR166" s="197"/>
      <c r="RS166" s="197"/>
      <c r="RT166" s="197"/>
      <c r="RU166" s="197"/>
      <c r="RV166" s="197"/>
      <c r="RW166" s="197"/>
      <c r="RX166" s="197"/>
      <c r="RY166" s="197"/>
      <c r="RZ166" s="197"/>
      <c r="SA166" s="197"/>
      <c r="SB166" s="197"/>
      <c r="SC166" s="197"/>
      <c r="SD166" s="197"/>
      <c r="SE166" s="197"/>
      <c r="SF166" s="197"/>
      <c r="SG166" s="197"/>
      <c r="SH166" s="197"/>
      <c r="SI166" s="197"/>
      <c r="SJ166" s="197"/>
      <c r="SK166" s="197"/>
      <c r="SL166" s="197"/>
      <c r="SM166" s="197"/>
      <c r="SN166" s="197"/>
      <c r="SO166" s="197"/>
      <c r="SP166" s="197"/>
      <c r="SQ166" s="197"/>
      <c r="SR166" s="197"/>
      <c r="SS166" s="197"/>
      <c r="ST166" s="197"/>
      <c r="SU166" s="197"/>
      <c r="SV166" s="197"/>
      <c r="SW166" s="197"/>
      <c r="SX166" s="197"/>
      <c r="SY166" s="197"/>
      <c r="SZ166" s="197"/>
      <c r="TA166" s="197"/>
      <c r="TB166" s="197"/>
      <c r="TC166" s="197"/>
      <c r="TD166" s="197"/>
      <c r="TE166" s="197"/>
      <c r="TF166" s="197"/>
      <c r="TG166" s="197"/>
      <c r="TH166" s="197"/>
      <c r="TI166" s="197"/>
      <c r="TJ166" s="197"/>
      <c r="TK166" s="197"/>
      <c r="TL166" s="197"/>
      <c r="TM166" s="197"/>
      <c r="TN166" s="197"/>
      <c r="TO166" s="197"/>
      <c r="TP166" s="197"/>
      <c r="TQ166" s="197"/>
      <c r="TR166" s="197"/>
      <c r="TS166" s="197"/>
      <c r="TT166" s="197"/>
      <c r="TU166" s="197"/>
      <c r="TV166" s="197"/>
      <c r="TW166" s="197"/>
      <c r="TX166" s="197"/>
      <c r="TY166" s="197"/>
      <c r="TZ166" s="197"/>
      <c r="UA166" s="197"/>
      <c r="UB166" s="197"/>
      <c r="UC166" s="197"/>
      <c r="UD166" s="197"/>
      <c r="UE166" s="197"/>
      <c r="UF166" s="197"/>
      <c r="UG166" s="197"/>
      <c r="UH166" s="197"/>
      <c r="UI166" s="197"/>
      <c r="UJ166" s="197"/>
      <c r="UK166" s="197"/>
      <c r="UL166" s="197"/>
      <c r="UM166" s="197"/>
      <c r="UN166" s="197"/>
      <c r="UO166" s="197"/>
      <c r="UP166" s="197"/>
      <c r="UQ166" s="197"/>
      <c r="UR166" s="197"/>
      <c r="US166" s="197"/>
      <c r="UT166" s="197"/>
      <c r="UU166" s="197"/>
      <c r="UV166" s="197"/>
      <c r="UW166" s="197"/>
      <c r="UX166" s="197"/>
      <c r="UY166" s="197"/>
      <c r="UZ166" s="197"/>
      <c r="VA166" s="197"/>
      <c r="VB166" s="197"/>
      <c r="VC166" s="197"/>
      <c r="VD166" s="197"/>
      <c r="VE166" s="197"/>
      <c r="VF166" s="197"/>
      <c r="VG166" s="197"/>
      <c r="VH166" s="197"/>
      <c r="VI166" s="197"/>
      <c r="VJ166" s="197"/>
      <c r="VK166" s="197"/>
      <c r="VL166" s="197"/>
      <c r="VM166" s="197"/>
      <c r="VN166" s="197"/>
      <c r="VO166" s="197"/>
      <c r="VP166" s="197"/>
      <c r="VQ166" s="197"/>
      <c r="VR166" s="197"/>
      <c r="VS166" s="197"/>
      <c r="VT166" s="197"/>
      <c r="VU166" s="197"/>
      <c r="VV166" s="197"/>
      <c r="VW166" s="197"/>
      <c r="VX166" s="197"/>
      <c r="VY166" s="197"/>
      <c r="VZ166" s="197"/>
      <c r="WA166" s="197"/>
      <c r="WB166" s="197"/>
      <c r="WC166" s="197"/>
      <c r="WD166" s="197"/>
      <c r="WE166" s="197"/>
      <c r="WF166" s="197"/>
      <c r="WG166" s="197"/>
      <c r="WH166" s="197"/>
      <c r="WI166" s="197"/>
      <c r="WJ166" s="197"/>
      <c r="WK166" s="197"/>
    </row>
    <row r="167" s="197" customFormat="1" ht="12.75" customHeight="1">
      <c r="A167" s="179"/>
      <c r="B167" s="170"/>
      <c r="C167" s="170"/>
      <c r="D167" s="18"/>
      <c r="E167" s="323"/>
      <c r="F167" s="180"/>
      <c r="G167" s="181"/>
      <c r="H167" s="78"/>
      <c r="I167" s="78"/>
      <c r="J167" s="181"/>
      <c r="K167" s="209"/>
      <c r="L167" s="205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75"/>
      <c r="BH167" s="275"/>
      <c r="BI167" s="275"/>
      <c r="BJ167" s="275"/>
      <c r="BK167" s="275"/>
      <c r="BL167" s="275"/>
      <c r="BM167" s="275"/>
      <c r="BN167" s="275"/>
      <c r="BO167" s="275"/>
      <c r="BP167" s="275"/>
      <c r="BQ167" s="275"/>
      <c r="BR167" s="275"/>
      <c r="BS167" s="275"/>
      <c r="BT167" s="275"/>
      <c r="BU167" s="275"/>
      <c r="BV167" s="275"/>
      <c r="BW167" s="275"/>
      <c r="BX167" s="275"/>
      <c r="BY167" s="275"/>
      <c r="BZ167" s="275"/>
      <c r="CA167" s="275"/>
      <c r="CB167" s="275"/>
      <c r="CC167" s="275"/>
      <c r="CD167" s="275"/>
      <c r="CE167" s="275"/>
      <c r="CF167" s="275"/>
      <c r="CG167" s="275"/>
      <c r="CH167" s="275"/>
      <c r="CI167" s="275"/>
      <c r="CJ167" s="275"/>
      <c r="CK167" s="275"/>
      <c r="CL167" s="275"/>
      <c r="CM167" s="275"/>
      <c r="CN167" s="275"/>
      <c r="CO167" s="275"/>
      <c r="CP167" s="275"/>
      <c r="CQ167" s="275"/>
      <c r="CR167" s="275"/>
      <c r="CS167" s="275"/>
      <c r="CT167" s="275"/>
      <c r="CU167" s="275"/>
      <c r="CV167" s="275"/>
      <c r="CW167" s="275"/>
      <c r="CX167" s="275"/>
      <c r="CY167" s="275"/>
      <c r="CZ167" s="275"/>
      <c r="DA167" s="275"/>
      <c r="DB167" s="275"/>
      <c r="DC167" s="275"/>
      <c r="DD167" s="275"/>
      <c r="DE167" s="275"/>
      <c r="DF167" s="275"/>
      <c r="DG167" s="275"/>
      <c r="DH167" s="275"/>
      <c r="DI167" s="275"/>
      <c r="DJ167" s="275"/>
      <c r="DK167" s="275"/>
      <c r="DL167" s="275"/>
      <c r="DM167" s="275"/>
      <c r="DN167" s="275"/>
      <c r="DO167" s="275"/>
      <c r="DP167" s="275"/>
      <c r="DQ167" s="275"/>
      <c r="DR167" s="275"/>
      <c r="DS167" s="275"/>
      <c r="DT167" s="275"/>
      <c r="DU167" s="275"/>
      <c r="DV167" s="275"/>
      <c r="DW167" s="275"/>
      <c r="DX167" s="275"/>
      <c r="DY167" s="275"/>
      <c r="DZ167" s="275"/>
      <c r="EA167" s="275"/>
      <c r="EB167" s="275"/>
      <c r="EC167" s="275"/>
      <c r="ED167" s="275"/>
      <c r="EE167" s="275"/>
      <c r="EF167" s="275"/>
      <c r="EG167" s="275"/>
      <c r="EH167" s="275"/>
      <c r="EI167" s="275"/>
      <c r="EJ167" s="275"/>
      <c r="EK167" s="275"/>
      <c r="EL167" s="275"/>
      <c r="EM167" s="275"/>
      <c r="EN167" s="275"/>
      <c r="EO167" s="275"/>
      <c r="EP167" s="275"/>
      <c r="EQ167" s="275"/>
      <c r="ER167" s="275"/>
      <c r="ES167" s="275"/>
      <c r="ET167" s="275"/>
      <c r="EU167" s="275"/>
      <c r="EV167" s="275"/>
      <c r="EW167" s="275"/>
      <c r="EX167" s="275"/>
      <c r="EY167" s="275"/>
      <c r="EZ167" s="275"/>
      <c r="FA167" s="275"/>
      <c r="FB167" s="275"/>
      <c r="FC167" s="275"/>
      <c r="FD167" s="275"/>
      <c r="FE167" s="275"/>
      <c r="FF167" s="275"/>
      <c r="FG167" s="275"/>
      <c r="FH167" s="275"/>
      <c r="FI167" s="275"/>
      <c r="FJ167" s="275"/>
      <c r="FK167" s="275"/>
      <c r="FL167" s="275"/>
      <c r="FM167" s="275"/>
      <c r="FN167" s="275"/>
      <c r="FO167" s="275"/>
      <c r="FP167" s="275"/>
      <c r="FQ167" s="275"/>
      <c r="FR167" s="275"/>
      <c r="FS167" s="275"/>
      <c r="FT167" s="275"/>
      <c r="FU167" s="275"/>
      <c r="FV167" s="275"/>
      <c r="FW167" s="275"/>
      <c r="FX167" s="275"/>
      <c r="FY167" s="275"/>
      <c r="FZ167" s="275"/>
      <c r="GA167" s="275"/>
      <c r="GB167" s="275"/>
      <c r="GC167" s="275"/>
      <c r="GD167" s="275"/>
      <c r="GE167" s="275"/>
      <c r="GF167" s="275"/>
      <c r="GG167" s="275"/>
      <c r="GH167" s="275"/>
      <c r="GI167" s="275"/>
      <c r="GJ167" s="275"/>
      <c r="GK167" s="275"/>
      <c r="GL167" s="275"/>
      <c r="GM167" s="275"/>
      <c r="GN167" s="275"/>
      <c r="GO167" s="275"/>
      <c r="GP167" s="275"/>
      <c r="GQ167" s="275"/>
      <c r="GR167" s="275"/>
      <c r="GS167" s="275"/>
      <c r="GT167" s="275"/>
      <c r="GU167" s="275"/>
      <c r="GV167" s="275"/>
      <c r="GW167" s="275"/>
      <c r="GX167" s="275"/>
      <c r="GY167" s="275"/>
      <c r="GZ167" s="275"/>
      <c r="HA167" s="275"/>
      <c r="HB167" s="275"/>
      <c r="HC167" s="275"/>
      <c r="HD167" s="275"/>
      <c r="HE167" s="275"/>
      <c r="HF167" s="275"/>
      <c r="HG167" s="275"/>
      <c r="HH167" s="275"/>
      <c r="HI167" s="275"/>
      <c r="HJ167" s="275"/>
      <c r="HK167" s="275"/>
      <c r="HL167" s="275"/>
      <c r="HM167" s="275"/>
      <c r="HN167" s="275"/>
      <c r="HO167" s="275"/>
      <c r="HP167" s="275"/>
      <c r="HQ167" s="275"/>
      <c r="HR167" s="275"/>
      <c r="HS167" s="275"/>
      <c r="HT167" s="275"/>
      <c r="HU167" s="275"/>
      <c r="HV167" s="275"/>
      <c r="HW167" s="275"/>
      <c r="HX167" s="275"/>
      <c r="HY167" s="275"/>
      <c r="HZ167" s="275"/>
      <c r="IA167" s="275"/>
      <c r="IB167" s="275"/>
      <c r="IC167" s="275"/>
      <c r="ID167" s="275"/>
      <c r="IE167" s="275"/>
      <c r="IF167" s="275"/>
      <c r="IG167" s="275"/>
      <c r="IH167" s="275"/>
      <c r="II167" s="275"/>
      <c r="IJ167" s="275"/>
      <c r="IK167" s="275"/>
      <c r="IL167" s="275"/>
      <c r="IM167" s="275"/>
      <c r="IN167" s="275"/>
      <c r="IO167" s="275"/>
      <c r="IP167" s="275"/>
      <c r="IQ167" s="275"/>
      <c r="IR167" s="275"/>
      <c r="IS167" s="275"/>
      <c r="IT167" s="275"/>
      <c r="IU167" s="275"/>
      <c r="IV167" s="275"/>
      <c r="IW167" s="275"/>
      <c r="IX167" s="275"/>
      <c r="IY167" s="275"/>
      <c r="IZ167" s="275"/>
      <c r="JA167" s="275"/>
      <c r="JB167" s="275"/>
      <c r="JC167" s="275"/>
      <c r="JD167" s="275"/>
      <c r="JE167" s="275"/>
      <c r="JF167" s="275"/>
      <c r="JG167" s="275"/>
      <c r="JH167" s="275"/>
      <c r="JI167" s="275"/>
      <c r="JJ167" s="275"/>
      <c r="JK167" s="275"/>
      <c r="JL167" s="275"/>
      <c r="JM167" s="275"/>
      <c r="JN167" s="275"/>
      <c r="JO167" s="275"/>
      <c r="JP167" s="275"/>
      <c r="JQ167" s="275"/>
      <c r="JR167" s="275"/>
      <c r="JS167" s="275"/>
      <c r="JT167" s="275"/>
      <c r="JU167" s="275"/>
      <c r="JV167" s="275"/>
      <c r="JW167" s="275"/>
      <c r="JX167" s="275"/>
      <c r="JY167" s="275"/>
      <c r="JZ167" s="275"/>
      <c r="KA167" s="275"/>
      <c r="KB167" s="275"/>
      <c r="KC167" s="275"/>
      <c r="KD167" s="275"/>
      <c r="KE167" s="275"/>
      <c r="KF167" s="275"/>
      <c r="KG167" s="275"/>
      <c r="KH167" s="275"/>
      <c r="KI167" s="275"/>
      <c r="KJ167" s="275"/>
      <c r="KK167" s="275"/>
      <c r="KL167" s="275"/>
      <c r="KM167" s="275"/>
      <c r="KN167" s="275"/>
      <c r="KO167" s="275"/>
      <c r="KP167" s="275"/>
      <c r="KQ167" s="275"/>
      <c r="KR167" s="275"/>
      <c r="KS167" s="275"/>
      <c r="KT167" s="275"/>
      <c r="KU167" s="275"/>
      <c r="KV167" s="275"/>
      <c r="KW167" s="275"/>
      <c r="KX167" s="275"/>
      <c r="KY167" s="275"/>
      <c r="KZ167" s="275"/>
      <c r="LA167" s="275"/>
      <c r="LB167" s="275"/>
      <c r="LC167" s="275"/>
      <c r="LD167" s="275"/>
      <c r="LE167" s="275"/>
      <c r="LF167" s="275"/>
      <c r="LG167" s="275"/>
      <c r="LH167" s="275"/>
      <c r="LI167" s="275"/>
      <c r="LJ167" s="275"/>
      <c r="LK167" s="275"/>
      <c r="LL167" s="275"/>
      <c r="LM167" s="275"/>
      <c r="LN167" s="275"/>
      <c r="LO167" s="275"/>
      <c r="LP167" s="275"/>
      <c r="LQ167" s="275"/>
      <c r="LR167" s="275"/>
      <c r="LS167" s="275"/>
      <c r="LT167" s="275"/>
      <c r="LU167" s="275"/>
      <c r="LV167" s="275"/>
      <c r="LW167" s="275"/>
      <c r="LX167" s="275"/>
      <c r="LY167" s="275"/>
      <c r="LZ167" s="275"/>
      <c r="MA167" s="275"/>
      <c r="MB167" s="275"/>
      <c r="MC167" s="275"/>
      <c r="MD167" s="275"/>
      <c r="ME167" s="275"/>
      <c r="MF167" s="275"/>
      <c r="MG167" s="275"/>
      <c r="MH167" s="275"/>
      <c r="MI167" s="275"/>
      <c r="MJ167" s="275"/>
      <c r="MK167" s="275"/>
      <c r="ML167" s="275"/>
      <c r="MM167" s="275"/>
      <c r="MN167" s="275"/>
      <c r="MO167" s="275"/>
      <c r="MP167" s="275"/>
      <c r="MQ167" s="275"/>
      <c r="MR167" s="275"/>
      <c r="MS167" s="275"/>
      <c r="MT167" s="275"/>
      <c r="MU167" s="275"/>
      <c r="MV167" s="275"/>
      <c r="MW167" s="275"/>
      <c r="MX167" s="275"/>
      <c r="MY167" s="275"/>
      <c r="MZ167" s="275"/>
      <c r="NA167" s="275"/>
      <c r="NB167" s="275"/>
      <c r="NC167" s="275"/>
      <c r="ND167" s="275"/>
      <c r="NE167" s="275"/>
      <c r="NF167" s="275"/>
      <c r="NG167" s="275"/>
      <c r="NH167" s="275"/>
      <c r="NI167" s="275"/>
      <c r="NJ167" s="275"/>
      <c r="NK167" s="275"/>
      <c r="NL167" s="275"/>
      <c r="NM167" s="275"/>
      <c r="NN167" s="275"/>
      <c r="NO167" s="275"/>
      <c r="NP167" s="275"/>
      <c r="NQ167" s="275"/>
      <c r="NR167" s="275"/>
      <c r="NS167" s="275"/>
      <c r="NT167" s="275"/>
      <c r="NU167" s="275"/>
      <c r="NV167" s="275"/>
      <c r="NW167" s="275"/>
      <c r="NX167" s="275"/>
      <c r="NY167" s="275"/>
      <c r="NZ167" s="275"/>
      <c r="OA167" s="275"/>
      <c r="OB167" s="275"/>
      <c r="OC167" s="275"/>
      <c r="OD167" s="275"/>
      <c r="OE167" s="275"/>
      <c r="OF167" s="275"/>
      <c r="OG167" s="275"/>
      <c r="OH167" s="275"/>
      <c r="OI167" s="275"/>
      <c r="OJ167" s="275"/>
      <c r="OK167" s="275"/>
      <c r="OL167" s="275"/>
      <c r="OM167" s="275"/>
      <c r="ON167" s="275"/>
      <c r="OO167" s="275"/>
      <c r="OP167" s="275"/>
      <c r="OQ167" s="275"/>
      <c r="OR167" s="275"/>
      <c r="OS167" s="275"/>
      <c r="OT167" s="275"/>
      <c r="OU167" s="275"/>
      <c r="OV167" s="275"/>
      <c r="OW167" s="275"/>
      <c r="OX167" s="275"/>
      <c r="OY167" s="275"/>
      <c r="OZ167" s="275"/>
      <c r="PA167" s="275"/>
      <c r="PB167" s="275"/>
      <c r="PC167" s="275"/>
      <c r="PD167" s="275"/>
      <c r="PE167" s="275"/>
      <c r="PF167" s="275"/>
      <c r="PG167" s="275"/>
      <c r="PH167" s="275"/>
      <c r="PI167" s="275"/>
      <c r="PJ167" s="275"/>
      <c r="PK167" s="275"/>
      <c r="PL167" s="275"/>
      <c r="PM167" s="275"/>
      <c r="PN167" s="275"/>
      <c r="PO167" s="275"/>
      <c r="PP167" s="275"/>
      <c r="PQ167" s="275"/>
      <c r="PR167" s="275"/>
      <c r="PS167" s="275"/>
      <c r="PT167" s="275"/>
      <c r="PU167" s="275"/>
      <c r="PV167" s="275"/>
      <c r="PW167" s="275"/>
      <c r="PX167" s="275"/>
      <c r="PY167" s="275"/>
      <c r="PZ167" s="275"/>
      <c r="QA167" s="275"/>
      <c r="QB167" s="275"/>
      <c r="QC167" s="275"/>
      <c r="QD167" s="275"/>
      <c r="QE167" s="275"/>
      <c r="QF167" s="275"/>
      <c r="QG167" s="275"/>
      <c r="QH167" s="275"/>
      <c r="QI167" s="275"/>
      <c r="QJ167" s="275"/>
      <c r="QK167" s="275"/>
      <c r="QL167" s="275"/>
      <c r="QM167" s="275"/>
      <c r="QN167" s="275"/>
      <c r="QO167" s="275"/>
      <c r="QP167" s="275"/>
      <c r="QQ167" s="275"/>
      <c r="QR167" s="275"/>
      <c r="QS167" s="275"/>
      <c r="QT167" s="275"/>
      <c r="QU167" s="275"/>
      <c r="QV167" s="275"/>
      <c r="QW167" s="275"/>
      <c r="QX167" s="275"/>
      <c r="QY167" s="275"/>
      <c r="QZ167" s="275"/>
      <c r="RA167" s="275"/>
      <c r="RB167" s="275"/>
      <c r="RC167" s="275"/>
      <c r="RD167" s="275"/>
      <c r="RE167" s="275"/>
      <c r="RF167" s="275"/>
      <c r="RG167" s="275"/>
      <c r="RH167" s="275"/>
      <c r="RI167" s="275"/>
      <c r="RJ167" s="275"/>
      <c r="RK167" s="275"/>
      <c r="RL167" s="275"/>
      <c r="RM167" s="275"/>
      <c r="RN167" s="275"/>
      <c r="RO167" s="275"/>
      <c r="RP167" s="275"/>
      <c r="RQ167" s="275"/>
      <c r="RR167" s="275"/>
      <c r="RS167" s="275"/>
      <c r="RT167" s="275"/>
      <c r="RU167" s="275"/>
      <c r="RV167" s="275"/>
      <c r="RW167" s="275"/>
      <c r="RX167" s="275"/>
      <c r="RY167" s="275"/>
      <c r="RZ167" s="275"/>
      <c r="SA167" s="275"/>
      <c r="SB167" s="275"/>
      <c r="SC167" s="275"/>
      <c r="SD167" s="275"/>
      <c r="SE167" s="275"/>
      <c r="SF167" s="275"/>
      <c r="SG167" s="275"/>
      <c r="SH167" s="275"/>
      <c r="SI167" s="275"/>
      <c r="SJ167" s="275"/>
      <c r="SK167" s="275"/>
      <c r="SL167" s="275"/>
      <c r="SM167" s="275"/>
      <c r="SN167" s="275"/>
      <c r="SO167" s="275"/>
      <c r="SP167" s="275"/>
      <c r="SQ167" s="275"/>
      <c r="SR167" s="275"/>
      <c r="SS167" s="275"/>
      <c r="ST167" s="275"/>
      <c r="SU167" s="275"/>
      <c r="SV167" s="275"/>
      <c r="SW167" s="275"/>
      <c r="SX167" s="275"/>
      <c r="SY167" s="275"/>
      <c r="SZ167" s="275"/>
      <c r="TA167" s="275"/>
      <c r="TB167" s="275"/>
      <c r="TC167" s="275"/>
      <c r="TD167" s="275"/>
      <c r="TE167" s="275"/>
      <c r="TF167" s="275"/>
      <c r="TG167" s="275"/>
      <c r="TH167" s="275"/>
      <c r="TI167" s="275"/>
      <c r="TJ167" s="275"/>
      <c r="TK167" s="275"/>
      <c r="TL167" s="275"/>
      <c r="TM167" s="275"/>
      <c r="TN167" s="275"/>
      <c r="TO167" s="275"/>
      <c r="TP167" s="275"/>
      <c r="TQ167" s="275"/>
      <c r="TR167" s="275"/>
      <c r="TS167" s="275"/>
      <c r="TT167" s="275"/>
      <c r="TU167" s="275"/>
      <c r="TV167" s="275"/>
      <c r="TW167" s="275"/>
      <c r="TX167" s="275"/>
      <c r="TY167" s="275"/>
      <c r="TZ167" s="275"/>
      <c r="UA167" s="275"/>
      <c r="UB167" s="275"/>
      <c r="UC167" s="275"/>
      <c r="UD167" s="275"/>
      <c r="UE167" s="275"/>
      <c r="UF167" s="275"/>
      <c r="UG167" s="275"/>
      <c r="UH167" s="275"/>
      <c r="UI167" s="275"/>
      <c r="UJ167" s="275"/>
      <c r="UK167" s="275"/>
      <c r="UL167" s="275"/>
      <c r="UM167" s="275"/>
      <c r="UN167" s="275"/>
      <c r="UO167" s="275"/>
      <c r="UP167" s="275"/>
      <c r="UQ167" s="275"/>
      <c r="UR167" s="275"/>
      <c r="US167" s="275"/>
      <c r="UT167" s="275"/>
      <c r="UU167" s="275"/>
      <c r="UV167" s="275"/>
      <c r="UW167" s="275"/>
      <c r="UX167" s="275"/>
      <c r="UY167" s="275"/>
      <c r="UZ167" s="275"/>
      <c r="VA167" s="275"/>
      <c r="VB167" s="275"/>
      <c r="VC167" s="275"/>
      <c r="VD167" s="275"/>
      <c r="VE167" s="275"/>
      <c r="VF167" s="275"/>
      <c r="VG167" s="275"/>
      <c r="VH167" s="275"/>
      <c r="VI167" s="275"/>
      <c r="VJ167" s="275"/>
      <c r="VK167" s="275"/>
      <c r="VL167" s="275"/>
      <c r="VM167" s="275"/>
      <c r="VN167" s="275"/>
      <c r="VO167" s="275"/>
      <c r="VP167" s="275"/>
      <c r="VQ167" s="275"/>
      <c r="VR167" s="275"/>
      <c r="VS167" s="275"/>
      <c r="VT167" s="275"/>
      <c r="VU167" s="275"/>
      <c r="VV167" s="275"/>
      <c r="VW167" s="275"/>
      <c r="VX167" s="275"/>
      <c r="VY167" s="275"/>
      <c r="VZ167" s="275"/>
      <c r="WA167" s="275"/>
      <c r="WB167" s="275"/>
      <c r="WC167" s="275"/>
      <c r="WD167" s="275"/>
      <c r="WE167" s="275"/>
      <c r="WF167" s="275"/>
      <c r="WG167" s="275"/>
      <c r="WH167" s="275"/>
      <c r="WI167" s="275"/>
      <c r="WJ167" s="275"/>
      <c r="WK167" s="275"/>
    </row>
    <row r="168" ht="12.75" customHeight="1">
      <c r="A168" s="213" t="s">
        <v>182</v>
      </c>
      <c r="B168" s="214"/>
      <c r="C168" s="214"/>
      <c r="D168" s="18"/>
      <c r="E168" s="215"/>
      <c r="F168" s="215"/>
      <c r="G168" s="216"/>
      <c r="H168" s="217"/>
      <c r="I168" s="217"/>
      <c r="J168" s="216"/>
      <c r="K168" s="218"/>
      <c r="L168" s="16"/>
      <c r="M168" s="9"/>
      <c r="N168" s="9"/>
      <c r="O168" s="9"/>
      <c r="P168" s="9"/>
      <c r="Q168" s="9"/>
      <c r="R168" s="9"/>
      <c r="S168" s="9"/>
      <c r="T168" s="9"/>
      <c r="W168" s="9"/>
      <c r="AK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10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</row>
    <row r="169" ht="12.75" customHeight="1">
      <c r="A169" s="219" t="s">
        <v>77</v>
      </c>
      <c r="B169" s="190"/>
      <c r="C169" s="220"/>
      <c r="D169" s="221"/>
      <c r="E169" s="222"/>
      <c r="F169" s="222"/>
      <c r="G169" s="199"/>
      <c r="H169" s="201"/>
      <c r="I169" s="201"/>
      <c r="J169" s="199"/>
      <c r="K169" s="223"/>
      <c r="L169" s="16"/>
      <c r="M169" s="9"/>
      <c r="N169" s="9"/>
      <c r="O169" s="9"/>
      <c r="P169" s="9"/>
      <c r="Q169" s="9"/>
      <c r="R169" s="9"/>
      <c r="S169" s="9"/>
      <c r="T169" s="9"/>
      <c r="U169" s="9"/>
      <c r="V169" s="9"/>
      <c r="X169" s="9"/>
      <c r="Z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10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</row>
    <row r="170" s="444" customFormat="1" ht="32.25" customHeight="1">
      <c r="A170" s="198">
        <v>1</v>
      </c>
      <c r="B170" s="267" t="s">
        <v>183</v>
      </c>
      <c r="C170" s="320" t="s">
        <v>184</v>
      </c>
      <c r="D170" s="251">
        <v>1</v>
      </c>
      <c r="E170" s="242"/>
      <c r="F170" s="234"/>
      <c r="G170" s="244"/>
      <c r="H170" s="230"/>
      <c r="I170" s="201"/>
      <c r="J170" s="236"/>
      <c r="K170" s="223"/>
      <c r="L170" s="23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10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/>
      <c r="JS170" s="11"/>
      <c r="JT170" s="11"/>
      <c r="JU170" s="11"/>
      <c r="JV170" s="11"/>
      <c r="JW170" s="11"/>
      <c r="JX170" s="11"/>
      <c r="JY170" s="11"/>
      <c r="JZ170" s="11"/>
      <c r="KA170" s="11"/>
      <c r="KB170" s="11"/>
      <c r="KC170" s="11"/>
      <c r="KD170" s="11"/>
      <c r="KE170" s="11"/>
      <c r="KF170" s="11"/>
      <c r="KG170" s="11"/>
      <c r="KH170" s="11"/>
      <c r="KI170" s="11"/>
      <c r="KJ170" s="11"/>
      <c r="KK170" s="11"/>
      <c r="KL170" s="11"/>
      <c r="KM170" s="11"/>
      <c r="KN170" s="11"/>
      <c r="KO170" s="11"/>
      <c r="KP170" s="11"/>
      <c r="KQ170" s="11"/>
      <c r="KR170" s="11"/>
      <c r="KS170" s="11"/>
      <c r="KT170" s="11"/>
      <c r="KU170" s="11"/>
      <c r="KV170" s="11"/>
      <c r="KW170" s="11"/>
      <c r="KX170" s="11"/>
      <c r="KY170" s="11"/>
      <c r="KZ170" s="11"/>
      <c r="LA170" s="11"/>
      <c r="LB170" s="11"/>
      <c r="LC170" s="11"/>
      <c r="LD170" s="11"/>
      <c r="LE170" s="11"/>
      <c r="LF170" s="11"/>
      <c r="LG170" s="11"/>
      <c r="LH170" s="11"/>
      <c r="LI170" s="11"/>
      <c r="LJ170" s="11"/>
      <c r="LK170" s="11"/>
      <c r="LL170" s="11"/>
      <c r="LM170" s="11"/>
      <c r="LN170" s="11"/>
      <c r="LO170" s="11"/>
      <c r="LP170" s="11"/>
      <c r="LQ170" s="11"/>
      <c r="LR170" s="11"/>
      <c r="LS170" s="11"/>
      <c r="LT170" s="11"/>
      <c r="LU170" s="11"/>
      <c r="LV170" s="11"/>
      <c r="LW170" s="11"/>
      <c r="LX170" s="11"/>
      <c r="LY170" s="11"/>
      <c r="LZ170" s="11"/>
      <c r="MA170" s="11"/>
      <c r="MB170" s="11"/>
      <c r="MC170" s="11"/>
      <c r="MD170" s="11"/>
      <c r="ME170" s="11"/>
      <c r="MF170" s="11"/>
      <c r="MG170" s="11"/>
      <c r="MH170" s="11"/>
      <c r="MI170" s="11"/>
      <c r="MJ170" s="11"/>
      <c r="MK170" s="11"/>
      <c r="ML170" s="11"/>
      <c r="MM170" s="11"/>
      <c r="MN170" s="11"/>
      <c r="MO170" s="11"/>
      <c r="MP170" s="11"/>
      <c r="MQ170" s="11"/>
      <c r="MR170" s="11"/>
      <c r="MS170" s="11"/>
      <c r="MT170" s="11"/>
      <c r="MU170" s="11"/>
      <c r="MV170" s="11"/>
      <c r="MW170" s="11"/>
      <c r="MX170" s="11"/>
      <c r="MY170" s="11"/>
      <c r="MZ170" s="11"/>
      <c r="NA170" s="11"/>
      <c r="NB170" s="11"/>
      <c r="NC170" s="11"/>
      <c r="ND170" s="11"/>
      <c r="NE170" s="11"/>
      <c r="NF170" s="11"/>
      <c r="NG170" s="11"/>
      <c r="NH170" s="11"/>
      <c r="NI170" s="11"/>
      <c r="NJ170" s="11"/>
      <c r="NK170" s="11"/>
      <c r="NL170" s="11"/>
      <c r="NM170" s="11"/>
      <c r="NN170" s="11"/>
      <c r="NO170" s="11"/>
      <c r="NP170" s="11"/>
      <c r="NQ170" s="11"/>
      <c r="NR170" s="11"/>
      <c r="NS170" s="11"/>
      <c r="NT170" s="11"/>
      <c r="NU170" s="11"/>
      <c r="NV170" s="11"/>
      <c r="NW170" s="11"/>
      <c r="NX170" s="11"/>
      <c r="NY170" s="11"/>
      <c r="NZ170" s="11"/>
      <c r="OA170" s="11"/>
      <c r="OB170" s="11"/>
      <c r="OC170" s="11"/>
      <c r="OD170" s="11"/>
      <c r="OE170" s="11"/>
      <c r="OF170" s="11"/>
      <c r="OG170" s="11"/>
      <c r="OH170" s="11"/>
      <c r="OI170" s="11"/>
      <c r="OJ170" s="11"/>
      <c r="OK170" s="11"/>
      <c r="OL170" s="11"/>
      <c r="OM170" s="11"/>
      <c r="ON170" s="11"/>
      <c r="OO170" s="11"/>
      <c r="OP170" s="11"/>
      <c r="OQ170" s="11"/>
      <c r="OR170" s="11"/>
      <c r="OS170" s="11"/>
      <c r="OT170" s="11"/>
      <c r="OU170" s="11"/>
      <c r="OV170" s="11"/>
      <c r="OW170" s="11"/>
      <c r="OX170" s="11"/>
      <c r="OY170" s="11"/>
      <c r="OZ170" s="11"/>
      <c r="PA170" s="11"/>
      <c r="PB170" s="11"/>
      <c r="PC170" s="11"/>
      <c r="PD170" s="11"/>
      <c r="PE170" s="11"/>
      <c r="PF170" s="11"/>
      <c r="PG170" s="11"/>
      <c r="PH170" s="11"/>
      <c r="PI170" s="11"/>
      <c r="PJ170" s="11"/>
      <c r="PK170" s="11"/>
      <c r="PL170" s="11"/>
      <c r="PM170" s="11"/>
      <c r="PN170" s="11"/>
      <c r="PO170" s="11"/>
      <c r="PP170" s="11"/>
      <c r="PQ170" s="11"/>
      <c r="PR170" s="11"/>
      <c r="PS170" s="11"/>
      <c r="PT170" s="11"/>
      <c r="PU170" s="11"/>
      <c r="PV170" s="11"/>
      <c r="PW170" s="11"/>
      <c r="PX170" s="11"/>
      <c r="PY170" s="11"/>
      <c r="PZ170" s="11"/>
      <c r="QA170" s="11"/>
      <c r="QB170" s="11"/>
      <c r="QC170" s="11"/>
      <c r="QD170" s="11"/>
      <c r="QE170" s="11"/>
      <c r="QF170" s="11"/>
      <c r="QG170" s="11"/>
      <c r="QH170" s="11"/>
      <c r="QI170" s="11"/>
      <c r="QJ170" s="11"/>
      <c r="QK170" s="11"/>
      <c r="QL170" s="11"/>
      <c r="QM170" s="11"/>
      <c r="QN170" s="11"/>
      <c r="QO170" s="11"/>
      <c r="QP170" s="11"/>
      <c r="QQ170" s="11"/>
      <c r="QR170" s="11"/>
      <c r="QS170" s="11"/>
      <c r="QT170" s="11"/>
      <c r="QU170" s="11"/>
      <c r="QV170" s="11"/>
      <c r="QW170" s="11"/>
      <c r="QX170" s="11"/>
      <c r="QY170" s="11"/>
      <c r="QZ170" s="11"/>
      <c r="RA170" s="11"/>
      <c r="RB170" s="11"/>
      <c r="RC170" s="11"/>
      <c r="RD170" s="11"/>
      <c r="RE170" s="11"/>
      <c r="RF170" s="11"/>
      <c r="RG170" s="11"/>
      <c r="RH170" s="11"/>
      <c r="RI170" s="11"/>
      <c r="RJ170" s="11"/>
      <c r="RK170" s="11"/>
      <c r="RL170" s="11"/>
      <c r="RM170" s="11"/>
      <c r="RN170" s="11"/>
      <c r="RO170" s="11"/>
      <c r="RP170" s="11"/>
      <c r="RQ170" s="11"/>
      <c r="RR170" s="11"/>
      <c r="RS170" s="11"/>
      <c r="RT170" s="11"/>
      <c r="RU170" s="11"/>
      <c r="RV170" s="11"/>
      <c r="RW170" s="11"/>
      <c r="RX170" s="11"/>
      <c r="RY170" s="11"/>
      <c r="RZ170" s="11"/>
      <c r="SA170" s="11"/>
      <c r="SB170" s="11"/>
      <c r="SC170" s="11"/>
      <c r="SD170" s="11"/>
      <c r="SE170" s="11"/>
      <c r="SF170" s="11"/>
      <c r="SG170" s="11"/>
      <c r="SH170" s="11"/>
      <c r="SI170" s="11"/>
      <c r="SJ170" s="11"/>
      <c r="SK170" s="11"/>
      <c r="SL170" s="11"/>
      <c r="SM170" s="11"/>
      <c r="SN170" s="11"/>
      <c r="SO170" s="11"/>
      <c r="SP170" s="11"/>
      <c r="SQ170" s="11"/>
      <c r="SR170" s="11"/>
      <c r="SS170" s="11"/>
      <c r="ST170" s="11"/>
      <c r="SU170" s="11"/>
      <c r="SV170" s="11"/>
      <c r="SW170" s="11"/>
      <c r="SX170" s="11"/>
      <c r="SY170" s="11"/>
      <c r="SZ170" s="11"/>
      <c r="TA170" s="11"/>
      <c r="TB170" s="11"/>
      <c r="TC170" s="11"/>
      <c r="TD170" s="11"/>
      <c r="TE170" s="11"/>
      <c r="TF170" s="11"/>
      <c r="TG170" s="11"/>
      <c r="TH170" s="11"/>
      <c r="TI170" s="11"/>
      <c r="TJ170" s="11"/>
      <c r="TK170" s="11"/>
      <c r="TL170" s="11"/>
      <c r="TM170" s="11"/>
      <c r="TN170" s="11"/>
      <c r="TO170" s="11"/>
      <c r="TP170" s="11"/>
      <c r="TQ170" s="11"/>
      <c r="TR170" s="11"/>
      <c r="TS170" s="11"/>
      <c r="TT170" s="11"/>
      <c r="TU170" s="11"/>
      <c r="TV170" s="11"/>
      <c r="TW170" s="11"/>
      <c r="TX170" s="11"/>
      <c r="TY170" s="11"/>
      <c r="TZ170" s="11"/>
      <c r="UA170" s="11"/>
      <c r="UB170" s="11"/>
      <c r="UC170" s="11"/>
      <c r="UD170" s="11"/>
      <c r="UE170" s="11"/>
      <c r="UF170" s="11"/>
      <c r="UG170" s="11"/>
      <c r="UH170" s="11"/>
      <c r="UI170" s="11"/>
      <c r="UJ170" s="11"/>
      <c r="UK170" s="11"/>
      <c r="UL170" s="11"/>
      <c r="UM170" s="11"/>
      <c r="UN170" s="11"/>
      <c r="UO170" s="11"/>
      <c r="UP170" s="11"/>
      <c r="UQ170" s="11"/>
      <c r="UR170" s="11"/>
      <c r="US170" s="11"/>
      <c r="UT170" s="11"/>
      <c r="UU170" s="11"/>
      <c r="UV170" s="11"/>
      <c r="UW170" s="11"/>
      <c r="UX170" s="11"/>
      <c r="UY170" s="11"/>
      <c r="UZ170" s="11"/>
      <c r="VA170" s="11"/>
      <c r="VB170" s="11"/>
      <c r="VC170" s="11"/>
      <c r="VD170" s="11"/>
      <c r="VE170" s="11"/>
      <c r="VF170" s="11"/>
      <c r="VG170" s="11"/>
      <c r="VH170" s="11"/>
      <c r="VI170" s="11"/>
      <c r="VJ170" s="11"/>
      <c r="VK170" s="11"/>
      <c r="VL170" s="11"/>
      <c r="VM170" s="11"/>
      <c r="VN170" s="11"/>
      <c r="VO170" s="11"/>
      <c r="VP170" s="11"/>
      <c r="VQ170" s="11"/>
      <c r="VR170" s="11"/>
      <c r="VS170" s="11"/>
      <c r="VT170" s="11"/>
      <c r="VU170" s="11"/>
      <c r="VV170" s="11"/>
      <c r="VW170" s="11"/>
      <c r="VX170" s="11"/>
      <c r="VY170" s="11"/>
      <c r="VZ170" s="11"/>
      <c r="WA170" s="11"/>
      <c r="WB170" s="11"/>
      <c r="WC170" s="11"/>
      <c r="WD170" s="11"/>
      <c r="WE170" s="11"/>
      <c r="WF170" s="11"/>
      <c r="WG170" s="11"/>
      <c r="WH170" s="11"/>
      <c r="WI170" s="11"/>
      <c r="WJ170" s="11"/>
      <c r="WK170" s="11"/>
    </row>
    <row r="171" s="444" customFormat="1" ht="14.25">
      <c r="A171" s="198">
        <v>2</v>
      </c>
      <c r="B171" s="258" t="s">
        <v>185</v>
      </c>
      <c r="C171" s="250" t="s">
        <v>186</v>
      </c>
      <c r="D171" s="251">
        <v>1</v>
      </c>
      <c r="E171" s="242"/>
      <c r="F171" s="234"/>
      <c r="G171" s="236"/>
      <c r="H171" s="201"/>
      <c r="I171" s="261"/>
      <c r="J171" s="203"/>
      <c r="K171" s="445"/>
      <c r="L171" s="340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10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/>
      <c r="JT171" s="11"/>
      <c r="JU171" s="11"/>
      <c r="JV171" s="11"/>
      <c r="JW171" s="11"/>
      <c r="JX171" s="11"/>
      <c r="JY171" s="11"/>
      <c r="JZ171" s="11"/>
      <c r="KA171" s="11"/>
      <c r="KB171" s="11"/>
      <c r="KC171" s="11"/>
      <c r="KD171" s="11"/>
      <c r="KE171" s="11"/>
      <c r="KF171" s="11"/>
      <c r="KG171" s="11"/>
      <c r="KH171" s="11"/>
      <c r="KI171" s="11"/>
      <c r="KJ171" s="11"/>
      <c r="KK171" s="11"/>
      <c r="KL171" s="11"/>
      <c r="KM171" s="11"/>
      <c r="KN171" s="11"/>
      <c r="KO171" s="11"/>
      <c r="KP171" s="11"/>
      <c r="KQ171" s="11"/>
      <c r="KR171" s="11"/>
      <c r="KS171" s="11"/>
      <c r="KT171" s="11"/>
      <c r="KU171" s="11"/>
      <c r="KV171" s="11"/>
      <c r="KW171" s="11"/>
      <c r="KX171" s="11"/>
      <c r="KY171" s="11"/>
      <c r="KZ171" s="11"/>
      <c r="LA171" s="11"/>
      <c r="LB171" s="11"/>
      <c r="LC171" s="11"/>
      <c r="LD171" s="11"/>
      <c r="LE171" s="11"/>
      <c r="LF171" s="11"/>
      <c r="LG171" s="11"/>
      <c r="LH171" s="11"/>
      <c r="LI171" s="11"/>
      <c r="LJ171" s="11"/>
      <c r="LK171" s="11"/>
      <c r="LL171" s="11"/>
      <c r="LM171" s="11"/>
      <c r="LN171" s="11"/>
      <c r="LO171" s="11"/>
      <c r="LP171" s="11"/>
      <c r="LQ171" s="11"/>
      <c r="LR171" s="11"/>
      <c r="LS171" s="11"/>
      <c r="LT171" s="11"/>
      <c r="LU171" s="11"/>
      <c r="LV171" s="11"/>
      <c r="LW171" s="11"/>
      <c r="LX171" s="11"/>
      <c r="LY171" s="11"/>
      <c r="LZ171" s="11"/>
      <c r="MA171" s="11"/>
      <c r="MB171" s="11"/>
      <c r="MC171" s="11"/>
      <c r="MD171" s="11"/>
      <c r="ME171" s="11"/>
      <c r="MF171" s="11"/>
      <c r="MG171" s="11"/>
      <c r="MH171" s="11"/>
      <c r="MI171" s="11"/>
      <c r="MJ171" s="11"/>
      <c r="MK171" s="11"/>
      <c r="ML171" s="11"/>
      <c r="MM171" s="11"/>
      <c r="MN171" s="11"/>
      <c r="MO171" s="11"/>
      <c r="MP171" s="11"/>
      <c r="MQ171" s="11"/>
      <c r="MR171" s="11"/>
      <c r="MS171" s="11"/>
      <c r="MT171" s="11"/>
      <c r="MU171" s="11"/>
      <c r="MV171" s="11"/>
      <c r="MW171" s="11"/>
      <c r="MX171" s="11"/>
      <c r="MY171" s="11"/>
      <c r="MZ171" s="11"/>
      <c r="NA171" s="11"/>
      <c r="NB171" s="11"/>
      <c r="NC171" s="11"/>
      <c r="ND171" s="11"/>
      <c r="NE171" s="11"/>
      <c r="NF171" s="11"/>
      <c r="NG171" s="11"/>
      <c r="NH171" s="11"/>
      <c r="NI171" s="11"/>
      <c r="NJ171" s="11"/>
      <c r="NK171" s="11"/>
      <c r="NL171" s="11"/>
      <c r="NM171" s="11"/>
      <c r="NN171" s="11"/>
      <c r="NO171" s="11"/>
      <c r="NP171" s="11"/>
      <c r="NQ171" s="11"/>
      <c r="NR171" s="11"/>
      <c r="NS171" s="11"/>
      <c r="NT171" s="11"/>
      <c r="NU171" s="11"/>
      <c r="NV171" s="11"/>
      <c r="NW171" s="11"/>
      <c r="NX171" s="11"/>
      <c r="NY171" s="11"/>
      <c r="NZ171" s="11"/>
      <c r="OA171" s="11"/>
      <c r="OB171" s="11"/>
      <c r="OC171" s="11"/>
      <c r="OD171" s="11"/>
      <c r="OE171" s="11"/>
      <c r="OF171" s="11"/>
      <c r="OG171" s="11"/>
      <c r="OH171" s="11"/>
      <c r="OI171" s="11"/>
      <c r="OJ171" s="11"/>
      <c r="OK171" s="11"/>
      <c r="OL171" s="11"/>
      <c r="OM171" s="11"/>
      <c r="ON171" s="11"/>
      <c r="OO171" s="11"/>
      <c r="OP171" s="11"/>
      <c r="OQ171" s="11"/>
      <c r="OR171" s="11"/>
      <c r="OS171" s="11"/>
      <c r="OT171" s="11"/>
      <c r="OU171" s="11"/>
      <c r="OV171" s="11"/>
      <c r="OW171" s="11"/>
      <c r="OX171" s="11"/>
      <c r="OY171" s="11"/>
      <c r="OZ171" s="11"/>
      <c r="PA171" s="11"/>
      <c r="PB171" s="11"/>
      <c r="PC171" s="11"/>
      <c r="PD171" s="11"/>
      <c r="PE171" s="11"/>
      <c r="PF171" s="11"/>
      <c r="PG171" s="11"/>
      <c r="PH171" s="11"/>
      <c r="PI171" s="11"/>
      <c r="PJ171" s="11"/>
      <c r="PK171" s="11"/>
      <c r="PL171" s="11"/>
      <c r="PM171" s="11"/>
      <c r="PN171" s="11"/>
      <c r="PO171" s="11"/>
      <c r="PP171" s="11"/>
      <c r="PQ171" s="11"/>
      <c r="PR171" s="11"/>
      <c r="PS171" s="11"/>
      <c r="PT171" s="11"/>
      <c r="PU171" s="11"/>
      <c r="PV171" s="11"/>
      <c r="PW171" s="11"/>
      <c r="PX171" s="11"/>
      <c r="PY171" s="11"/>
      <c r="PZ171" s="11"/>
      <c r="QA171" s="11"/>
      <c r="QB171" s="11"/>
      <c r="QC171" s="11"/>
      <c r="QD171" s="11"/>
      <c r="QE171" s="11"/>
      <c r="QF171" s="11"/>
      <c r="QG171" s="11"/>
      <c r="QH171" s="11"/>
      <c r="QI171" s="11"/>
      <c r="QJ171" s="11"/>
      <c r="QK171" s="11"/>
      <c r="QL171" s="11"/>
      <c r="QM171" s="11"/>
      <c r="QN171" s="11"/>
      <c r="QO171" s="11"/>
      <c r="QP171" s="11"/>
      <c r="QQ171" s="11"/>
      <c r="QR171" s="11"/>
      <c r="QS171" s="11"/>
      <c r="QT171" s="11"/>
      <c r="QU171" s="11"/>
      <c r="QV171" s="11"/>
      <c r="QW171" s="11"/>
      <c r="QX171" s="11"/>
      <c r="QY171" s="11"/>
      <c r="QZ171" s="11"/>
      <c r="RA171" s="11"/>
      <c r="RB171" s="11"/>
      <c r="RC171" s="11"/>
      <c r="RD171" s="11"/>
      <c r="RE171" s="11"/>
      <c r="RF171" s="11"/>
      <c r="RG171" s="11"/>
      <c r="RH171" s="11"/>
      <c r="RI171" s="11"/>
      <c r="RJ171" s="11"/>
      <c r="RK171" s="11"/>
      <c r="RL171" s="11"/>
      <c r="RM171" s="11"/>
      <c r="RN171" s="11"/>
      <c r="RO171" s="11"/>
      <c r="RP171" s="11"/>
      <c r="RQ171" s="11"/>
      <c r="RR171" s="11"/>
      <c r="RS171" s="11"/>
      <c r="RT171" s="11"/>
      <c r="RU171" s="11"/>
      <c r="RV171" s="11"/>
      <c r="RW171" s="11"/>
      <c r="RX171" s="11"/>
      <c r="RY171" s="11"/>
      <c r="RZ171" s="11"/>
      <c r="SA171" s="11"/>
      <c r="SB171" s="11"/>
      <c r="SC171" s="11"/>
      <c r="SD171" s="11"/>
      <c r="SE171" s="11"/>
      <c r="SF171" s="11"/>
      <c r="SG171" s="11"/>
      <c r="SH171" s="11"/>
      <c r="SI171" s="11"/>
      <c r="SJ171" s="11"/>
      <c r="SK171" s="11"/>
      <c r="SL171" s="11"/>
      <c r="SM171" s="11"/>
      <c r="SN171" s="11"/>
      <c r="SO171" s="11"/>
      <c r="SP171" s="11"/>
      <c r="SQ171" s="11"/>
      <c r="SR171" s="11"/>
      <c r="SS171" s="11"/>
      <c r="ST171" s="11"/>
      <c r="SU171" s="11"/>
      <c r="SV171" s="11"/>
      <c r="SW171" s="11"/>
      <c r="SX171" s="11"/>
      <c r="SY171" s="11"/>
      <c r="SZ171" s="11"/>
      <c r="TA171" s="11"/>
      <c r="TB171" s="11"/>
      <c r="TC171" s="11"/>
      <c r="TD171" s="11"/>
      <c r="TE171" s="11"/>
      <c r="TF171" s="11"/>
      <c r="TG171" s="11"/>
      <c r="TH171" s="11"/>
      <c r="TI171" s="11"/>
      <c r="TJ171" s="11"/>
      <c r="TK171" s="11"/>
      <c r="TL171" s="11"/>
      <c r="TM171" s="11"/>
      <c r="TN171" s="11"/>
      <c r="TO171" s="11"/>
      <c r="TP171" s="11"/>
      <c r="TQ171" s="11"/>
      <c r="TR171" s="11"/>
      <c r="TS171" s="11"/>
      <c r="TT171" s="11"/>
      <c r="TU171" s="11"/>
      <c r="TV171" s="11"/>
      <c r="TW171" s="11"/>
      <c r="TX171" s="11"/>
      <c r="TY171" s="11"/>
      <c r="TZ171" s="11"/>
      <c r="UA171" s="11"/>
      <c r="UB171" s="11"/>
      <c r="UC171" s="11"/>
      <c r="UD171" s="11"/>
      <c r="UE171" s="11"/>
      <c r="UF171" s="11"/>
      <c r="UG171" s="11"/>
      <c r="UH171" s="11"/>
      <c r="UI171" s="11"/>
      <c r="UJ171" s="11"/>
      <c r="UK171" s="11"/>
      <c r="UL171" s="11"/>
      <c r="UM171" s="11"/>
      <c r="UN171" s="11"/>
      <c r="UO171" s="11"/>
      <c r="UP171" s="11"/>
      <c r="UQ171" s="11"/>
      <c r="UR171" s="11"/>
      <c r="US171" s="11"/>
      <c r="UT171" s="11"/>
      <c r="UU171" s="11"/>
      <c r="UV171" s="11"/>
      <c r="UW171" s="11"/>
      <c r="UX171" s="11"/>
      <c r="UY171" s="11"/>
      <c r="UZ171" s="11"/>
      <c r="VA171" s="11"/>
      <c r="VB171" s="11"/>
      <c r="VC171" s="11"/>
      <c r="VD171" s="11"/>
      <c r="VE171" s="11"/>
      <c r="VF171" s="11"/>
      <c r="VG171" s="11"/>
      <c r="VH171" s="11"/>
      <c r="VI171" s="11"/>
      <c r="VJ171" s="11"/>
      <c r="VK171" s="11"/>
      <c r="VL171" s="11"/>
      <c r="VM171" s="11"/>
      <c r="VN171" s="11"/>
      <c r="VO171" s="11"/>
      <c r="VP171" s="11"/>
      <c r="VQ171" s="11"/>
      <c r="VR171" s="11"/>
      <c r="VS171" s="11"/>
      <c r="VT171" s="11"/>
      <c r="VU171" s="11"/>
      <c r="VV171" s="11"/>
      <c r="VW171" s="11"/>
      <c r="VX171" s="11"/>
      <c r="VY171" s="11"/>
      <c r="VZ171" s="11"/>
      <c r="WA171" s="11"/>
      <c r="WB171" s="11"/>
      <c r="WC171" s="11"/>
      <c r="WD171" s="11"/>
      <c r="WE171" s="11"/>
      <c r="WF171" s="11"/>
      <c r="WG171" s="11"/>
      <c r="WH171" s="11"/>
      <c r="WI171" s="11"/>
      <c r="WJ171" s="11"/>
      <c r="WK171" s="11"/>
    </row>
    <row r="172" s="11" customFormat="1" ht="14.25">
      <c r="A172" s="198">
        <v>3</v>
      </c>
      <c r="B172" s="258" t="s">
        <v>187</v>
      </c>
      <c r="C172" s="250" t="s">
        <v>186</v>
      </c>
      <c r="D172" s="251">
        <v>1</v>
      </c>
      <c r="E172" s="242"/>
      <c r="F172" s="234"/>
      <c r="G172" s="244"/>
      <c r="H172" s="230"/>
      <c r="I172" s="260"/>
      <c r="J172" s="236"/>
      <c r="K172" s="223"/>
      <c r="L172" s="340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10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</row>
    <row r="173" s="11" customFormat="1" ht="12.75" customHeight="1">
      <c r="A173" s="245">
        <v>3</v>
      </c>
      <c r="B173" s="214" t="s">
        <v>45</v>
      </c>
      <c r="C173" s="338" t="s">
        <v>101</v>
      </c>
      <c r="D173" s="339"/>
      <c r="E173" s="361"/>
      <c r="F173" s="446"/>
      <c r="G173" s="216"/>
      <c r="H173" s="217">
        <f>SUM(H170:H172)</f>
        <v>0</v>
      </c>
      <c r="I173" s="217">
        <f>SUM(I170:I172)</f>
        <v>0</v>
      </c>
      <c r="J173" s="216">
        <f>SUM(J170:J172)</f>
        <v>0</v>
      </c>
      <c r="K173" s="248"/>
      <c r="L173" s="16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</row>
    <row r="174" ht="12.75" customHeight="1">
      <c r="A174" s="245">
        <v>0</v>
      </c>
      <c r="B174" s="214" t="s">
        <v>96</v>
      </c>
      <c r="C174" s="214" t="s">
        <v>101</v>
      </c>
      <c r="D174" s="18"/>
      <c r="E174" s="216"/>
      <c r="F174" s="215"/>
      <c r="G174" s="216"/>
      <c r="H174" s="217">
        <f>H173</f>
        <v>0</v>
      </c>
      <c r="I174" s="217">
        <f>I173</f>
        <v>0</v>
      </c>
      <c r="J174" s="216">
        <f>J173</f>
        <v>0</v>
      </c>
      <c r="K174" s="248"/>
      <c r="L174" s="205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7"/>
      <c r="BH174" s="197"/>
      <c r="BI174" s="197"/>
      <c r="BJ174" s="197"/>
      <c r="BK174" s="197"/>
      <c r="BL174" s="197"/>
      <c r="BM174" s="197"/>
      <c r="BN174" s="197"/>
      <c r="BO174" s="197"/>
      <c r="BP174" s="197"/>
      <c r="BQ174" s="197"/>
      <c r="BR174" s="197"/>
      <c r="BS174" s="197"/>
      <c r="BT174" s="197"/>
      <c r="BU174" s="197"/>
      <c r="BV174" s="197"/>
      <c r="BW174" s="197"/>
      <c r="BX174" s="197"/>
      <c r="BY174" s="197"/>
      <c r="BZ174" s="197"/>
      <c r="CA174" s="197"/>
      <c r="CB174" s="197"/>
      <c r="CC174" s="197"/>
      <c r="CD174" s="197"/>
      <c r="CE174" s="197"/>
      <c r="CF174" s="197"/>
      <c r="CG174" s="197"/>
      <c r="CH174" s="197"/>
      <c r="CI174" s="197"/>
      <c r="CJ174" s="197"/>
      <c r="CK174" s="197"/>
      <c r="CL174" s="197"/>
      <c r="CM174" s="197"/>
      <c r="CN174" s="197"/>
      <c r="CO174" s="197"/>
      <c r="CP174" s="197"/>
      <c r="CQ174" s="197"/>
      <c r="CR174" s="197"/>
      <c r="CS174" s="197"/>
      <c r="CT174" s="197"/>
      <c r="CU174" s="197"/>
      <c r="CV174" s="197"/>
      <c r="CW174" s="197"/>
      <c r="CX174" s="197"/>
      <c r="CY174" s="197"/>
      <c r="CZ174" s="197"/>
      <c r="DA174" s="197"/>
      <c r="DB174" s="197"/>
      <c r="DC174" s="197"/>
      <c r="DD174" s="197"/>
      <c r="DE174" s="197"/>
      <c r="DF174" s="197"/>
      <c r="DG174" s="197"/>
      <c r="DH174" s="197"/>
      <c r="DI174" s="197"/>
      <c r="DJ174" s="197"/>
      <c r="DK174" s="197"/>
      <c r="DL174" s="197"/>
      <c r="DM174" s="197"/>
      <c r="DN174" s="197"/>
      <c r="DO174" s="197"/>
      <c r="DP174" s="197"/>
      <c r="DQ174" s="197"/>
      <c r="DR174" s="197"/>
      <c r="DS174" s="197"/>
      <c r="DT174" s="197"/>
      <c r="DU174" s="197"/>
      <c r="DV174" s="197"/>
      <c r="DW174" s="197"/>
      <c r="DX174" s="197"/>
      <c r="DY174" s="197"/>
      <c r="DZ174" s="197"/>
      <c r="EA174" s="197"/>
      <c r="EB174" s="197"/>
      <c r="EC174" s="197"/>
      <c r="ED174" s="197"/>
      <c r="EE174" s="197"/>
      <c r="EF174" s="197"/>
      <c r="EG174" s="197"/>
      <c r="EH174" s="197"/>
      <c r="EI174" s="197"/>
      <c r="EJ174" s="197"/>
      <c r="EK174" s="197"/>
      <c r="EL174" s="197"/>
      <c r="EM174" s="197"/>
      <c r="EN174" s="197"/>
      <c r="EO174" s="197"/>
      <c r="EP174" s="197"/>
      <c r="EQ174" s="197"/>
      <c r="ER174" s="197"/>
      <c r="ES174" s="197"/>
      <c r="ET174" s="197"/>
      <c r="EU174" s="197"/>
      <c r="EV174" s="197"/>
      <c r="EW174" s="197"/>
      <c r="EX174" s="197"/>
      <c r="EY174" s="197"/>
      <c r="EZ174" s="197"/>
      <c r="FA174" s="197"/>
      <c r="FB174" s="197"/>
      <c r="FC174" s="197"/>
      <c r="FD174" s="197"/>
      <c r="FE174" s="197"/>
      <c r="FF174" s="197"/>
      <c r="FG174" s="197"/>
      <c r="FH174" s="197"/>
      <c r="FI174" s="197"/>
      <c r="FJ174" s="197"/>
      <c r="FK174" s="197"/>
      <c r="FL174" s="197"/>
      <c r="FM174" s="197"/>
      <c r="FN174" s="197"/>
      <c r="FO174" s="197"/>
      <c r="FP174" s="197"/>
      <c r="FQ174" s="197"/>
      <c r="FR174" s="197"/>
      <c r="FS174" s="197"/>
      <c r="FT174" s="197"/>
      <c r="FU174" s="197"/>
      <c r="FV174" s="197"/>
      <c r="FW174" s="197"/>
      <c r="FX174" s="197"/>
      <c r="FY174" s="197"/>
      <c r="FZ174" s="197"/>
      <c r="GA174" s="197"/>
      <c r="GB174" s="197"/>
      <c r="GC174" s="197"/>
      <c r="GD174" s="197"/>
      <c r="GE174" s="197"/>
      <c r="GF174" s="197"/>
      <c r="GG174" s="197"/>
      <c r="GH174" s="197"/>
      <c r="GI174" s="197"/>
      <c r="GJ174" s="197"/>
      <c r="GK174" s="197"/>
      <c r="GL174" s="197"/>
      <c r="GM174" s="197"/>
      <c r="GN174" s="197"/>
      <c r="GO174" s="197"/>
      <c r="GP174" s="197"/>
      <c r="GQ174" s="197"/>
      <c r="GR174" s="197"/>
      <c r="GS174" s="197"/>
      <c r="GT174" s="197"/>
      <c r="GU174" s="197"/>
      <c r="GV174" s="197"/>
      <c r="GW174" s="197"/>
      <c r="GX174" s="197"/>
      <c r="GY174" s="197"/>
      <c r="GZ174" s="197"/>
      <c r="HA174" s="197"/>
      <c r="HB174" s="197"/>
      <c r="HC174" s="197"/>
      <c r="HD174" s="197"/>
      <c r="HE174" s="197"/>
      <c r="HF174" s="197"/>
      <c r="HG174" s="197"/>
      <c r="HH174" s="197"/>
      <c r="HI174" s="197"/>
      <c r="HJ174" s="197"/>
      <c r="HK174" s="197"/>
      <c r="HL174" s="197"/>
      <c r="HM174" s="197"/>
      <c r="HN174" s="197"/>
      <c r="HO174" s="197"/>
      <c r="HP174" s="197"/>
      <c r="HQ174" s="197"/>
      <c r="HR174" s="197"/>
      <c r="HS174" s="197"/>
      <c r="HT174" s="197"/>
      <c r="HU174" s="197"/>
      <c r="HV174" s="197"/>
      <c r="HW174" s="197"/>
      <c r="HX174" s="197"/>
      <c r="HY174" s="197"/>
      <c r="HZ174" s="197"/>
      <c r="IA174" s="197"/>
      <c r="IB174" s="197"/>
      <c r="IC174" s="197"/>
      <c r="ID174" s="197"/>
      <c r="IE174" s="197"/>
      <c r="IF174" s="197"/>
      <c r="IG174" s="197"/>
      <c r="IH174" s="197"/>
      <c r="II174" s="197"/>
      <c r="IJ174" s="197"/>
      <c r="IK174" s="197"/>
      <c r="IL174" s="197"/>
      <c r="IM174" s="197"/>
      <c r="IN174" s="197"/>
      <c r="IO174" s="197"/>
      <c r="IP174" s="197"/>
      <c r="IQ174" s="197"/>
      <c r="IR174" s="197"/>
      <c r="IS174" s="197"/>
      <c r="IT174" s="197"/>
      <c r="IU174" s="197"/>
      <c r="IV174" s="197"/>
      <c r="IW174" s="197"/>
      <c r="IX174" s="197"/>
      <c r="IY174" s="197"/>
      <c r="IZ174" s="197"/>
      <c r="JA174" s="197"/>
      <c r="JB174" s="197"/>
      <c r="JC174" s="197"/>
      <c r="JD174" s="197"/>
      <c r="JE174" s="197"/>
      <c r="JF174" s="197"/>
      <c r="JG174" s="197"/>
      <c r="JH174" s="197"/>
      <c r="JI174" s="197"/>
      <c r="JJ174" s="197"/>
      <c r="JK174" s="197"/>
      <c r="JL174" s="197"/>
      <c r="JM174" s="197"/>
      <c r="JN174" s="197"/>
      <c r="JO174" s="197"/>
      <c r="JP174" s="197"/>
      <c r="JQ174" s="197"/>
      <c r="JR174" s="197"/>
      <c r="JS174" s="197"/>
      <c r="JT174" s="197"/>
      <c r="JU174" s="197"/>
      <c r="JV174" s="197"/>
      <c r="JW174" s="197"/>
      <c r="JX174" s="197"/>
      <c r="JY174" s="197"/>
      <c r="JZ174" s="197"/>
      <c r="KA174" s="197"/>
      <c r="KB174" s="197"/>
      <c r="KC174" s="197"/>
      <c r="KD174" s="197"/>
      <c r="KE174" s="197"/>
      <c r="KF174" s="197"/>
      <c r="KG174" s="197"/>
      <c r="KH174" s="197"/>
      <c r="KI174" s="197"/>
      <c r="KJ174" s="197"/>
      <c r="KK174" s="197"/>
      <c r="KL174" s="197"/>
      <c r="KM174" s="197"/>
      <c r="KN174" s="197"/>
      <c r="KO174" s="197"/>
      <c r="KP174" s="197"/>
      <c r="KQ174" s="197"/>
      <c r="KR174" s="197"/>
      <c r="KS174" s="197"/>
      <c r="KT174" s="197"/>
      <c r="KU174" s="197"/>
      <c r="KV174" s="197"/>
      <c r="KW174" s="197"/>
      <c r="KX174" s="197"/>
      <c r="KY174" s="197"/>
      <c r="KZ174" s="197"/>
      <c r="LA174" s="197"/>
      <c r="LB174" s="197"/>
      <c r="LC174" s="197"/>
      <c r="LD174" s="197"/>
      <c r="LE174" s="197"/>
      <c r="LF174" s="197"/>
      <c r="LG174" s="197"/>
      <c r="LH174" s="197"/>
      <c r="LI174" s="197"/>
      <c r="LJ174" s="197"/>
      <c r="LK174" s="197"/>
      <c r="LL174" s="197"/>
      <c r="LM174" s="197"/>
      <c r="LN174" s="197"/>
      <c r="LO174" s="197"/>
      <c r="LP174" s="197"/>
      <c r="LQ174" s="197"/>
      <c r="LR174" s="197"/>
      <c r="LS174" s="197"/>
      <c r="LT174" s="197"/>
      <c r="LU174" s="197"/>
      <c r="LV174" s="197"/>
      <c r="LW174" s="197"/>
      <c r="LX174" s="197"/>
      <c r="LY174" s="197"/>
      <c r="LZ174" s="197"/>
      <c r="MA174" s="197"/>
      <c r="MB174" s="197"/>
      <c r="MC174" s="197"/>
      <c r="MD174" s="197"/>
      <c r="ME174" s="197"/>
      <c r="MF174" s="197"/>
      <c r="MG174" s="197"/>
      <c r="MH174" s="197"/>
      <c r="MI174" s="197"/>
      <c r="MJ174" s="197"/>
      <c r="MK174" s="197"/>
      <c r="ML174" s="197"/>
      <c r="MM174" s="197"/>
      <c r="MN174" s="197"/>
      <c r="MO174" s="197"/>
      <c r="MP174" s="197"/>
      <c r="MQ174" s="197"/>
      <c r="MR174" s="197"/>
      <c r="MS174" s="197"/>
      <c r="MT174" s="197"/>
      <c r="MU174" s="197"/>
      <c r="MV174" s="197"/>
      <c r="MW174" s="197"/>
      <c r="MX174" s="197"/>
      <c r="MY174" s="197"/>
      <c r="MZ174" s="197"/>
      <c r="NA174" s="197"/>
      <c r="NB174" s="197"/>
      <c r="NC174" s="197"/>
      <c r="ND174" s="197"/>
      <c r="NE174" s="197"/>
      <c r="NF174" s="197"/>
      <c r="NG174" s="197"/>
      <c r="NH174" s="197"/>
      <c r="NI174" s="197"/>
      <c r="NJ174" s="197"/>
      <c r="NK174" s="197"/>
      <c r="NL174" s="197"/>
      <c r="NM174" s="197"/>
      <c r="NN174" s="197"/>
      <c r="NO174" s="197"/>
      <c r="NP174" s="197"/>
      <c r="NQ174" s="197"/>
      <c r="NR174" s="197"/>
      <c r="NS174" s="197"/>
      <c r="NT174" s="197"/>
      <c r="NU174" s="197"/>
      <c r="NV174" s="197"/>
      <c r="NW174" s="197"/>
      <c r="NX174" s="197"/>
      <c r="NY174" s="197"/>
      <c r="NZ174" s="197"/>
      <c r="OA174" s="197"/>
      <c r="OB174" s="197"/>
      <c r="OC174" s="197"/>
      <c r="OD174" s="197"/>
      <c r="OE174" s="197"/>
      <c r="OF174" s="197"/>
      <c r="OG174" s="197"/>
      <c r="OH174" s="197"/>
      <c r="OI174" s="197"/>
      <c r="OJ174" s="197"/>
      <c r="OK174" s="197"/>
      <c r="OL174" s="197"/>
      <c r="OM174" s="197"/>
      <c r="ON174" s="197"/>
      <c r="OO174" s="197"/>
      <c r="OP174" s="197"/>
      <c r="OQ174" s="197"/>
      <c r="OR174" s="197"/>
      <c r="OS174" s="197"/>
      <c r="OT174" s="197"/>
      <c r="OU174" s="197"/>
      <c r="OV174" s="197"/>
      <c r="OW174" s="197"/>
      <c r="OX174" s="197"/>
      <c r="OY174" s="197"/>
      <c r="OZ174" s="197"/>
      <c r="PA174" s="197"/>
      <c r="PB174" s="197"/>
      <c r="PC174" s="197"/>
      <c r="PD174" s="197"/>
      <c r="PE174" s="197"/>
      <c r="PF174" s="197"/>
      <c r="PG174" s="197"/>
      <c r="PH174" s="197"/>
      <c r="PI174" s="197"/>
      <c r="PJ174" s="197"/>
      <c r="PK174" s="197"/>
      <c r="PL174" s="197"/>
      <c r="PM174" s="197"/>
      <c r="PN174" s="197"/>
      <c r="PO174" s="197"/>
      <c r="PP174" s="197"/>
      <c r="PQ174" s="197"/>
      <c r="PR174" s="197"/>
      <c r="PS174" s="197"/>
      <c r="PT174" s="197"/>
      <c r="PU174" s="197"/>
      <c r="PV174" s="197"/>
      <c r="PW174" s="197"/>
      <c r="PX174" s="197"/>
      <c r="PY174" s="197"/>
      <c r="PZ174" s="197"/>
      <c r="QA174" s="197"/>
      <c r="QB174" s="197"/>
      <c r="QC174" s="197"/>
      <c r="QD174" s="197"/>
      <c r="QE174" s="197"/>
      <c r="QF174" s="197"/>
      <c r="QG174" s="197"/>
      <c r="QH174" s="197"/>
      <c r="QI174" s="197"/>
      <c r="QJ174" s="197"/>
      <c r="QK174" s="197"/>
      <c r="QL174" s="197"/>
      <c r="QM174" s="197"/>
      <c r="QN174" s="197"/>
      <c r="QO174" s="197"/>
      <c r="QP174" s="197"/>
      <c r="QQ174" s="197"/>
      <c r="QR174" s="197"/>
      <c r="QS174" s="197"/>
      <c r="QT174" s="197"/>
      <c r="QU174" s="197"/>
      <c r="QV174" s="197"/>
      <c r="QW174" s="197"/>
      <c r="QX174" s="197"/>
      <c r="QY174" s="197"/>
      <c r="QZ174" s="197"/>
      <c r="RA174" s="197"/>
      <c r="RB174" s="197"/>
      <c r="RC174" s="197"/>
      <c r="RD174" s="197"/>
      <c r="RE174" s="197"/>
      <c r="RF174" s="197"/>
      <c r="RG174" s="197"/>
      <c r="RH174" s="197"/>
      <c r="RI174" s="197"/>
      <c r="RJ174" s="197"/>
      <c r="RK174" s="197"/>
      <c r="RL174" s="197"/>
      <c r="RM174" s="197"/>
      <c r="RN174" s="197"/>
      <c r="RO174" s="197"/>
      <c r="RP174" s="197"/>
      <c r="RQ174" s="197"/>
      <c r="RR174" s="197"/>
      <c r="RS174" s="197"/>
      <c r="RT174" s="197"/>
      <c r="RU174" s="197"/>
      <c r="RV174" s="197"/>
      <c r="RW174" s="197"/>
      <c r="RX174" s="197"/>
      <c r="RY174" s="197"/>
      <c r="RZ174" s="197"/>
      <c r="SA174" s="197"/>
      <c r="SB174" s="197"/>
      <c r="SC174" s="197"/>
      <c r="SD174" s="197"/>
      <c r="SE174" s="197"/>
      <c r="SF174" s="197"/>
      <c r="SG174" s="197"/>
      <c r="SH174" s="197"/>
      <c r="SI174" s="197"/>
      <c r="SJ174" s="197"/>
      <c r="SK174" s="197"/>
      <c r="SL174" s="197"/>
      <c r="SM174" s="197"/>
      <c r="SN174" s="197"/>
      <c r="SO174" s="197"/>
      <c r="SP174" s="197"/>
      <c r="SQ174" s="197"/>
      <c r="SR174" s="197"/>
      <c r="SS174" s="197"/>
      <c r="ST174" s="197"/>
      <c r="SU174" s="197"/>
      <c r="SV174" s="197"/>
      <c r="SW174" s="197"/>
      <c r="SX174" s="197"/>
      <c r="SY174" s="197"/>
      <c r="SZ174" s="197"/>
      <c r="TA174" s="197"/>
      <c r="TB174" s="197"/>
      <c r="TC174" s="197"/>
      <c r="TD174" s="197"/>
      <c r="TE174" s="197"/>
      <c r="TF174" s="197"/>
      <c r="TG174" s="197"/>
      <c r="TH174" s="197"/>
      <c r="TI174" s="197"/>
      <c r="TJ174" s="197"/>
      <c r="TK174" s="197"/>
      <c r="TL174" s="197"/>
      <c r="TM174" s="197"/>
      <c r="TN174" s="197"/>
      <c r="TO174" s="197"/>
      <c r="TP174" s="197"/>
      <c r="TQ174" s="197"/>
      <c r="TR174" s="197"/>
      <c r="TS174" s="197"/>
      <c r="TT174" s="197"/>
      <c r="TU174" s="197"/>
      <c r="TV174" s="197"/>
      <c r="TW174" s="197"/>
      <c r="TX174" s="197"/>
      <c r="TY174" s="197"/>
      <c r="TZ174" s="197"/>
      <c r="UA174" s="197"/>
      <c r="UB174" s="197"/>
      <c r="UC174" s="197"/>
      <c r="UD174" s="197"/>
      <c r="UE174" s="197"/>
      <c r="UF174" s="197"/>
      <c r="UG174" s="197"/>
      <c r="UH174" s="197"/>
      <c r="UI174" s="197"/>
      <c r="UJ174" s="197"/>
      <c r="UK174" s="197"/>
      <c r="UL174" s="197"/>
      <c r="UM174" s="197"/>
      <c r="UN174" s="197"/>
      <c r="UO174" s="197"/>
      <c r="UP174" s="197"/>
      <c r="UQ174" s="197"/>
      <c r="UR174" s="197"/>
      <c r="US174" s="197"/>
      <c r="UT174" s="197"/>
      <c r="UU174" s="197"/>
      <c r="UV174" s="197"/>
      <c r="UW174" s="197"/>
      <c r="UX174" s="197"/>
      <c r="UY174" s="197"/>
      <c r="UZ174" s="197"/>
      <c r="VA174" s="197"/>
      <c r="VB174" s="197"/>
      <c r="VC174" s="197"/>
      <c r="VD174" s="197"/>
      <c r="VE174" s="197"/>
      <c r="VF174" s="197"/>
      <c r="VG174" s="197"/>
      <c r="VH174" s="197"/>
      <c r="VI174" s="197"/>
      <c r="VJ174" s="197"/>
      <c r="VK174" s="197"/>
      <c r="VL174" s="197"/>
      <c r="VM174" s="197"/>
      <c r="VN174" s="197"/>
      <c r="VO174" s="197"/>
      <c r="VP174" s="197"/>
      <c r="VQ174" s="197"/>
      <c r="VR174" s="197"/>
      <c r="VS174" s="197"/>
      <c r="VT174" s="197"/>
      <c r="VU174" s="197"/>
      <c r="VV174" s="197"/>
      <c r="VW174" s="197"/>
      <c r="VX174" s="197"/>
      <c r="VY174" s="197"/>
      <c r="VZ174" s="197"/>
      <c r="WA174" s="197"/>
      <c r="WB174" s="197"/>
      <c r="WC174" s="197"/>
      <c r="WD174" s="197"/>
      <c r="WE174" s="197"/>
      <c r="WF174" s="197"/>
      <c r="WG174" s="197"/>
      <c r="WH174" s="197"/>
      <c r="WI174" s="197"/>
      <c r="WJ174" s="197"/>
      <c r="WK174" s="197"/>
    </row>
    <row r="175" ht="12.75" customHeight="1">
      <c r="A175" s="2"/>
      <c r="B175" s="3"/>
      <c r="C175" s="3"/>
      <c r="D175" s="4"/>
      <c r="E175" s="5"/>
      <c r="F175" s="5"/>
      <c r="G175" s="447"/>
      <c r="H175" s="448"/>
      <c r="I175" s="448"/>
      <c r="J175" s="447"/>
      <c r="K175" s="57"/>
      <c r="L175" s="16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10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</row>
    <row r="176" s="324" customFormat="1" ht="12.75" customHeight="1">
      <c r="A176" s="191" t="s">
        <v>188</v>
      </c>
      <c r="B176" s="278"/>
      <c r="C176" s="278"/>
      <c r="D176" s="192"/>
      <c r="E176" s="193"/>
      <c r="F176" s="193"/>
      <c r="G176" s="194"/>
      <c r="H176" s="195"/>
      <c r="I176" s="195"/>
      <c r="J176" s="194"/>
      <c r="K176" s="196"/>
      <c r="L176" s="16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10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</row>
    <row r="177" s="324" customFormat="1" ht="12.75" customHeight="1">
      <c r="A177" s="219" t="s">
        <v>120</v>
      </c>
      <c r="B177" s="190"/>
      <c r="C177" s="190"/>
      <c r="D177" s="4"/>
      <c r="E177" s="200"/>
      <c r="F177" s="200"/>
      <c r="G177" s="199"/>
      <c r="H177" s="201"/>
      <c r="I177" s="201"/>
      <c r="J177" s="199"/>
      <c r="K177" s="223"/>
      <c r="L177" s="16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10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  <c r="HV177" s="11"/>
      <c r="HW177" s="11"/>
      <c r="HX177" s="11"/>
      <c r="HY177" s="11"/>
      <c r="HZ177" s="11"/>
      <c r="IA177" s="11"/>
      <c r="IB177" s="11"/>
      <c r="IC177" s="11"/>
      <c r="ID177" s="11"/>
      <c r="IE177" s="11"/>
      <c r="IF177" s="1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11"/>
      <c r="KC177" s="11"/>
      <c r="KD177" s="11"/>
      <c r="KE177" s="11"/>
      <c r="KF177" s="11"/>
      <c r="KG177" s="11"/>
      <c r="KH177" s="11"/>
      <c r="KI177" s="11"/>
      <c r="KJ177" s="11"/>
      <c r="KK177" s="11"/>
      <c r="KL177" s="11"/>
      <c r="KM177" s="11"/>
      <c r="KN177" s="11"/>
      <c r="KO177" s="11"/>
      <c r="KP177" s="11"/>
      <c r="KQ177" s="11"/>
      <c r="KR177" s="11"/>
      <c r="KS177" s="11"/>
      <c r="KT177" s="11"/>
      <c r="KU177" s="11"/>
      <c r="KV177" s="11"/>
      <c r="KW177" s="11"/>
      <c r="KX177" s="11"/>
      <c r="KY177" s="11"/>
      <c r="KZ177" s="11"/>
      <c r="LA177" s="11"/>
      <c r="LB177" s="11"/>
      <c r="LC177" s="11"/>
      <c r="LD177" s="11"/>
      <c r="LE177" s="11"/>
      <c r="LF177" s="11"/>
      <c r="LG177" s="11"/>
      <c r="LH177" s="11"/>
      <c r="LI177" s="11"/>
      <c r="LJ177" s="11"/>
      <c r="LK177" s="11"/>
      <c r="LL177" s="11"/>
      <c r="LM177" s="11"/>
      <c r="LN177" s="11"/>
      <c r="LO177" s="11"/>
      <c r="LP177" s="11"/>
      <c r="LQ177" s="11"/>
      <c r="LR177" s="11"/>
      <c r="LS177" s="11"/>
      <c r="LT177" s="11"/>
      <c r="LU177" s="11"/>
      <c r="LV177" s="11"/>
      <c r="LW177" s="11"/>
      <c r="LX177" s="11"/>
      <c r="LY177" s="11"/>
      <c r="LZ177" s="11"/>
      <c r="MA177" s="11"/>
      <c r="MB177" s="11"/>
      <c r="MC177" s="11"/>
      <c r="MD177" s="11"/>
      <c r="ME177" s="11"/>
      <c r="MF177" s="11"/>
      <c r="MG177" s="11"/>
      <c r="MH177" s="11"/>
      <c r="MI177" s="11"/>
      <c r="MJ177" s="11"/>
      <c r="MK177" s="11"/>
      <c r="ML177" s="11"/>
      <c r="MM177" s="11"/>
      <c r="MN177" s="11"/>
      <c r="MO177" s="11"/>
      <c r="MP177" s="11"/>
      <c r="MQ177" s="11"/>
      <c r="MR177" s="11"/>
      <c r="MS177" s="11"/>
      <c r="MT177" s="11"/>
      <c r="MU177" s="11"/>
      <c r="MV177" s="11"/>
      <c r="MW177" s="11"/>
      <c r="MX177" s="11"/>
      <c r="MY177" s="11"/>
      <c r="MZ177" s="11"/>
      <c r="NA177" s="11"/>
      <c r="NB177" s="11"/>
      <c r="NC177" s="11"/>
      <c r="ND177" s="11"/>
      <c r="NE177" s="11"/>
      <c r="NF177" s="11"/>
      <c r="NG177" s="11"/>
      <c r="NH177" s="11"/>
      <c r="NI177" s="11"/>
      <c r="NJ177" s="11"/>
      <c r="NK177" s="11"/>
      <c r="NL177" s="11"/>
      <c r="NM177" s="11"/>
      <c r="NN177" s="11"/>
      <c r="NO177" s="11"/>
      <c r="NP177" s="11"/>
      <c r="NQ177" s="11"/>
      <c r="NR177" s="11"/>
      <c r="NS177" s="11"/>
      <c r="NT177" s="11"/>
      <c r="NU177" s="11"/>
      <c r="NV177" s="11"/>
      <c r="NW177" s="11"/>
      <c r="NX177" s="11"/>
      <c r="NY177" s="11"/>
      <c r="NZ177" s="11"/>
      <c r="OA177" s="11"/>
      <c r="OB177" s="11"/>
      <c r="OC177" s="11"/>
      <c r="OD177" s="11"/>
      <c r="OE177" s="11"/>
      <c r="OF177" s="11"/>
      <c r="OG177" s="11"/>
      <c r="OH177" s="11"/>
      <c r="OI177" s="11"/>
      <c r="OJ177" s="11"/>
      <c r="OK177" s="11"/>
      <c r="OL177" s="11"/>
      <c r="OM177" s="11"/>
      <c r="ON177" s="11"/>
      <c r="OO177" s="11"/>
      <c r="OP177" s="11"/>
      <c r="OQ177" s="11"/>
      <c r="OR177" s="11"/>
      <c r="OS177" s="11"/>
      <c r="OT177" s="11"/>
      <c r="OU177" s="11"/>
      <c r="OV177" s="11"/>
      <c r="OW177" s="11"/>
      <c r="OX177" s="11"/>
      <c r="OY177" s="11"/>
      <c r="OZ177" s="11"/>
      <c r="PA177" s="11"/>
      <c r="PB177" s="11"/>
      <c r="PC177" s="11"/>
      <c r="PD177" s="11"/>
      <c r="PE177" s="11"/>
      <c r="PF177" s="11"/>
      <c r="PG177" s="11"/>
      <c r="PH177" s="11"/>
      <c r="PI177" s="11"/>
      <c r="PJ177" s="11"/>
      <c r="PK177" s="11"/>
      <c r="PL177" s="11"/>
      <c r="PM177" s="11"/>
      <c r="PN177" s="11"/>
      <c r="PO177" s="11"/>
      <c r="PP177" s="11"/>
      <c r="PQ177" s="11"/>
      <c r="PR177" s="11"/>
      <c r="PS177" s="11"/>
      <c r="PT177" s="11"/>
      <c r="PU177" s="11"/>
      <c r="PV177" s="11"/>
      <c r="PW177" s="11"/>
      <c r="PX177" s="11"/>
      <c r="PY177" s="11"/>
      <c r="PZ177" s="11"/>
      <c r="QA177" s="11"/>
      <c r="QB177" s="11"/>
      <c r="QC177" s="11"/>
      <c r="QD177" s="11"/>
      <c r="QE177" s="11"/>
      <c r="QF177" s="11"/>
      <c r="QG177" s="11"/>
      <c r="QH177" s="11"/>
      <c r="QI177" s="11"/>
      <c r="QJ177" s="11"/>
      <c r="QK177" s="11"/>
      <c r="QL177" s="11"/>
      <c r="QM177" s="11"/>
      <c r="QN177" s="11"/>
      <c r="QO177" s="11"/>
      <c r="QP177" s="11"/>
      <c r="QQ177" s="11"/>
      <c r="QR177" s="11"/>
      <c r="QS177" s="11"/>
      <c r="QT177" s="11"/>
      <c r="QU177" s="11"/>
      <c r="QV177" s="11"/>
      <c r="QW177" s="11"/>
      <c r="QX177" s="11"/>
      <c r="QY177" s="11"/>
      <c r="QZ177" s="11"/>
      <c r="RA177" s="11"/>
      <c r="RB177" s="11"/>
      <c r="RC177" s="11"/>
      <c r="RD177" s="11"/>
      <c r="RE177" s="11"/>
      <c r="RF177" s="11"/>
      <c r="RG177" s="11"/>
      <c r="RH177" s="11"/>
      <c r="RI177" s="11"/>
      <c r="RJ177" s="11"/>
      <c r="RK177" s="11"/>
      <c r="RL177" s="11"/>
      <c r="RM177" s="11"/>
      <c r="RN177" s="11"/>
      <c r="RO177" s="11"/>
      <c r="RP177" s="11"/>
      <c r="RQ177" s="11"/>
      <c r="RR177" s="11"/>
      <c r="RS177" s="11"/>
      <c r="RT177" s="11"/>
      <c r="RU177" s="11"/>
      <c r="RV177" s="11"/>
      <c r="RW177" s="11"/>
      <c r="RX177" s="11"/>
      <c r="RY177" s="11"/>
      <c r="RZ177" s="11"/>
      <c r="SA177" s="11"/>
      <c r="SB177" s="11"/>
      <c r="SC177" s="11"/>
      <c r="SD177" s="11"/>
      <c r="SE177" s="11"/>
      <c r="SF177" s="11"/>
      <c r="SG177" s="11"/>
      <c r="SH177" s="11"/>
      <c r="SI177" s="11"/>
      <c r="SJ177" s="11"/>
      <c r="SK177" s="11"/>
      <c r="SL177" s="11"/>
      <c r="SM177" s="11"/>
      <c r="SN177" s="11"/>
      <c r="SO177" s="11"/>
      <c r="SP177" s="11"/>
      <c r="SQ177" s="11"/>
      <c r="SR177" s="11"/>
      <c r="SS177" s="11"/>
      <c r="ST177" s="11"/>
      <c r="SU177" s="11"/>
      <c r="SV177" s="11"/>
      <c r="SW177" s="11"/>
      <c r="SX177" s="11"/>
      <c r="SY177" s="11"/>
      <c r="SZ177" s="11"/>
      <c r="TA177" s="11"/>
      <c r="TB177" s="11"/>
      <c r="TC177" s="11"/>
      <c r="TD177" s="11"/>
      <c r="TE177" s="11"/>
      <c r="TF177" s="11"/>
      <c r="TG177" s="11"/>
      <c r="TH177" s="11"/>
      <c r="TI177" s="11"/>
      <c r="TJ177" s="11"/>
      <c r="TK177" s="11"/>
      <c r="TL177" s="11"/>
      <c r="TM177" s="11"/>
      <c r="TN177" s="11"/>
      <c r="TO177" s="11"/>
      <c r="TP177" s="11"/>
      <c r="TQ177" s="11"/>
      <c r="TR177" s="11"/>
      <c r="TS177" s="11"/>
      <c r="TT177" s="11"/>
      <c r="TU177" s="11"/>
      <c r="TV177" s="11"/>
      <c r="TW177" s="11"/>
      <c r="TX177" s="11"/>
      <c r="TY177" s="11"/>
      <c r="TZ177" s="11"/>
      <c r="UA177" s="11"/>
      <c r="UB177" s="11"/>
      <c r="UC177" s="11"/>
      <c r="UD177" s="11"/>
      <c r="UE177" s="11"/>
      <c r="UF177" s="11"/>
      <c r="UG177" s="11"/>
      <c r="UH177" s="11"/>
      <c r="UI177" s="11"/>
      <c r="UJ177" s="11"/>
      <c r="UK177" s="11"/>
      <c r="UL177" s="11"/>
      <c r="UM177" s="11"/>
      <c r="UN177" s="11"/>
      <c r="UO177" s="11"/>
      <c r="UP177" s="11"/>
      <c r="UQ177" s="11"/>
      <c r="UR177" s="11"/>
      <c r="US177" s="11"/>
      <c r="UT177" s="11"/>
      <c r="UU177" s="11"/>
      <c r="UV177" s="11"/>
      <c r="UW177" s="11"/>
      <c r="UX177" s="11"/>
      <c r="UY177" s="11"/>
      <c r="UZ177" s="11"/>
      <c r="VA177" s="11"/>
      <c r="VB177" s="11"/>
      <c r="VC177" s="11"/>
      <c r="VD177" s="11"/>
      <c r="VE177" s="11"/>
      <c r="VF177" s="11"/>
      <c r="VG177" s="11"/>
      <c r="VH177" s="11"/>
      <c r="VI177" s="11"/>
      <c r="VJ177" s="11"/>
      <c r="VK177" s="11"/>
      <c r="VL177" s="11"/>
      <c r="VM177" s="11"/>
      <c r="VN177" s="11"/>
      <c r="VO177" s="11"/>
      <c r="VP177" s="11"/>
      <c r="VQ177" s="11"/>
      <c r="VR177" s="11"/>
      <c r="VS177" s="11"/>
      <c r="VT177" s="11"/>
      <c r="VU177" s="11"/>
      <c r="VV177" s="11"/>
      <c r="VW177" s="11"/>
      <c r="VX177" s="11"/>
      <c r="VY177" s="11"/>
      <c r="VZ177" s="11"/>
      <c r="WA177" s="11"/>
      <c r="WB177" s="11"/>
      <c r="WC177" s="11"/>
      <c r="WD177" s="11"/>
      <c r="WE177" s="11"/>
      <c r="WF177" s="11"/>
      <c r="WG177" s="11"/>
      <c r="WH177" s="11"/>
      <c r="WI177" s="11"/>
      <c r="WJ177" s="11"/>
      <c r="WK177" s="11"/>
    </row>
    <row r="178" s="1" customFormat="1" ht="24">
      <c r="A178" s="198">
        <v>1</v>
      </c>
      <c r="B178" s="449" t="s">
        <v>189</v>
      </c>
      <c r="C178" s="423" t="s">
        <v>190</v>
      </c>
      <c r="D178" s="450">
        <v>1</v>
      </c>
      <c r="E178" s="259" t="s">
        <v>191</v>
      </c>
      <c r="F178" s="199"/>
      <c r="G178" s="236">
        <v>2024</v>
      </c>
      <c r="H178" s="451">
        <v>25</v>
      </c>
      <c r="I178" s="451">
        <v>25</v>
      </c>
      <c r="J178" s="451">
        <v>25</v>
      </c>
      <c r="K178" s="452">
        <v>1</v>
      </c>
      <c r="L178" s="453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10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  <c r="JN178" s="11"/>
      <c r="JO178" s="11"/>
      <c r="JP178" s="11"/>
      <c r="JQ178" s="11"/>
      <c r="JR178" s="11"/>
      <c r="JS178" s="11"/>
      <c r="JT178" s="11"/>
      <c r="JU178" s="11"/>
      <c r="JV178" s="11"/>
      <c r="JW178" s="11"/>
      <c r="JX178" s="11"/>
      <c r="JY178" s="11"/>
      <c r="JZ178" s="11"/>
      <c r="KA178" s="11"/>
      <c r="KB178" s="11"/>
      <c r="KC178" s="11"/>
      <c r="KD178" s="11"/>
      <c r="KE178" s="11"/>
      <c r="KF178" s="11"/>
      <c r="KG178" s="11"/>
      <c r="KH178" s="11"/>
      <c r="KI178" s="11"/>
      <c r="KJ178" s="11"/>
      <c r="KK178" s="11"/>
      <c r="KL178" s="11"/>
      <c r="KM178" s="11"/>
      <c r="KN178" s="11"/>
      <c r="KO178" s="11"/>
      <c r="KP178" s="11"/>
      <c r="KQ178" s="11"/>
      <c r="KR178" s="11"/>
      <c r="KS178" s="11"/>
      <c r="KT178" s="11"/>
      <c r="KU178" s="11"/>
      <c r="KV178" s="11"/>
      <c r="KW178" s="11"/>
      <c r="KX178" s="11"/>
      <c r="KY178" s="11"/>
      <c r="KZ178" s="11"/>
      <c r="LA178" s="11"/>
      <c r="LB178" s="11"/>
      <c r="LC178" s="11"/>
      <c r="LD178" s="11"/>
      <c r="LE178" s="11"/>
      <c r="LF178" s="11"/>
      <c r="LG178" s="11"/>
      <c r="LH178" s="11"/>
      <c r="LI178" s="11"/>
      <c r="LJ178" s="11"/>
      <c r="LK178" s="11"/>
      <c r="LL178" s="11"/>
      <c r="LM178" s="11"/>
      <c r="LN178" s="11"/>
      <c r="LO178" s="11"/>
      <c r="LP178" s="11"/>
      <c r="LQ178" s="11"/>
      <c r="LR178" s="11"/>
      <c r="LS178" s="11"/>
      <c r="LT178" s="11"/>
      <c r="LU178" s="11"/>
      <c r="LV178" s="11"/>
      <c r="LW178" s="11"/>
      <c r="LX178" s="11"/>
      <c r="LY178" s="11"/>
      <c r="LZ178" s="11"/>
      <c r="MA178" s="11"/>
      <c r="MB178" s="11"/>
      <c r="MC178" s="11"/>
      <c r="MD178" s="11"/>
      <c r="ME178" s="11"/>
      <c r="MF178" s="11"/>
      <c r="MG178" s="11"/>
      <c r="MH178" s="11"/>
      <c r="MI178" s="11"/>
      <c r="MJ178" s="11"/>
      <c r="MK178" s="11"/>
      <c r="ML178" s="11"/>
      <c r="MM178" s="11"/>
      <c r="MN178" s="11"/>
      <c r="MO178" s="11"/>
      <c r="MP178" s="11"/>
      <c r="MQ178" s="11"/>
      <c r="MR178" s="11"/>
      <c r="MS178" s="11"/>
      <c r="MT178" s="11"/>
      <c r="MU178" s="11"/>
      <c r="MV178" s="11"/>
      <c r="MW178" s="11"/>
      <c r="MX178" s="11"/>
      <c r="MY178" s="11"/>
      <c r="MZ178" s="11"/>
      <c r="NA178" s="11"/>
      <c r="NB178" s="11"/>
      <c r="NC178" s="11"/>
      <c r="ND178" s="11"/>
      <c r="NE178" s="11"/>
      <c r="NF178" s="11"/>
      <c r="NG178" s="11"/>
      <c r="NH178" s="11"/>
      <c r="NI178" s="11"/>
      <c r="NJ178" s="11"/>
      <c r="NK178" s="11"/>
      <c r="NL178" s="11"/>
      <c r="NM178" s="11"/>
      <c r="NN178" s="11"/>
      <c r="NO178" s="11"/>
      <c r="NP178" s="11"/>
      <c r="NQ178" s="11"/>
      <c r="NR178" s="11"/>
      <c r="NS178" s="11"/>
      <c r="NT178" s="11"/>
      <c r="NU178" s="11"/>
      <c r="NV178" s="11"/>
      <c r="NW178" s="11"/>
      <c r="NX178" s="11"/>
      <c r="NY178" s="11"/>
      <c r="NZ178" s="11"/>
      <c r="OA178" s="11"/>
      <c r="OB178" s="11"/>
      <c r="OC178" s="11"/>
      <c r="OD178" s="11"/>
      <c r="OE178" s="11"/>
      <c r="OF178" s="11"/>
      <c r="OG178" s="11"/>
      <c r="OH178" s="11"/>
      <c r="OI178" s="11"/>
      <c r="OJ178" s="11"/>
      <c r="OK178" s="11"/>
      <c r="OL178" s="11"/>
      <c r="OM178" s="11"/>
      <c r="ON178" s="11"/>
      <c r="OO178" s="11"/>
      <c r="OP178" s="11"/>
      <c r="OQ178" s="11"/>
      <c r="OR178" s="11"/>
      <c r="OS178" s="11"/>
      <c r="OT178" s="11"/>
      <c r="OU178" s="11"/>
      <c r="OV178" s="11"/>
      <c r="OW178" s="11"/>
      <c r="OX178" s="11"/>
      <c r="OY178" s="11"/>
      <c r="OZ178" s="11"/>
      <c r="PA178" s="11"/>
      <c r="PB178" s="11"/>
      <c r="PC178" s="11"/>
      <c r="PD178" s="11"/>
      <c r="PE178" s="11"/>
      <c r="PF178" s="11"/>
      <c r="PG178" s="11"/>
      <c r="PH178" s="11"/>
      <c r="PI178" s="11"/>
      <c r="PJ178" s="11"/>
      <c r="PK178" s="11"/>
      <c r="PL178" s="11"/>
      <c r="PM178" s="11"/>
      <c r="PN178" s="11"/>
      <c r="PO178" s="11"/>
      <c r="PP178" s="11"/>
      <c r="PQ178" s="11"/>
      <c r="PR178" s="11"/>
      <c r="PS178" s="11"/>
      <c r="PT178" s="11"/>
      <c r="PU178" s="11"/>
      <c r="PV178" s="11"/>
      <c r="PW178" s="11"/>
      <c r="PX178" s="11"/>
      <c r="PY178" s="11"/>
      <c r="PZ178" s="11"/>
      <c r="QA178" s="11"/>
      <c r="QB178" s="11"/>
      <c r="QC178" s="11"/>
      <c r="QD178" s="11"/>
      <c r="QE178" s="11"/>
      <c r="QF178" s="11"/>
      <c r="QG178" s="11"/>
      <c r="QH178" s="11"/>
      <c r="QI178" s="11"/>
      <c r="QJ178" s="11"/>
      <c r="QK178" s="11"/>
      <c r="QL178" s="11"/>
      <c r="QM178" s="11"/>
      <c r="QN178" s="11"/>
      <c r="QO178" s="11"/>
      <c r="QP178" s="11"/>
      <c r="QQ178" s="11"/>
      <c r="QR178" s="11"/>
      <c r="QS178" s="11"/>
      <c r="QT178" s="11"/>
      <c r="QU178" s="11"/>
      <c r="QV178" s="11"/>
      <c r="QW178" s="11"/>
      <c r="QX178" s="11"/>
      <c r="QY178" s="11"/>
      <c r="QZ178" s="11"/>
      <c r="RA178" s="11"/>
      <c r="RB178" s="11"/>
      <c r="RC178" s="11"/>
      <c r="RD178" s="11"/>
      <c r="RE178" s="11"/>
      <c r="RF178" s="11"/>
      <c r="RG178" s="11"/>
      <c r="RH178" s="11"/>
      <c r="RI178" s="11"/>
      <c r="RJ178" s="11"/>
      <c r="RK178" s="11"/>
      <c r="RL178" s="11"/>
      <c r="RM178" s="11"/>
      <c r="RN178" s="11"/>
      <c r="RO178" s="11"/>
      <c r="RP178" s="11"/>
      <c r="RQ178" s="11"/>
      <c r="RR178" s="11"/>
      <c r="RS178" s="11"/>
      <c r="RT178" s="11"/>
      <c r="RU178" s="11"/>
      <c r="RV178" s="11"/>
      <c r="RW178" s="11"/>
      <c r="RX178" s="11"/>
      <c r="RY178" s="11"/>
      <c r="RZ178" s="11"/>
      <c r="SA178" s="11"/>
      <c r="SB178" s="11"/>
      <c r="SC178" s="11"/>
      <c r="SD178" s="11"/>
      <c r="SE178" s="11"/>
      <c r="SF178" s="11"/>
      <c r="SG178" s="11"/>
      <c r="SH178" s="11"/>
      <c r="SI178" s="11"/>
      <c r="SJ178" s="11"/>
      <c r="SK178" s="11"/>
      <c r="SL178" s="11"/>
      <c r="SM178" s="11"/>
      <c r="SN178" s="11"/>
      <c r="SO178" s="11"/>
      <c r="SP178" s="11"/>
      <c r="SQ178" s="11"/>
      <c r="SR178" s="11"/>
      <c r="SS178" s="11"/>
      <c r="ST178" s="11"/>
      <c r="SU178" s="11"/>
      <c r="SV178" s="11"/>
      <c r="SW178" s="11"/>
      <c r="SX178" s="11"/>
      <c r="SY178" s="11"/>
      <c r="SZ178" s="11"/>
      <c r="TA178" s="11"/>
      <c r="TB178" s="11"/>
      <c r="TC178" s="11"/>
      <c r="TD178" s="11"/>
      <c r="TE178" s="11"/>
      <c r="TF178" s="11"/>
      <c r="TG178" s="11"/>
      <c r="TH178" s="11"/>
      <c r="TI178" s="11"/>
      <c r="TJ178" s="11"/>
      <c r="TK178" s="11"/>
      <c r="TL178" s="11"/>
      <c r="TM178" s="11"/>
      <c r="TN178" s="11"/>
      <c r="TO178" s="11"/>
      <c r="TP178" s="11"/>
      <c r="TQ178" s="11"/>
      <c r="TR178" s="11"/>
      <c r="TS178" s="11"/>
      <c r="TT178" s="11"/>
      <c r="TU178" s="11"/>
      <c r="TV178" s="11"/>
      <c r="TW178" s="11"/>
      <c r="TX178" s="11"/>
      <c r="TY178" s="11"/>
      <c r="TZ178" s="11"/>
      <c r="UA178" s="11"/>
      <c r="UB178" s="11"/>
      <c r="UC178" s="11"/>
      <c r="UD178" s="11"/>
      <c r="UE178" s="11"/>
      <c r="UF178" s="11"/>
      <c r="UG178" s="11"/>
      <c r="UH178" s="11"/>
      <c r="UI178" s="11"/>
      <c r="UJ178" s="11"/>
      <c r="UK178" s="11"/>
      <c r="UL178" s="11"/>
      <c r="UM178" s="11"/>
      <c r="UN178" s="11"/>
      <c r="UO178" s="11"/>
      <c r="UP178" s="11"/>
      <c r="UQ178" s="11"/>
      <c r="UR178" s="11"/>
      <c r="US178" s="11"/>
      <c r="UT178" s="11"/>
      <c r="UU178" s="11"/>
      <c r="UV178" s="11"/>
      <c r="UW178" s="11"/>
      <c r="UX178" s="11"/>
      <c r="UY178" s="11"/>
      <c r="UZ178" s="11"/>
      <c r="VA178" s="11"/>
      <c r="VB178" s="11"/>
      <c r="VC178" s="11"/>
      <c r="VD178" s="11"/>
      <c r="VE178" s="11"/>
      <c r="VF178" s="11"/>
      <c r="VG178" s="11"/>
      <c r="VH178" s="11"/>
      <c r="VI178" s="11"/>
      <c r="VJ178" s="11"/>
      <c r="VK178" s="11"/>
      <c r="VL178" s="11"/>
      <c r="VM178" s="11"/>
      <c r="VN178" s="11"/>
      <c r="VO178" s="11"/>
      <c r="VP178" s="11"/>
      <c r="VQ178" s="11"/>
      <c r="VR178" s="11"/>
      <c r="VS178" s="11"/>
      <c r="VT178" s="11"/>
      <c r="VU178" s="11"/>
      <c r="VV178" s="11"/>
      <c r="VW178" s="11"/>
      <c r="VX178" s="11"/>
      <c r="VY178" s="11"/>
      <c r="VZ178" s="11"/>
      <c r="WA178" s="11"/>
      <c r="WB178" s="11"/>
      <c r="WC178" s="11"/>
      <c r="WD178" s="11"/>
      <c r="WE178" s="11"/>
      <c r="WF178" s="11"/>
      <c r="WG178" s="11"/>
      <c r="WH178" s="11"/>
      <c r="WI178" s="11"/>
      <c r="WJ178" s="11"/>
      <c r="WK178" s="11"/>
    </row>
    <row r="179" s="383" customFormat="1" ht="12.75" customHeight="1">
      <c r="A179" s="245">
        <v>1</v>
      </c>
      <c r="B179" s="454" t="s">
        <v>70</v>
      </c>
      <c r="C179" s="392"/>
      <c r="D179" s="263"/>
      <c r="E179" s="390"/>
      <c r="F179" s="215"/>
      <c r="G179" s="216"/>
      <c r="H179" s="217">
        <f t="shared" ref="H179:H180" si="7">H178</f>
        <v>25</v>
      </c>
      <c r="I179" s="266">
        <f t="shared" ref="I179:I180" si="8">I178</f>
        <v>25</v>
      </c>
      <c r="J179" s="217">
        <f t="shared" ref="J179:J180" si="9">J178</f>
        <v>25</v>
      </c>
      <c r="K179" s="455">
        <v>1</v>
      </c>
      <c r="L179" s="456"/>
      <c r="M179" s="385"/>
      <c r="N179" s="385"/>
      <c r="O179" s="385"/>
      <c r="P179" s="385"/>
      <c r="Q179" s="385"/>
      <c r="R179" s="385"/>
      <c r="S179" s="385"/>
      <c r="T179" s="385"/>
      <c r="U179" s="385"/>
      <c r="V179" s="385"/>
      <c r="W179" s="385"/>
      <c r="X179" s="385"/>
      <c r="Y179" s="385"/>
      <c r="Z179" s="385"/>
      <c r="AA179" s="385"/>
      <c r="AB179" s="385"/>
      <c r="AC179" s="385"/>
      <c r="AD179" s="385"/>
      <c r="AE179" s="385"/>
      <c r="AF179" s="385"/>
      <c r="AG179" s="385"/>
      <c r="AH179" s="385"/>
      <c r="AI179" s="385"/>
      <c r="AJ179" s="385"/>
      <c r="AK179" s="385"/>
      <c r="AL179" s="385"/>
      <c r="AM179" s="385"/>
      <c r="AN179" s="385"/>
      <c r="AO179" s="385"/>
      <c r="AP179" s="385"/>
      <c r="AQ179" s="385"/>
      <c r="AR179" s="385"/>
      <c r="AS179" s="385"/>
      <c r="AT179" s="385"/>
      <c r="AU179" s="385"/>
      <c r="AV179" s="385"/>
      <c r="AW179" s="385"/>
      <c r="AX179" s="385"/>
      <c r="AY179" s="385"/>
      <c r="AZ179" s="385"/>
      <c r="BA179" s="385"/>
      <c r="BB179" s="385"/>
      <c r="BC179" s="385"/>
      <c r="BD179" s="385"/>
      <c r="BE179" s="385"/>
      <c r="BF179" s="385"/>
      <c r="BG179" s="386"/>
      <c r="BH179" s="383"/>
      <c r="BI179" s="383"/>
      <c r="BJ179" s="383"/>
      <c r="BK179" s="383"/>
      <c r="BL179" s="383"/>
      <c r="BM179" s="383"/>
      <c r="BN179" s="383"/>
      <c r="BO179" s="383"/>
      <c r="BP179" s="383"/>
      <c r="BQ179" s="383"/>
      <c r="BR179" s="383"/>
      <c r="BS179" s="383"/>
      <c r="BT179" s="383"/>
      <c r="BU179" s="383"/>
      <c r="BV179" s="383"/>
      <c r="BW179" s="383"/>
      <c r="BX179" s="383"/>
      <c r="BY179" s="383"/>
      <c r="BZ179" s="383"/>
      <c r="CA179" s="383"/>
      <c r="CB179" s="383"/>
      <c r="CC179" s="383"/>
      <c r="CD179" s="383"/>
      <c r="CE179" s="383"/>
      <c r="CF179" s="383"/>
      <c r="CG179" s="383"/>
      <c r="CH179" s="383"/>
      <c r="CI179" s="383"/>
      <c r="CJ179" s="383"/>
      <c r="CK179" s="383"/>
      <c r="CL179" s="383"/>
      <c r="CM179" s="383"/>
      <c r="CN179" s="383"/>
      <c r="CO179" s="383"/>
      <c r="CP179" s="383"/>
      <c r="CQ179" s="383"/>
      <c r="CR179" s="383"/>
      <c r="CS179" s="383"/>
      <c r="CT179" s="383"/>
      <c r="CU179" s="383"/>
      <c r="CV179" s="383"/>
      <c r="CW179" s="383"/>
      <c r="CX179" s="383"/>
      <c r="CY179" s="383"/>
      <c r="CZ179" s="383"/>
      <c r="DA179" s="383"/>
      <c r="DB179" s="383"/>
      <c r="DC179" s="383"/>
      <c r="DD179" s="383"/>
      <c r="DE179" s="383"/>
      <c r="DF179" s="383"/>
      <c r="DG179" s="383"/>
      <c r="DH179" s="383"/>
      <c r="DI179" s="383"/>
      <c r="DJ179" s="383"/>
      <c r="DK179" s="383"/>
      <c r="DL179" s="383"/>
      <c r="DM179" s="383"/>
      <c r="DN179" s="383"/>
      <c r="DO179" s="383"/>
      <c r="DP179" s="383"/>
      <c r="DQ179" s="383"/>
      <c r="DR179" s="383"/>
      <c r="DS179" s="383"/>
      <c r="DT179" s="383"/>
      <c r="DU179" s="383"/>
      <c r="DV179" s="383"/>
      <c r="DW179" s="383"/>
      <c r="DX179" s="383"/>
      <c r="DY179" s="383"/>
      <c r="DZ179" s="383"/>
      <c r="EA179" s="383"/>
      <c r="EB179" s="383"/>
      <c r="EC179" s="383"/>
      <c r="ED179" s="383"/>
      <c r="EE179" s="383"/>
      <c r="EF179" s="383"/>
      <c r="EG179" s="383"/>
      <c r="EH179" s="383"/>
      <c r="EI179" s="383"/>
      <c r="EJ179" s="383"/>
      <c r="EK179" s="383"/>
      <c r="EL179" s="383"/>
      <c r="EM179" s="383"/>
      <c r="EN179" s="383"/>
      <c r="EO179" s="383"/>
      <c r="EP179" s="383"/>
      <c r="EQ179" s="383"/>
      <c r="ER179" s="383"/>
      <c r="ES179" s="383"/>
      <c r="ET179" s="383"/>
      <c r="EU179" s="383"/>
      <c r="EV179" s="383"/>
      <c r="EW179" s="383"/>
      <c r="EX179" s="383"/>
      <c r="EY179" s="383"/>
      <c r="EZ179" s="383"/>
      <c r="FA179" s="383"/>
      <c r="FB179" s="383"/>
      <c r="FC179" s="383"/>
      <c r="FD179" s="383"/>
      <c r="FE179" s="383"/>
      <c r="FF179" s="383"/>
      <c r="FG179" s="383"/>
      <c r="FH179" s="383"/>
      <c r="FI179" s="383"/>
      <c r="FJ179" s="383"/>
      <c r="FK179" s="383"/>
      <c r="FL179" s="383"/>
      <c r="FM179" s="383"/>
      <c r="FN179" s="383"/>
      <c r="FO179" s="383"/>
      <c r="FP179" s="383"/>
      <c r="FQ179" s="383"/>
      <c r="FR179" s="383"/>
      <c r="FS179" s="383"/>
      <c r="FT179" s="383"/>
      <c r="FU179" s="383"/>
      <c r="FV179" s="383"/>
      <c r="FW179" s="383"/>
      <c r="FX179" s="383"/>
      <c r="FY179" s="383"/>
      <c r="FZ179" s="383"/>
      <c r="GA179" s="383"/>
      <c r="GB179" s="383"/>
      <c r="GC179" s="383"/>
      <c r="GD179" s="383"/>
      <c r="GE179" s="383"/>
      <c r="GF179" s="383"/>
      <c r="GG179" s="383"/>
      <c r="GH179" s="383"/>
      <c r="GI179" s="383"/>
      <c r="GJ179" s="383"/>
      <c r="GK179" s="383"/>
      <c r="GL179" s="383"/>
      <c r="GM179" s="383"/>
      <c r="GN179" s="383"/>
      <c r="GO179" s="383"/>
      <c r="GP179" s="383"/>
      <c r="GQ179" s="383"/>
      <c r="GR179" s="383"/>
      <c r="GS179" s="383"/>
      <c r="GT179" s="383"/>
      <c r="GU179" s="383"/>
      <c r="GV179" s="383"/>
      <c r="GW179" s="383"/>
      <c r="GX179" s="383"/>
      <c r="GY179" s="383"/>
      <c r="GZ179" s="383"/>
      <c r="HA179" s="383"/>
      <c r="HB179" s="383"/>
      <c r="HC179" s="383"/>
      <c r="HD179" s="383"/>
      <c r="HE179" s="383"/>
      <c r="HF179" s="383"/>
      <c r="HG179" s="383"/>
      <c r="HH179" s="383"/>
      <c r="HI179" s="383"/>
      <c r="HJ179" s="383"/>
      <c r="HK179" s="383"/>
      <c r="HL179" s="383"/>
      <c r="HM179" s="383"/>
      <c r="HN179" s="383"/>
      <c r="HO179" s="383"/>
      <c r="HP179" s="383"/>
      <c r="HQ179" s="383"/>
      <c r="HR179" s="383"/>
      <c r="HS179" s="383"/>
      <c r="HT179" s="383"/>
      <c r="HU179" s="383"/>
      <c r="HV179" s="383"/>
      <c r="HW179" s="383"/>
      <c r="HX179" s="383"/>
      <c r="HY179" s="383"/>
      <c r="HZ179" s="383"/>
      <c r="IA179" s="383"/>
      <c r="IB179" s="383"/>
      <c r="IC179" s="383"/>
      <c r="ID179" s="383"/>
      <c r="IE179" s="383"/>
      <c r="IF179" s="383"/>
      <c r="IG179" s="383"/>
      <c r="IH179" s="383"/>
      <c r="II179" s="383"/>
      <c r="IJ179" s="383"/>
      <c r="IK179" s="383"/>
      <c r="IL179" s="383"/>
      <c r="IM179" s="383"/>
      <c r="IN179" s="383"/>
      <c r="IO179" s="383"/>
      <c r="IP179" s="383"/>
      <c r="IQ179" s="383"/>
      <c r="IR179" s="383"/>
      <c r="IS179" s="383"/>
      <c r="IT179" s="383"/>
      <c r="IU179" s="383"/>
      <c r="IV179" s="383"/>
      <c r="IW179" s="383"/>
      <c r="IX179" s="383"/>
      <c r="IY179" s="383"/>
      <c r="IZ179" s="383"/>
      <c r="JA179" s="383"/>
      <c r="JB179" s="383"/>
      <c r="JC179" s="383"/>
      <c r="JD179" s="383"/>
      <c r="JE179" s="383"/>
      <c r="JF179" s="383"/>
      <c r="JG179" s="383"/>
      <c r="JH179" s="383"/>
      <c r="JI179" s="383"/>
      <c r="JJ179" s="383"/>
      <c r="JK179" s="383"/>
      <c r="JL179" s="383"/>
      <c r="JM179" s="383"/>
      <c r="JN179" s="383"/>
      <c r="JO179" s="383"/>
      <c r="JP179" s="383"/>
      <c r="JQ179" s="383"/>
      <c r="JR179" s="383"/>
      <c r="JS179" s="383"/>
      <c r="JT179" s="383"/>
      <c r="JU179" s="383"/>
      <c r="JV179" s="383"/>
      <c r="JW179" s="383"/>
      <c r="JX179" s="383"/>
      <c r="JY179" s="383"/>
      <c r="JZ179" s="383"/>
      <c r="KA179" s="383"/>
      <c r="KB179" s="383"/>
      <c r="KC179" s="383"/>
      <c r="KD179" s="383"/>
      <c r="KE179" s="383"/>
      <c r="KF179" s="383"/>
      <c r="KG179" s="383"/>
      <c r="KH179" s="383"/>
      <c r="KI179" s="383"/>
      <c r="KJ179" s="383"/>
      <c r="KK179" s="383"/>
      <c r="KL179" s="383"/>
      <c r="KM179" s="383"/>
      <c r="KN179" s="383"/>
      <c r="KO179" s="383"/>
      <c r="KP179" s="383"/>
      <c r="KQ179" s="383"/>
      <c r="KR179" s="383"/>
      <c r="KS179" s="383"/>
      <c r="KT179" s="383"/>
      <c r="KU179" s="383"/>
      <c r="KV179" s="383"/>
      <c r="KW179" s="383"/>
      <c r="KX179" s="383"/>
      <c r="KY179" s="383"/>
      <c r="KZ179" s="383"/>
      <c r="LA179" s="383"/>
      <c r="LB179" s="383"/>
      <c r="LC179" s="383"/>
      <c r="LD179" s="383"/>
      <c r="LE179" s="383"/>
      <c r="LF179" s="383"/>
      <c r="LG179" s="383"/>
      <c r="LH179" s="383"/>
      <c r="LI179" s="383"/>
      <c r="LJ179" s="383"/>
      <c r="LK179" s="383"/>
      <c r="LL179" s="383"/>
      <c r="LM179" s="383"/>
      <c r="LN179" s="383"/>
      <c r="LO179" s="383"/>
      <c r="LP179" s="383"/>
      <c r="LQ179" s="383"/>
      <c r="LR179" s="383"/>
      <c r="LS179" s="383"/>
      <c r="LT179" s="383"/>
      <c r="LU179" s="383"/>
      <c r="LV179" s="383"/>
      <c r="LW179" s="383"/>
      <c r="LX179" s="383"/>
      <c r="LY179" s="383"/>
      <c r="LZ179" s="383"/>
      <c r="MA179" s="383"/>
      <c r="MB179" s="383"/>
      <c r="MC179" s="383"/>
      <c r="MD179" s="383"/>
      <c r="ME179" s="383"/>
      <c r="MF179" s="383"/>
      <c r="MG179" s="383"/>
      <c r="MH179" s="383"/>
      <c r="MI179" s="383"/>
      <c r="MJ179" s="383"/>
      <c r="MK179" s="383"/>
      <c r="ML179" s="383"/>
      <c r="MM179" s="383"/>
      <c r="MN179" s="383"/>
      <c r="MO179" s="383"/>
      <c r="MP179" s="383"/>
      <c r="MQ179" s="383"/>
      <c r="MR179" s="383"/>
      <c r="MS179" s="383"/>
      <c r="MT179" s="383"/>
      <c r="MU179" s="383"/>
      <c r="MV179" s="383"/>
      <c r="MW179" s="383"/>
      <c r="MX179" s="383"/>
      <c r="MY179" s="383"/>
      <c r="MZ179" s="383"/>
      <c r="NA179" s="383"/>
      <c r="NB179" s="383"/>
      <c r="NC179" s="383"/>
      <c r="ND179" s="383"/>
      <c r="NE179" s="383"/>
      <c r="NF179" s="383"/>
      <c r="NG179" s="383"/>
      <c r="NH179" s="383"/>
      <c r="NI179" s="383"/>
      <c r="NJ179" s="383"/>
      <c r="NK179" s="383"/>
      <c r="NL179" s="383"/>
      <c r="NM179" s="383"/>
      <c r="NN179" s="383"/>
      <c r="NO179" s="383"/>
      <c r="NP179" s="383"/>
      <c r="NQ179" s="383"/>
      <c r="NR179" s="383"/>
      <c r="NS179" s="383"/>
      <c r="NT179" s="383"/>
      <c r="NU179" s="383"/>
      <c r="NV179" s="383"/>
      <c r="NW179" s="383"/>
      <c r="NX179" s="383"/>
      <c r="NY179" s="383"/>
      <c r="NZ179" s="383"/>
      <c r="OA179" s="383"/>
      <c r="OB179" s="383"/>
      <c r="OC179" s="383"/>
      <c r="OD179" s="383"/>
      <c r="OE179" s="383"/>
      <c r="OF179" s="383"/>
      <c r="OG179" s="383"/>
      <c r="OH179" s="383"/>
      <c r="OI179" s="383"/>
      <c r="OJ179" s="383"/>
      <c r="OK179" s="383"/>
      <c r="OL179" s="383"/>
      <c r="OM179" s="383"/>
      <c r="ON179" s="383"/>
      <c r="OO179" s="383"/>
      <c r="OP179" s="383"/>
      <c r="OQ179" s="383"/>
      <c r="OR179" s="383"/>
      <c r="OS179" s="383"/>
      <c r="OT179" s="383"/>
      <c r="OU179" s="383"/>
      <c r="OV179" s="383"/>
      <c r="OW179" s="383"/>
      <c r="OX179" s="383"/>
      <c r="OY179" s="383"/>
      <c r="OZ179" s="383"/>
      <c r="PA179" s="383"/>
      <c r="PB179" s="383"/>
      <c r="PC179" s="383"/>
      <c r="PD179" s="383"/>
      <c r="PE179" s="383"/>
      <c r="PF179" s="383"/>
      <c r="PG179" s="383"/>
      <c r="PH179" s="383"/>
      <c r="PI179" s="383"/>
      <c r="PJ179" s="383"/>
      <c r="PK179" s="383"/>
      <c r="PL179" s="383"/>
      <c r="PM179" s="383"/>
      <c r="PN179" s="383"/>
      <c r="PO179" s="383"/>
      <c r="PP179" s="383"/>
      <c r="PQ179" s="383"/>
      <c r="PR179" s="383"/>
      <c r="PS179" s="383"/>
      <c r="PT179" s="383"/>
      <c r="PU179" s="383"/>
      <c r="PV179" s="383"/>
      <c r="PW179" s="383"/>
      <c r="PX179" s="383"/>
      <c r="PY179" s="383"/>
      <c r="PZ179" s="383"/>
      <c r="QA179" s="383"/>
      <c r="QB179" s="383"/>
      <c r="QC179" s="383"/>
      <c r="QD179" s="383"/>
      <c r="QE179" s="383"/>
      <c r="QF179" s="383"/>
      <c r="QG179" s="383"/>
      <c r="QH179" s="383"/>
      <c r="QI179" s="383"/>
      <c r="QJ179" s="383"/>
      <c r="QK179" s="383"/>
      <c r="QL179" s="383"/>
      <c r="QM179" s="383"/>
      <c r="QN179" s="383"/>
      <c r="QO179" s="383"/>
      <c r="QP179" s="383"/>
      <c r="QQ179" s="383"/>
      <c r="QR179" s="383"/>
      <c r="QS179" s="383"/>
      <c r="QT179" s="383"/>
      <c r="QU179" s="383"/>
      <c r="QV179" s="383"/>
      <c r="QW179" s="383"/>
      <c r="QX179" s="383"/>
      <c r="QY179" s="383"/>
      <c r="QZ179" s="383"/>
      <c r="RA179" s="383"/>
      <c r="RB179" s="383"/>
      <c r="RC179" s="383"/>
      <c r="RD179" s="383"/>
      <c r="RE179" s="383"/>
      <c r="RF179" s="383"/>
      <c r="RG179" s="383"/>
      <c r="RH179" s="383"/>
      <c r="RI179" s="383"/>
      <c r="RJ179" s="383"/>
      <c r="RK179" s="383"/>
      <c r="RL179" s="383"/>
      <c r="RM179" s="383"/>
      <c r="RN179" s="383"/>
      <c r="RO179" s="383"/>
      <c r="RP179" s="383"/>
      <c r="RQ179" s="383"/>
      <c r="RR179" s="383"/>
      <c r="RS179" s="383"/>
      <c r="RT179" s="383"/>
      <c r="RU179" s="383"/>
      <c r="RV179" s="383"/>
      <c r="RW179" s="383"/>
      <c r="RX179" s="383"/>
      <c r="RY179" s="383"/>
      <c r="RZ179" s="383"/>
      <c r="SA179" s="383"/>
      <c r="SB179" s="383"/>
      <c r="SC179" s="383"/>
      <c r="SD179" s="383"/>
      <c r="SE179" s="383"/>
      <c r="SF179" s="383"/>
      <c r="SG179" s="383"/>
      <c r="SH179" s="383"/>
      <c r="SI179" s="383"/>
      <c r="SJ179" s="383"/>
      <c r="SK179" s="383"/>
      <c r="SL179" s="383"/>
      <c r="SM179" s="383"/>
      <c r="SN179" s="383"/>
      <c r="SO179" s="383"/>
      <c r="SP179" s="383"/>
      <c r="SQ179" s="383"/>
      <c r="SR179" s="383"/>
      <c r="SS179" s="383"/>
      <c r="ST179" s="383"/>
      <c r="SU179" s="383"/>
      <c r="SV179" s="383"/>
      <c r="SW179" s="383"/>
      <c r="SX179" s="383"/>
      <c r="SY179" s="383"/>
      <c r="SZ179" s="383"/>
      <c r="TA179" s="383"/>
      <c r="TB179" s="383"/>
      <c r="TC179" s="383"/>
      <c r="TD179" s="383"/>
      <c r="TE179" s="383"/>
      <c r="TF179" s="383"/>
      <c r="TG179" s="383"/>
      <c r="TH179" s="383"/>
      <c r="TI179" s="383"/>
      <c r="TJ179" s="383"/>
      <c r="TK179" s="383"/>
      <c r="TL179" s="383"/>
      <c r="TM179" s="383"/>
      <c r="TN179" s="383"/>
      <c r="TO179" s="383"/>
      <c r="TP179" s="383"/>
      <c r="TQ179" s="383"/>
      <c r="TR179" s="383"/>
      <c r="TS179" s="383"/>
      <c r="TT179" s="383"/>
      <c r="TU179" s="383"/>
      <c r="TV179" s="383"/>
      <c r="TW179" s="383"/>
      <c r="TX179" s="383"/>
      <c r="TY179" s="383"/>
      <c r="TZ179" s="383"/>
      <c r="UA179" s="383"/>
      <c r="UB179" s="383"/>
      <c r="UC179" s="383"/>
      <c r="UD179" s="383"/>
      <c r="UE179" s="383"/>
      <c r="UF179" s="383"/>
      <c r="UG179" s="383"/>
      <c r="UH179" s="383"/>
      <c r="UI179" s="383"/>
      <c r="UJ179" s="383"/>
      <c r="UK179" s="383"/>
      <c r="UL179" s="383"/>
      <c r="UM179" s="383"/>
      <c r="UN179" s="383"/>
      <c r="UO179" s="383"/>
      <c r="UP179" s="383"/>
      <c r="UQ179" s="383"/>
      <c r="UR179" s="383"/>
      <c r="US179" s="383"/>
      <c r="UT179" s="383"/>
      <c r="UU179" s="383"/>
      <c r="UV179" s="383"/>
      <c r="UW179" s="383"/>
      <c r="UX179" s="383"/>
      <c r="UY179" s="383"/>
      <c r="UZ179" s="383"/>
      <c r="VA179" s="383"/>
      <c r="VB179" s="383"/>
      <c r="VC179" s="383"/>
      <c r="VD179" s="383"/>
      <c r="VE179" s="383"/>
      <c r="VF179" s="383"/>
      <c r="VG179" s="383"/>
      <c r="VH179" s="383"/>
      <c r="VI179" s="383"/>
      <c r="VJ179" s="383"/>
      <c r="VK179" s="383"/>
      <c r="VL179" s="383"/>
      <c r="VM179" s="383"/>
      <c r="VN179" s="383"/>
      <c r="VO179" s="383"/>
      <c r="VP179" s="383"/>
      <c r="VQ179" s="383"/>
      <c r="VR179" s="383"/>
      <c r="VS179" s="383"/>
      <c r="VT179" s="383"/>
      <c r="VU179" s="383"/>
      <c r="VV179" s="383"/>
      <c r="VW179" s="383"/>
      <c r="VX179" s="383"/>
      <c r="VY179" s="383"/>
      <c r="VZ179" s="383"/>
      <c r="WA179" s="383"/>
      <c r="WB179" s="383"/>
      <c r="WC179" s="383"/>
      <c r="WD179" s="383"/>
      <c r="WE179" s="383"/>
      <c r="WF179" s="383"/>
      <c r="WG179" s="383"/>
      <c r="WH179" s="383"/>
      <c r="WI179" s="383"/>
      <c r="WJ179" s="383"/>
      <c r="WK179" s="383"/>
    </row>
    <row r="180" s="383" customFormat="1" ht="12.75" customHeight="1">
      <c r="A180" s="245">
        <v>1</v>
      </c>
      <c r="B180" s="454" t="s">
        <v>105</v>
      </c>
      <c r="C180" s="457"/>
      <c r="D180" s="315"/>
      <c r="E180" s="216"/>
      <c r="F180" s="458"/>
      <c r="G180" s="216"/>
      <c r="H180" s="266">
        <f t="shared" si="7"/>
        <v>25</v>
      </c>
      <c r="I180" s="217">
        <f t="shared" si="8"/>
        <v>25</v>
      </c>
      <c r="J180" s="217">
        <f t="shared" si="9"/>
        <v>25</v>
      </c>
      <c r="K180" s="455">
        <v>1</v>
      </c>
      <c r="L180" s="456"/>
      <c r="M180" s="385"/>
      <c r="N180" s="385"/>
      <c r="O180" s="385"/>
      <c r="P180" s="385"/>
      <c r="Q180" s="385"/>
      <c r="R180" s="385"/>
      <c r="S180" s="385"/>
      <c r="T180" s="385"/>
      <c r="U180" s="385"/>
      <c r="V180" s="385"/>
      <c r="W180" s="385"/>
      <c r="X180" s="385"/>
      <c r="Y180" s="385"/>
      <c r="Z180" s="385"/>
      <c r="AA180" s="385"/>
      <c r="AB180" s="385"/>
      <c r="AC180" s="385"/>
      <c r="AD180" s="385"/>
      <c r="AE180" s="385"/>
      <c r="AF180" s="385"/>
      <c r="AG180" s="385"/>
      <c r="AH180" s="385"/>
      <c r="AI180" s="385"/>
      <c r="AJ180" s="385"/>
      <c r="AK180" s="385"/>
      <c r="AL180" s="385"/>
      <c r="AM180" s="385"/>
      <c r="AN180" s="385"/>
      <c r="AO180" s="385"/>
      <c r="AP180" s="385"/>
      <c r="AQ180" s="385"/>
      <c r="AR180" s="385"/>
      <c r="AS180" s="385"/>
      <c r="AT180" s="385"/>
      <c r="AU180" s="385"/>
      <c r="AV180" s="385"/>
      <c r="AW180" s="385"/>
      <c r="AX180" s="385"/>
      <c r="AY180" s="385"/>
      <c r="AZ180" s="385"/>
      <c r="BA180" s="385"/>
      <c r="BB180" s="385"/>
      <c r="BC180" s="385"/>
      <c r="BD180" s="385"/>
      <c r="BE180" s="385"/>
      <c r="BF180" s="385"/>
      <c r="BG180" s="386"/>
      <c r="BH180" s="459"/>
      <c r="BI180" s="383"/>
      <c r="BJ180" s="459"/>
      <c r="BK180" s="383"/>
      <c r="BL180" s="459"/>
      <c r="BM180" s="383"/>
      <c r="BN180" s="459"/>
      <c r="BO180" s="383"/>
      <c r="BP180" s="459"/>
      <c r="BQ180" s="383"/>
      <c r="BR180" s="459"/>
      <c r="BS180" s="383"/>
      <c r="BT180" s="459"/>
      <c r="BU180" s="383"/>
      <c r="BV180" s="459"/>
      <c r="BW180" s="383"/>
      <c r="BX180" s="459"/>
      <c r="BY180" s="383"/>
      <c r="BZ180" s="459"/>
      <c r="CA180" s="383"/>
      <c r="CB180" s="459"/>
      <c r="CC180" s="383"/>
      <c r="CD180" s="459"/>
      <c r="CE180" s="383"/>
      <c r="CF180" s="459"/>
      <c r="CG180" s="383"/>
      <c r="CH180" s="459"/>
      <c r="CI180" s="383"/>
      <c r="CJ180" s="459"/>
      <c r="CK180" s="383"/>
      <c r="CL180" s="459"/>
      <c r="CM180" s="383"/>
      <c r="CN180" s="459"/>
      <c r="CO180" s="383"/>
      <c r="CP180" s="459"/>
      <c r="CQ180" s="383"/>
      <c r="CR180" s="459"/>
      <c r="CS180" s="383"/>
      <c r="CT180" s="459"/>
      <c r="CU180" s="383"/>
      <c r="CV180" s="459"/>
      <c r="CW180" s="383"/>
      <c r="CX180" s="459"/>
      <c r="CY180" s="383"/>
      <c r="CZ180" s="459"/>
      <c r="DA180" s="383"/>
      <c r="DB180" s="459"/>
      <c r="DC180" s="383"/>
      <c r="DD180" s="459"/>
      <c r="DE180" s="383"/>
      <c r="DF180" s="459"/>
      <c r="DG180" s="383"/>
      <c r="DH180" s="459"/>
      <c r="DI180" s="383"/>
      <c r="DJ180" s="459"/>
      <c r="DK180" s="383"/>
      <c r="DL180" s="459"/>
      <c r="DM180" s="383"/>
      <c r="DN180" s="459"/>
      <c r="DO180" s="383"/>
      <c r="DP180" s="459"/>
      <c r="DQ180" s="383"/>
      <c r="DR180" s="459"/>
      <c r="DS180" s="383"/>
      <c r="DT180" s="459"/>
      <c r="DU180" s="383"/>
      <c r="DV180" s="459"/>
      <c r="DW180" s="383"/>
      <c r="DX180" s="459"/>
      <c r="DY180" s="383"/>
      <c r="DZ180" s="459"/>
      <c r="EA180" s="383"/>
      <c r="EB180" s="459"/>
      <c r="EC180" s="383"/>
      <c r="ED180" s="459"/>
      <c r="EE180" s="383"/>
      <c r="EF180" s="459"/>
      <c r="EG180" s="383"/>
      <c r="EH180" s="459"/>
      <c r="EI180" s="383"/>
      <c r="EJ180" s="459"/>
      <c r="EK180" s="383"/>
      <c r="EL180" s="459"/>
      <c r="EM180" s="383"/>
      <c r="EN180" s="459"/>
      <c r="EO180" s="383"/>
      <c r="EP180" s="459"/>
      <c r="EQ180" s="383"/>
      <c r="ER180" s="459"/>
      <c r="ES180" s="383"/>
      <c r="ET180" s="459"/>
      <c r="EU180" s="383"/>
      <c r="EV180" s="459"/>
      <c r="EW180" s="383"/>
      <c r="EX180" s="459"/>
      <c r="EY180" s="383"/>
      <c r="EZ180" s="459"/>
      <c r="FA180" s="383"/>
      <c r="FB180" s="459"/>
      <c r="FC180" s="383"/>
      <c r="FD180" s="459"/>
      <c r="FE180" s="383"/>
      <c r="FF180" s="459"/>
      <c r="FG180" s="383"/>
      <c r="FH180" s="459"/>
      <c r="FI180" s="383"/>
      <c r="FJ180" s="459"/>
      <c r="FK180" s="383"/>
      <c r="FL180" s="459"/>
      <c r="FM180" s="383"/>
      <c r="FN180" s="459"/>
      <c r="FO180" s="383"/>
      <c r="FP180" s="459"/>
      <c r="FQ180" s="383"/>
      <c r="FR180" s="459"/>
      <c r="FS180" s="383"/>
      <c r="FT180" s="459"/>
      <c r="FU180" s="383"/>
      <c r="FV180" s="459"/>
      <c r="FW180" s="383"/>
      <c r="FX180" s="459"/>
      <c r="FY180" s="383"/>
      <c r="FZ180" s="459"/>
      <c r="GA180" s="383"/>
      <c r="GB180" s="459"/>
      <c r="GC180" s="383"/>
      <c r="GD180" s="459"/>
      <c r="GE180" s="383"/>
      <c r="GF180" s="459"/>
      <c r="GG180" s="383"/>
      <c r="GH180" s="459"/>
      <c r="GI180" s="383"/>
      <c r="GJ180" s="459"/>
      <c r="GK180" s="383"/>
      <c r="GL180" s="459"/>
      <c r="GM180" s="383"/>
      <c r="GN180" s="459"/>
      <c r="GO180" s="383"/>
      <c r="GP180" s="459"/>
      <c r="GQ180" s="383"/>
      <c r="GR180" s="459"/>
      <c r="GS180" s="383"/>
      <c r="GT180" s="459"/>
      <c r="GU180" s="383"/>
      <c r="GV180" s="459"/>
      <c r="GW180" s="383"/>
      <c r="GX180" s="459"/>
      <c r="GY180" s="383"/>
      <c r="GZ180" s="459"/>
      <c r="HA180" s="383"/>
      <c r="HB180" s="459"/>
      <c r="HC180" s="383"/>
      <c r="HD180" s="459"/>
      <c r="HE180" s="383"/>
      <c r="HF180" s="459"/>
      <c r="HG180" s="383"/>
      <c r="HH180" s="459"/>
      <c r="HI180" s="383"/>
      <c r="HJ180" s="459"/>
      <c r="HK180" s="383"/>
      <c r="HL180" s="459"/>
      <c r="HM180" s="383"/>
      <c r="HN180" s="459"/>
      <c r="HO180" s="383"/>
      <c r="HP180" s="459"/>
      <c r="HQ180" s="383"/>
      <c r="HR180" s="459"/>
      <c r="HS180" s="383"/>
      <c r="HT180" s="459"/>
      <c r="HU180" s="383"/>
      <c r="HV180" s="459"/>
      <c r="HW180" s="383"/>
      <c r="HX180" s="459"/>
      <c r="HY180" s="383"/>
      <c r="HZ180" s="459"/>
      <c r="IA180" s="383"/>
      <c r="IB180" s="459"/>
      <c r="IC180" s="383"/>
      <c r="ID180" s="459"/>
      <c r="IE180" s="383"/>
      <c r="IF180" s="459"/>
      <c r="IG180" s="383"/>
      <c r="IH180" s="459"/>
      <c r="II180" s="383"/>
      <c r="IJ180" s="459"/>
      <c r="IK180" s="383"/>
      <c r="IL180" s="459"/>
      <c r="IM180" s="383"/>
      <c r="IN180" s="459"/>
      <c r="IO180" s="383"/>
      <c r="IP180" s="459"/>
      <c r="IQ180" s="383"/>
      <c r="IR180" s="459"/>
      <c r="IS180" s="383"/>
      <c r="IT180" s="459"/>
      <c r="IU180" s="383"/>
      <c r="IV180" s="459"/>
      <c r="IW180" s="383"/>
      <c r="IX180" s="459"/>
      <c r="IY180" s="383"/>
      <c r="IZ180" s="459"/>
      <c r="JA180" s="383"/>
      <c r="JB180" s="459"/>
      <c r="JC180" s="383"/>
      <c r="JD180" s="459"/>
      <c r="JE180" s="383"/>
      <c r="JF180" s="459"/>
      <c r="JG180" s="383"/>
      <c r="JH180" s="459"/>
      <c r="JI180" s="383"/>
      <c r="JJ180" s="459"/>
      <c r="JK180" s="383"/>
      <c r="JL180" s="459"/>
      <c r="JM180" s="383"/>
      <c r="JN180" s="459"/>
      <c r="JO180" s="383"/>
      <c r="JP180" s="459"/>
      <c r="JQ180" s="383"/>
      <c r="JR180" s="459"/>
      <c r="JS180" s="383"/>
      <c r="JT180" s="459"/>
      <c r="JU180" s="383"/>
      <c r="JV180" s="459"/>
      <c r="JW180" s="383"/>
      <c r="JX180" s="459"/>
      <c r="JY180" s="383"/>
      <c r="JZ180" s="459"/>
      <c r="KA180" s="383"/>
      <c r="KB180" s="459"/>
      <c r="KC180" s="383"/>
      <c r="KD180" s="459"/>
      <c r="KE180" s="383"/>
      <c r="KF180" s="459"/>
      <c r="KG180" s="383"/>
      <c r="KH180" s="459"/>
      <c r="KI180" s="383"/>
      <c r="KJ180" s="459"/>
      <c r="KK180" s="383"/>
      <c r="KL180" s="459"/>
      <c r="KM180" s="383"/>
      <c r="KN180" s="459"/>
      <c r="KO180" s="383"/>
      <c r="KP180" s="459"/>
      <c r="KQ180" s="383"/>
      <c r="KR180" s="459"/>
      <c r="KS180" s="383"/>
      <c r="KT180" s="459"/>
      <c r="KU180" s="383"/>
      <c r="KV180" s="459"/>
      <c r="KW180" s="383"/>
      <c r="KX180" s="459"/>
      <c r="KY180" s="383"/>
      <c r="KZ180" s="459"/>
      <c r="LA180" s="383"/>
      <c r="LB180" s="459"/>
      <c r="LC180" s="383"/>
      <c r="LD180" s="459"/>
      <c r="LE180" s="383"/>
      <c r="LF180" s="459"/>
      <c r="LG180" s="383"/>
      <c r="LH180" s="459"/>
      <c r="LI180" s="383"/>
      <c r="LJ180" s="459"/>
      <c r="LK180" s="383"/>
      <c r="LL180" s="459"/>
      <c r="LM180" s="383"/>
      <c r="LN180" s="459"/>
      <c r="LO180" s="383"/>
      <c r="LP180" s="459"/>
      <c r="LQ180" s="383"/>
      <c r="LR180" s="459"/>
      <c r="LS180" s="383"/>
      <c r="LT180" s="459"/>
      <c r="LU180" s="383"/>
      <c r="LV180" s="459"/>
      <c r="LW180" s="383"/>
      <c r="LX180" s="459"/>
      <c r="LY180" s="383"/>
      <c r="LZ180" s="459"/>
      <c r="MA180" s="383"/>
      <c r="MB180" s="459"/>
      <c r="MC180" s="383"/>
      <c r="MD180" s="459"/>
      <c r="ME180" s="383"/>
      <c r="MF180" s="459"/>
      <c r="MG180" s="383"/>
      <c r="MH180" s="459"/>
      <c r="MI180" s="383"/>
      <c r="MJ180" s="459"/>
      <c r="MK180" s="383"/>
      <c r="ML180" s="459"/>
      <c r="MM180" s="383"/>
      <c r="MN180" s="459"/>
      <c r="MO180" s="383"/>
      <c r="MP180" s="459"/>
      <c r="MQ180" s="383"/>
      <c r="MR180" s="459"/>
      <c r="MS180" s="383"/>
      <c r="MT180" s="459"/>
      <c r="MU180" s="383"/>
      <c r="MV180" s="459"/>
      <c r="MW180" s="383"/>
      <c r="MX180" s="459"/>
      <c r="MY180" s="383"/>
      <c r="MZ180" s="459"/>
      <c r="NA180" s="383"/>
      <c r="NB180" s="459"/>
      <c r="NC180" s="383"/>
      <c r="ND180" s="459"/>
      <c r="NE180" s="383"/>
      <c r="NF180" s="459"/>
      <c r="NG180" s="383"/>
      <c r="NH180" s="459"/>
      <c r="NI180" s="383"/>
      <c r="NJ180" s="459"/>
      <c r="NK180" s="383"/>
      <c r="NL180" s="459"/>
      <c r="NM180" s="383"/>
      <c r="NN180" s="459"/>
      <c r="NO180" s="383"/>
      <c r="NP180" s="459"/>
      <c r="NQ180" s="383"/>
      <c r="NR180" s="459"/>
      <c r="NS180" s="383"/>
      <c r="NT180" s="459"/>
      <c r="NU180" s="383"/>
      <c r="NV180" s="459"/>
      <c r="NW180" s="383"/>
      <c r="NX180" s="459"/>
      <c r="NY180" s="383"/>
      <c r="NZ180" s="459"/>
      <c r="OA180" s="383"/>
      <c r="OB180" s="459"/>
      <c r="OC180" s="383"/>
      <c r="OD180" s="459"/>
      <c r="OE180" s="383"/>
      <c r="OF180" s="459"/>
      <c r="OG180" s="383"/>
      <c r="OH180" s="459"/>
      <c r="OI180" s="383"/>
      <c r="OJ180" s="459"/>
      <c r="OK180" s="383"/>
      <c r="OL180" s="459"/>
      <c r="OM180" s="383"/>
      <c r="ON180" s="459"/>
      <c r="OO180" s="383"/>
      <c r="OP180" s="459"/>
      <c r="OQ180" s="383"/>
      <c r="OR180" s="459"/>
      <c r="OS180" s="383"/>
      <c r="OT180" s="459"/>
      <c r="OU180" s="383"/>
      <c r="OV180" s="459"/>
      <c r="OW180" s="383"/>
      <c r="OX180" s="459"/>
      <c r="OY180" s="383"/>
      <c r="OZ180" s="459"/>
      <c r="PA180" s="383"/>
      <c r="PB180" s="459"/>
      <c r="PC180" s="383"/>
      <c r="PD180" s="459"/>
      <c r="PE180" s="383"/>
      <c r="PF180" s="459"/>
      <c r="PG180" s="383"/>
      <c r="PH180" s="459"/>
      <c r="PI180" s="383"/>
      <c r="PJ180" s="459"/>
      <c r="PK180" s="383"/>
      <c r="PL180" s="459"/>
      <c r="PM180" s="383"/>
      <c r="PN180" s="459"/>
      <c r="PO180" s="383"/>
      <c r="PP180" s="459"/>
      <c r="PQ180" s="383"/>
      <c r="PR180" s="459"/>
      <c r="PS180" s="383"/>
      <c r="PT180" s="459"/>
      <c r="PU180" s="383"/>
      <c r="PV180" s="459"/>
      <c r="PW180" s="383"/>
      <c r="PX180" s="459"/>
      <c r="PY180" s="383"/>
      <c r="PZ180" s="459"/>
      <c r="QA180" s="383"/>
      <c r="QB180" s="459"/>
      <c r="QC180" s="383"/>
      <c r="QD180" s="459"/>
      <c r="QE180" s="383"/>
      <c r="QF180" s="459"/>
      <c r="QG180" s="383"/>
      <c r="QH180" s="459"/>
      <c r="QI180" s="383"/>
      <c r="QJ180" s="459"/>
      <c r="QK180" s="383"/>
      <c r="QL180" s="459"/>
      <c r="QM180" s="383"/>
      <c r="QN180" s="459"/>
      <c r="QO180" s="383"/>
      <c r="QP180" s="459"/>
      <c r="QQ180" s="383"/>
      <c r="QR180" s="459"/>
      <c r="QS180" s="383"/>
      <c r="QT180" s="459"/>
      <c r="QU180" s="383"/>
      <c r="QV180" s="459"/>
      <c r="QW180" s="383"/>
      <c r="QX180" s="459"/>
      <c r="QY180" s="383"/>
      <c r="QZ180" s="459"/>
      <c r="RA180" s="383"/>
      <c r="RB180" s="459"/>
      <c r="RC180" s="383"/>
      <c r="RD180" s="459"/>
      <c r="RE180" s="383"/>
      <c r="RF180" s="459"/>
      <c r="RG180" s="383"/>
      <c r="RH180" s="459"/>
      <c r="RI180" s="383"/>
      <c r="RJ180" s="459"/>
      <c r="RK180" s="383"/>
      <c r="RL180" s="459"/>
      <c r="RM180" s="383"/>
      <c r="RN180" s="459"/>
      <c r="RO180" s="383"/>
      <c r="RP180" s="459"/>
      <c r="RQ180" s="383"/>
      <c r="RR180" s="459"/>
      <c r="RS180" s="383"/>
      <c r="RT180" s="459"/>
      <c r="RU180" s="383"/>
      <c r="RV180" s="459"/>
      <c r="RW180" s="383"/>
      <c r="RX180" s="459"/>
      <c r="RY180" s="383"/>
      <c r="RZ180" s="459"/>
      <c r="SA180" s="383"/>
      <c r="SB180" s="459"/>
      <c r="SC180" s="383"/>
      <c r="SD180" s="459"/>
      <c r="SE180" s="383"/>
      <c r="SF180" s="459"/>
      <c r="SG180" s="383"/>
      <c r="SH180" s="459"/>
      <c r="SI180" s="383"/>
      <c r="SJ180" s="459"/>
      <c r="SK180" s="383"/>
      <c r="SL180" s="459"/>
      <c r="SM180" s="383"/>
      <c r="SN180" s="459"/>
      <c r="SO180" s="383"/>
      <c r="SP180" s="459"/>
      <c r="SQ180" s="383"/>
      <c r="SR180" s="459"/>
      <c r="SS180" s="383"/>
      <c r="ST180" s="459"/>
      <c r="SU180" s="383"/>
      <c r="SV180" s="459"/>
      <c r="SW180" s="383"/>
      <c r="SX180" s="459"/>
      <c r="SY180" s="383"/>
      <c r="SZ180" s="459"/>
      <c r="TA180" s="383"/>
      <c r="TB180" s="459"/>
      <c r="TC180" s="383"/>
      <c r="TD180" s="459"/>
      <c r="TE180" s="383"/>
      <c r="TF180" s="459"/>
      <c r="TG180" s="383"/>
      <c r="TH180" s="459"/>
      <c r="TI180" s="383"/>
      <c r="TJ180" s="459"/>
      <c r="TK180" s="383"/>
      <c r="TL180" s="459"/>
      <c r="TM180" s="383"/>
      <c r="TN180" s="459"/>
      <c r="TO180" s="383"/>
      <c r="TP180" s="459"/>
      <c r="TQ180" s="383"/>
      <c r="TR180" s="459"/>
      <c r="TS180" s="383"/>
      <c r="TT180" s="459"/>
      <c r="TU180" s="383"/>
      <c r="TV180" s="459"/>
      <c r="TW180" s="383"/>
      <c r="TX180" s="459"/>
      <c r="TY180" s="383"/>
      <c r="TZ180" s="459"/>
      <c r="UA180" s="383"/>
      <c r="UB180" s="459"/>
      <c r="UC180" s="383"/>
      <c r="UD180" s="459"/>
      <c r="UE180" s="383"/>
      <c r="UF180" s="459"/>
      <c r="UG180" s="383"/>
      <c r="UH180" s="459"/>
      <c r="UI180" s="383"/>
      <c r="UJ180" s="459"/>
      <c r="UK180" s="383"/>
      <c r="UL180" s="459"/>
      <c r="UM180" s="383"/>
      <c r="UN180" s="459"/>
      <c r="UO180" s="383"/>
      <c r="UP180" s="459"/>
      <c r="UQ180" s="383"/>
      <c r="UR180" s="459"/>
      <c r="US180" s="383"/>
      <c r="UT180" s="459"/>
      <c r="UU180" s="383"/>
      <c r="UV180" s="459"/>
      <c r="UW180" s="383"/>
      <c r="UX180" s="459"/>
      <c r="UY180" s="383"/>
      <c r="UZ180" s="459"/>
      <c r="VA180" s="383"/>
      <c r="VB180" s="459"/>
      <c r="VC180" s="383"/>
      <c r="VD180" s="459"/>
      <c r="VE180" s="383"/>
      <c r="VF180" s="459"/>
      <c r="VG180" s="383"/>
      <c r="VH180" s="459"/>
      <c r="VI180" s="383"/>
      <c r="VJ180" s="459"/>
      <c r="VK180" s="383"/>
      <c r="VL180" s="459"/>
      <c r="VM180" s="383"/>
      <c r="VN180" s="459"/>
      <c r="VO180" s="383"/>
      <c r="VP180" s="459"/>
      <c r="VQ180" s="383"/>
      <c r="VR180" s="459"/>
      <c r="VS180" s="383"/>
      <c r="VT180" s="459"/>
      <c r="VU180" s="383"/>
      <c r="VV180" s="459"/>
      <c r="VW180" s="383"/>
      <c r="VX180" s="459"/>
      <c r="VY180" s="383"/>
      <c r="VZ180" s="459"/>
      <c r="WA180" s="383"/>
      <c r="WB180" s="459"/>
      <c r="WC180" s="383"/>
      <c r="WD180" s="459"/>
      <c r="WE180" s="383"/>
      <c r="WF180" s="459"/>
      <c r="WG180" s="383"/>
      <c r="WH180" s="459"/>
      <c r="WI180" s="383"/>
      <c r="WJ180" s="459"/>
      <c r="WK180" s="383"/>
      <c r="WL180" s="383"/>
    </row>
    <row r="181" s="383" customFormat="1" ht="12.75" customHeight="1">
      <c r="A181" s="460"/>
      <c r="B181" s="461"/>
      <c r="C181" s="462"/>
      <c r="D181" s="315"/>
      <c r="E181" s="181"/>
      <c r="F181" s="316"/>
      <c r="G181" s="181"/>
      <c r="H181" s="463"/>
      <c r="I181" s="78"/>
      <c r="J181" s="464"/>
      <c r="K181" s="209"/>
      <c r="L181" s="384"/>
      <c r="M181" s="385"/>
      <c r="N181" s="385"/>
      <c r="O181" s="385"/>
      <c r="P181" s="385"/>
      <c r="Q181" s="385"/>
      <c r="R181" s="385"/>
      <c r="S181" s="385"/>
      <c r="T181" s="385"/>
      <c r="U181" s="385"/>
      <c r="V181" s="385"/>
      <c r="W181" s="385"/>
      <c r="X181" s="385"/>
      <c r="Y181" s="385"/>
      <c r="Z181" s="385"/>
      <c r="AA181" s="385"/>
      <c r="AB181" s="385"/>
      <c r="AC181" s="385"/>
      <c r="AD181" s="385"/>
      <c r="AE181" s="385"/>
      <c r="AF181" s="385"/>
      <c r="AG181" s="385"/>
      <c r="AH181" s="385"/>
      <c r="AI181" s="385"/>
      <c r="AJ181" s="385"/>
      <c r="AK181" s="385"/>
      <c r="AL181" s="385"/>
      <c r="AM181" s="385"/>
      <c r="AN181" s="385"/>
      <c r="AO181" s="385"/>
      <c r="AP181" s="385"/>
      <c r="AQ181" s="385"/>
      <c r="AR181" s="385"/>
      <c r="AS181" s="385"/>
      <c r="AT181" s="385"/>
      <c r="AU181" s="385"/>
      <c r="AV181" s="385"/>
      <c r="AW181" s="385"/>
      <c r="AX181" s="385"/>
      <c r="AY181" s="385"/>
      <c r="AZ181" s="385"/>
      <c r="BA181" s="385"/>
      <c r="BB181" s="385"/>
      <c r="BC181" s="385"/>
      <c r="BD181" s="385"/>
      <c r="BE181" s="385"/>
      <c r="BF181" s="385"/>
      <c r="BG181" s="386"/>
      <c r="BH181" s="459"/>
      <c r="BI181" s="383"/>
      <c r="BJ181" s="459"/>
      <c r="BK181" s="383"/>
      <c r="BL181" s="459"/>
      <c r="BM181" s="383"/>
      <c r="BN181" s="459"/>
      <c r="BO181" s="383"/>
      <c r="BP181" s="459"/>
      <c r="BQ181" s="383"/>
      <c r="BR181" s="459"/>
      <c r="BS181" s="383"/>
      <c r="BT181" s="459"/>
      <c r="BU181" s="383"/>
      <c r="BV181" s="459"/>
      <c r="BW181" s="383"/>
      <c r="BX181" s="459"/>
      <c r="BY181" s="383"/>
      <c r="BZ181" s="459"/>
      <c r="CA181" s="383"/>
      <c r="CB181" s="459"/>
      <c r="CC181" s="383"/>
      <c r="CD181" s="459"/>
      <c r="CE181" s="383"/>
      <c r="CF181" s="459"/>
      <c r="CG181" s="383"/>
      <c r="CH181" s="459"/>
      <c r="CI181" s="383"/>
      <c r="CJ181" s="459"/>
      <c r="CK181" s="383"/>
      <c r="CL181" s="459"/>
      <c r="CM181" s="383"/>
      <c r="CN181" s="459"/>
      <c r="CO181" s="383"/>
      <c r="CP181" s="459"/>
      <c r="CQ181" s="383"/>
      <c r="CR181" s="459"/>
      <c r="CS181" s="383"/>
      <c r="CT181" s="459"/>
      <c r="CU181" s="383"/>
      <c r="CV181" s="459"/>
      <c r="CW181" s="383"/>
      <c r="CX181" s="459"/>
      <c r="CY181" s="383"/>
      <c r="CZ181" s="459"/>
      <c r="DA181" s="383"/>
      <c r="DB181" s="459"/>
      <c r="DC181" s="383"/>
      <c r="DD181" s="459"/>
      <c r="DE181" s="383"/>
      <c r="DF181" s="459"/>
      <c r="DG181" s="383"/>
      <c r="DH181" s="459"/>
      <c r="DI181" s="383"/>
      <c r="DJ181" s="459"/>
      <c r="DK181" s="383"/>
      <c r="DL181" s="459"/>
      <c r="DM181" s="383"/>
      <c r="DN181" s="459"/>
      <c r="DO181" s="383"/>
      <c r="DP181" s="459"/>
      <c r="DQ181" s="383"/>
      <c r="DR181" s="459"/>
      <c r="DS181" s="383"/>
      <c r="DT181" s="459"/>
      <c r="DU181" s="383"/>
      <c r="DV181" s="459"/>
      <c r="DW181" s="383"/>
      <c r="DX181" s="459"/>
      <c r="DY181" s="383"/>
      <c r="DZ181" s="459"/>
      <c r="EA181" s="383"/>
      <c r="EB181" s="459"/>
      <c r="EC181" s="383"/>
      <c r="ED181" s="459"/>
      <c r="EE181" s="383"/>
      <c r="EF181" s="459"/>
      <c r="EG181" s="383"/>
      <c r="EH181" s="459"/>
      <c r="EI181" s="383"/>
      <c r="EJ181" s="459"/>
      <c r="EK181" s="383"/>
      <c r="EL181" s="459"/>
      <c r="EM181" s="383"/>
      <c r="EN181" s="459"/>
      <c r="EO181" s="383"/>
      <c r="EP181" s="459"/>
      <c r="EQ181" s="383"/>
      <c r="ER181" s="459"/>
      <c r="ES181" s="383"/>
      <c r="ET181" s="459"/>
      <c r="EU181" s="383"/>
      <c r="EV181" s="459"/>
      <c r="EW181" s="383"/>
      <c r="EX181" s="459"/>
      <c r="EY181" s="383"/>
      <c r="EZ181" s="459"/>
      <c r="FA181" s="383"/>
      <c r="FB181" s="459"/>
      <c r="FC181" s="383"/>
      <c r="FD181" s="459"/>
      <c r="FE181" s="383"/>
      <c r="FF181" s="459"/>
      <c r="FG181" s="383"/>
      <c r="FH181" s="459"/>
      <c r="FI181" s="383"/>
      <c r="FJ181" s="459"/>
      <c r="FK181" s="383"/>
      <c r="FL181" s="459"/>
      <c r="FM181" s="383"/>
      <c r="FN181" s="459"/>
      <c r="FO181" s="383"/>
      <c r="FP181" s="459"/>
      <c r="FQ181" s="383"/>
      <c r="FR181" s="459"/>
      <c r="FS181" s="383"/>
      <c r="FT181" s="459"/>
      <c r="FU181" s="383"/>
      <c r="FV181" s="459"/>
      <c r="FW181" s="383"/>
      <c r="FX181" s="459"/>
      <c r="FY181" s="383"/>
      <c r="FZ181" s="459"/>
      <c r="GA181" s="383"/>
      <c r="GB181" s="459"/>
      <c r="GC181" s="383"/>
      <c r="GD181" s="459"/>
      <c r="GE181" s="383"/>
      <c r="GF181" s="459"/>
      <c r="GG181" s="383"/>
      <c r="GH181" s="459"/>
      <c r="GI181" s="383"/>
      <c r="GJ181" s="459"/>
      <c r="GK181" s="383"/>
      <c r="GL181" s="459"/>
      <c r="GM181" s="383"/>
      <c r="GN181" s="459"/>
      <c r="GO181" s="383"/>
      <c r="GP181" s="459"/>
      <c r="GQ181" s="383"/>
      <c r="GR181" s="459"/>
      <c r="GS181" s="383"/>
      <c r="GT181" s="459"/>
      <c r="GU181" s="383"/>
      <c r="GV181" s="459"/>
      <c r="GW181" s="383"/>
      <c r="GX181" s="459"/>
      <c r="GY181" s="383"/>
      <c r="GZ181" s="459"/>
      <c r="HA181" s="383"/>
      <c r="HB181" s="459"/>
      <c r="HC181" s="383"/>
      <c r="HD181" s="459"/>
      <c r="HE181" s="383"/>
      <c r="HF181" s="459"/>
      <c r="HG181" s="383"/>
      <c r="HH181" s="459"/>
      <c r="HI181" s="383"/>
      <c r="HJ181" s="459"/>
      <c r="HK181" s="383"/>
      <c r="HL181" s="459"/>
      <c r="HM181" s="383"/>
      <c r="HN181" s="459"/>
      <c r="HO181" s="383"/>
      <c r="HP181" s="459"/>
      <c r="HQ181" s="383"/>
      <c r="HR181" s="459"/>
      <c r="HS181" s="383"/>
      <c r="HT181" s="459"/>
      <c r="HU181" s="383"/>
      <c r="HV181" s="459"/>
      <c r="HW181" s="383"/>
      <c r="HX181" s="459"/>
      <c r="HY181" s="383"/>
      <c r="HZ181" s="459"/>
      <c r="IA181" s="383"/>
      <c r="IB181" s="459"/>
      <c r="IC181" s="383"/>
      <c r="ID181" s="459"/>
      <c r="IE181" s="383"/>
      <c r="IF181" s="459"/>
      <c r="IG181" s="383"/>
      <c r="IH181" s="459"/>
      <c r="II181" s="383"/>
      <c r="IJ181" s="459"/>
      <c r="IK181" s="383"/>
      <c r="IL181" s="459"/>
      <c r="IM181" s="383"/>
      <c r="IN181" s="459"/>
      <c r="IO181" s="383"/>
      <c r="IP181" s="459"/>
      <c r="IQ181" s="383"/>
      <c r="IR181" s="459"/>
      <c r="IS181" s="383"/>
      <c r="IT181" s="459"/>
      <c r="IU181" s="383"/>
      <c r="IV181" s="459"/>
      <c r="IW181" s="383"/>
      <c r="IX181" s="459"/>
      <c r="IY181" s="383"/>
      <c r="IZ181" s="459"/>
      <c r="JA181" s="383"/>
      <c r="JB181" s="459"/>
      <c r="JC181" s="383"/>
      <c r="JD181" s="459"/>
      <c r="JE181" s="383"/>
      <c r="JF181" s="459"/>
      <c r="JG181" s="383"/>
      <c r="JH181" s="459"/>
      <c r="JI181" s="383"/>
      <c r="JJ181" s="459"/>
      <c r="JK181" s="383"/>
      <c r="JL181" s="459"/>
      <c r="JM181" s="383"/>
      <c r="JN181" s="459"/>
      <c r="JO181" s="383"/>
      <c r="JP181" s="459"/>
      <c r="JQ181" s="383"/>
      <c r="JR181" s="459"/>
      <c r="JS181" s="383"/>
      <c r="JT181" s="459"/>
      <c r="JU181" s="383"/>
      <c r="JV181" s="459"/>
      <c r="JW181" s="383"/>
      <c r="JX181" s="459"/>
      <c r="JY181" s="383"/>
      <c r="JZ181" s="459"/>
      <c r="KA181" s="383"/>
      <c r="KB181" s="459"/>
      <c r="KC181" s="383"/>
      <c r="KD181" s="459"/>
      <c r="KE181" s="383"/>
      <c r="KF181" s="459"/>
      <c r="KG181" s="383"/>
      <c r="KH181" s="459"/>
      <c r="KI181" s="383"/>
      <c r="KJ181" s="459"/>
      <c r="KK181" s="383"/>
      <c r="KL181" s="459"/>
      <c r="KM181" s="383"/>
      <c r="KN181" s="459"/>
      <c r="KO181" s="383"/>
      <c r="KP181" s="459"/>
      <c r="KQ181" s="383"/>
      <c r="KR181" s="459"/>
      <c r="KS181" s="383"/>
      <c r="KT181" s="459"/>
      <c r="KU181" s="383"/>
      <c r="KV181" s="459"/>
      <c r="KW181" s="383"/>
      <c r="KX181" s="459"/>
      <c r="KY181" s="383"/>
      <c r="KZ181" s="459"/>
      <c r="LA181" s="383"/>
      <c r="LB181" s="459"/>
      <c r="LC181" s="383"/>
      <c r="LD181" s="459"/>
      <c r="LE181" s="383"/>
      <c r="LF181" s="459"/>
      <c r="LG181" s="383"/>
      <c r="LH181" s="459"/>
      <c r="LI181" s="383"/>
      <c r="LJ181" s="459"/>
      <c r="LK181" s="383"/>
      <c r="LL181" s="459"/>
      <c r="LM181" s="383"/>
      <c r="LN181" s="459"/>
      <c r="LO181" s="383"/>
      <c r="LP181" s="459"/>
      <c r="LQ181" s="383"/>
      <c r="LR181" s="459"/>
      <c r="LS181" s="383"/>
      <c r="LT181" s="459"/>
      <c r="LU181" s="383"/>
      <c r="LV181" s="459"/>
      <c r="LW181" s="383"/>
      <c r="LX181" s="459"/>
      <c r="LY181" s="383"/>
      <c r="LZ181" s="459"/>
      <c r="MA181" s="383"/>
      <c r="MB181" s="459"/>
      <c r="MC181" s="383"/>
      <c r="MD181" s="459"/>
      <c r="ME181" s="383"/>
      <c r="MF181" s="459"/>
      <c r="MG181" s="383"/>
      <c r="MH181" s="459"/>
      <c r="MI181" s="383"/>
      <c r="MJ181" s="459"/>
      <c r="MK181" s="383"/>
      <c r="ML181" s="459"/>
      <c r="MM181" s="383"/>
      <c r="MN181" s="459"/>
      <c r="MO181" s="383"/>
      <c r="MP181" s="459"/>
      <c r="MQ181" s="383"/>
      <c r="MR181" s="459"/>
      <c r="MS181" s="383"/>
      <c r="MT181" s="459"/>
      <c r="MU181" s="383"/>
      <c r="MV181" s="459"/>
      <c r="MW181" s="383"/>
      <c r="MX181" s="459"/>
      <c r="MY181" s="383"/>
      <c r="MZ181" s="459"/>
      <c r="NA181" s="383"/>
      <c r="NB181" s="459"/>
      <c r="NC181" s="383"/>
      <c r="ND181" s="459"/>
      <c r="NE181" s="383"/>
      <c r="NF181" s="459"/>
      <c r="NG181" s="383"/>
      <c r="NH181" s="459"/>
      <c r="NI181" s="383"/>
      <c r="NJ181" s="459"/>
      <c r="NK181" s="383"/>
      <c r="NL181" s="459"/>
      <c r="NM181" s="383"/>
      <c r="NN181" s="459"/>
      <c r="NO181" s="383"/>
      <c r="NP181" s="459"/>
      <c r="NQ181" s="383"/>
      <c r="NR181" s="459"/>
      <c r="NS181" s="383"/>
      <c r="NT181" s="459"/>
      <c r="NU181" s="383"/>
      <c r="NV181" s="459"/>
      <c r="NW181" s="383"/>
      <c r="NX181" s="459"/>
      <c r="NY181" s="383"/>
      <c r="NZ181" s="459"/>
      <c r="OA181" s="383"/>
      <c r="OB181" s="459"/>
      <c r="OC181" s="383"/>
      <c r="OD181" s="459"/>
      <c r="OE181" s="383"/>
      <c r="OF181" s="459"/>
      <c r="OG181" s="383"/>
      <c r="OH181" s="459"/>
      <c r="OI181" s="383"/>
      <c r="OJ181" s="459"/>
      <c r="OK181" s="383"/>
      <c r="OL181" s="459"/>
      <c r="OM181" s="383"/>
      <c r="ON181" s="459"/>
      <c r="OO181" s="383"/>
      <c r="OP181" s="459"/>
      <c r="OQ181" s="383"/>
      <c r="OR181" s="459"/>
      <c r="OS181" s="383"/>
      <c r="OT181" s="459"/>
      <c r="OU181" s="383"/>
      <c r="OV181" s="459"/>
      <c r="OW181" s="383"/>
      <c r="OX181" s="459"/>
      <c r="OY181" s="383"/>
      <c r="OZ181" s="459"/>
      <c r="PA181" s="383"/>
      <c r="PB181" s="459"/>
      <c r="PC181" s="383"/>
      <c r="PD181" s="459"/>
      <c r="PE181" s="383"/>
      <c r="PF181" s="459"/>
      <c r="PG181" s="383"/>
      <c r="PH181" s="459"/>
      <c r="PI181" s="383"/>
      <c r="PJ181" s="459"/>
      <c r="PK181" s="383"/>
      <c r="PL181" s="459"/>
      <c r="PM181" s="383"/>
      <c r="PN181" s="459"/>
      <c r="PO181" s="383"/>
      <c r="PP181" s="459"/>
      <c r="PQ181" s="383"/>
      <c r="PR181" s="459"/>
      <c r="PS181" s="383"/>
      <c r="PT181" s="459"/>
      <c r="PU181" s="383"/>
      <c r="PV181" s="459"/>
      <c r="PW181" s="383"/>
      <c r="PX181" s="459"/>
      <c r="PY181" s="383"/>
      <c r="PZ181" s="459"/>
      <c r="QA181" s="383"/>
      <c r="QB181" s="459"/>
      <c r="QC181" s="383"/>
      <c r="QD181" s="459"/>
      <c r="QE181" s="383"/>
      <c r="QF181" s="459"/>
      <c r="QG181" s="383"/>
      <c r="QH181" s="459"/>
      <c r="QI181" s="383"/>
      <c r="QJ181" s="459"/>
      <c r="QK181" s="383"/>
      <c r="QL181" s="459"/>
      <c r="QM181" s="383"/>
      <c r="QN181" s="459"/>
      <c r="QO181" s="383"/>
      <c r="QP181" s="459"/>
      <c r="QQ181" s="383"/>
      <c r="QR181" s="459"/>
      <c r="QS181" s="383"/>
      <c r="QT181" s="459"/>
      <c r="QU181" s="383"/>
      <c r="QV181" s="459"/>
      <c r="QW181" s="383"/>
      <c r="QX181" s="459"/>
      <c r="QY181" s="383"/>
      <c r="QZ181" s="459"/>
      <c r="RA181" s="383"/>
      <c r="RB181" s="459"/>
      <c r="RC181" s="383"/>
      <c r="RD181" s="459"/>
      <c r="RE181" s="383"/>
      <c r="RF181" s="459"/>
      <c r="RG181" s="383"/>
      <c r="RH181" s="459"/>
      <c r="RI181" s="383"/>
      <c r="RJ181" s="459"/>
      <c r="RK181" s="383"/>
      <c r="RL181" s="459"/>
      <c r="RM181" s="383"/>
      <c r="RN181" s="459"/>
      <c r="RO181" s="383"/>
      <c r="RP181" s="459"/>
      <c r="RQ181" s="383"/>
      <c r="RR181" s="459"/>
      <c r="RS181" s="383"/>
      <c r="RT181" s="459"/>
      <c r="RU181" s="383"/>
      <c r="RV181" s="459"/>
      <c r="RW181" s="383"/>
      <c r="RX181" s="459"/>
      <c r="RY181" s="383"/>
      <c r="RZ181" s="459"/>
      <c r="SA181" s="383"/>
      <c r="SB181" s="459"/>
      <c r="SC181" s="383"/>
      <c r="SD181" s="459"/>
      <c r="SE181" s="383"/>
      <c r="SF181" s="459"/>
      <c r="SG181" s="383"/>
      <c r="SH181" s="459"/>
      <c r="SI181" s="383"/>
      <c r="SJ181" s="459"/>
      <c r="SK181" s="383"/>
      <c r="SL181" s="459"/>
      <c r="SM181" s="383"/>
      <c r="SN181" s="459"/>
      <c r="SO181" s="383"/>
      <c r="SP181" s="459"/>
      <c r="SQ181" s="383"/>
      <c r="SR181" s="459"/>
      <c r="SS181" s="383"/>
      <c r="ST181" s="459"/>
      <c r="SU181" s="383"/>
      <c r="SV181" s="459"/>
      <c r="SW181" s="383"/>
      <c r="SX181" s="459"/>
      <c r="SY181" s="383"/>
      <c r="SZ181" s="459"/>
      <c r="TA181" s="383"/>
      <c r="TB181" s="459"/>
      <c r="TC181" s="383"/>
      <c r="TD181" s="459"/>
      <c r="TE181" s="383"/>
      <c r="TF181" s="459"/>
      <c r="TG181" s="383"/>
      <c r="TH181" s="459"/>
      <c r="TI181" s="383"/>
      <c r="TJ181" s="459"/>
      <c r="TK181" s="383"/>
      <c r="TL181" s="459"/>
      <c r="TM181" s="383"/>
      <c r="TN181" s="459"/>
      <c r="TO181" s="383"/>
      <c r="TP181" s="459"/>
      <c r="TQ181" s="383"/>
      <c r="TR181" s="459"/>
      <c r="TS181" s="383"/>
      <c r="TT181" s="459"/>
      <c r="TU181" s="383"/>
      <c r="TV181" s="459"/>
      <c r="TW181" s="383"/>
      <c r="TX181" s="459"/>
      <c r="TY181" s="383"/>
      <c r="TZ181" s="459"/>
      <c r="UA181" s="383"/>
      <c r="UB181" s="459"/>
      <c r="UC181" s="383"/>
      <c r="UD181" s="459"/>
      <c r="UE181" s="383"/>
      <c r="UF181" s="459"/>
      <c r="UG181" s="383"/>
      <c r="UH181" s="459"/>
      <c r="UI181" s="383"/>
      <c r="UJ181" s="459"/>
      <c r="UK181" s="383"/>
      <c r="UL181" s="459"/>
      <c r="UM181" s="383"/>
      <c r="UN181" s="459"/>
      <c r="UO181" s="383"/>
      <c r="UP181" s="459"/>
      <c r="UQ181" s="383"/>
      <c r="UR181" s="459"/>
      <c r="US181" s="383"/>
      <c r="UT181" s="459"/>
      <c r="UU181" s="383"/>
      <c r="UV181" s="459"/>
      <c r="UW181" s="383"/>
      <c r="UX181" s="459"/>
      <c r="UY181" s="383"/>
      <c r="UZ181" s="459"/>
      <c r="VA181" s="383"/>
      <c r="VB181" s="459"/>
      <c r="VC181" s="383"/>
      <c r="VD181" s="459"/>
      <c r="VE181" s="383"/>
      <c r="VF181" s="459"/>
      <c r="VG181" s="383"/>
      <c r="VH181" s="459"/>
      <c r="VI181" s="383"/>
      <c r="VJ181" s="459"/>
      <c r="VK181" s="383"/>
      <c r="VL181" s="459"/>
      <c r="VM181" s="383"/>
      <c r="VN181" s="459"/>
      <c r="VO181" s="383"/>
      <c r="VP181" s="459"/>
      <c r="VQ181" s="383"/>
      <c r="VR181" s="459"/>
      <c r="VS181" s="383"/>
      <c r="VT181" s="459"/>
      <c r="VU181" s="383"/>
      <c r="VV181" s="459"/>
      <c r="VW181" s="383"/>
      <c r="VX181" s="459"/>
      <c r="VY181" s="383"/>
      <c r="VZ181" s="459"/>
      <c r="WA181" s="383"/>
      <c r="WB181" s="459"/>
      <c r="WC181" s="383"/>
      <c r="WD181" s="459"/>
      <c r="WE181" s="383"/>
      <c r="WF181" s="459"/>
      <c r="WG181" s="383"/>
      <c r="WH181" s="459"/>
      <c r="WI181" s="383"/>
      <c r="WJ181" s="459"/>
      <c r="WK181" s="383"/>
      <c r="WL181" s="383"/>
    </row>
    <row r="182" s="324" customFormat="1" ht="12.75" customHeight="1">
      <c r="A182" s="213" t="s">
        <v>192</v>
      </c>
      <c r="B182" s="214"/>
      <c r="C182" s="214"/>
      <c r="D182" s="18"/>
      <c r="E182" s="215"/>
      <c r="F182" s="215"/>
      <c r="G182" s="216"/>
      <c r="H182" s="217"/>
      <c r="I182" s="217"/>
      <c r="J182" s="216"/>
      <c r="K182" s="218"/>
      <c r="L182" s="16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10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11"/>
      <c r="HB182" s="11"/>
      <c r="HC182" s="11"/>
      <c r="HD182" s="11"/>
      <c r="HE182" s="11"/>
      <c r="HF182" s="11"/>
      <c r="HG182" s="11"/>
      <c r="HH182" s="11"/>
      <c r="HI182" s="11"/>
      <c r="HJ182" s="11"/>
      <c r="HK182" s="11"/>
      <c r="HL182" s="11"/>
      <c r="HM182" s="11"/>
      <c r="HN182" s="11"/>
      <c r="HO182" s="11"/>
      <c r="HP182" s="11"/>
      <c r="HQ182" s="11"/>
      <c r="HR182" s="11"/>
      <c r="HS182" s="11"/>
      <c r="HT182" s="11"/>
      <c r="HU182" s="11"/>
      <c r="HV182" s="11"/>
      <c r="HW182" s="11"/>
      <c r="HX182" s="11"/>
      <c r="HY182" s="11"/>
      <c r="HZ182" s="11"/>
      <c r="IA182" s="11"/>
      <c r="IB182" s="11"/>
      <c r="IC182" s="11"/>
      <c r="ID182" s="11"/>
      <c r="IE182" s="11"/>
      <c r="IF182" s="1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  <c r="IW182" s="11"/>
      <c r="IX182" s="11"/>
      <c r="IY182" s="11"/>
      <c r="IZ182" s="11"/>
      <c r="JA182" s="11"/>
      <c r="JB182" s="11"/>
      <c r="JC182" s="11"/>
      <c r="JD182" s="11"/>
      <c r="JE182" s="11"/>
      <c r="JF182" s="11"/>
      <c r="JG182" s="11"/>
      <c r="JH182" s="11"/>
      <c r="JI182" s="11"/>
      <c r="JJ182" s="11"/>
      <c r="JK182" s="11"/>
      <c r="JL182" s="11"/>
      <c r="JM182" s="11"/>
      <c r="JN182" s="11"/>
      <c r="JO182" s="11"/>
      <c r="JP182" s="11"/>
      <c r="JQ182" s="11"/>
      <c r="JR182" s="11"/>
      <c r="JS182" s="11"/>
      <c r="JT182" s="11"/>
      <c r="JU182" s="11"/>
      <c r="JV182" s="11"/>
      <c r="JW182" s="11"/>
      <c r="JX182" s="11"/>
      <c r="JY182" s="11"/>
      <c r="JZ182" s="11"/>
      <c r="KA182" s="11"/>
      <c r="KB182" s="11"/>
      <c r="KC182" s="11"/>
      <c r="KD182" s="11"/>
      <c r="KE182" s="11"/>
      <c r="KF182" s="11"/>
      <c r="KG182" s="11"/>
      <c r="KH182" s="11"/>
      <c r="KI182" s="11"/>
      <c r="KJ182" s="11"/>
      <c r="KK182" s="11"/>
      <c r="KL182" s="11"/>
      <c r="KM182" s="11"/>
      <c r="KN182" s="11"/>
      <c r="KO182" s="11"/>
      <c r="KP182" s="11"/>
      <c r="KQ182" s="11"/>
      <c r="KR182" s="11"/>
      <c r="KS182" s="11"/>
      <c r="KT182" s="11"/>
      <c r="KU182" s="11"/>
      <c r="KV182" s="11"/>
      <c r="KW182" s="11"/>
      <c r="KX182" s="11"/>
      <c r="KY182" s="11"/>
      <c r="KZ182" s="11"/>
      <c r="LA182" s="11"/>
      <c r="LB182" s="11"/>
      <c r="LC182" s="11"/>
      <c r="LD182" s="11"/>
      <c r="LE182" s="11"/>
      <c r="LF182" s="11"/>
      <c r="LG182" s="11"/>
      <c r="LH182" s="11"/>
      <c r="LI182" s="11"/>
      <c r="LJ182" s="11"/>
      <c r="LK182" s="11"/>
      <c r="LL182" s="11"/>
      <c r="LM182" s="11"/>
      <c r="LN182" s="11"/>
      <c r="LO182" s="11"/>
      <c r="LP182" s="11"/>
      <c r="LQ182" s="11"/>
      <c r="LR182" s="11"/>
      <c r="LS182" s="11"/>
      <c r="LT182" s="11"/>
      <c r="LU182" s="11"/>
      <c r="LV182" s="11"/>
      <c r="LW182" s="11"/>
      <c r="LX182" s="11"/>
      <c r="LY182" s="11"/>
      <c r="LZ182" s="11"/>
      <c r="MA182" s="11"/>
      <c r="MB182" s="11"/>
      <c r="MC182" s="11"/>
      <c r="MD182" s="11"/>
      <c r="ME182" s="11"/>
      <c r="MF182" s="11"/>
      <c r="MG182" s="11"/>
      <c r="MH182" s="11"/>
      <c r="MI182" s="11"/>
      <c r="MJ182" s="11"/>
      <c r="MK182" s="11"/>
      <c r="ML182" s="11"/>
      <c r="MM182" s="11"/>
      <c r="MN182" s="11"/>
      <c r="MO182" s="11"/>
      <c r="MP182" s="11"/>
      <c r="MQ182" s="11"/>
      <c r="MR182" s="11"/>
      <c r="MS182" s="11"/>
      <c r="MT182" s="11"/>
      <c r="MU182" s="11"/>
      <c r="MV182" s="11"/>
      <c r="MW182" s="11"/>
      <c r="MX182" s="11"/>
      <c r="MY182" s="11"/>
      <c r="MZ182" s="11"/>
      <c r="NA182" s="11"/>
      <c r="NB182" s="11"/>
      <c r="NC182" s="11"/>
      <c r="ND182" s="11"/>
      <c r="NE182" s="11"/>
      <c r="NF182" s="11"/>
      <c r="NG182" s="11"/>
      <c r="NH182" s="11"/>
      <c r="NI182" s="11"/>
      <c r="NJ182" s="11"/>
      <c r="NK182" s="11"/>
      <c r="NL182" s="11"/>
      <c r="NM182" s="11"/>
      <c r="NN182" s="11"/>
      <c r="NO182" s="11"/>
      <c r="NP182" s="11"/>
      <c r="NQ182" s="11"/>
      <c r="NR182" s="11"/>
      <c r="NS182" s="11"/>
      <c r="NT182" s="11"/>
      <c r="NU182" s="11"/>
      <c r="NV182" s="11"/>
      <c r="NW182" s="11"/>
      <c r="NX182" s="11"/>
      <c r="NY182" s="11"/>
      <c r="NZ182" s="11"/>
      <c r="OA182" s="11"/>
      <c r="OB182" s="11"/>
      <c r="OC182" s="11"/>
      <c r="OD182" s="11"/>
      <c r="OE182" s="11"/>
      <c r="OF182" s="11"/>
      <c r="OG182" s="11"/>
      <c r="OH182" s="11"/>
      <c r="OI182" s="11"/>
      <c r="OJ182" s="11"/>
      <c r="OK182" s="11"/>
      <c r="OL182" s="11"/>
      <c r="OM182" s="11"/>
      <c r="ON182" s="11"/>
      <c r="OO182" s="11"/>
      <c r="OP182" s="11"/>
      <c r="OQ182" s="11"/>
      <c r="OR182" s="11"/>
      <c r="OS182" s="11"/>
      <c r="OT182" s="11"/>
      <c r="OU182" s="11"/>
      <c r="OV182" s="11"/>
      <c r="OW182" s="11"/>
      <c r="OX182" s="11"/>
      <c r="OY182" s="11"/>
      <c r="OZ182" s="11"/>
      <c r="PA182" s="11"/>
      <c r="PB182" s="11"/>
      <c r="PC182" s="11"/>
      <c r="PD182" s="11"/>
      <c r="PE182" s="11"/>
      <c r="PF182" s="11"/>
      <c r="PG182" s="11"/>
      <c r="PH182" s="11"/>
      <c r="PI182" s="11"/>
      <c r="PJ182" s="11"/>
      <c r="PK182" s="11"/>
      <c r="PL182" s="11"/>
      <c r="PM182" s="11"/>
      <c r="PN182" s="11"/>
      <c r="PO182" s="11"/>
      <c r="PP182" s="11"/>
      <c r="PQ182" s="11"/>
      <c r="PR182" s="11"/>
      <c r="PS182" s="11"/>
      <c r="PT182" s="11"/>
      <c r="PU182" s="11"/>
      <c r="PV182" s="11"/>
      <c r="PW182" s="11"/>
      <c r="PX182" s="11"/>
      <c r="PY182" s="11"/>
      <c r="PZ182" s="11"/>
      <c r="QA182" s="11"/>
      <c r="QB182" s="11"/>
      <c r="QC182" s="11"/>
      <c r="QD182" s="11"/>
      <c r="QE182" s="11"/>
      <c r="QF182" s="11"/>
      <c r="QG182" s="11"/>
      <c r="QH182" s="11"/>
      <c r="QI182" s="11"/>
      <c r="QJ182" s="11"/>
      <c r="QK182" s="11"/>
      <c r="QL182" s="11"/>
      <c r="QM182" s="11"/>
      <c r="QN182" s="11"/>
      <c r="QO182" s="11"/>
      <c r="QP182" s="11"/>
      <c r="QQ182" s="11"/>
      <c r="QR182" s="11"/>
      <c r="QS182" s="11"/>
      <c r="QT182" s="11"/>
      <c r="QU182" s="11"/>
      <c r="QV182" s="11"/>
      <c r="QW182" s="11"/>
      <c r="QX182" s="11"/>
      <c r="QY182" s="11"/>
      <c r="QZ182" s="11"/>
      <c r="RA182" s="11"/>
      <c r="RB182" s="11"/>
      <c r="RC182" s="11"/>
      <c r="RD182" s="11"/>
      <c r="RE182" s="11"/>
      <c r="RF182" s="11"/>
      <c r="RG182" s="11"/>
      <c r="RH182" s="11"/>
      <c r="RI182" s="11"/>
      <c r="RJ182" s="11"/>
      <c r="RK182" s="11"/>
      <c r="RL182" s="11"/>
      <c r="RM182" s="11"/>
      <c r="RN182" s="11"/>
      <c r="RO182" s="11"/>
      <c r="RP182" s="11"/>
      <c r="RQ182" s="11"/>
      <c r="RR182" s="11"/>
      <c r="RS182" s="11"/>
      <c r="RT182" s="11"/>
      <c r="RU182" s="11"/>
      <c r="RV182" s="11"/>
      <c r="RW182" s="11"/>
      <c r="RX182" s="11"/>
      <c r="RY182" s="11"/>
      <c r="RZ182" s="11"/>
      <c r="SA182" s="11"/>
      <c r="SB182" s="11"/>
      <c r="SC182" s="11"/>
      <c r="SD182" s="11"/>
      <c r="SE182" s="11"/>
      <c r="SF182" s="11"/>
      <c r="SG182" s="11"/>
      <c r="SH182" s="11"/>
      <c r="SI182" s="11"/>
      <c r="SJ182" s="11"/>
      <c r="SK182" s="11"/>
      <c r="SL182" s="11"/>
      <c r="SM182" s="11"/>
      <c r="SN182" s="11"/>
      <c r="SO182" s="11"/>
      <c r="SP182" s="11"/>
      <c r="SQ182" s="11"/>
      <c r="SR182" s="11"/>
      <c r="SS182" s="11"/>
      <c r="ST182" s="11"/>
      <c r="SU182" s="11"/>
      <c r="SV182" s="11"/>
      <c r="SW182" s="11"/>
      <c r="SX182" s="11"/>
      <c r="SY182" s="11"/>
      <c r="SZ182" s="11"/>
      <c r="TA182" s="11"/>
      <c r="TB182" s="11"/>
      <c r="TC182" s="11"/>
      <c r="TD182" s="11"/>
      <c r="TE182" s="11"/>
      <c r="TF182" s="11"/>
      <c r="TG182" s="11"/>
      <c r="TH182" s="11"/>
      <c r="TI182" s="11"/>
      <c r="TJ182" s="11"/>
      <c r="TK182" s="11"/>
      <c r="TL182" s="11"/>
      <c r="TM182" s="11"/>
      <c r="TN182" s="11"/>
      <c r="TO182" s="11"/>
      <c r="TP182" s="11"/>
      <c r="TQ182" s="11"/>
      <c r="TR182" s="11"/>
      <c r="TS182" s="11"/>
      <c r="TT182" s="11"/>
      <c r="TU182" s="11"/>
      <c r="TV182" s="11"/>
      <c r="TW182" s="11"/>
      <c r="TX182" s="11"/>
      <c r="TY182" s="11"/>
      <c r="TZ182" s="11"/>
      <c r="UA182" s="11"/>
      <c r="UB182" s="11"/>
      <c r="UC182" s="11"/>
      <c r="UD182" s="11"/>
      <c r="UE182" s="11"/>
      <c r="UF182" s="11"/>
      <c r="UG182" s="11"/>
      <c r="UH182" s="11"/>
      <c r="UI182" s="11"/>
      <c r="UJ182" s="11"/>
      <c r="UK182" s="11"/>
      <c r="UL182" s="11"/>
      <c r="UM182" s="11"/>
      <c r="UN182" s="11"/>
      <c r="UO182" s="11"/>
      <c r="UP182" s="11"/>
      <c r="UQ182" s="11"/>
      <c r="UR182" s="11"/>
      <c r="US182" s="11"/>
      <c r="UT182" s="11"/>
      <c r="UU182" s="11"/>
      <c r="UV182" s="11"/>
      <c r="UW182" s="11"/>
      <c r="UX182" s="11"/>
      <c r="UY182" s="11"/>
      <c r="UZ182" s="11"/>
      <c r="VA182" s="11"/>
      <c r="VB182" s="11"/>
      <c r="VC182" s="11"/>
      <c r="VD182" s="11"/>
      <c r="VE182" s="11"/>
      <c r="VF182" s="11"/>
      <c r="VG182" s="11"/>
      <c r="VH182" s="11"/>
      <c r="VI182" s="11"/>
      <c r="VJ182" s="11"/>
      <c r="VK182" s="11"/>
      <c r="VL182" s="11"/>
      <c r="VM182" s="11"/>
      <c r="VN182" s="11"/>
      <c r="VO182" s="11"/>
      <c r="VP182" s="11"/>
      <c r="VQ182" s="11"/>
      <c r="VR182" s="11"/>
      <c r="VS182" s="11"/>
      <c r="VT182" s="11"/>
      <c r="VU182" s="11"/>
      <c r="VV182" s="11"/>
      <c r="VW182" s="11"/>
      <c r="VX182" s="11"/>
      <c r="VY182" s="11"/>
      <c r="VZ182" s="11"/>
      <c r="WA182" s="11"/>
      <c r="WB182" s="11"/>
      <c r="WC182" s="11"/>
      <c r="WD182" s="11"/>
      <c r="WE182" s="11"/>
      <c r="WF182" s="11"/>
      <c r="WG182" s="11"/>
      <c r="WH182" s="11"/>
      <c r="WI182" s="11"/>
      <c r="WJ182" s="11"/>
      <c r="WK182" s="11"/>
      <c r="WL182" s="324"/>
    </row>
    <row r="183" s="324" customFormat="1" ht="12.75" customHeight="1">
      <c r="A183" s="219" t="s">
        <v>193</v>
      </c>
      <c r="B183" s="190"/>
      <c r="C183" s="190"/>
      <c r="D183" s="4"/>
      <c r="E183" s="200"/>
      <c r="F183" s="200"/>
      <c r="G183" s="199"/>
      <c r="H183" s="201"/>
      <c r="I183" s="201"/>
      <c r="J183" s="199"/>
      <c r="K183" s="223"/>
      <c r="L183" s="16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10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11"/>
      <c r="HB183" s="11"/>
      <c r="HC183" s="11"/>
      <c r="HD183" s="11"/>
      <c r="HE183" s="11"/>
      <c r="HF183" s="11"/>
      <c r="HG183" s="11"/>
      <c r="HH183" s="11"/>
      <c r="HI183" s="11"/>
      <c r="HJ183" s="11"/>
      <c r="HK183" s="11"/>
      <c r="HL183" s="11"/>
      <c r="HM183" s="11"/>
      <c r="HN183" s="11"/>
      <c r="HO183" s="11"/>
      <c r="HP183" s="11"/>
      <c r="HQ183" s="11"/>
      <c r="HR183" s="11"/>
      <c r="HS183" s="11"/>
      <c r="HT183" s="11"/>
      <c r="HU183" s="11"/>
      <c r="HV183" s="11"/>
      <c r="HW183" s="11"/>
      <c r="HX183" s="11"/>
      <c r="HY183" s="11"/>
      <c r="HZ183" s="11"/>
      <c r="IA183" s="11"/>
      <c r="IB183" s="11"/>
      <c r="IC183" s="11"/>
      <c r="ID183" s="11"/>
      <c r="IE183" s="11"/>
      <c r="IF183" s="1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  <c r="IW183" s="11"/>
      <c r="IX183" s="11"/>
      <c r="IY183" s="11"/>
      <c r="IZ183" s="11"/>
      <c r="JA183" s="11"/>
      <c r="JB183" s="11"/>
      <c r="JC183" s="11"/>
      <c r="JD183" s="11"/>
      <c r="JE183" s="11"/>
      <c r="JF183" s="11"/>
      <c r="JG183" s="11"/>
      <c r="JH183" s="11"/>
      <c r="JI183" s="11"/>
      <c r="JJ183" s="11"/>
      <c r="JK183" s="11"/>
      <c r="JL183" s="11"/>
      <c r="JM183" s="11"/>
      <c r="JN183" s="11"/>
      <c r="JO183" s="11"/>
      <c r="JP183" s="11"/>
      <c r="JQ183" s="11"/>
      <c r="JR183" s="11"/>
      <c r="JS183" s="11"/>
      <c r="JT183" s="11"/>
      <c r="JU183" s="11"/>
      <c r="JV183" s="11"/>
      <c r="JW183" s="11"/>
      <c r="JX183" s="11"/>
      <c r="JY183" s="11"/>
      <c r="JZ183" s="11"/>
      <c r="KA183" s="11"/>
      <c r="KB183" s="11"/>
      <c r="KC183" s="11"/>
      <c r="KD183" s="11"/>
      <c r="KE183" s="11"/>
      <c r="KF183" s="11"/>
      <c r="KG183" s="11"/>
      <c r="KH183" s="11"/>
      <c r="KI183" s="11"/>
      <c r="KJ183" s="11"/>
      <c r="KK183" s="11"/>
      <c r="KL183" s="11"/>
      <c r="KM183" s="11"/>
      <c r="KN183" s="11"/>
      <c r="KO183" s="11"/>
      <c r="KP183" s="11"/>
      <c r="KQ183" s="11"/>
      <c r="KR183" s="11"/>
      <c r="KS183" s="11"/>
      <c r="KT183" s="11"/>
      <c r="KU183" s="11"/>
      <c r="KV183" s="11"/>
      <c r="KW183" s="11"/>
      <c r="KX183" s="11"/>
      <c r="KY183" s="11"/>
      <c r="KZ183" s="11"/>
      <c r="LA183" s="11"/>
      <c r="LB183" s="11"/>
      <c r="LC183" s="11"/>
      <c r="LD183" s="11"/>
      <c r="LE183" s="11"/>
      <c r="LF183" s="11"/>
      <c r="LG183" s="11"/>
      <c r="LH183" s="11"/>
      <c r="LI183" s="11"/>
      <c r="LJ183" s="11"/>
      <c r="LK183" s="11"/>
      <c r="LL183" s="11"/>
      <c r="LM183" s="11"/>
      <c r="LN183" s="11"/>
      <c r="LO183" s="11"/>
      <c r="LP183" s="11"/>
      <c r="LQ183" s="11"/>
      <c r="LR183" s="11"/>
      <c r="LS183" s="11"/>
      <c r="LT183" s="11"/>
      <c r="LU183" s="11"/>
      <c r="LV183" s="11"/>
      <c r="LW183" s="11"/>
      <c r="LX183" s="11"/>
      <c r="LY183" s="11"/>
      <c r="LZ183" s="11"/>
      <c r="MA183" s="11"/>
      <c r="MB183" s="11"/>
      <c r="MC183" s="11"/>
      <c r="MD183" s="11"/>
      <c r="ME183" s="11"/>
      <c r="MF183" s="11"/>
      <c r="MG183" s="11"/>
      <c r="MH183" s="11"/>
      <c r="MI183" s="11"/>
      <c r="MJ183" s="11"/>
      <c r="MK183" s="11"/>
      <c r="ML183" s="11"/>
      <c r="MM183" s="11"/>
      <c r="MN183" s="11"/>
      <c r="MO183" s="11"/>
      <c r="MP183" s="11"/>
      <c r="MQ183" s="11"/>
      <c r="MR183" s="11"/>
      <c r="MS183" s="11"/>
      <c r="MT183" s="11"/>
      <c r="MU183" s="11"/>
      <c r="MV183" s="11"/>
      <c r="MW183" s="11"/>
      <c r="MX183" s="11"/>
      <c r="MY183" s="11"/>
      <c r="MZ183" s="11"/>
      <c r="NA183" s="11"/>
      <c r="NB183" s="11"/>
      <c r="NC183" s="11"/>
      <c r="ND183" s="11"/>
      <c r="NE183" s="11"/>
      <c r="NF183" s="11"/>
      <c r="NG183" s="11"/>
      <c r="NH183" s="11"/>
      <c r="NI183" s="11"/>
      <c r="NJ183" s="11"/>
      <c r="NK183" s="11"/>
      <c r="NL183" s="11"/>
      <c r="NM183" s="11"/>
      <c r="NN183" s="11"/>
      <c r="NO183" s="11"/>
      <c r="NP183" s="11"/>
      <c r="NQ183" s="11"/>
      <c r="NR183" s="11"/>
      <c r="NS183" s="11"/>
      <c r="NT183" s="11"/>
      <c r="NU183" s="11"/>
      <c r="NV183" s="11"/>
      <c r="NW183" s="11"/>
      <c r="NX183" s="11"/>
      <c r="NY183" s="11"/>
      <c r="NZ183" s="11"/>
      <c r="OA183" s="11"/>
      <c r="OB183" s="11"/>
      <c r="OC183" s="11"/>
      <c r="OD183" s="11"/>
      <c r="OE183" s="11"/>
      <c r="OF183" s="11"/>
      <c r="OG183" s="11"/>
      <c r="OH183" s="11"/>
      <c r="OI183" s="11"/>
      <c r="OJ183" s="11"/>
      <c r="OK183" s="11"/>
      <c r="OL183" s="11"/>
      <c r="OM183" s="11"/>
      <c r="ON183" s="11"/>
      <c r="OO183" s="11"/>
      <c r="OP183" s="11"/>
      <c r="OQ183" s="11"/>
      <c r="OR183" s="11"/>
      <c r="OS183" s="11"/>
      <c r="OT183" s="11"/>
      <c r="OU183" s="11"/>
      <c r="OV183" s="11"/>
      <c r="OW183" s="11"/>
      <c r="OX183" s="11"/>
      <c r="OY183" s="11"/>
      <c r="OZ183" s="11"/>
      <c r="PA183" s="11"/>
      <c r="PB183" s="11"/>
      <c r="PC183" s="11"/>
      <c r="PD183" s="11"/>
      <c r="PE183" s="11"/>
      <c r="PF183" s="11"/>
      <c r="PG183" s="11"/>
      <c r="PH183" s="11"/>
      <c r="PI183" s="11"/>
      <c r="PJ183" s="11"/>
      <c r="PK183" s="11"/>
      <c r="PL183" s="11"/>
      <c r="PM183" s="11"/>
      <c r="PN183" s="11"/>
      <c r="PO183" s="11"/>
      <c r="PP183" s="11"/>
      <c r="PQ183" s="11"/>
      <c r="PR183" s="11"/>
      <c r="PS183" s="11"/>
      <c r="PT183" s="11"/>
      <c r="PU183" s="11"/>
      <c r="PV183" s="11"/>
      <c r="PW183" s="11"/>
      <c r="PX183" s="11"/>
      <c r="PY183" s="11"/>
      <c r="PZ183" s="11"/>
      <c r="QA183" s="11"/>
      <c r="QB183" s="11"/>
      <c r="QC183" s="11"/>
      <c r="QD183" s="11"/>
      <c r="QE183" s="11"/>
      <c r="QF183" s="11"/>
      <c r="QG183" s="11"/>
      <c r="QH183" s="11"/>
      <c r="QI183" s="11"/>
      <c r="QJ183" s="11"/>
      <c r="QK183" s="11"/>
      <c r="QL183" s="11"/>
      <c r="QM183" s="11"/>
      <c r="QN183" s="11"/>
      <c r="QO183" s="11"/>
      <c r="QP183" s="11"/>
      <c r="QQ183" s="11"/>
      <c r="QR183" s="11"/>
      <c r="QS183" s="11"/>
      <c r="QT183" s="11"/>
      <c r="QU183" s="11"/>
      <c r="QV183" s="11"/>
      <c r="QW183" s="11"/>
      <c r="QX183" s="11"/>
      <c r="QY183" s="11"/>
      <c r="QZ183" s="11"/>
      <c r="RA183" s="11"/>
      <c r="RB183" s="11"/>
      <c r="RC183" s="11"/>
      <c r="RD183" s="11"/>
      <c r="RE183" s="11"/>
      <c r="RF183" s="11"/>
      <c r="RG183" s="11"/>
      <c r="RH183" s="11"/>
      <c r="RI183" s="11"/>
      <c r="RJ183" s="11"/>
      <c r="RK183" s="11"/>
      <c r="RL183" s="11"/>
      <c r="RM183" s="11"/>
      <c r="RN183" s="11"/>
      <c r="RO183" s="11"/>
      <c r="RP183" s="11"/>
      <c r="RQ183" s="11"/>
      <c r="RR183" s="11"/>
      <c r="RS183" s="11"/>
      <c r="RT183" s="11"/>
      <c r="RU183" s="11"/>
      <c r="RV183" s="11"/>
      <c r="RW183" s="11"/>
      <c r="RX183" s="11"/>
      <c r="RY183" s="11"/>
      <c r="RZ183" s="11"/>
      <c r="SA183" s="11"/>
      <c r="SB183" s="11"/>
      <c r="SC183" s="11"/>
      <c r="SD183" s="11"/>
      <c r="SE183" s="11"/>
      <c r="SF183" s="11"/>
      <c r="SG183" s="11"/>
      <c r="SH183" s="11"/>
      <c r="SI183" s="11"/>
      <c r="SJ183" s="11"/>
      <c r="SK183" s="11"/>
      <c r="SL183" s="11"/>
      <c r="SM183" s="11"/>
      <c r="SN183" s="11"/>
      <c r="SO183" s="11"/>
      <c r="SP183" s="11"/>
      <c r="SQ183" s="11"/>
      <c r="SR183" s="11"/>
      <c r="SS183" s="11"/>
      <c r="ST183" s="11"/>
      <c r="SU183" s="11"/>
      <c r="SV183" s="11"/>
      <c r="SW183" s="11"/>
      <c r="SX183" s="11"/>
      <c r="SY183" s="11"/>
      <c r="SZ183" s="11"/>
      <c r="TA183" s="11"/>
      <c r="TB183" s="11"/>
      <c r="TC183" s="11"/>
      <c r="TD183" s="11"/>
      <c r="TE183" s="11"/>
      <c r="TF183" s="11"/>
      <c r="TG183" s="11"/>
      <c r="TH183" s="11"/>
      <c r="TI183" s="11"/>
      <c r="TJ183" s="11"/>
      <c r="TK183" s="11"/>
      <c r="TL183" s="11"/>
      <c r="TM183" s="11"/>
      <c r="TN183" s="11"/>
      <c r="TO183" s="11"/>
      <c r="TP183" s="11"/>
      <c r="TQ183" s="11"/>
      <c r="TR183" s="11"/>
      <c r="TS183" s="11"/>
      <c r="TT183" s="11"/>
      <c r="TU183" s="11"/>
      <c r="TV183" s="11"/>
      <c r="TW183" s="11"/>
      <c r="TX183" s="11"/>
      <c r="TY183" s="11"/>
      <c r="TZ183" s="11"/>
      <c r="UA183" s="11"/>
      <c r="UB183" s="11"/>
      <c r="UC183" s="11"/>
      <c r="UD183" s="11"/>
      <c r="UE183" s="11"/>
      <c r="UF183" s="11"/>
      <c r="UG183" s="11"/>
      <c r="UH183" s="11"/>
      <c r="UI183" s="11"/>
      <c r="UJ183" s="11"/>
      <c r="UK183" s="11"/>
      <c r="UL183" s="11"/>
      <c r="UM183" s="11"/>
      <c r="UN183" s="11"/>
      <c r="UO183" s="11"/>
      <c r="UP183" s="11"/>
      <c r="UQ183" s="11"/>
      <c r="UR183" s="11"/>
      <c r="US183" s="11"/>
      <c r="UT183" s="11"/>
      <c r="UU183" s="11"/>
      <c r="UV183" s="11"/>
      <c r="UW183" s="11"/>
      <c r="UX183" s="11"/>
      <c r="UY183" s="11"/>
      <c r="UZ183" s="11"/>
      <c r="VA183" s="11"/>
      <c r="VB183" s="11"/>
      <c r="VC183" s="11"/>
      <c r="VD183" s="11"/>
      <c r="VE183" s="11"/>
      <c r="VF183" s="11"/>
      <c r="VG183" s="11"/>
      <c r="VH183" s="11"/>
      <c r="VI183" s="11"/>
      <c r="VJ183" s="11"/>
      <c r="VK183" s="11"/>
      <c r="VL183" s="11"/>
      <c r="VM183" s="11"/>
      <c r="VN183" s="11"/>
      <c r="VO183" s="11"/>
      <c r="VP183" s="11"/>
      <c r="VQ183" s="11"/>
      <c r="VR183" s="11"/>
      <c r="VS183" s="11"/>
      <c r="VT183" s="11"/>
      <c r="VU183" s="11"/>
      <c r="VV183" s="11"/>
      <c r="VW183" s="11"/>
      <c r="VX183" s="11"/>
      <c r="VY183" s="11"/>
      <c r="VZ183" s="11"/>
      <c r="WA183" s="11"/>
      <c r="WB183" s="11"/>
      <c r="WC183" s="11"/>
      <c r="WD183" s="11"/>
      <c r="WE183" s="11"/>
      <c r="WF183" s="11"/>
      <c r="WG183" s="11"/>
      <c r="WH183" s="11"/>
      <c r="WI183" s="11"/>
      <c r="WJ183" s="11"/>
      <c r="WK183" s="11"/>
      <c r="WL183" s="324"/>
    </row>
    <row r="184" s="324" customFormat="1" ht="12.75" customHeight="1">
      <c r="A184" s="219" t="s">
        <v>175</v>
      </c>
      <c r="B184" s="190"/>
      <c r="C184" s="220"/>
      <c r="D184" s="221"/>
      <c r="E184" s="222"/>
      <c r="F184" s="222"/>
      <c r="G184" s="199"/>
      <c r="H184" s="201"/>
      <c r="I184" s="201"/>
      <c r="J184" s="199"/>
      <c r="K184" s="223"/>
      <c r="L184" s="16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10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11"/>
      <c r="HB184" s="11"/>
      <c r="HC184" s="11"/>
      <c r="HD184" s="11"/>
      <c r="HE184" s="11"/>
      <c r="HF184" s="11"/>
      <c r="HG184" s="11"/>
      <c r="HH184" s="11"/>
      <c r="HI184" s="11"/>
      <c r="HJ184" s="11"/>
      <c r="HK184" s="11"/>
      <c r="HL184" s="11"/>
      <c r="HM184" s="11"/>
      <c r="HN184" s="11"/>
      <c r="HO184" s="11"/>
      <c r="HP184" s="11"/>
      <c r="HQ184" s="11"/>
      <c r="HR184" s="11"/>
      <c r="HS184" s="11"/>
      <c r="HT184" s="11"/>
      <c r="HU184" s="11"/>
      <c r="HV184" s="11"/>
      <c r="HW184" s="11"/>
      <c r="HX184" s="11"/>
      <c r="HY184" s="11"/>
      <c r="HZ184" s="11"/>
      <c r="IA184" s="11"/>
      <c r="IB184" s="11"/>
      <c r="IC184" s="11"/>
      <c r="ID184" s="11"/>
      <c r="IE184" s="11"/>
      <c r="IF184" s="1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  <c r="IW184" s="11"/>
      <c r="IX184" s="11"/>
      <c r="IY184" s="11"/>
      <c r="IZ184" s="11"/>
      <c r="JA184" s="11"/>
      <c r="JB184" s="11"/>
      <c r="JC184" s="11"/>
      <c r="JD184" s="11"/>
      <c r="JE184" s="11"/>
      <c r="JF184" s="11"/>
      <c r="JG184" s="11"/>
      <c r="JH184" s="11"/>
      <c r="JI184" s="11"/>
      <c r="JJ184" s="11"/>
      <c r="JK184" s="11"/>
      <c r="JL184" s="11"/>
      <c r="JM184" s="11"/>
      <c r="JN184" s="11"/>
      <c r="JO184" s="11"/>
      <c r="JP184" s="11"/>
      <c r="JQ184" s="11"/>
      <c r="JR184" s="11"/>
      <c r="JS184" s="11"/>
      <c r="JT184" s="11"/>
      <c r="JU184" s="11"/>
      <c r="JV184" s="11"/>
      <c r="JW184" s="11"/>
      <c r="JX184" s="11"/>
      <c r="JY184" s="11"/>
      <c r="JZ184" s="11"/>
      <c r="KA184" s="11"/>
      <c r="KB184" s="11"/>
      <c r="KC184" s="11"/>
      <c r="KD184" s="11"/>
      <c r="KE184" s="11"/>
      <c r="KF184" s="11"/>
      <c r="KG184" s="11"/>
      <c r="KH184" s="11"/>
      <c r="KI184" s="11"/>
      <c r="KJ184" s="11"/>
      <c r="KK184" s="11"/>
      <c r="KL184" s="11"/>
      <c r="KM184" s="11"/>
      <c r="KN184" s="11"/>
      <c r="KO184" s="11"/>
      <c r="KP184" s="11"/>
      <c r="KQ184" s="11"/>
      <c r="KR184" s="11"/>
      <c r="KS184" s="11"/>
      <c r="KT184" s="11"/>
      <c r="KU184" s="11"/>
      <c r="KV184" s="11"/>
      <c r="KW184" s="11"/>
      <c r="KX184" s="11"/>
      <c r="KY184" s="11"/>
      <c r="KZ184" s="11"/>
      <c r="LA184" s="11"/>
      <c r="LB184" s="11"/>
      <c r="LC184" s="11"/>
      <c r="LD184" s="11"/>
      <c r="LE184" s="11"/>
      <c r="LF184" s="11"/>
      <c r="LG184" s="11"/>
      <c r="LH184" s="11"/>
      <c r="LI184" s="11"/>
      <c r="LJ184" s="11"/>
      <c r="LK184" s="11"/>
      <c r="LL184" s="11"/>
      <c r="LM184" s="11"/>
      <c r="LN184" s="11"/>
      <c r="LO184" s="11"/>
      <c r="LP184" s="11"/>
      <c r="LQ184" s="11"/>
      <c r="LR184" s="11"/>
      <c r="LS184" s="11"/>
      <c r="LT184" s="11"/>
      <c r="LU184" s="11"/>
      <c r="LV184" s="11"/>
      <c r="LW184" s="11"/>
      <c r="LX184" s="11"/>
      <c r="LY184" s="11"/>
      <c r="LZ184" s="11"/>
      <c r="MA184" s="11"/>
      <c r="MB184" s="11"/>
      <c r="MC184" s="11"/>
      <c r="MD184" s="11"/>
      <c r="ME184" s="11"/>
      <c r="MF184" s="11"/>
      <c r="MG184" s="11"/>
      <c r="MH184" s="11"/>
      <c r="MI184" s="11"/>
      <c r="MJ184" s="11"/>
      <c r="MK184" s="11"/>
      <c r="ML184" s="11"/>
      <c r="MM184" s="11"/>
      <c r="MN184" s="11"/>
      <c r="MO184" s="11"/>
      <c r="MP184" s="11"/>
      <c r="MQ184" s="11"/>
      <c r="MR184" s="11"/>
      <c r="MS184" s="11"/>
      <c r="MT184" s="11"/>
      <c r="MU184" s="11"/>
      <c r="MV184" s="11"/>
      <c r="MW184" s="11"/>
      <c r="MX184" s="11"/>
      <c r="MY184" s="11"/>
      <c r="MZ184" s="11"/>
      <c r="NA184" s="11"/>
      <c r="NB184" s="11"/>
      <c r="NC184" s="11"/>
      <c r="ND184" s="11"/>
      <c r="NE184" s="11"/>
      <c r="NF184" s="11"/>
      <c r="NG184" s="11"/>
      <c r="NH184" s="11"/>
      <c r="NI184" s="11"/>
      <c r="NJ184" s="11"/>
      <c r="NK184" s="11"/>
      <c r="NL184" s="11"/>
      <c r="NM184" s="11"/>
      <c r="NN184" s="11"/>
      <c r="NO184" s="11"/>
      <c r="NP184" s="11"/>
      <c r="NQ184" s="11"/>
      <c r="NR184" s="11"/>
      <c r="NS184" s="11"/>
      <c r="NT184" s="11"/>
      <c r="NU184" s="11"/>
      <c r="NV184" s="11"/>
      <c r="NW184" s="11"/>
      <c r="NX184" s="11"/>
      <c r="NY184" s="11"/>
      <c r="NZ184" s="11"/>
      <c r="OA184" s="11"/>
      <c r="OB184" s="11"/>
      <c r="OC184" s="11"/>
      <c r="OD184" s="11"/>
      <c r="OE184" s="11"/>
      <c r="OF184" s="11"/>
      <c r="OG184" s="11"/>
      <c r="OH184" s="11"/>
      <c r="OI184" s="11"/>
      <c r="OJ184" s="11"/>
      <c r="OK184" s="11"/>
      <c r="OL184" s="11"/>
      <c r="OM184" s="11"/>
      <c r="ON184" s="11"/>
      <c r="OO184" s="11"/>
      <c r="OP184" s="11"/>
      <c r="OQ184" s="11"/>
      <c r="OR184" s="11"/>
      <c r="OS184" s="11"/>
      <c r="OT184" s="11"/>
      <c r="OU184" s="11"/>
      <c r="OV184" s="11"/>
      <c r="OW184" s="11"/>
      <c r="OX184" s="11"/>
      <c r="OY184" s="11"/>
      <c r="OZ184" s="11"/>
      <c r="PA184" s="11"/>
      <c r="PB184" s="11"/>
      <c r="PC184" s="11"/>
      <c r="PD184" s="11"/>
      <c r="PE184" s="11"/>
      <c r="PF184" s="11"/>
      <c r="PG184" s="11"/>
      <c r="PH184" s="11"/>
      <c r="PI184" s="11"/>
      <c r="PJ184" s="11"/>
      <c r="PK184" s="11"/>
      <c r="PL184" s="11"/>
      <c r="PM184" s="11"/>
      <c r="PN184" s="11"/>
      <c r="PO184" s="11"/>
      <c r="PP184" s="11"/>
      <c r="PQ184" s="11"/>
      <c r="PR184" s="11"/>
      <c r="PS184" s="11"/>
      <c r="PT184" s="11"/>
      <c r="PU184" s="11"/>
      <c r="PV184" s="11"/>
      <c r="PW184" s="11"/>
      <c r="PX184" s="11"/>
      <c r="PY184" s="11"/>
      <c r="PZ184" s="11"/>
      <c r="QA184" s="11"/>
      <c r="QB184" s="11"/>
      <c r="QC184" s="11"/>
      <c r="QD184" s="11"/>
      <c r="QE184" s="11"/>
      <c r="QF184" s="11"/>
      <c r="QG184" s="11"/>
      <c r="QH184" s="11"/>
      <c r="QI184" s="11"/>
      <c r="QJ184" s="11"/>
      <c r="QK184" s="11"/>
      <c r="QL184" s="11"/>
      <c r="QM184" s="11"/>
      <c r="QN184" s="11"/>
      <c r="QO184" s="11"/>
      <c r="QP184" s="11"/>
      <c r="QQ184" s="11"/>
      <c r="QR184" s="11"/>
      <c r="QS184" s="11"/>
      <c r="QT184" s="11"/>
      <c r="QU184" s="11"/>
      <c r="QV184" s="11"/>
      <c r="QW184" s="11"/>
      <c r="QX184" s="11"/>
      <c r="QY184" s="11"/>
      <c r="QZ184" s="11"/>
      <c r="RA184" s="11"/>
      <c r="RB184" s="11"/>
      <c r="RC184" s="11"/>
      <c r="RD184" s="11"/>
      <c r="RE184" s="11"/>
      <c r="RF184" s="11"/>
      <c r="RG184" s="11"/>
      <c r="RH184" s="11"/>
      <c r="RI184" s="11"/>
      <c r="RJ184" s="11"/>
      <c r="RK184" s="11"/>
      <c r="RL184" s="11"/>
      <c r="RM184" s="11"/>
      <c r="RN184" s="11"/>
      <c r="RO184" s="11"/>
      <c r="RP184" s="11"/>
      <c r="RQ184" s="11"/>
      <c r="RR184" s="11"/>
      <c r="RS184" s="11"/>
      <c r="RT184" s="11"/>
      <c r="RU184" s="11"/>
      <c r="RV184" s="11"/>
      <c r="RW184" s="11"/>
      <c r="RX184" s="11"/>
      <c r="RY184" s="11"/>
      <c r="RZ184" s="11"/>
      <c r="SA184" s="11"/>
      <c r="SB184" s="11"/>
      <c r="SC184" s="11"/>
      <c r="SD184" s="11"/>
      <c r="SE184" s="11"/>
      <c r="SF184" s="11"/>
      <c r="SG184" s="11"/>
      <c r="SH184" s="11"/>
      <c r="SI184" s="11"/>
      <c r="SJ184" s="11"/>
      <c r="SK184" s="11"/>
      <c r="SL184" s="11"/>
      <c r="SM184" s="11"/>
      <c r="SN184" s="11"/>
      <c r="SO184" s="11"/>
      <c r="SP184" s="11"/>
      <c r="SQ184" s="11"/>
      <c r="SR184" s="11"/>
      <c r="SS184" s="11"/>
      <c r="ST184" s="11"/>
      <c r="SU184" s="11"/>
      <c r="SV184" s="11"/>
      <c r="SW184" s="11"/>
      <c r="SX184" s="11"/>
      <c r="SY184" s="11"/>
      <c r="SZ184" s="11"/>
      <c r="TA184" s="11"/>
      <c r="TB184" s="11"/>
      <c r="TC184" s="11"/>
      <c r="TD184" s="11"/>
      <c r="TE184" s="11"/>
      <c r="TF184" s="11"/>
      <c r="TG184" s="11"/>
      <c r="TH184" s="11"/>
      <c r="TI184" s="11"/>
      <c r="TJ184" s="11"/>
      <c r="TK184" s="11"/>
      <c r="TL184" s="11"/>
      <c r="TM184" s="11"/>
      <c r="TN184" s="11"/>
      <c r="TO184" s="11"/>
      <c r="TP184" s="11"/>
      <c r="TQ184" s="11"/>
      <c r="TR184" s="11"/>
      <c r="TS184" s="11"/>
      <c r="TT184" s="11"/>
      <c r="TU184" s="11"/>
      <c r="TV184" s="11"/>
      <c r="TW184" s="11"/>
      <c r="TX184" s="11"/>
      <c r="TY184" s="11"/>
      <c r="TZ184" s="11"/>
      <c r="UA184" s="11"/>
      <c r="UB184" s="11"/>
      <c r="UC184" s="11"/>
      <c r="UD184" s="11"/>
      <c r="UE184" s="11"/>
      <c r="UF184" s="11"/>
      <c r="UG184" s="11"/>
      <c r="UH184" s="11"/>
      <c r="UI184" s="11"/>
      <c r="UJ184" s="11"/>
      <c r="UK184" s="11"/>
      <c r="UL184" s="11"/>
      <c r="UM184" s="11"/>
      <c r="UN184" s="11"/>
      <c r="UO184" s="11"/>
      <c r="UP184" s="11"/>
      <c r="UQ184" s="11"/>
      <c r="UR184" s="11"/>
      <c r="US184" s="11"/>
      <c r="UT184" s="11"/>
      <c r="UU184" s="11"/>
      <c r="UV184" s="11"/>
      <c r="UW184" s="11"/>
      <c r="UX184" s="11"/>
      <c r="UY184" s="11"/>
      <c r="UZ184" s="11"/>
      <c r="VA184" s="11"/>
      <c r="VB184" s="11"/>
      <c r="VC184" s="11"/>
      <c r="VD184" s="11"/>
      <c r="VE184" s="11"/>
      <c r="VF184" s="11"/>
      <c r="VG184" s="11"/>
      <c r="VH184" s="11"/>
      <c r="VI184" s="11"/>
      <c r="VJ184" s="11"/>
      <c r="VK184" s="11"/>
      <c r="VL184" s="11"/>
      <c r="VM184" s="11"/>
      <c r="VN184" s="11"/>
      <c r="VO184" s="11"/>
      <c r="VP184" s="11"/>
      <c r="VQ184" s="11"/>
      <c r="VR184" s="11"/>
      <c r="VS184" s="11"/>
      <c r="VT184" s="11"/>
      <c r="VU184" s="11"/>
      <c r="VV184" s="11"/>
      <c r="VW184" s="11"/>
      <c r="VX184" s="11"/>
      <c r="VY184" s="11"/>
      <c r="VZ184" s="11"/>
      <c r="WA184" s="11"/>
      <c r="WB184" s="11"/>
      <c r="WC184" s="11"/>
      <c r="WD184" s="11"/>
      <c r="WE184" s="11"/>
      <c r="WF184" s="11"/>
      <c r="WG184" s="11"/>
      <c r="WH184" s="11"/>
      <c r="WI184" s="11"/>
      <c r="WJ184" s="11"/>
      <c r="WK184" s="11"/>
      <c r="WL184" s="324"/>
    </row>
    <row r="185" s="324" customFormat="1" ht="45.75" customHeight="1">
      <c r="A185" s="198">
        <v>1</v>
      </c>
      <c r="B185" s="258" t="s">
        <v>194</v>
      </c>
      <c r="C185" s="250" t="s">
        <v>195</v>
      </c>
      <c r="D185" s="251">
        <v>1</v>
      </c>
      <c r="E185" s="242"/>
      <c r="F185" s="242"/>
      <c r="G185" s="244">
        <v>2024</v>
      </c>
      <c r="H185" s="230">
        <v>25.25</v>
      </c>
      <c r="I185" s="201">
        <v>25.25</v>
      </c>
      <c r="J185" s="259"/>
      <c r="K185" s="223">
        <v>100</v>
      </c>
      <c r="L185" s="340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10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11"/>
      <c r="HB185" s="11"/>
      <c r="HC185" s="11"/>
      <c r="HD185" s="11"/>
      <c r="HE185" s="11"/>
      <c r="HF185" s="11"/>
      <c r="HG185" s="11"/>
      <c r="HH185" s="11"/>
      <c r="HI185" s="11"/>
      <c r="HJ185" s="11"/>
      <c r="HK185" s="11"/>
      <c r="HL185" s="11"/>
      <c r="HM185" s="11"/>
      <c r="HN185" s="11"/>
      <c r="HO185" s="11"/>
      <c r="HP185" s="11"/>
      <c r="HQ185" s="11"/>
      <c r="HR185" s="11"/>
      <c r="HS185" s="11"/>
      <c r="HT185" s="11"/>
      <c r="HU185" s="11"/>
      <c r="HV185" s="11"/>
      <c r="HW185" s="11"/>
      <c r="HX185" s="11"/>
      <c r="HY185" s="11"/>
      <c r="HZ185" s="11"/>
      <c r="IA185" s="11"/>
      <c r="IB185" s="11"/>
      <c r="IC185" s="11"/>
      <c r="ID185" s="11"/>
      <c r="IE185" s="11"/>
      <c r="IF185" s="1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  <c r="IW185" s="11"/>
      <c r="IX185" s="11"/>
      <c r="IY185" s="11"/>
      <c r="IZ185" s="11"/>
      <c r="JA185" s="11"/>
      <c r="JB185" s="11"/>
      <c r="JC185" s="11"/>
      <c r="JD185" s="11"/>
      <c r="JE185" s="11"/>
      <c r="JF185" s="11"/>
      <c r="JG185" s="11"/>
      <c r="JH185" s="11"/>
      <c r="JI185" s="11"/>
      <c r="JJ185" s="11"/>
      <c r="JK185" s="11"/>
      <c r="JL185" s="11"/>
      <c r="JM185" s="11"/>
      <c r="JN185" s="11"/>
      <c r="JO185" s="11"/>
      <c r="JP185" s="11"/>
      <c r="JQ185" s="11"/>
      <c r="JR185" s="11"/>
      <c r="JS185" s="11"/>
      <c r="JT185" s="11"/>
      <c r="JU185" s="11"/>
      <c r="JV185" s="11"/>
      <c r="JW185" s="11"/>
      <c r="JX185" s="11"/>
      <c r="JY185" s="11"/>
      <c r="JZ185" s="11"/>
      <c r="KA185" s="11"/>
      <c r="KB185" s="11"/>
      <c r="KC185" s="11"/>
      <c r="KD185" s="11"/>
      <c r="KE185" s="11"/>
      <c r="KF185" s="11"/>
      <c r="KG185" s="11"/>
      <c r="KH185" s="11"/>
      <c r="KI185" s="11"/>
      <c r="KJ185" s="11"/>
      <c r="KK185" s="11"/>
      <c r="KL185" s="11"/>
      <c r="KM185" s="11"/>
      <c r="KN185" s="11"/>
      <c r="KO185" s="11"/>
      <c r="KP185" s="11"/>
      <c r="KQ185" s="11"/>
      <c r="KR185" s="11"/>
      <c r="KS185" s="11"/>
      <c r="KT185" s="11"/>
      <c r="KU185" s="11"/>
      <c r="KV185" s="11"/>
      <c r="KW185" s="11"/>
      <c r="KX185" s="11"/>
      <c r="KY185" s="11"/>
      <c r="KZ185" s="11"/>
      <c r="LA185" s="11"/>
      <c r="LB185" s="11"/>
      <c r="LC185" s="11"/>
      <c r="LD185" s="11"/>
      <c r="LE185" s="11"/>
      <c r="LF185" s="11"/>
      <c r="LG185" s="11"/>
      <c r="LH185" s="11"/>
      <c r="LI185" s="11"/>
      <c r="LJ185" s="11"/>
      <c r="LK185" s="11"/>
      <c r="LL185" s="11"/>
      <c r="LM185" s="11"/>
      <c r="LN185" s="11"/>
      <c r="LO185" s="11"/>
      <c r="LP185" s="11"/>
      <c r="LQ185" s="11"/>
      <c r="LR185" s="11"/>
      <c r="LS185" s="11"/>
      <c r="LT185" s="11"/>
      <c r="LU185" s="11"/>
      <c r="LV185" s="11"/>
      <c r="LW185" s="11"/>
      <c r="LX185" s="11"/>
      <c r="LY185" s="11"/>
      <c r="LZ185" s="11"/>
      <c r="MA185" s="11"/>
      <c r="MB185" s="11"/>
      <c r="MC185" s="11"/>
      <c r="MD185" s="11"/>
      <c r="ME185" s="11"/>
      <c r="MF185" s="11"/>
      <c r="MG185" s="11"/>
      <c r="MH185" s="11"/>
      <c r="MI185" s="11"/>
      <c r="MJ185" s="11"/>
      <c r="MK185" s="11"/>
      <c r="ML185" s="11"/>
      <c r="MM185" s="11"/>
      <c r="MN185" s="11"/>
      <c r="MO185" s="11"/>
      <c r="MP185" s="11"/>
      <c r="MQ185" s="11"/>
      <c r="MR185" s="11"/>
      <c r="MS185" s="11"/>
      <c r="MT185" s="11"/>
      <c r="MU185" s="11"/>
      <c r="MV185" s="11"/>
      <c r="MW185" s="11"/>
      <c r="MX185" s="11"/>
      <c r="MY185" s="11"/>
      <c r="MZ185" s="11"/>
      <c r="NA185" s="11"/>
      <c r="NB185" s="11"/>
      <c r="NC185" s="11"/>
      <c r="ND185" s="11"/>
      <c r="NE185" s="11"/>
      <c r="NF185" s="11"/>
      <c r="NG185" s="11"/>
      <c r="NH185" s="11"/>
      <c r="NI185" s="11"/>
      <c r="NJ185" s="11"/>
      <c r="NK185" s="11"/>
      <c r="NL185" s="11"/>
      <c r="NM185" s="11"/>
      <c r="NN185" s="11"/>
      <c r="NO185" s="11"/>
      <c r="NP185" s="11"/>
      <c r="NQ185" s="11"/>
      <c r="NR185" s="11"/>
      <c r="NS185" s="11"/>
      <c r="NT185" s="11"/>
      <c r="NU185" s="11"/>
      <c r="NV185" s="11"/>
      <c r="NW185" s="11"/>
      <c r="NX185" s="11"/>
      <c r="NY185" s="11"/>
      <c r="NZ185" s="11"/>
      <c r="OA185" s="11"/>
      <c r="OB185" s="11"/>
      <c r="OC185" s="11"/>
      <c r="OD185" s="11"/>
      <c r="OE185" s="11"/>
      <c r="OF185" s="11"/>
      <c r="OG185" s="11"/>
      <c r="OH185" s="11"/>
      <c r="OI185" s="11"/>
      <c r="OJ185" s="11"/>
      <c r="OK185" s="11"/>
      <c r="OL185" s="11"/>
      <c r="OM185" s="11"/>
      <c r="ON185" s="11"/>
      <c r="OO185" s="11"/>
      <c r="OP185" s="11"/>
      <c r="OQ185" s="11"/>
      <c r="OR185" s="11"/>
      <c r="OS185" s="11"/>
      <c r="OT185" s="11"/>
      <c r="OU185" s="11"/>
      <c r="OV185" s="11"/>
      <c r="OW185" s="11"/>
      <c r="OX185" s="11"/>
      <c r="OY185" s="11"/>
      <c r="OZ185" s="11"/>
      <c r="PA185" s="11"/>
      <c r="PB185" s="11"/>
      <c r="PC185" s="11"/>
      <c r="PD185" s="11"/>
      <c r="PE185" s="11"/>
      <c r="PF185" s="11"/>
      <c r="PG185" s="11"/>
      <c r="PH185" s="11"/>
      <c r="PI185" s="11"/>
      <c r="PJ185" s="11"/>
      <c r="PK185" s="11"/>
      <c r="PL185" s="11"/>
      <c r="PM185" s="11"/>
      <c r="PN185" s="11"/>
      <c r="PO185" s="11"/>
      <c r="PP185" s="11"/>
      <c r="PQ185" s="11"/>
      <c r="PR185" s="11"/>
      <c r="PS185" s="11"/>
      <c r="PT185" s="11"/>
      <c r="PU185" s="11"/>
      <c r="PV185" s="11"/>
      <c r="PW185" s="11"/>
      <c r="PX185" s="11"/>
      <c r="PY185" s="11"/>
      <c r="PZ185" s="11"/>
      <c r="QA185" s="11"/>
      <c r="QB185" s="11"/>
      <c r="QC185" s="11"/>
      <c r="QD185" s="11"/>
      <c r="QE185" s="11"/>
      <c r="QF185" s="11"/>
      <c r="QG185" s="11"/>
      <c r="QH185" s="11"/>
      <c r="QI185" s="11"/>
      <c r="QJ185" s="11"/>
      <c r="QK185" s="11"/>
      <c r="QL185" s="11"/>
      <c r="QM185" s="11"/>
      <c r="QN185" s="11"/>
      <c r="QO185" s="11"/>
      <c r="QP185" s="11"/>
      <c r="QQ185" s="11"/>
      <c r="QR185" s="11"/>
      <c r="QS185" s="11"/>
      <c r="QT185" s="11"/>
      <c r="QU185" s="11"/>
      <c r="QV185" s="11"/>
      <c r="QW185" s="11"/>
      <c r="QX185" s="11"/>
      <c r="QY185" s="11"/>
      <c r="QZ185" s="11"/>
      <c r="RA185" s="11"/>
      <c r="RB185" s="11"/>
      <c r="RC185" s="11"/>
      <c r="RD185" s="11"/>
      <c r="RE185" s="11"/>
      <c r="RF185" s="11"/>
      <c r="RG185" s="11"/>
      <c r="RH185" s="11"/>
      <c r="RI185" s="11"/>
      <c r="RJ185" s="11"/>
      <c r="RK185" s="11"/>
      <c r="RL185" s="11"/>
      <c r="RM185" s="11"/>
      <c r="RN185" s="11"/>
      <c r="RO185" s="11"/>
      <c r="RP185" s="11"/>
      <c r="RQ185" s="11"/>
      <c r="RR185" s="11"/>
      <c r="RS185" s="11"/>
      <c r="RT185" s="11"/>
      <c r="RU185" s="11"/>
      <c r="RV185" s="11"/>
      <c r="RW185" s="11"/>
      <c r="RX185" s="11"/>
      <c r="RY185" s="11"/>
      <c r="RZ185" s="11"/>
      <c r="SA185" s="11"/>
      <c r="SB185" s="11"/>
      <c r="SC185" s="11"/>
      <c r="SD185" s="11"/>
      <c r="SE185" s="11"/>
      <c r="SF185" s="11"/>
      <c r="SG185" s="11"/>
      <c r="SH185" s="11"/>
      <c r="SI185" s="11"/>
      <c r="SJ185" s="11"/>
      <c r="SK185" s="11"/>
      <c r="SL185" s="11"/>
      <c r="SM185" s="11"/>
      <c r="SN185" s="11"/>
      <c r="SO185" s="11"/>
      <c r="SP185" s="11"/>
      <c r="SQ185" s="11"/>
      <c r="SR185" s="11"/>
      <c r="SS185" s="11"/>
      <c r="ST185" s="11"/>
      <c r="SU185" s="11"/>
      <c r="SV185" s="11"/>
      <c r="SW185" s="11"/>
      <c r="SX185" s="11"/>
      <c r="SY185" s="11"/>
      <c r="SZ185" s="11"/>
      <c r="TA185" s="11"/>
      <c r="TB185" s="11"/>
      <c r="TC185" s="11"/>
      <c r="TD185" s="11"/>
      <c r="TE185" s="11"/>
      <c r="TF185" s="11"/>
      <c r="TG185" s="11"/>
      <c r="TH185" s="11"/>
      <c r="TI185" s="11"/>
      <c r="TJ185" s="11"/>
      <c r="TK185" s="11"/>
      <c r="TL185" s="11"/>
      <c r="TM185" s="11"/>
      <c r="TN185" s="11"/>
      <c r="TO185" s="11"/>
      <c r="TP185" s="11"/>
      <c r="TQ185" s="11"/>
      <c r="TR185" s="11"/>
      <c r="TS185" s="11"/>
      <c r="TT185" s="11"/>
      <c r="TU185" s="11"/>
      <c r="TV185" s="11"/>
      <c r="TW185" s="11"/>
      <c r="TX185" s="11"/>
      <c r="TY185" s="11"/>
      <c r="TZ185" s="11"/>
      <c r="UA185" s="11"/>
      <c r="UB185" s="11"/>
      <c r="UC185" s="11"/>
      <c r="UD185" s="11"/>
      <c r="UE185" s="11"/>
      <c r="UF185" s="11"/>
      <c r="UG185" s="11"/>
      <c r="UH185" s="11"/>
      <c r="UI185" s="11"/>
      <c r="UJ185" s="11"/>
      <c r="UK185" s="11"/>
      <c r="UL185" s="11"/>
      <c r="UM185" s="11"/>
      <c r="UN185" s="11"/>
      <c r="UO185" s="11"/>
      <c r="UP185" s="11"/>
      <c r="UQ185" s="11"/>
      <c r="UR185" s="11"/>
      <c r="US185" s="11"/>
      <c r="UT185" s="11"/>
      <c r="UU185" s="11"/>
      <c r="UV185" s="11"/>
      <c r="UW185" s="11"/>
      <c r="UX185" s="11"/>
      <c r="UY185" s="11"/>
      <c r="UZ185" s="11"/>
      <c r="VA185" s="11"/>
      <c r="VB185" s="11"/>
      <c r="VC185" s="11"/>
      <c r="VD185" s="11"/>
      <c r="VE185" s="11"/>
      <c r="VF185" s="11"/>
      <c r="VG185" s="11"/>
      <c r="VH185" s="11"/>
      <c r="VI185" s="11"/>
      <c r="VJ185" s="11"/>
      <c r="VK185" s="11"/>
      <c r="VL185" s="11"/>
      <c r="VM185" s="11"/>
      <c r="VN185" s="11"/>
      <c r="VO185" s="11"/>
      <c r="VP185" s="11"/>
      <c r="VQ185" s="11"/>
      <c r="VR185" s="11"/>
      <c r="VS185" s="11"/>
      <c r="VT185" s="11"/>
      <c r="VU185" s="11"/>
      <c r="VV185" s="11"/>
      <c r="VW185" s="11"/>
      <c r="VX185" s="11"/>
      <c r="VY185" s="11"/>
      <c r="VZ185" s="11"/>
      <c r="WA185" s="11"/>
      <c r="WB185" s="11"/>
      <c r="WC185" s="11"/>
      <c r="WD185" s="11"/>
      <c r="WE185" s="11"/>
      <c r="WF185" s="11"/>
      <c r="WG185" s="11"/>
      <c r="WH185" s="11"/>
      <c r="WI185" s="11"/>
      <c r="WJ185" s="11"/>
      <c r="WK185" s="11"/>
      <c r="WL185" s="324"/>
    </row>
    <row r="186" s="11" customFormat="1" ht="48">
      <c r="A186" s="198">
        <v>2</v>
      </c>
      <c r="B186" s="190" t="s">
        <v>196</v>
      </c>
      <c r="C186" s="465" t="s">
        <v>197</v>
      </c>
      <c r="D186" s="251">
        <v>1</v>
      </c>
      <c r="E186" s="259"/>
      <c r="F186" s="321" t="s">
        <v>198</v>
      </c>
      <c r="G186" s="236">
        <v>2024</v>
      </c>
      <c r="H186" s="201">
        <v>125.40000000000001</v>
      </c>
      <c r="I186" s="261">
        <v>25.399999999999999</v>
      </c>
      <c r="J186" s="199">
        <v>4</v>
      </c>
      <c r="K186" s="238">
        <v>100</v>
      </c>
      <c r="L186" s="340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10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11"/>
      <c r="HB186" s="11"/>
      <c r="HC186" s="11"/>
      <c r="HD186" s="11"/>
      <c r="HE186" s="11"/>
      <c r="HF186" s="11"/>
      <c r="HG186" s="11"/>
      <c r="HH186" s="11"/>
      <c r="HI186" s="11"/>
      <c r="HJ186" s="11"/>
      <c r="HK186" s="11"/>
      <c r="HL186" s="11"/>
      <c r="HM186" s="11"/>
      <c r="HN186" s="11"/>
      <c r="HO186" s="11"/>
      <c r="HP186" s="11"/>
      <c r="HQ186" s="11"/>
      <c r="HR186" s="11"/>
      <c r="HS186" s="11"/>
      <c r="HT186" s="11"/>
      <c r="HU186" s="11"/>
      <c r="HV186" s="11"/>
      <c r="HW186" s="11"/>
      <c r="HX186" s="11"/>
      <c r="HY186" s="11"/>
      <c r="HZ186" s="11"/>
      <c r="IA186" s="11"/>
      <c r="IB186" s="11"/>
      <c r="IC186" s="11"/>
      <c r="ID186" s="11"/>
      <c r="IE186" s="11"/>
      <c r="IF186" s="1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  <c r="IW186" s="11"/>
      <c r="IX186" s="11"/>
      <c r="IY186" s="11"/>
      <c r="IZ186" s="11"/>
      <c r="JA186" s="11"/>
      <c r="JB186" s="11"/>
      <c r="JC186" s="11"/>
      <c r="JD186" s="11"/>
      <c r="JE186" s="11"/>
      <c r="JF186" s="11"/>
      <c r="JG186" s="11"/>
      <c r="JH186" s="11"/>
      <c r="JI186" s="11"/>
      <c r="JJ186" s="11"/>
      <c r="JK186" s="11"/>
      <c r="JL186" s="11"/>
      <c r="JM186" s="11"/>
      <c r="JN186" s="11"/>
      <c r="JO186" s="11"/>
      <c r="JP186" s="11"/>
      <c r="JQ186" s="11"/>
      <c r="JR186" s="11"/>
      <c r="JS186" s="11"/>
      <c r="JT186" s="11"/>
      <c r="JU186" s="11"/>
      <c r="JV186" s="11"/>
      <c r="JW186" s="11"/>
      <c r="JX186" s="11"/>
      <c r="JY186" s="11"/>
      <c r="JZ186" s="11"/>
      <c r="KA186" s="11"/>
      <c r="KB186" s="11"/>
      <c r="KC186" s="11"/>
      <c r="KD186" s="11"/>
      <c r="KE186" s="11"/>
      <c r="KF186" s="11"/>
      <c r="KG186" s="11"/>
      <c r="KH186" s="11"/>
      <c r="KI186" s="11"/>
      <c r="KJ186" s="11"/>
      <c r="KK186" s="11"/>
      <c r="KL186" s="11"/>
      <c r="KM186" s="11"/>
      <c r="KN186" s="11"/>
      <c r="KO186" s="11"/>
      <c r="KP186" s="11"/>
      <c r="KQ186" s="11"/>
      <c r="KR186" s="11"/>
      <c r="KS186" s="11"/>
      <c r="KT186" s="11"/>
      <c r="KU186" s="11"/>
      <c r="KV186" s="11"/>
      <c r="KW186" s="11"/>
      <c r="KX186" s="11"/>
      <c r="KY186" s="11"/>
      <c r="KZ186" s="11"/>
      <c r="LA186" s="11"/>
      <c r="LB186" s="11"/>
      <c r="LC186" s="11"/>
      <c r="LD186" s="11"/>
      <c r="LE186" s="11"/>
      <c r="LF186" s="11"/>
      <c r="LG186" s="11"/>
      <c r="LH186" s="11"/>
      <c r="LI186" s="11"/>
      <c r="LJ186" s="11"/>
      <c r="LK186" s="11"/>
      <c r="LL186" s="11"/>
      <c r="LM186" s="11"/>
      <c r="LN186" s="11"/>
      <c r="LO186" s="11"/>
      <c r="LP186" s="11"/>
      <c r="LQ186" s="11"/>
      <c r="LR186" s="11"/>
      <c r="LS186" s="11"/>
      <c r="LT186" s="11"/>
      <c r="LU186" s="11"/>
      <c r="LV186" s="11"/>
      <c r="LW186" s="11"/>
      <c r="LX186" s="11"/>
      <c r="LY186" s="11"/>
      <c r="LZ186" s="11"/>
      <c r="MA186" s="11"/>
      <c r="MB186" s="11"/>
      <c r="MC186" s="11"/>
      <c r="MD186" s="11"/>
      <c r="ME186" s="11"/>
      <c r="MF186" s="11"/>
      <c r="MG186" s="11"/>
      <c r="MH186" s="11"/>
      <c r="MI186" s="11"/>
      <c r="MJ186" s="11"/>
      <c r="MK186" s="11"/>
      <c r="ML186" s="11"/>
      <c r="MM186" s="11"/>
      <c r="MN186" s="11"/>
      <c r="MO186" s="11"/>
      <c r="MP186" s="11"/>
      <c r="MQ186" s="11"/>
      <c r="MR186" s="11"/>
      <c r="MS186" s="11"/>
      <c r="MT186" s="11"/>
      <c r="MU186" s="11"/>
      <c r="MV186" s="11"/>
      <c r="MW186" s="11"/>
      <c r="MX186" s="11"/>
      <c r="MY186" s="11"/>
      <c r="MZ186" s="11"/>
      <c r="NA186" s="11"/>
      <c r="NB186" s="11"/>
      <c r="NC186" s="11"/>
      <c r="ND186" s="11"/>
      <c r="NE186" s="11"/>
      <c r="NF186" s="11"/>
      <c r="NG186" s="11"/>
      <c r="NH186" s="11"/>
      <c r="NI186" s="11"/>
      <c r="NJ186" s="11"/>
      <c r="NK186" s="11"/>
      <c r="NL186" s="11"/>
      <c r="NM186" s="11"/>
      <c r="NN186" s="11"/>
      <c r="NO186" s="11"/>
      <c r="NP186" s="11"/>
      <c r="NQ186" s="11"/>
      <c r="NR186" s="11"/>
      <c r="NS186" s="11"/>
      <c r="NT186" s="11"/>
      <c r="NU186" s="11"/>
      <c r="NV186" s="11"/>
      <c r="NW186" s="11"/>
      <c r="NX186" s="11"/>
      <c r="NY186" s="11"/>
      <c r="NZ186" s="11"/>
      <c r="OA186" s="11"/>
      <c r="OB186" s="11"/>
      <c r="OC186" s="11"/>
      <c r="OD186" s="11"/>
      <c r="OE186" s="11"/>
      <c r="OF186" s="11"/>
      <c r="OG186" s="11"/>
      <c r="OH186" s="11"/>
      <c r="OI186" s="11"/>
      <c r="OJ186" s="11"/>
      <c r="OK186" s="11"/>
      <c r="OL186" s="11"/>
      <c r="OM186" s="11"/>
      <c r="ON186" s="11"/>
      <c r="OO186" s="11"/>
      <c r="OP186" s="11"/>
      <c r="OQ186" s="11"/>
      <c r="OR186" s="11"/>
      <c r="OS186" s="11"/>
      <c r="OT186" s="11"/>
      <c r="OU186" s="11"/>
      <c r="OV186" s="11"/>
      <c r="OW186" s="11"/>
      <c r="OX186" s="11"/>
      <c r="OY186" s="11"/>
      <c r="OZ186" s="11"/>
      <c r="PA186" s="11"/>
      <c r="PB186" s="11"/>
      <c r="PC186" s="11"/>
      <c r="PD186" s="11"/>
      <c r="PE186" s="11"/>
      <c r="PF186" s="11"/>
      <c r="PG186" s="11"/>
      <c r="PH186" s="11"/>
      <c r="PI186" s="11"/>
      <c r="PJ186" s="11"/>
      <c r="PK186" s="11"/>
      <c r="PL186" s="11"/>
      <c r="PM186" s="11"/>
      <c r="PN186" s="11"/>
      <c r="PO186" s="11"/>
      <c r="PP186" s="11"/>
      <c r="PQ186" s="11"/>
      <c r="PR186" s="11"/>
      <c r="PS186" s="11"/>
      <c r="PT186" s="11"/>
      <c r="PU186" s="11"/>
      <c r="PV186" s="11"/>
      <c r="PW186" s="11"/>
      <c r="PX186" s="11"/>
      <c r="PY186" s="11"/>
      <c r="PZ186" s="11"/>
      <c r="QA186" s="11"/>
      <c r="QB186" s="11"/>
      <c r="QC186" s="11"/>
      <c r="QD186" s="11"/>
      <c r="QE186" s="11"/>
      <c r="QF186" s="11"/>
      <c r="QG186" s="11"/>
      <c r="QH186" s="11"/>
      <c r="QI186" s="11"/>
      <c r="QJ186" s="11"/>
      <c r="QK186" s="11"/>
      <c r="QL186" s="11"/>
      <c r="QM186" s="11"/>
      <c r="QN186" s="11"/>
      <c r="QO186" s="11"/>
      <c r="QP186" s="11"/>
      <c r="QQ186" s="11"/>
      <c r="QR186" s="11"/>
      <c r="QS186" s="11"/>
      <c r="QT186" s="11"/>
      <c r="QU186" s="11"/>
      <c r="QV186" s="11"/>
      <c r="QW186" s="11"/>
      <c r="QX186" s="11"/>
      <c r="QY186" s="11"/>
      <c r="QZ186" s="11"/>
      <c r="RA186" s="11"/>
      <c r="RB186" s="11"/>
      <c r="RC186" s="11"/>
      <c r="RD186" s="11"/>
      <c r="RE186" s="11"/>
      <c r="RF186" s="11"/>
      <c r="RG186" s="11"/>
      <c r="RH186" s="11"/>
      <c r="RI186" s="11"/>
      <c r="RJ186" s="11"/>
      <c r="RK186" s="11"/>
      <c r="RL186" s="11"/>
      <c r="RM186" s="11"/>
      <c r="RN186" s="11"/>
      <c r="RO186" s="11"/>
      <c r="RP186" s="11"/>
      <c r="RQ186" s="11"/>
      <c r="RR186" s="11"/>
      <c r="RS186" s="11"/>
      <c r="RT186" s="11"/>
      <c r="RU186" s="11"/>
      <c r="RV186" s="11"/>
      <c r="RW186" s="11"/>
      <c r="RX186" s="11"/>
      <c r="RY186" s="11"/>
      <c r="RZ186" s="11"/>
      <c r="SA186" s="11"/>
      <c r="SB186" s="11"/>
      <c r="SC186" s="11"/>
      <c r="SD186" s="11"/>
      <c r="SE186" s="11"/>
      <c r="SF186" s="11"/>
      <c r="SG186" s="11"/>
      <c r="SH186" s="11"/>
      <c r="SI186" s="11"/>
      <c r="SJ186" s="11"/>
      <c r="SK186" s="11"/>
      <c r="SL186" s="11"/>
      <c r="SM186" s="11"/>
      <c r="SN186" s="11"/>
      <c r="SO186" s="11"/>
      <c r="SP186" s="11"/>
      <c r="SQ186" s="11"/>
      <c r="SR186" s="11"/>
      <c r="SS186" s="11"/>
      <c r="ST186" s="11"/>
      <c r="SU186" s="11"/>
      <c r="SV186" s="11"/>
      <c r="SW186" s="11"/>
      <c r="SX186" s="11"/>
      <c r="SY186" s="11"/>
      <c r="SZ186" s="11"/>
      <c r="TA186" s="11"/>
      <c r="TB186" s="11"/>
      <c r="TC186" s="11"/>
      <c r="TD186" s="11"/>
      <c r="TE186" s="11"/>
      <c r="TF186" s="11"/>
      <c r="TG186" s="11"/>
      <c r="TH186" s="11"/>
      <c r="TI186" s="11"/>
      <c r="TJ186" s="11"/>
      <c r="TK186" s="11"/>
      <c r="TL186" s="11"/>
      <c r="TM186" s="11"/>
      <c r="TN186" s="11"/>
      <c r="TO186" s="11"/>
      <c r="TP186" s="11"/>
      <c r="TQ186" s="11"/>
      <c r="TR186" s="11"/>
      <c r="TS186" s="11"/>
      <c r="TT186" s="11"/>
      <c r="TU186" s="11"/>
      <c r="TV186" s="11"/>
      <c r="TW186" s="11"/>
      <c r="TX186" s="11"/>
      <c r="TY186" s="11"/>
      <c r="TZ186" s="11"/>
      <c r="UA186" s="11"/>
      <c r="UB186" s="11"/>
      <c r="UC186" s="11"/>
      <c r="UD186" s="11"/>
      <c r="UE186" s="11"/>
      <c r="UF186" s="11"/>
      <c r="UG186" s="11"/>
      <c r="UH186" s="11"/>
      <c r="UI186" s="11"/>
      <c r="UJ186" s="11"/>
      <c r="UK186" s="11"/>
      <c r="UL186" s="11"/>
      <c r="UM186" s="11"/>
      <c r="UN186" s="11"/>
      <c r="UO186" s="11"/>
      <c r="UP186" s="11"/>
      <c r="UQ186" s="11"/>
      <c r="UR186" s="11"/>
      <c r="US186" s="11"/>
      <c r="UT186" s="11"/>
      <c r="UU186" s="11"/>
      <c r="UV186" s="11"/>
      <c r="UW186" s="11"/>
      <c r="UX186" s="11"/>
      <c r="UY186" s="11"/>
      <c r="UZ186" s="11"/>
      <c r="VA186" s="11"/>
      <c r="VB186" s="11"/>
      <c r="VC186" s="11"/>
      <c r="VD186" s="11"/>
      <c r="VE186" s="11"/>
      <c r="VF186" s="11"/>
      <c r="VG186" s="11"/>
      <c r="VH186" s="11"/>
      <c r="VI186" s="11"/>
      <c r="VJ186" s="11"/>
      <c r="VK186" s="11"/>
      <c r="VL186" s="11"/>
      <c r="VM186" s="11"/>
      <c r="VN186" s="11"/>
      <c r="VO186" s="11"/>
      <c r="VP186" s="11"/>
      <c r="VQ186" s="11"/>
      <c r="VR186" s="11"/>
      <c r="VS186" s="11"/>
      <c r="VT186" s="11"/>
      <c r="VU186" s="11"/>
      <c r="VV186" s="11"/>
      <c r="VW186" s="11"/>
      <c r="VX186" s="11"/>
      <c r="VY186" s="11"/>
      <c r="VZ186" s="11"/>
      <c r="WA186" s="11"/>
      <c r="WB186" s="11"/>
      <c r="WC186" s="11"/>
      <c r="WD186" s="11"/>
      <c r="WE186" s="11"/>
      <c r="WF186" s="11"/>
      <c r="WG186" s="11"/>
      <c r="WH186" s="11"/>
      <c r="WI186" s="11"/>
      <c r="WJ186" s="11"/>
      <c r="WK186" s="11"/>
      <c r="WL186" s="11"/>
    </row>
    <row r="187" s="11" customFormat="1" ht="48">
      <c r="A187" s="198">
        <v>3</v>
      </c>
      <c r="B187" s="190" t="s">
        <v>196</v>
      </c>
      <c r="C187" s="190" t="s">
        <v>199</v>
      </c>
      <c r="D187" s="67">
        <v>1</v>
      </c>
      <c r="E187" s="199">
        <v>296</v>
      </c>
      <c r="F187" s="200"/>
      <c r="G187" s="199">
        <v>2024</v>
      </c>
      <c r="H187" s="201">
        <v>62.5</v>
      </c>
      <c r="I187" s="260">
        <v>12.5</v>
      </c>
      <c r="J187" s="199">
        <v>2</v>
      </c>
      <c r="K187" s="223">
        <v>100</v>
      </c>
      <c r="L187" s="340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10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11"/>
      <c r="HB187" s="11"/>
      <c r="HC187" s="11"/>
      <c r="HD187" s="11"/>
      <c r="HE187" s="11"/>
      <c r="HF187" s="11"/>
      <c r="HG187" s="11"/>
      <c r="HH187" s="11"/>
      <c r="HI187" s="11"/>
      <c r="HJ187" s="11"/>
      <c r="HK187" s="11"/>
      <c r="HL187" s="11"/>
      <c r="HM187" s="11"/>
      <c r="HN187" s="11"/>
      <c r="HO187" s="11"/>
      <c r="HP187" s="11"/>
      <c r="HQ187" s="11"/>
      <c r="HR187" s="11"/>
      <c r="HS187" s="11"/>
      <c r="HT187" s="11"/>
      <c r="HU187" s="11"/>
      <c r="HV187" s="11"/>
      <c r="HW187" s="11"/>
      <c r="HX187" s="11"/>
      <c r="HY187" s="11"/>
      <c r="HZ187" s="11"/>
      <c r="IA187" s="11"/>
      <c r="IB187" s="11"/>
      <c r="IC187" s="11"/>
      <c r="ID187" s="11"/>
      <c r="IE187" s="11"/>
      <c r="IF187" s="1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  <c r="IW187" s="11"/>
      <c r="IX187" s="11"/>
      <c r="IY187" s="11"/>
      <c r="IZ187" s="11"/>
      <c r="JA187" s="11"/>
      <c r="JB187" s="11"/>
      <c r="JC187" s="11"/>
      <c r="JD187" s="11"/>
      <c r="JE187" s="11"/>
      <c r="JF187" s="11"/>
      <c r="JG187" s="11"/>
      <c r="JH187" s="11"/>
      <c r="JI187" s="11"/>
      <c r="JJ187" s="11"/>
      <c r="JK187" s="11"/>
      <c r="JL187" s="11"/>
      <c r="JM187" s="11"/>
      <c r="JN187" s="11"/>
      <c r="JO187" s="11"/>
      <c r="JP187" s="11"/>
      <c r="JQ187" s="11"/>
      <c r="JR187" s="11"/>
      <c r="JS187" s="11"/>
      <c r="JT187" s="11"/>
      <c r="JU187" s="11"/>
      <c r="JV187" s="11"/>
      <c r="JW187" s="11"/>
      <c r="JX187" s="11"/>
      <c r="JY187" s="11"/>
      <c r="JZ187" s="11"/>
      <c r="KA187" s="11"/>
      <c r="KB187" s="11"/>
      <c r="KC187" s="11"/>
      <c r="KD187" s="11"/>
      <c r="KE187" s="11"/>
      <c r="KF187" s="11"/>
      <c r="KG187" s="11"/>
      <c r="KH187" s="11"/>
      <c r="KI187" s="11"/>
      <c r="KJ187" s="11"/>
      <c r="KK187" s="11"/>
      <c r="KL187" s="11"/>
      <c r="KM187" s="11"/>
      <c r="KN187" s="11"/>
      <c r="KO187" s="11"/>
      <c r="KP187" s="11"/>
      <c r="KQ187" s="11"/>
      <c r="KR187" s="11"/>
      <c r="KS187" s="11"/>
      <c r="KT187" s="11"/>
      <c r="KU187" s="11"/>
      <c r="KV187" s="11"/>
      <c r="KW187" s="11"/>
      <c r="KX187" s="11"/>
      <c r="KY187" s="11"/>
      <c r="KZ187" s="11"/>
      <c r="LA187" s="11"/>
      <c r="LB187" s="11"/>
      <c r="LC187" s="11"/>
      <c r="LD187" s="11"/>
      <c r="LE187" s="11"/>
      <c r="LF187" s="11"/>
      <c r="LG187" s="11"/>
      <c r="LH187" s="11"/>
      <c r="LI187" s="11"/>
      <c r="LJ187" s="11"/>
      <c r="LK187" s="11"/>
      <c r="LL187" s="11"/>
      <c r="LM187" s="11"/>
      <c r="LN187" s="11"/>
      <c r="LO187" s="11"/>
      <c r="LP187" s="11"/>
      <c r="LQ187" s="11"/>
      <c r="LR187" s="11"/>
      <c r="LS187" s="11"/>
      <c r="LT187" s="11"/>
      <c r="LU187" s="11"/>
      <c r="LV187" s="11"/>
      <c r="LW187" s="11"/>
      <c r="LX187" s="11"/>
      <c r="LY187" s="11"/>
      <c r="LZ187" s="11"/>
      <c r="MA187" s="11"/>
      <c r="MB187" s="11"/>
      <c r="MC187" s="11"/>
      <c r="MD187" s="11"/>
      <c r="ME187" s="11"/>
      <c r="MF187" s="11"/>
      <c r="MG187" s="11"/>
      <c r="MH187" s="11"/>
      <c r="MI187" s="11"/>
      <c r="MJ187" s="11"/>
      <c r="MK187" s="11"/>
      <c r="ML187" s="11"/>
      <c r="MM187" s="11"/>
      <c r="MN187" s="11"/>
      <c r="MO187" s="11"/>
      <c r="MP187" s="11"/>
      <c r="MQ187" s="11"/>
      <c r="MR187" s="11"/>
      <c r="MS187" s="11"/>
      <c r="MT187" s="11"/>
      <c r="MU187" s="11"/>
      <c r="MV187" s="11"/>
      <c r="MW187" s="11"/>
      <c r="MX187" s="11"/>
      <c r="MY187" s="11"/>
      <c r="MZ187" s="11"/>
      <c r="NA187" s="11"/>
      <c r="NB187" s="11"/>
      <c r="NC187" s="11"/>
      <c r="ND187" s="11"/>
      <c r="NE187" s="11"/>
      <c r="NF187" s="11"/>
      <c r="NG187" s="11"/>
      <c r="NH187" s="11"/>
      <c r="NI187" s="11"/>
      <c r="NJ187" s="11"/>
      <c r="NK187" s="11"/>
      <c r="NL187" s="11"/>
      <c r="NM187" s="11"/>
      <c r="NN187" s="11"/>
      <c r="NO187" s="11"/>
      <c r="NP187" s="11"/>
      <c r="NQ187" s="11"/>
      <c r="NR187" s="11"/>
      <c r="NS187" s="11"/>
      <c r="NT187" s="11"/>
      <c r="NU187" s="11"/>
      <c r="NV187" s="11"/>
      <c r="NW187" s="11"/>
      <c r="NX187" s="11"/>
      <c r="NY187" s="11"/>
      <c r="NZ187" s="11"/>
      <c r="OA187" s="11"/>
      <c r="OB187" s="11"/>
      <c r="OC187" s="11"/>
      <c r="OD187" s="11"/>
      <c r="OE187" s="11"/>
      <c r="OF187" s="11"/>
      <c r="OG187" s="11"/>
      <c r="OH187" s="11"/>
      <c r="OI187" s="11"/>
      <c r="OJ187" s="11"/>
      <c r="OK187" s="11"/>
      <c r="OL187" s="11"/>
      <c r="OM187" s="11"/>
      <c r="ON187" s="11"/>
      <c r="OO187" s="11"/>
      <c r="OP187" s="11"/>
      <c r="OQ187" s="11"/>
      <c r="OR187" s="11"/>
      <c r="OS187" s="11"/>
      <c r="OT187" s="11"/>
      <c r="OU187" s="11"/>
      <c r="OV187" s="11"/>
      <c r="OW187" s="11"/>
      <c r="OX187" s="11"/>
      <c r="OY187" s="11"/>
      <c r="OZ187" s="11"/>
      <c r="PA187" s="11"/>
      <c r="PB187" s="11"/>
      <c r="PC187" s="11"/>
      <c r="PD187" s="11"/>
      <c r="PE187" s="11"/>
      <c r="PF187" s="11"/>
      <c r="PG187" s="11"/>
      <c r="PH187" s="11"/>
      <c r="PI187" s="11"/>
      <c r="PJ187" s="11"/>
      <c r="PK187" s="11"/>
      <c r="PL187" s="11"/>
      <c r="PM187" s="11"/>
      <c r="PN187" s="11"/>
      <c r="PO187" s="11"/>
      <c r="PP187" s="11"/>
      <c r="PQ187" s="11"/>
      <c r="PR187" s="11"/>
      <c r="PS187" s="11"/>
      <c r="PT187" s="11"/>
      <c r="PU187" s="11"/>
      <c r="PV187" s="11"/>
      <c r="PW187" s="11"/>
      <c r="PX187" s="11"/>
      <c r="PY187" s="11"/>
      <c r="PZ187" s="11"/>
      <c r="QA187" s="11"/>
      <c r="QB187" s="11"/>
      <c r="QC187" s="11"/>
      <c r="QD187" s="11"/>
      <c r="QE187" s="11"/>
      <c r="QF187" s="11"/>
      <c r="QG187" s="11"/>
      <c r="QH187" s="11"/>
      <c r="QI187" s="11"/>
      <c r="QJ187" s="11"/>
      <c r="QK187" s="11"/>
      <c r="QL187" s="11"/>
      <c r="QM187" s="11"/>
      <c r="QN187" s="11"/>
      <c r="QO187" s="11"/>
      <c r="QP187" s="11"/>
      <c r="QQ187" s="11"/>
      <c r="QR187" s="11"/>
      <c r="QS187" s="11"/>
      <c r="QT187" s="11"/>
      <c r="QU187" s="11"/>
      <c r="QV187" s="11"/>
      <c r="QW187" s="11"/>
      <c r="QX187" s="11"/>
      <c r="QY187" s="11"/>
      <c r="QZ187" s="11"/>
      <c r="RA187" s="11"/>
      <c r="RB187" s="11"/>
      <c r="RC187" s="11"/>
      <c r="RD187" s="11"/>
      <c r="RE187" s="11"/>
      <c r="RF187" s="11"/>
      <c r="RG187" s="11"/>
      <c r="RH187" s="11"/>
      <c r="RI187" s="11"/>
      <c r="RJ187" s="11"/>
      <c r="RK187" s="11"/>
      <c r="RL187" s="11"/>
      <c r="RM187" s="11"/>
      <c r="RN187" s="11"/>
      <c r="RO187" s="11"/>
      <c r="RP187" s="11"/>
      <c r="RQ187" s="11"/>
      <c r="RR187" s="11"/>
      <c r="RS187" s="11"/>
      <c r="RT187" s="11"/>
      <c r="RU187" s="11"/>
      <c r="RV187" s="11"/>
      <c r="RW187" s="11"/>
      <c r="RX187" s="11"/>
      <c r="RY187" s="11"/>
      <c r="RZ187" s="11"/>
      <c r="SA187" s="11"/>
      <c r="SB187" s="11"/>
      <c r="SC187" s="11"/>
      <c r="SD187" s="11"/>
      <c r="SE187" s="11"/>
      <c r="SF187" s="11"/>
      <c r="SG187" s="11"/>
      <c r="SH187" s="11"/>
      <c r="SI187" s="11"/>
      <c r="SJ187" s="11"/>
      <c r="SK187" s="11"/>
      <c r="SL187" s="11"/>
      <c r="SM187" s="11"/>
      <c r="SN187" s="11"/>
      <c r="SO187" s="11"/>
      <c r="SP187" s="11"/>
      <c r="SQ187" s="11"/>
      <c r="SR187" s="11"/>
      <c r="SS187" s="11"/>
      <c r="ST187" s="11"/>
      <c r="SU187" s="11"/>
      <c r="SV187" s="11"/>
      <c r="SW187" s="11"/>
      <c r="SX187" s="11"/>
      <c r="SY187" s="11"/>
      <c r="SZ187" s="11"/>
      <c r="TA187" s="11"/>
      <c r="TB187" s="11"/>
      <c r="TC187" s="11"/>
      <c r="TD187" s="11"/>
      <c r="TE187" s="11"/>
      <c r="TF187" s="11"/>
      <c r="TG187" s="11"/>
      <c r="TH187" s="11"/>
      <c r="TI187" s="11"/>
      <c r="TJ187" s="11"/>
      <c r="TK187" s="11"/>
      <c r="TL187" s="11"/>
      <c r="TM187" s="11"/>
      <c r="TN187" s="11"/>
      <c r="TO187" s="11"/>
      <c r="TP187" s="11"/>
      <c r="TQ187" s="11"/>
      <c r="TR187" s="11"/>
      <c r="TS187" s="11"/>
      <c r="TT187" s="11"/>
      <c r="TU187" s="11"/>
      <c r="TV187" s="11"/>
      <c r="TW187" s="11"/>
      <c r="TX187" s="11"/>
      <c r="TY187" s="11"/>
      <c r="TZ187" s="11"/>
      <c r="UA187" s="11"/>
      <c r="UB187" s="11"/>
      <c r="UC187" s="11"/>
      <c r="UD187" s="11"/>
      <c r="UE187" s="11"/>
      <c r="UF187" s="11"/>
      <c r="UG187" s="11"/>
      <c r="UH187" s="11"/>
      <c r="UI187" s="11"/>
      <c r="UJ187" s="11"/>
      <c r="UK187" s="11"/>
      <c r="UL187" s="11"/>
      <c r="UM187" s="11"/>
      <c r="UN187" s="11"/>
      <c r="UO187" s="11"/>
      <c r="UP187" s="11"/>
      <c r="UQ187" s="11"/>
      <c r="UR187" s="11"/>
      <c r="US187" s="11"/>
      <c r="UT187" s="11"/>
      <c r="UU187" s="11"/>
      <c r="UV187" s="11"/>
      <c r="UW187" s="11"/>
      <c r="UX187" s="11"/>
      <c r="UY187" s="11"/>
      <c r="UZ187" s="11"/>
      <c r="VA187" s="11"/>
      <c r="VB187" s="11"/>
      <c r="VC187" s="11"/>
      <c r="VD187" s="11"/>
      <c r="VE187" s="11"/>
      <c r="VF187" s="11"/>
      <c r="VG187" s="11"/>
      <c r="VH187" s="11"/>
      <c r="VI187" s="11"/>
      <c r="VJ187" s="11"/>
      <c r="VK187" s="11"/>
      <c r="VL187" s="11"/>
      <c r="VM187" s="11"/>
      <c r="VN187" s="11"/>
      <c r="VO187" s="11"/>
      <c r="VP187" s="11"/>
      <c r="VQ187" s="11"/>
      <c r="VR187" s="11"/>
      <c r="VS187" s="11"/>
      <c r="VT187" s="11"/>
      <c r="VU187" s="11"/>
      <c r="VV187" s="11"/>
      <c r="VW187" s="11"/>
      <c r="VX187" s="11"/>
      <c r="VY187" s="11"/>
      <c r="VZ187" s="11"/>
      <c r="WA187" s="11"/>
      <c r="WB187" s="11"/>
      <c r="WC187" s="11"/>
      <c r="WD187" s="11"/>
      <c r="WE187" s="11"/>
      <c r="WF187" s="11"/>
      <c r="WG187" s="11"/>
      <c r="WH187" s="11"/>
      <c r="WI187" s="11"/>
      <c r="WJ187" s="11"/>
      <c r="WK187" s="11"/>
      <c r="WL187" s="11"/>
    </row>
    <row r="188" s="11" customFormat="1" ht="48">
      <c r="A188" s="198">
        <v>4</v>
      </c>
      <c r="B188" s="190" t="s">
        <v>200</v>
      </c>
      <c r="C188" s="354" t="s">
        <v>201</v>
      </c>
      <c r="D188" s="363">
        <v>1</v>
      </c>
      <c r="E188" s="199">
        <v>510</v>
      </c>
      <c r="F188" s="259"/>
      <c r="G188" s="199">
        <v>2024</v>
      </c>
      <c r="H188" s="230">
        <v>60.700000000000003</v>
      </c>
      <c r="I188" s="260">
        <v>60.700000000000003</v>
      </c>
      <c r="J188" s="236">
        <v>0</v>
      </c>
      <c r="K188" s="223">
        <v>100</v>
      </c>
      <c r="L188" s="340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10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/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  <c r="JM188" s="11"/>
      <c r="JN188" s="11"/>
      <c r="JO188" s="11"/>
      <c r="JP188" s="11"/>
      <c r="JQ188" s="11"/>
      <c r="JR188" s="11"/>
      <c r="JS188" s="11"/>
      <c r="JT188" s="11"/>
      <c r="JU188" s="11"/>
      <c r="JV188" s="11"/>
      <c r="JW188" s="11"/>
      <c r="JX188" s="11"/>
      <c r="JY188" s="11"/>
      <c r="JZ188" s="11"/>
      <c r="KA188" s="11"/>
      <c r="KB188" s="11"/>
      <c r="KC188" s="11"/>
      <c r="KD188" s="11"/>
      <c r="KE188" s="11"/>
      <c r="KF188" s="11"/>
      <c r="KG188" s="11"/>
      <c r="KH188" s="11"/>
      <c r="KI188" s="11"/>
      <c r="KJ188" s="11"/>
      <c r="KK188" s="11"/>
      <c r="KL188" s="11"/>
      <c r="KM188" s="11"/>
      <c r="KN188" s="11"/>
      <c r="KO188" s="11"/>
      <c r="KP188" s="11"/>
      <c r="KQ188" s="11"/>
      <c r="KR188" s="11"/>
      <c r="KS188" s="11"/>
      <c r="KT188" s="11"/>
      <c r="KU188" s="11"/>
      <c r="KV188" s="11"/>
      <c r="KW188" s="11"/>
      <c r="KX188" s="11"/>
      <c r="KY188" s="11"/>
      <c r="KZ188" s="11"/>
      <c r="LA188" s="11"/>
      <c r="LB188" s="11"/>
      <c r="LC188" s="11"/>
      <c r="LD188" s="11"/>
      <c r="LE188" s="11"/>
      <c r="LF188" s="11"/>
      <c r="LG188" s="11"/>
      <c r="LH188" s="11"/>
      <c r="LI188" s="11"/>
      <c r="LJ188" s="11"/>
      <c r="LK188" s="11"/>
      <c r="LL188" s="11"/>
      <c r="LM188" s="11"/>
      <c r="LN188" s="11"/>
      <c r="LO188" s="11"/>
      <c r="LP188" s="11"/>
      <c r="LQ188" s="11"/>
      <c r="LR188" s="11"/>
      <c r="LS188" s="11"/>
      <c r="LT188" s="11"/>
      <c r="LU188" s="11"/>
      <c r="LV188" s="11"/>
      <c r="LW188" s="11"/>
      <c r="LX188" s="11"/>
      <c r="LY188" s="11"/>
      <c r="LZ188" s="11"/>
      <c r="MA188" s="11"/>
      <c r="MB188" s="11"/>
      <c r="MC188" s="11"/>
      <c r="MD188" s="11"/>
      <c r="ME188" s="11"/>
      <c r="MF188" s="11"/>
      <c r="MG188" s="11"/>
      <c r="MH188" s="11"/>
      <c r="MI188" s="11"/>
      <c r="MJ188" s="11"/>
      <c r="MK188" s="11"/>
      <c r="ML188" s="11"/>
      <c r="MM188" s="11"/>
      <c r="MN188" s="11"/>
      <c r="MO188" s="11"/>
      <c r="MP188" s="11"/>
      <c r="MQ188" s="11"/>
      <c r="MR188" s="11"/>
      <c r="MS188" s="11"/>
      <c r="MT188" s="11"/>
      <c r="MU188" s="11"/>
      <c r="MV188" s="11"/>
      <c r="MW188" s="11"/>
      <c r="MX188" s="11"/>
      <c r="MY188" s="11"/>
      <c r="MZ188" s="11"/>
      <c r="NA188" s="11"/>
      <c r="NB188" s="11"/>
      <c r="NC188" s="11"/>
      <c r="ND188" s="11"/>
      <c r="NE188" s="11"/>
      <c r="NF188" s="11"/>
      <c r="NG188" s="11"/>
      <c r="NH188" s="11"/>
      <c r="NI188" s="11"/>
      <c r="NJ188" s="11"/>
      <c r="NK188" s="11"/>
      <c r="NL188" s="11"/>
      <c r="NM188" s="11"/>
      <c r="NN188" s="11"/>
      <c r="NO188" s="11"/>
      <c r="NP188" s="11"/>
      <c r="NQ188" s="11"/>
      <c r="NR188" s="11"/>
      <c r="NS188" s="11"/>
      <c r="NT188" s="11"/>
      <c r="NU188" s="11"/>
      <c r="NV188" s="11"/>
      <c r="NW188" s="11"/>
      <c r="NX188" s="11"/>
      <c r="NY188" s="11"/>
      <c r="NZ188" s="11"/>
      <c r="OA188" s="11"/>
      <c r="OB188" s="11"/>
      <c r="OC188" s="11"/>
      <c r="OD188" s="11"/>
      <c r="OE188" s="11"/>
      <c r="OF188" s="11"/>
      <c r="OG188" s="11"/>
      <c r="OH188" s="11"/>
      <c r="OI188" s="11"/>
      <c r="OJ188" s="11"/>
      <c r="OK188" s="11"/>
      <c r="OL188" s="11"/>
      <c r="OM188" s="11"/>
      <c r="ON188" s="11"/>
      <c r="OO188" s="11"/>
      <c r="OP188" s="11"/>
      <c r="OQ188" s="11"/>
      <c r="OR188" s="11"/>
      <c r="OS188" s="11"/>
      <c r="OT188" s="11"/>
      <c r="OU188" s="11"/>
      <c r="OV188" s="11"/>
      <c r="OW188" s="11"/>
      <c r="OX188" s="11"/>
      <c r="OY188" s="11"/>
      <c r="OZ188" s="11"/>
      <c r="PA188" s="11"/>
      <c r="PB188" s="11"/>
      <c r="PC188" s="11"/>
      <c r="PD188" s="11"/>
      <c r="PE188" s="11"/>
      <c r="PF188" s="11"/>
      <c r="PG188" s="11"/>
      <c r="PH188" s="11"/>
      <c r="PI188" s="11"/>
      <c r="PJ188" s="11"/>
      <c r="PK188" s="11"/>
      <c r="PL188" s="11"/>
      <c r="PM188" s="11"/>
      <c r="PN188" s="11"/>
      <c r="PO188" s="11"/>
      <c r="PP188" s="11"/>
      <c r="PQ188" s="11"/>
      <c r="PR188" s="11"/>
      <c r="PS188" s="11"/>
      <c r="PT188" s="11"/>
      <c r="PU188" s="11"/>
      <c r="PV188" s="11"/>
      <c r="PW188" s="11"/>
      <c r="PX188" s="11"/>
      <c r="PY188" s="11"/>
      <c r="PZ188" s="11"/>
      <c r="QA188" s="11"/>
      <c r="QB188" s="11"/>
      <c r="QC188" s="11"/>
      <c r="QD188" s="11"/>
      <c r="QE188" s="11"/>
      <c r="QF188" s="11"/>
      <c r="QG188" s="11"/>
      <c r="QH188" s="11"/>
      <c r="QI188" s="11"/>
      <c r="QJ188" s="11"/>
      <c r="QK188" s="11"/>
      <c r="QL188" s="11"/>
      <c r="QM188" s="11"/>
      <c r="QN188" s="11"/>
      <c r="QO188" s="11"/>
      <c r="QP188" s="11"/>
      <c r="QQ188" s="11"/>
      <c r="QR188" s="11"/>
      <c r="QS188" s="11"/>
      <c r="QT188" s="11"/>
      <c r="QU188" s="11"/>
      <c r="QV188" s="11"/>
      <c r="QW188" s="11"/>
      <c r="QX188" s="11"/>
      <c r="QY188" s="11"/>
      <c r="QZ188" s="11"/>
      <c r="RA188" s="11"/>
      <c r="RB188" s="11"/>
      <c r="RC188" s="11"/>
      <c r="RD188" s="11"/>
      <c r="RE188" s="11"/>
      <c r="RF188" s="11"/>
      <c r="RG188" s="11"/>
      <c r="RH188" s="11"/>
      <c r="RI188" s="11"/>
      <c r="RJ188" s="11"/>
      <c r="RK188" s="11"/>
      <c r="RL188" s="11"/>
      <c r="RM188" s="11"/>
      <c r="RN188" s="11"/>
      <c r="RO188" s="11"/>
      <c r="RP188" s="11"/>
      <c r="RQ188" s="11"/>
      <c r="RR188" s="11"/>
      <c r="RS188" s="11"/>
      <c r="RT188" s="11"/>
      <c r="RU188" s="11"/>
      <c r="RV188" s="11"/>
      <c r="RW188" s="11"/>
      <c r="RX188" s="11"/>
      <c r="RY188" s="11"/>
      <c r="RZ188" s="11"/>
      <c r="SA188" s="11"/>
      <c r="SB188" s="11"/>
      <c r="SC188" s="11"/>
      <c r="SD188" s="11"/>
      <c r="SE188" s="11"/>
      <c r="SF188" s="11"/>
      <c r="SG188" s="11"/>
      <c r="SH188" s="11"/>
      <c r="SI188" s="11"/>
      <c r="SJ188" s="11"/>
      <c r="SK188" s="11"/>
      <c r="SL188" s="11"/>
      <c r="SM188" s="11"/>
      <c r="SN188" s="11"/>
      <c r="SO188" s="11"/>
      <c r="SP188" s="11"/>
      <c r="SQ188" s="11"/>
      <c r="SR188" s="11"/>
      <c r="SS188" s="11"/>
      <c r="ST188" s="11"/>
      <c r="SU188" s="11"/>
      <c r="SV188" s="11"/>
      <c r="SW188" s="11"/>
      <c r="SX188" s="11"/>
      <c r="SY188" s="11"/>
      <c r="SZ188" s="11"/>
      <c r="TA188" s="11"/>
      <c r="TB188" s="11"/>
      <c r="TC188" s="11"/>
      <c r="TD188" s="11"/>
      <c r="TE188" s="11"/>
      <c r="TF188" s="11"/>
      <c r="TG188" s="11"/>
      <c r="TH188" s="11"/>
      <c r="TI188" s="11"/>
      <c r="TJ188" s="11"/>
      <c r="TK188" s="11"/>
      <c r="TL188" s="11"/>
      <c r="TM188" s="11"/>
      <c r="TN188" s="11"/>
      <c r="TO188" s="11"/>
      <c r="TP188" s="11"/>
      <c r="TQ188" s="11"/>
      <c r="TR188" s="11"/>
      <c r="TS188" s="11"/>
      <c r="TT188" s="11"/>
      <c r="TU188" s="11"/>
      <c r="TV188" s="11"/>
      <c r="TW188" s="11"/>
      <c r="TX188" s="11"/>
      <c r="TY188" s="11"/>
      <c r="TZ188" s="11"/>
      <c r="UA188" s="11"/>
      <c r="UB188" s="11"/>
      <c r="UC188" s="11"/>
      <c r="UD188" s="11"/>
      <c r="UE188" s="11"/>
      <c r="UF188" s="11"/>
      <c r="UG188" s="11"/>
      <c r="UH188" s="11"/>
      <c r="UI188" s="11"/>
      <c r="UJ188" s="11"/>
      <c r="UK188" s="11"/>
      <c r="UL188" s="11"/>
      <c r="UM188" s="11"/>
      <c r="UN188" s="11"/>
      <c r="UO188" s="11"/>
      <c r="UP188" s="11"/>
      <c r="UQ188" s="11"/>
      <c r="UR188" s="11"/>
      <c r="US188" s="11"/>
      <c r="UT188" s="11"/>
      <c r="UU188" s="11"/>
      <c r="UV188" s="11"/>
      <c r="UW188" s="11"/>
      <c r="UX188" s="11"/>
      <c r="UY188" s="11"/>
      <c r="UZ188" s="11"/>
      <c r="VA188" s="11"/>
      <c r="VB188" s="11"/>
      <c r="VC188" s="11"/>
      <c r="VD188" s="11"/>
      <c r="VE188" s="11"/>
      <c r="VF188" s="11"/>
      <c r="VG188" s="11"/>
      <c r="VH188" s="11"/>
      <c r="VI188" s="11"/>
      <c r="VJ188" s="11"/>
      <c r="VK188" s="11"/>
      <c r="VL188" s="11"/>
      <c r="VM188" s="11"/>
      <c r="VN188" s="11"/>
      <c r="VO188" s="11"/>
      <c r="VP188" s="11"/>
      <c r="VQ188" s="11"/>
      <c r="VR188" s="11"/>
      <c r="VS188" s="11"/>
      <c r="VT188" s="11"/>
      <c r="VU188" s="11"/>
      <c r="VV188" s="11"/>
      <c r="VW188" s="11"/>
      <c r="VX188" s="11"/>
      <c r="VY188" s="11"/>
      <c r="VZ188" s="11"/>
      <c r="WA188" s="11"/>
      <c r="WB188" s="11"/>
      <c r="WC188" s="11"/>
      <c r="WD188" s="11"/>
      <c r="WE188" s="11"/>
      <c r="WF188" s="11"/>
      <c r="WG188" s="11"/>
      <c r="WH188" s="11"/>
      <c r="WI188" s="11"/>
      <c r="WJ188" s="11"/>
      <c r="WK188" s="11"/>
      <c r="WL188" s="11"/>
    </row>
    <row r="189" s="11" customFormat="1" ht="12.75" customHeight="1">
      <c r="A189" s="245">
        <v>4</v>
      </c>
      <c r="B189" s="214" t="s">
        <v>45</v>
      </c>
      <c r="C189" s="190"/>
      <c r="D189" s="4"/>
      <c r="E189" s="113">
        <f>E187+E188</f>
        <v>806</v>
      </c>
      <c r="F189" s="215"/>
      <c r="G189" s="216"/>
      <c r="H189" s="217">
        <f>SUM(H185:H188)</f>
        <v>273.85000000000002</v>
      </c>
      <c r="I189" s="217">
        <f>SUM(I185:I188)</f>
        <v>123.84999999999999</v>
      </c>
      <c r="J189" s="216">
        <f>SUM(J186:J188)</f>
        <v>6</v>
      </c>
      <c r="K189" s="248"/>
      <c r="L189" s="16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10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</row>
    <row r="190" s="11" customFormat="1" ht="12.75" customHeight="1">
      <c r="A190" s="267" t="s">
        <v>151</v>
      </c>
      <c r="B190" s="268"/>
      <c r="C190" s="466"/>
      <c r="D190" s="467"/>
      <c r="E190" s="468"/>
      <c r="F190" s="272"/>
      <c r="G190" s="273"/>
      <c r="H190" s="310"/>
      <c r="I190" s="310"/>
      <c r="J190" s="273"/>
      <c r="K190" s="274"/>
      <c r="L190" s="16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10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</row>
    <row r="191" s="11" customFormat="1" ht="39.75" customHeight="1">
      <c r="A191" s="219">
        <v>1</v>
      </c>
      <c r="B191" s="267" t="s">
        <v>194</v>
      </c>
      <c r="C191" s="320" t="s">
        <v>202</v>
      </c>
      <c r="D191" s="251">
        <v>1</v>
      </c>
      <c r="E191" s="320">
        <v>184000</v>
      </c>
      <c r="F191" s="443">
        <v>2724</v>
      </c>
      <c r="G191" s="198">
        <v>2024</v>
      </c>
      <c r="H191" s="469">
        <v>45.5</v>
      </c>
      <c r="I191" s="470">
        <v>45.5</v>
      </c>
      <c r="J191" s="443">
        <v>0</v>
      </c>
      <c r="K191" s="233">
        <v>100</v>
      </c>
      <c r="L191" s="239">
        <f>E191*0.002</f>
        <v>368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10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</row>
    <row r="192" s="11" customFormat="1" ht="24.75" customHeight="1">
      <c r="A192" s="219">
        <v>2</v>
      </c>
      <c r="B192" s="258" t="s">
        <v>194</v>
      </c>
      <c r="C192" s="250" t="s">
        <v>203</v>
      </c>
      <c r="D192" s="251">
        <v>1</v>
      </c>
      <c r="E192" s="320"/>
      <c r="F192" s="471"/>
      <c r="G192" s="382">
        <v>2024</v>
      </c>
      <c r="H192" s="470">
        <v>10.800000000000001</v>
      </c>
      <c r="I192" s="469">
        <v>10.800000000000001</v>
      </c>
      <c r="J192" s="219">
        <v>0</v>
      </c>
      <c r="K192" s="472">
        <v>100</v>
      </c>
      <c r="L192" s="340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10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</row>
    <row r="193" s="11" customFormat="1" ht="24.75" customHeight="1">
      <c r="A193" s="219">
        <v>3</v>
      </c>
      <c r="B193" s="258" t="s">
        <v>194</v>
      </c>
      <c r="C193" s="250" t="s">
        <v>204</v>
      </c>
      <c r="D193" s="251">
        <v>1</v>
      </c>
      <c r="E193" s="320"/>
      <c r="F193" s="443"/>
      <c r="G193" s="198">
        <v>2024</v>
      </c>
      <c r="H193" s="469">
        <v>16.399999999999999</v>
      </c>
      <c r="I193" s="470">
        <v>16.399999999999999</v>
      </c>
      <c r="J193" s="443">
        <v>0</v>
      </c>
      <c r="K193" s="233">
        <v>100</v>
      </c>
      <c r="L193" s="340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473"/>
      <c r="BH193" s="473"/>
      <c r="BI193" s="473"/>
      <c r="BJ193" s="473"/>
      <c r="BK193" s="473"/>
      <c r="BL193" s="473"/>
      <c r="BM193" s="473"/>
      <c r="BN193" s="473"/>
      <c r="BO193" s="473"/>
      <c r="BP193" s="473"/>
      <c r="BQ193" s="473"/>
      <c r="BR193" s="473"/>
      <c r="BS193" s="473"/>
      <c r="BT193" s="473"/>
      <c r="BU193" s="473"/>
      <c r="BV193" s="473"/>
      <c r="BW193" s="473"/>
      <c r="BX193" s="473"/>
      <c r="BY193" s="473"/>
      <c r="BZ193" s="473"/>
      <c r="CA193" s="473"/>
      <c r="CB193" s="473"/>
      <c r="CC193" s="473"/>
      <c r="CD193" s="473"/>
      <c r="CE193" s="473"/>
      <c r="CF193" s="473"/>
      <c r="CG193" s="473"/>
      <c r="CH193" s="473"/>
      <c r="CI193" s="473"/>
      <c r="CJ193" s="473"/>
      <c r="CK193" s="473"/>
      <c r="CL193" s="473"/>
    </row>
    <row r="194" ht="12.75" customHeight="1">
      <c r="A194" s="245">
        <v>3</v>
      </c>
      <c r="B194" s="214" t="s">
        <v>45</v>
      </c>
      <c r="C194" s="338"/>
      <c r="D194" s="339"/>
      <c r="E194" s="474">
        <v>368</v>
      </c>
      <c r="F194" s="215"/>
      <c r="G194" s="216"/>
      <c r="H194" s="217">
        <f>SUM(H191:H193)</f>
        <v>72.699999999999989</v>
      </c>
      <c r="I194" s="217">
        <f>SUM(I191:I193)</f>
        <v>72.699999999999989</v>
      </c>
      <c r="J194" s="216">
        <f>SUM(J191:J193)</f>
        <v>0</v>
      </c>
      <c r="K194" s="248"/>
      <c r="L194" s="16">
        <f>H258+H261</f>
        <v>14.66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</row>
    <row r="195" s="197" customFormat="1" ht="12.75" customHeight="1">
      <c r="A195" s="245">
        <f>A189+A194</f>
        <v>7</v>
      </c>
      <c r="B195" s="214" t="s">
        <v>205</v>
      </c>
      <c r="C195" s="214"/>
      <c r="D195" s="18"/>
      <c r="E195" s="216">
        <f>E189+E194</f>
        <v>1174</v>
      </c>
      <c r="F195" s="215"/>
      <c r="G195" s="216"/>
      <c r="H195" s="217">
        <f>H189+H194</f>
        <v>346.55000000000001</v>
      </c>
      <c r="I195" s="217">
        <f>I189+I194</f>
        <v>196.54999999999998</v>
      </c>
      <c r="J195" s="216">
        <f>J189+J194</f>
        <v>6</v>
      </c>
      <c r="K195" s="248"/>
      <c r="L195" s="205">
        <f>H195+H258+P262</f>
        <v>356.50999999999999</v>
      </c>
      <c r="M195" s="206">
        <v>6</v>
      </c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7"/>
      <c r="BH195" s="197"/>
      <c r="BI195" s="197"/>
      <c r="BJ195" s="197"/>
      <c r="BK195" s="197"/>
      <c r="BL195" s="197"/>
      <c r="BM195" s="197"/>
      <c r="BN195" s="197"/>
      <c r="BO195" s="197"/>
      <c r="BP195" s="197"/>
      <c r="BQ195" s="197"/>
      <c r="BR195" s="197"/>
      <c r="BS195" s="197"/>
      <c r="BT195" s="197"/>
      <c r="BU195" s="197"/>
      <c r="BV195" s="197"/>
      <c r="BW195" s="197"/>
      <c r="BX195" s="197"/>
      <c r="BY195" s="197"/>
      <c r="BZ195" s="197"/>
      <c r="CA195" s="197"/>
      <c r="CB195" s="197"/>
      <c r="CC195" s="197"/>
      <c r="CD195" s="197"/>
      <c r="CE195" s="197"/>
      <c r="CF195" s="197"/>
      <c r="CG195" s="197"/>
      <c r="CH195" s="197"/>
      <c r="CI195" s="197"/>
      <c r="CJ195" s="197"/>
      <c r="CK195" s="197"/>
      <c r="CL195" s="197"/>
      <c r="CM195" s="197"/>
      <c r="CN195" s="197"/>
      <c r="CO195" s="197"/>
      <c r="CP195" s="197"/>
      <c r="CQ195" s="197"/>
      <c r="CR195" s="197"/>
      <c r="CS195" s="197"/>
      <c r="CT195" s="197"/>
      <c r="CU195" s="197"/>
      <c r="CV195" s="197"/>
      <c r="CW195" s="197"/>
      <c r="CX195" s="197"/>
      <c r="CY195" s="197"/>
      <c r="CZ195" s="197"/>
      <c r="DA195" s="197"/>
      <c r="DB195" s="197"/>
      <c r="DC195" s="197"/>
      <c r="DD195" s="197"/>
      <c r="DE195" s="197"/>
      <c r="DF195" s="197"/>
      <c r="DG195" s="197"/>
      <c r="DH195" s="197"/>
      <c r="DI195" s="197"/>
      <c r="DJ195" s="197"/>
      <c r="DK195" s="197"/>
      <c r="DL195" s="197"/>
      <c r="DM195" s="197"/>
      <c r="DN195" s="197"/>
      <c r="DO195" s="197"/>
      <c r="DP195" s="197"/>
      <c r="DQ195" s="197"/>
      <c r="DR195" s="197"/>
      <c r="DS195" s="197"/>
      <c r="DT195" s="197"/>
      <c r="DU195" s="197"/>
      <c r="DV195" s="197"/>
      <c r="DW195" s="197"/>
      <c r="DX195" s="197"/>
      <c r="DY195" s="197"/>
      <c r="DZ195" s="197"/>
      <c r="EA195" s="197"/>
      <c r="EB195" s="197"/>
      <c r="EC195" s="197"/>
      <c r="ED195" s="197"/>
      <c r="EE195" s="197"/>
      <c r="EF195" s="197"/>
      <c r="EG195" s="197"/>
      <c r="EH195" s="197"/>
      <c r="EI195" s="197"/>
      <c r="EJ195" s="197"/>
      <c r="EK195" s="197"/>
      <c r="EL195" s="197"/>
      <c r="EM195" s="197"/>
      <c r="EN195" s="197"/>
      <c r="EO195" s="197"/>
      <c r="EP195" s="197"/>
      <c r="EQ195" s="197"/>
      <c r="ER195" s="197"/>
      <c r="ES195" s="197"/>
      <c r="ET195" s="197"/>
      <c r="EU195" s="197"/>
      <c r="EV195" s="197"/>
      <c r="EW195" s="197"/>
      <c r="EX195" s="197"/>
      <c r="EY195" s="197"/>
      <c r="EZ195" s="197"/>
      <c r="FA195" s="197"/>
      <c r="FB195" s="197"/>
      <c r="FC195" s="197"/>
      <c r="FD195" s="197"/>
      <c r="FE195" s="197"/>
      <c r="FF195" s="197"/>
      <c r="FG195" s="197"/>
      <c r="FH195" s="197"/>
      <c r="FI195" s="197"/>
      <c r="FJ195" s="197"/>
      <c r="FK195" s="197"/>
      <c r="FL195" s="197"/>
      <c r="FM195" s="197"/>
      <c r="FN195" s="197"/>
      <c r="FO195" s="197"/>
      <c r="FP195" s="197"/>
      <c r="FQ195" s="197"/>
      <c r="FR195" s="197"/>
      <c r="FS195" s="197"/>
      <c r="FT195" s="197"/>
      <c r="FU195" s="197"/>
      <c r="FV195" s="197"/>
      <c r="FW195" s="197"/>
      <c r="FX195" s="197"/>
      <c r="FY195" s="197"/>
      <c r="FZ195" s="197"/>
      <c r="GA195" s="197"/>
      <c r="GB195" s="197"/>
      <c r="GC195" s="197"/>
      <c r="GD195" s="197"/>
      <c r="GE195" s="197"/>
      <c r="GF195" s="197"/>
      <c r="GG195" s="197"/>
      <c r="GH195" s="197"/>
      <c r="GI195" s="197"/>
      <c r="GJ195" s="197"/>
      <c r="GK195" s="197"/>
      <c r="GL195" s="197"/>
      <c r="GM195" s="197"/>
      <c r="GN195" s="197"/>
      <c r="GO195" s="197"/>
      <c r="GP195" s="197"/>
      <c r="GQ195" s="197"/>
      <c r="GR195" s="197"/>
      <c r="GS195" s="197"/>
      <c r="GT195" s="197"/>
      <c r="GU195" s="197"/>
      <c r="GV195" s="197"/>
      <c r="GW195" s="197"/>
      <c r="GX195" s="197"/>
      <c r="GY195" s="197"/>
      <c r="GZ195" s="197"/>
      <c r="HA195" s="197"/>
      <c r="HB195" s="197"/>
      <c r="HC195" s="197"/>
      <c r="HD195" s="197"/>
      <c r="HE195" s="197"/>
      <c r="HF195" s="197"/>
      <c r="HG195" s="197"/>
      <c r="HH195" s="197"/>
      <c r="HI195" s="197"/>
      <c r="HJ195" s="197"/>
      <c r="HK195" s="197"/>
      <c r="HL195" s="197"/>
      <c r="HM195" s="197"/>
      <c r="HN195" s="197"/>
      <c r="HO195" s="197"/>
      <c r="HP195" s="197"/>
      <c r="HQ195" s="197"/>
      <c r="HR195" s="197"/>
      <c r="HS195" s="197"/>
      <c r="HT195" s="197"/>
      <c r="HU195" s="197"/>
      <c r="HV195" s="197"/>
      <c r="HW195" s="197"/>
      <c r="HX195" s="197"/>
      <c r="HY195" s="197"/>
      <c r="HZ195" s="197"/>
      <c r="IA195" s="197"/>
      <c r="IB195" s="197"/>
      <c r="IC195" s="197"/>
      <c r="ID195" s="197"/>
      <c r="IE195" s="197"/>
      <c r="IF195" s="197"/>
      <c r="IG195" s="197"/>
      <c r="IH195" s="197"/>
      <c r="II195" s="197"/>
      <c r="IJ195" s="197"/>
      <c r="IK195" s="197"/>
      <c r="IL195" s="197"/>
      <c r="IM195" s="197"/>
      <c r="IN195" s="197"/>
      <c r="IO195" s="197"/>
      <c r="IP195" s="197"/>
      <c r="IQ195" s="197"/>
      <c r="IR195" s="197"/>
      <c r="IS195" s="197"/>
      <c r="IT195" s="197"/>
      <c r="IU195" s="197"/>
      <c r="IV195" s="197"/>
      <c r="IW195" s="197"/>
      <c r="IX195" s="197"/>
      <c r="IY195" s="197"/>
      <c r="IZ195" s="197"/>
      <c r="JA195" s="197"/>
      <c r="JB195" s="197"/>
      <c r="JC195" s="197"/>
      <c r="JD195" s="197"/>
      <c r="JE195" s="197"/>
      <c r="JF195" s="197"/>
      <c r="JG195" s="197"/>
      <c r="JH195" s="197"/>
      <c r="JI195" s="197"/>
      <c r="JJ195" s="197"/>
      <c r="JK195" s="197"/>
      <c r="JL195" s="197"/>
      <c r="JM195" s="197"/>
      <c r="JN195" s="197"/>
      <c r="JO195" s="197"/>
      <c r="JP195" s="197"/>
      <c r="JQ195" s="197"/>
      <c r="JR195" s="197"/>
      <c r="JS195" s="197"/>
      <c r="JT195" s="197"/>
      <c r="JU195" s="197"/>
      <c r="JV195" s="197"/>
      <c r="JW195" s="197"/>
      <c r="JX195" s="197"/>
      <c r="JY195" s="197"/>
      <c r="JZ195" s="197"/>
      <c r="KA195" s="197"/>
      <c r="KB195" s="197"/>
      <c r="KC195" s="197"/>
      <c r="KD195" s="197"/>
      <c r="KE195" s="197"/>
      <c r="KF195" s="197"/>
      <c r="KG195" s="197"/>
      <c r="KH195" s="197"/>
      <c r="KI195" s="197"/>
      <c r="KJ195" s="197"/>
      <c r="KK195" s="197"/>
      <c r="KL195" s="197"/>
      <c r="KM195" s="197"/>
      <c r="KN195" s="197"/>
      <c r="KO195" s="197"/>
      <c r="KP195" s="197"/>
      <c r="KQ195" s="197"/>
      <c r="KR195" s="197"/>
      <c r="KS195" s="197"/>
      <c r="KT195" s="197"/>
      <c r="KU195" s="197"/>
      <c r="KV195" s="197"/>
      <c r="KW195" s="197"/>
      <c r="KX195" s="197"/>
      <c r="KY195" s="197"/>
      <c r="KZ195" s="197"/>
      <c r="LA195" s="197"/>
      <c r="LB195" s="197"/>
      <c r="LC195" s="197"/>
      <c r="LD195" s="197"/>
      <c r="LE195" s="197"/>
      <c r="LF195" s="197"/>
      <c r="LG195" s="197"/>
      <c r="LH195" s="197"/>
      <c r="LI195" s="197"/>
      <c r="LJ195" s="197"/>
      <c r="LK195" s="197"/>
      <c r="LL195" s="197"/>
      <c r="LM195" s="197"/>
      <c r="LN195" s="197"/>
      <c r="LO195" s="197"/>
      <c r="LP195" s="197"/>
      <c r="LQ195" s="197"/>
      <c r="LR195" s="197"/>
      <c r="LS195" s="197"/>
      <c r="LT195" s="197"/>
      <c r="LU195" s="197"/>
      <c r="LV195" s="197"/>
      <c r="LW195" s="197"/>
      <c r="LX195" s="197"/>
      <c r="LY195" s="197"/>
      <c r="LZ195" s="197"/>
      <c r="MA195" s="197"/>
      <c r="MB195" s="197"/>
      <c r="MC195" s="197"/>
      <c r="MD195" s="197"/>
      <c r="ME195" s="197"/>
      <c r="MF195" s="197"/>
      <c r="MG195" s="197"/>
      <c r="MH195" s="197"/>
      <c r="MI195" s="197"/>
      <c r="MJ195" s="197"/>
      <c r="MK195" s="197"/>
      <c r="ML195" s="197"/>
      <c r="MM195" s="197"/>
      <c r="MN195" s="197"/>
      <c r="MO195" s="197"/>
      <c r="MP195" s="197"/>
      <c r="MQ195" s="197"/>
      <c r="MR195" s="197"/>
      <c r="MS195" s="197"/>
      <c r="MT195" s="197"/>
      <c r="MU195" s="197"/>
      <c r="MV195" s="197"/>
      <c r="MW195" s="197"/>
      <c r="MX195" s="197"/>
      <c r="MY195" s="197"/>
      <c r="MZ195" s="197"/>
      <c r="NA195" s="197"/>
      <c r="NB195" s="197"/>
      <c r="NC195" s="197"/>
      <c r="ND195" s="197"/>
      <c r="NE195" s="197"/>
      <c r="NF195" s="197"/>
      <c r="NG195" s="197"/>
      <c r="NH195" s="197"/>
      <c r="NI195" s="197"/>
      <c r="NJ195" s="197"/>
      <c r="NK195" s="197"/>
      <c r="NL195" s="197"/>
      <c r="NM195" s="197"/>
      <c r="NN195" s="197"/>
      <c r="NO195" s="197"/>
      <c r="NP195" s="197"/>
      <c r="NQ195" s="197"/>
      <c r="NR195" s="197"/>
      <c r="NS195" s="197"/>
      <c r="NT195" s="197"/>
      <c r="NU195" s="197"/>
      <c r="NV195" s="197"/>
      <c r="NW195" s="197"/>
      <c r="NX195" s="197"/>
      <c r="NY195" s="197"/>
      <c r="NZ195" s="197"/>
      <c r="OA195" s="197"/>
      <c r="OB195" s="197"/>
      <c r="OC195" s="197"/>
      <c r="OD195" s="197"/>
      <c r="OE195" s="197"/>
      <c r="OF195" s="197"/>
      <c r="OG195" s="197"/>
      <c r="OH195" s="197"/>
      <c r="OI195" s="197"/>
      <c r="OJ195" s="197"/>
      <c r="OK195" s="197"/>
      <c r="OL195" s="197"/>
      <c r="OM195" s="197"/>
      <c r="ON195" s="197"/>
      <c r="OO195" s="197"/>
      <c r="OP195" s="197"/>
      <c r="OQ195" s="197"/>
      <c r="OR195" s="197"/>
      <c r="OS195" s="197"/>
      <c r="OT195" s="197"/>
      <c r="OU195" s="197"/>
      <c r="OV195" s="197"/>
      <c r="OW195" s="197"/>
      <c r="OX195" s="197"/>
      <c r="OY195" s="197"/>
      <c r="OZ195" s="197"/>
      <c r="PA195" s="197"/>
      <c r="PB195" s="197"/>
      <c r="PC195" s="197"/>
      <c r="PD195" s="197"/>
      <c r="PE195" s="197"/>
      <c r="PF195" s="197"/>
      <c r="PG195" s="197"/>
      <c r="PH195" s="197"/>
      <c r="PI195" s="197"/>
      <c r="PJ195" s="197"/>
      <c r="PK195" s="197"/>
      <c r="PL195" s="197"/>
      <c r="PM195" s="197"/>
      <c r="PN195" s="197"/>
      <c r="PO195" s="197"/>
      <c r="PP195" s="197"/>
      <c r="PQ195" s="197"/>
      <c r="PR195" s="197"/>
      <c r="PS195" s="197"/>
      <c r="PT195" s="197"/>
      <c r="PU195" s="197"/>
      <c r="PV195" s="197"/>
      <c r="PW195" s="197"/>
      <c r="PX195" s="197"/>
      <c r="PY195" s="197"/>
      <c r="PZ195" s="197"/>
      <c r="QA195" s="197"/>
      <c r="QB195" s="197"/>
      <c r="QC195" s="197"/>
      <c r="QD195" s="197"/>
      <c r="QE195" s="197"/>
      <c r="QF195" s="197"/>
      <c r="QG195" s="197"/>
      <c r="QH195" s="197"/>
      <c r="QI195" s="197"/>
      <c r="QJ195" s="197"/>
      <c r="QK195" s="197"/>
      <c r="QL195" s="197"/>
      <c r="QM195" s="197"/>
      <c r="QN195" s="197"/>
      <c r="QO195" s="197"/>
      <c r="QP195" s="197"/>
      <c r="QQ195" s="197"/>
      <c r="QR195" s="197"/>
      <c r="QS195" s="197"/>
      <c r="QT195" s="197"/>
      <c r="QU195" s="197"/>
      <c r="QV195" s="197"/>
      <c r="QW195" s="197"/>
      <c r="QX195" s="197"/>
      <c r="QY195" s="197"/>
      <c r="QZ195" s="197"/>
      <c r="RA195" s="197"/>
      <c r="RB195" s="197"/>
      <c r="RC195" s="197"/>
      <c r="RD195" s="197"/>
      <c r="RE195" s="197"/>
      <c r="RF195" s="197"/>
      <c r="RG195" s="197"/>
      <c r="RH195" s="197"/>
      <c r="RI195" s="197"/>
      <c r="RJ195" s="197"/>
      <c r="RK195" s="197"/>
      <c r="RL195" s="197"/>
      <c r="RM195" s="197"/>
      <c r="RN195" s="197"/>
      <c r="RO195" s="197"/>
      <c r="RP195" s="197"/>
      <c r="RQ195" s="197"/>
      <c r="RR195" s="197"/>
      <c r="RS195" s="197"/>
      <c r="RT195" s="197"/>
      <c r="RU195" s="197"/>
      <c r="RV195" s="197"/>
      <c r="RW195" s="197"/>
      <c r="RX195" s="197"/>
      <c r="RY195" s="197"/>
      <c r="RZ195" s="197"/>
      <c r="SA195" s="197"/>
      <c r="SB195" s="197"/>
      <c r="SC195" s="197"/>
      <c r="SD195" s="197"/>
      <c r="SE195" s="197"/>
      <c r="SF195" s="197"/>
      <c r="SG195" s="197"/>
      <c r="SH195" s="197"/>
      <c r="SI195" s="197"/>
      <c r="SJ195" s="197"/>
      <c r="SK195" s="197"/>
      <c r="SL195" s="197"/>
      <c r="SM195" s="197"/>
      <c r="SN195" s="197"/>
      <c r="SO195" s="197"/>
      <c r="SP195" s="197"/>
      <c r="SQ195" s="197"/>
      <c r="SR195" s="197"/>
      <c r="SS195" s="197"/>
      <c r="ST195" s="197"/>
      <c r="SU195" s="197"/>
      <c r="SV195" s="197"/>
      <c r="SW195" s="197"/>
      <c r="SX195" s="197"/>
      <c r="SY195" s="197"/>
      <c r="SZ195" s="197"/>
      <c r="TA195" s="197"/>
      <c r="TB195" s="197"/>
      <c r="TC195" s="197"/>
      <c r="TD195" s="197"/>
      <c r="TE195" s="197"/>
      <c r="TF195" s="197"/>
      <c r="TG195" s="197"/>
      <c r="TH195" s="197"/>
      <c r="TI195" s="197"/>
      <c r="TJ195" s="197"/>
      <c r="TK195" s="197"/>
      <c r="TL195" s="197"/>
      <c r="TM195" s="197"/>
      <c r="TN195" s="197"/>
      <c r="TO195" s="197"/>
      <c r="TP195" s="197"/>
      <c r="TQ195" s="197"/>
      <c r="TR195" s="197"/>
      <c r="TS195" s="197"/>
      <c r="TT195" s="197"/>
      <c r="TU195" s="197"/>
      <c r="TV195" s="197"/>
      <c r="TW195" s="197"/>
      <c r="TX195" s="197"/>
      <c r="TY195" s="197"/>
      <c r="TZ195" s="197"/>
      <c r="UA195" s="197"/>
      <c r="UB195" s="197"/>
      <c r="UC195" s="197"/>
      <c r="UD195" s="197"/>
      <c r="UE195" s="197"/>
      <c r="UF195" s="197"/>
      <c r="UG195" s="197"/>
      <c r="UH195" s="197"/>
      <c r="UI195" s="197"/>
      <c r="UJ195" s="197"/>
      <c r="UK195" s="197"/>
      <c r="UL195" s="197"/>
      <c r="UM195" s="197"/>
      <c r="UN195" s="197"/>
      <c r="UO195" s="197"/>
      <c r="UP195" s="197"/>
      <c r="UQ195" s="197"/>
      <c r="UR195" s="197"/>
      <c r="US195" s="197"/>
      <c r="UT195" s="197"/>
      <c r="UU195" s="197"/>
      <c r="UV195" s="197"/>
      <c r="UW195" s="197"/>
      <c r="UX195" s="197"/>
      <c r="UY195" s="197"/>
      <c r="UZ195" s="197"/>
      <c r="VA195" s="197"/>
      <c r="VB195" s="197"/>
      <c r="VC195" s="197"/>
      <c r="VD195" s="197"/>
      <c r="VE195" s="197"/>
      <c r="VF195" s="197"/>
      <c r="VG195" s="197"/>
      <c r="VH195" s="197"/>
      <c r="VI195" s="197"/>
      <c r="VJ195" s="197"/>
      <c r="VK195" s="197"/>
      <c r="VL195" s="197"/>
      <c r="VM195" s="197"/>
      <c r="VN195" s="197"/>
      <c r="VO195" s="197"/>
      <c r="VP195" s="197"/>
      <c r="VQ195" s="197"/>
      <c r="VR195" s="197"/>
      <c r="VS195" s="197"/>
      <c r="VT195" s="197"/>
      <c r="VU195" s="197"/>
      <c r="VV195" s="197"/>
      <c r="VW195" s="197"/>
      <c r="VX195" s="197"/>
      <c r="VY195" s="197"/>
      <c r="VZ195" s="197"/>
      <c r="WA195" s="197"/>
      <c r="WB195" s="197"/>
      <c r="WC195" s="197"/>
      <c r="WD195" s="197"/>
      <c r="WE195" s="197"/>
      <c r="WF195" s="197"/>
      <c r="WG195" s="197"/>
      <c r="WH195" s="197"/>
      <c r="WI195" s="197"/>
      <c r="WJ195" s="197"/>
      <c r="WK195" s="197"/>
    </row>
    <row r="196" s="197" customFormat="1" ht="12.75" customHeight="1">
      <c r="A196" s="179"/>
      <c r="B196" s="170"/>
      <c r="C196" s="170"/>
      <c r="D196" s="18"/>
      <c r="E196" s="323"/>
      <c r="F196" s="180"/>
      <c r="G196" s="181"/>
      <c r="H196" s="78"/>
      <c r="I196" s="78"/>
      <c r="J196" s="181"/>
      <c r="K196" s="209"/>
      <c r="L196" s="205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7"/>
      <c r="BH196" s="197"/>
      <c r="BI196" s="197"/>
      <c r="BJ196" s="197"/>
      <c r="BK196" s="197"/>
      <c r="BL196" s="197"/>
      <c r="BM196" s="197"/>
      <c r="BN196" s="197"/>
      <c r="BO196" s="197"/>
      <c r="BP196" s="197"/>
      <c r="BQ196" s="197"/>
      <c r="BR196" s="197"/>
      <c r="BS196" s="197"/>
      <c r="BT196" s="197"/>
      <c r="BU196" s="197"/>
      <c r="BV196" s="197"/>
      <c r="BW196" s="197"/>
      <c r="BX196" s="197"/>
      <c r="BY196" s="197"/>
      <c r="BZ196" s="197"/>
      <c r="CA196" s="197"/>
      <c r="CB196" s="197"/>
      <c r="CC196" s="197"/>
      <c r="CD196" s="197"/>
      <c r="CE196" s="197"/>
      <c r="CF196" s="197"/>
      <c r="CG196" s="197"/>
      <c r="CH196" s="197"/>
      <c r="CI196" s="197"/>
      <c r="CJ196" s="197"/>
      <c r="CK196" s="197"/>
      <c r="CL196" s="197"/>
      <c r="CM196" s="197"/>
      <c r="CN196" s="197"/>
      <c r="CO196" s="197"/>
      <c r="CP196" s="197"/>
      <c r="CQ196" s="197"/>
      <c r="CR196" s="197"/>
      <c r="CS196" s="197"/>
      <c r="CT196" s="197"/>
      <c r="CU196" s="197"/>
      <c r="CV196" s="197"/>
      <c r="CW196" s="197"/>
      <c r="CX196" s="197"/>
      <c r="CY196" s="197"/>
      <c r="CZ196" s="197"/>
      <c r="DA196" s="197"/>
      <c r="DB196" s="197"/>
      <c r="DC196" s="197"/>
      <c r="DD196" s="197"/>
      <c r="DE196" s="197"/>
      <c r="DF196" s="197"/>
      <c r="DG196" s="197"/>
      <c r="DH196" s="197"/>
      <c r="DI196" s="197"/>
      <c r="DJ196" s="197"/>
      <c r="DK196" s="197"/>
      <c r="DL196" s="197"/>
      <c r="DM196" s="197"/>
      <c r="DN196" s="197"/>
      <c r="DO196" s="197"/>
      <c r="DP196" s="197"/>
      <c r="DQ196" s="197"/>
      <c r="DR196" s="197"/>
      <c r="DS196" s="197"/>
      <c r="DT196" s="197"/>
      <c r="DU196" s="197"/>
      <c r="DV196" s="197"/>
      <c r="DW196" s="197"/>
      <c r="DX196" s="197"/>
      <c r="DY196" s="197"/>
      <c r="DZ196" s="197"/>
      <c r="EA196" s="197"/>
      <c r="EB196" s="197"/>
      <c r="EC196" s="197"/>
      <c r="ED196" s="197"/>
      <c r="EE196" s="197"/>
      <c r="EF196" s="197"/>
      <c r="EG196" s="197"/>
      <c r="EH196" s="197"/>
      <c r="EI196" s="197"/>
      <c r="EJ196" s="197"/>
      <c r="EK196" s="197"/>
      <c r="EL196" s="197"/>
      <c r="EM196" s="197"/>
      <c r="EN196" s="197"/>
      <c r="EO196" s="197"/>
      <c r="EP196" s="197"/>
      <c r="EQ196" s="197"/>
      <c r="ER196" s="197"/>
      <c r="ES196" s="197"/>
      <c r="ET196" s="197"/>
      <c r="EU196" s="197"/>
      <c r="EV196" s="197"/>
      <c r="EW196" s="197"/>
      <c r="EX196" s="197"/>
      <c r="EY196" s="197"/>
      <c r="EZ196" s="197"/>
      <c r="FA196" s="197"/>
      <c r="FB196" s="197"/>
      <c r="FC196" s="197"/>
      <c r="FD196" s="197"/>
      <c r="FE196" s="197"/>
      <c r="FF196" s="197"/>
      <c r="FG196" s="197"/>
      <c r="FH196" s="197"/>
      <c r="FI196" s="197"/>
      <c r="FJ196" s="197"/>
      <c r="FK196" s="197"/>
      <c r="FL196" s="197"/>
      <c r="FM196" s="197"/>
      <c r="FN196" s="197"/>
      <c r="FO196" s="197"/>
      <c r="FP196" s="197"/>
      <c r="FQ196" s="197"/>
      <c r="FR196" s="197"/>
      <c r="FS196" s="197"/>
      <c r="FT196" s="197"/>
      <c r="FU196" s="197"/>
      <c r="FV196" s="197"/>
      <c r="FW196" s="197"/>
      <c r="FX196" s="197"/>
      <c r="FY196" s="197"/>
      <c r="FZ196" s="197"/>
      <c r="GA196" s="197"/>
      <c r="GB196" s="197"/>
      <c r="GC196" s="197"/>
      <c r="GD196" s="197"/>
      <c r="GE196" s="197"/>
      <c r="GF196" s="197"/>
      <c r="GG196" s="197"/>
      <c r="GH196" s="197"/>
      <c r="GI196" s="197"/>
      <c r="GJ196" s="197"/>
      <c r="GK196" s="197"/>
      <c r="GL196" s="197"/>
      <c r="GM196" s="197"/>
      <c r="GN196" s="197"/>
      <c r="GO196" s="197"/>
      <c r="GP196" s="197"/>
      <c r="GQ196" s="197"/>
      <c r="GR196" s="197"/>
      <c r="GS196" s="197"/>
      <c r="GT196" s="197"/>
      <c r="GU196" s="197"/>
      <c r="GV196" s="197"/>
      <c r="GW196" s="197"/>
      <c r="GX196" s="197"/>
      <c r="GY196" s="197"/>
      <c r="GZ196" s="197"/>
      <c r="HA196" s="197"/>
      <c r="HB196" s="197"/>
      <c r="HC196" s="197"/>
      <c r="HD196" s="197"/>
      <c r="HE196" s="197"/>
      <c r="HF196" s="197"/>
      <c r="HG196" s="197"/>
      <c r="HH196" s="197"/>
      <c r="HI196" s="197"/>
      <c r="HJ196" s="197"/>
      <c r="HK196" s="197"/>
      <c r="HL196" s="197"/>
      <c r="HM196" s="197"/>
      <c r="HN196" s="197"/>
      <c r="HO196" s="197"/>
      <c r="HP196" s="197"/>
      <c r="HQ196" s="197"/>
      <c r="HR196" s="197"/>
      <c r="HS196" s="197"/>
      <c r="HT196" s="197"/>
      <c r="HU196" s="197"/>
      <c r="HV196" s="197"/>
      <c r="HW196" s="197"/>
      <c r="HX196" s="197"/>
      <c r="HY196" s="197"/>
      <c r="HZ196" s="197"/>
      <c r="IA196" s="197"/>
      <c r="IB196" s="197"/>
      <c r="IC196" s="197"/>
      <c r="ID196" s="197"/>
      <c r="IE196" s="197"/>
      <c r="IF196" s="197"/>
      <c r="IG196" s="197"/>
      <c r="IH196" s="197"/>
      <c r="II196" s="197"/>
      <c r="IJ196" s="197"/>
      <c r="IK196" s="197"/>
      <c r="IL196" s="197"/>
      <c r="IM196" s="197"/>
      <c r="IN196" s="197"/>
      <c r="IO196" s="197"/>
      <c r="IP196" s="197"/>
      <c r="IQ196" s="197"/>
      <c r="IR196" s="197"/>
      <c r="IS196" s="197"/>
      <c r="IT196" s="197"/>
      <c r="IU196" s="197"/>
      <c r="IV196" s="197"/>
      <c r="IW196" s="197"/>
      <c r="IX196" s="197"/>
      <c r="IY196" s="197"/>
      <c r="IZ196" s="197"/>
      <c r="JA196" s="197"/>
      <c r="JB196" s="197"/>
      <c r="JC196" s="197"/>
      <c r="JD196" s="197"/>
      <c r="JE196" s="197"/>
      <c r="JF196" s="197"/>
      <c r="JG196" s="197"/>
      <c r="JH196" s="197"/>
      <c r="JI196" s="197"/>
      <c r="JJ196" s="197"/>
      <c r="JK196" s="197"/>
      <c r="JL196" s="197"/>
      <c r="JM196" s="197"/>
      <c r="JN196" s="197"/>
      <c r="JO196" s="197"/>
      <c r="JP196" s="197"/>
      <c r="JQ196" s="197"/>
      <c r="JR196" s="197"/>
      <c r="JS196" s="197"/>
      <c r="JT196" s="197"/>
      <c r="JU196" s="197"/>
      <c r="JV196" s="197"/>
      <c r="JW196" s="197"/>
      <c r="JX196" s="197"/>
      <c r="JY196" s="197"/>
      <c r="JZ196" s="197"/>
      <c r="KA196" s="197"/>
      <c r="KB196" s="197"/>
      <c r="KC196" s="197"/>
      <c r="KD196" s="197"/>
      <c r="KE196" s="197"/>
      <c r="KF196" s="197"/>
      <c r="KG196" s="197"/>
      <c r="KH196" s="197"/>
      <c r="KI196" s="197"/>
      <c r="KJ196" s="197"/>
      <c r="KK196" s="197"/>
      <c r="KL196" s="197"/>
      <c r="KM196" s="197"/>
      <c r="KN196" s="197"/>
      <c r="KO196" s="197"/>
      <c r="KP196" s="197"/>
      <c r="KQ196" s="197"/>
      <c r="KR196" s="197"/>
      <c r="KS196" s="197"/>
      <c r="KT196" s="197"/>
      <c r="KU196" s="197"/>
      <c r="KV196" s="197"/>
      <c r="KW196" s="197"/>
      <c r="KX196" s="197"/>
      <c r="KY196" s="197"/>
      <c r="KZ196" s="197"/>
      <c r="LA196" s="197"/>
      <c r="LB196" s="197"/>
      <c r="LC196" s="197"/>
      <c r="LD196" s="197"/>
      <c r="LE196" s="197"/>
      <c r="LF196" s="197"/>
      <c r="LG196" s="197"/>
      <c r="LH196" s="197"/>
      <c r="LI196" s="197"/>
      <c r="LJ196" s="197"/>
      <c r="LK196" s="197"/>
      <c r="LL196" s="197"/>
      <c r="LM196" s="197"/>
      <c r="LN196" s="197"/>
      <c r="LO196" s="197"/>
      <c r="LP196" s="197"/>
      <c r="LQ196" s="197"/>
      <c r="LR196" s="197"/>
      <c r="LS196" s="197"/>
      <c r="LT196" s="197"/>
      <c r="LU196" s="197"/>
      <c r="LV196" s="197"/>
      <c r="LW196" s="197"/>
      <c r="LX196" s="197"/>
      <c r="LY196" s="197"/>
      <c r="LZ196" s="197"/>
      <c r="MA196" s="197"/>
      <c r="MB196" s="197"/>
      <c r="MC196" s="197"/>
      <c r="MD196" s="197"/>
      <c r="ME196" s="197"/>
      <c r="MF196" s="197"/>
      <c r="MG196" s="197"/>
      <c r="MH196" s="197"/>
      <c r="MI196" s="197"/>
      <c r="MJ196" s="197"/>
      <c r="MK196" s="197"/>
      <c r="ML196" s="197"/>
      <c r="MM196" s="197"/>
      <c r="MN196" s="197"/>
      <c r="MO196" s="197"/>
      <c r="MP196" s="197"/>
      <c r="MQ196" s="197"/>
      <c r="MR196" s="197"/>
      <c r="MS196" s="197"/>
      <c r="MT196" s="197"/>
      <c r="MU196" s="197"/>
      <c r="MV196" s="197"/>
      <c r="MW196" s="197"/>
      <c r="MX196" s="197"/>
      <c r="MY196" s="197"/>
      <c r="MZ196" s="197"/>
      <c r="NA196" s="197"/>
      <c r="NB196" s="197"/>
      <c r="NC196" s="197"/>
      <c r="ND196" s="197"/>
      <c r="NE196" s="197"/>
      <c r="NF196" s="197"/>
      <c r="NG196" s="197"/>
      <c r="NH196" s="197"/>
      <c r="NI196" s="197"/>
      <c r="NJ196" s="197"/>
      <c r="NK196" s="197"/>
      <c r="NL196" s="197"/>
      <c r="NM196" s="197"/>
      <c r="NN196" s="197"/>
      <c r="NO196" s="197"/>
      <c r="NP196" s="197"/>
      <c r="NQ196" s="197"/>
      <c r="NR196" s="197"/>
      <c r="NS196" s="197"/>
      <c r="NT196" s="197"/>
      <c r="NU196" s="197"/>
      <c r="NV196" s="197"/>
      <c r="NW196" s="197"/>
      <c r="NX196" s="197"/>
      <c r="NY196" s="197"/>
      <c r="NZ196" s="197"/>
      <c r="OA196" s="197"/>
      <c r="OB196" s="197"/>
      <c r="OC196" s="197"/>
      <c r="OD196" s="197"/>
      <c r="OE196" s="197"/>
      <c r="OF196" s="197"/>
      <c r="OG196" s="197"/>
      <c r="OH196" s="197"/>
      <c r="OI196" s="197"/>
      <c r="OJ196" s="197"/>
      <c r="OK196" s="197"/>
      <c r="OL196" s="197"/>
      <c r="OM196" s="197"/>
      <c r="ON196" s="197"/>
      <c r="OO196" s="197"/>
      <c r="OP196" s="197"/>
      <c r="OQ196" s="197"/>
      <c r="OR196" s="197"/>
      <c r="OS196" s="197"/>
      <c r="OT196" s="197"/>
      <c r="OU196" s="197"/>
      <c r="OV196" s="197"/>
      <c r="OW196" s="197"/>
      <c r="OX196" s="197"/>
      <c r="OY196" s="197"/>
      <c r="OZ196" s="197"/>
      <c r="PA196" s="197"/>
      <c r="PB196" s="197"/>
      <c r="PC196" s="197"/>
      <c r="PD196" s="197"/>
      <c r="PE196" s="197"/>
      <c r="PF196" s="197"/>
      <c r="PG196" s="197"/>
      <c r="PH196" s="197"/>
      <c r="PI196" s="197"/>
      <c r="PJ196" s="197"/>
      <c r="PK196" s="197"/>
      <c r="PL196" s="197"/>
      <c r="PM196" s="197"/>
      <c r="PN196" s="197"/>
      <c r="PO196" s="197"/>
      <c r="PP196" s="197"/>
      <c r="PQ196" s="197"/>
      <c r="PR196" s="197"/>
      <c r="PS196" s="197"/>
      <c r="PT196" s="197"/>
      <c r="PU196" s="197"/>
      <c r="PV196" s="197"/>
      <c r="PW196" s="197"/>
      <c r="PX196" s="197"/>
      <c r="PY196" s="197"/>
      <c r="PZ196" s="197"/>
      <c r="QA196" s="197"/>
      <c r="QB196" s="197"/>
      <c r="QC196" s="197"/>
      <c r="QD196" s="197"/>
      <c r="QE196" s="197"/>
      <c r="QF196" s="197"/>
      <c r="QG196" s="197"/>
      <c r="QH196" s="197"/>
      <c r="QI196" s="197"/>
      <c r="QJ196" s="197"/>
      <c r="QK196" s="197"/>
      <c r="QL196" s="197"/>
      <c r="QM196" s="197"/>
      <c r="QN196" s="197"/>
      <c r="QO196" s="197"/>
      <c r="QP196" s="197"/>
      <c r="QQ196" s="197"/>
      <c r="QR196" s="197"/>
      <c r="QS196" s="197"/>
      <c r="QT196" s="197"/>
      <c r="QU196" s="197"/>
      <c r="QV196" s="197"/>
      <c r="QW196" s="197"/>
      <c r="QX196" s="197"/>
      <c r="QY196" s="197"/>
      <c r="QZ196" s="197"/>
      <c r="RA196" s="197"/>
      <c r="RB196" s="197"/>
      <c r="RC196" s="197"/>
      <c r="RD196" s="197"/>
      <c r="RE196" s="197"/>
      <c r="RF196" s="197"/>
      <c r="RG196" s="197"/>
      <c r="RH196" s="197"/>
      <c r="RI196" s="197"/>
      <c r="RJ196" s="197"/>
      <c r="RK196" s="197"/>
      <c r="RL196" s="197"/>
      <c r="RM196" s="197"/>
      <c r="RN196" s="197"/>
      <c r="RO196" s="197"/>
      <c r="RP196" s="197"/>
      <c r="RQ196" s="197"/>
      <c r="RR196" s="197"/>
      <c r="RS196" s="197"/>
      <c r="RT196" s="197"/>
      <c r="RU196" s="197"/>
      <c r="RV196" s="197"/>
      <c r="RW196" s="197"/>
      <c r="RX196" s="197"/>
      <c r="RY196" s="197"/>
      <c r="RZ196" s="197"/>
      <c r="SA196" s="197"/>
      <c r="SB196" s="197"/>
      <c r="SC196" s="197"/>
      <c r="SD196" s="197"/>
      <c r="SE196" s="197"/>
      <c r="SF196" s="197"/>
      <c r="SG196" s="197"/>
      <c r="SH196" s="197"/>
      <c r="SI196" s="197"/>
      <c r="SJ196" s="197"/>
      <c r="SK196" s="197"/>
      <c r="SL196" s="197"/>
      <c r="SM196" s="197"/>
      <c r="SN196" s="197"/>
      <c r="SO196" s="197"/>
      <c r="SP196" s="197"/>
      <c r="SQ196" s="197"/>
      <c r="SR196" s="197"/>
      <c r="SS196" s="197"/>
      <c r="ST196" s="197"/>
      <c r="SU196" s="197"/>
      <c r="SV196" s="197"/>
      <c r="SW196" s="197"/>
      <c r="SX196" s="197"/>
      <c r="SY196" s="197"/>
      <c r="SZ196" s="197"/>
      <c r="TA196" s="197"/>
      <c r="TB196" s="197"/>
      <c r="TC196" s="197"/>
      <c r="TD196" s="197"/>
      <c r="TE196" s="197"/>
      <c r="TF196" s="197"/>
      <c r="TG196" s="197"/>
      <c r="TH196" s="197"/>
      <c r="TI196" s="197"/>
      <c r="TJ196" s="197"/>
      <c r="TK196" s="197"/>
      <c r="TL196" s="197"/>
      <c r="TM196" s="197"/>
      <c r="TN196" s="197"/>
      <c r="TO196" s="197"/>
      <c r="TP196" s="197"/>
      <c r="TQ196" s="197"/>
      <c r="TR196" s="197"/>
      <c r="TS196" s="197"/>
      <c r="TT196" s="197"/>
      <c r="TU196" s="197"/>
      <c r="TV196" s="197"/>
      <c r="TW196" s="197"/>
      <c r="TX196" s="197"/>
      <c r="TY196" s="197"/>
      <c r="TZ196" s="197"/>
      <c r="UA196" s="197"/>
      <c r="UB196" s="197"/>
      <c r="UC196" s="197"/>
      <c r="UD196" s="197"/>
      <c r="UE196" s="197"/>
      <c r="UF196" s="197"/>
      <c r="UG196" s="197"/>
      <c r="UH196" s="197"/>
      <c r="UI196" s="197"/>
      <c r="UJ196" s="197"/>
      <c r="UK196" s="197"/>
      <c r="UL196" s="197"/>
      <c r="UM196" s="197"/>
      <c r="UN196" s="197"/>
      <c r="UO196" s="197"/>
      <c r="UP196" s="197"/>
      <c r="UQ196" s="197"/>
      <c r="UR196" s="197"/>
      <c r="US196" s="197"/>
      <c r="UT196" s="197"/>
      <c r="UU196" s="197"/>
      <c r="UV196" s="197"/>
      <c r="UW196" s="197"/>
      <c r="UX196" s="197"/>
      <c r="UY196" s="197"/>
      <c r="UZ196" s="197"/>
      <c r="VA196" s="197"/>
      <c r="VB196" s="197"/>
      <c r="VC196" s="197"/>
      <c r="VD196" s="197"/>
      <c r="VE196" s="197"/>
      <c r="VF196" s="197"/>
      <c r="VG196" s="197"/>
      <c r="VH196" s="197"/>
      <c r="VI196" s="197"/>
      <c r="VJ196" s="197"/>
      <c r="VK196" s="197"/>
      <c r="VL196" s="197"/>
      <c r="VM196" s="197"/>
      <c r="VN196" s="197"/>
      <c r="VO196" s="197"/>
      <c r="VP196" s="197"/>
      <c r="VQ196" s="197"/>
      <c r="VR196" s="197"/>
      <c r="VS196" s="197"/>
      <c r="VT196" s="197"/>
      <c r="VU196" s="197"/>
      <c r="VV196" s="197"/>
      <c r="VW196" s="197"/>
      <c r="VX196" s="197"/>
      <c r="VY196" s="197"/>
      <c r="VZ196" s="197"/>
      <c r="WA196" s="197"/>
      <c r="WB196" s="197"/>
      <c r="WC196" s="197"/>
      <c r="WD196" s="197"/>
      <c r="WE196" s="197"/>
      <c r="WF196" s="197"/>
      <c r="WG196" s="197"/>
      <c r="WH196" s="197"/>
      <c r="WI196" s="197"/>
      <c r="WJ196" s="197"/>
      <c r="WK196" s="197"/>
    </row>
    <row r="197" ht="12.75" customHeight="1">
      <c r="A197" s="213" t="s">
        <v>206</v>
      </c>
      <c r="B197" s="214"/>
      <c r="C197" s="214"/>
      <c r="D197" s="18"/>
      <c r="E197" s="215"/>
      <c r="F197" s="215"/>
      <c r="G197" s="216"/>
      <c r="H197" s="217"/>
      <c r="I197" s="217"/>
      <c r="J197" s="216"/>
      <c r="K197" s="218"/>
      <c r="L197" s="146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249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</row>
    <row r="198" ht="12.75" customHeight="1">
      <c r="A198" s="219" t="s">
        <v>151</v>
      </c>
      <c r="B198" s="190"/>
      <c r="C198" s="190"/>
      <c r="D198" s="221"/>
      <c r="E198" s="200"/>
      <c r="F198" s="200"/>
      <c r="G198" s="199"/>
      <c r="H198" s="201"/>
      <c r="I198" s="201"/>
      <c r="J198" s="199"/>
      <c r="K198" s="223"/>
      <c r="L198" s="146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249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  <c r="VX198" s="1"/>
      <c r="VY198" s="1"/>
      <c r="VZ198" s="1"/>
      <c r="WA198" s="1"/>
      <c r="WB198" s="1"/>
      <c r="WC198" s="1"/>
      <c r="WD198" s="1"/>
      <c r="WE198" s="1"/>
      <c r="WF198" s="1"/>
      <c r="WG198" s="1"/>
      <c r="WH198" s="1"/>
      <c r="WI198" s="1"/>
      <c r="WJ198" s="1"/>
      <c r="WK198" s="1"/>
    </row>
    <row r="199" ht="24">
      <c r="A199" s="219">
        <v>1</v>
      </c>
      <c r="B199" s="190" t="s">
        <v>207</v>
      </c>
      <c r="C199" s="258" t="s">
        <v>208</v>
      </c>
      <c r="D199" s="251">
        <v>1</v>
      </c>
      <c r="E199" s="443">
        <v>130</v>
      </c>
      <c r="F199" s="219"/>
      <c r="G199" s="443">
        <v>2029</v>
      </c>
      <c r="H199" s="475">
        <v>8</v>
      </c>
      <c r="I199" s="476">
        <v>8</v>
      </c>
      <c r="J199" s="219">
        <v>1</v>
      </c>
      <c r="K199" s="477">
        <v>1</v>
      </c>
      <c r="L199" s="239">
        <f>E199*0.6</f>
        <v>78</v>
      </c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249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  <c r="VX199" s="1"/>
      <c r="VY199" s="1"/>
      <c r="VZ199" s="1"/>
      <c r="WA199" s="1"/>
      <c r="WB199" s="1"/>
      <c r="WC199" s="1"/>
      <c r="WD199" s="1"/>
      <c r="WE199" s="1"/>
      <c r="WF199" s="1"/>
      <c r="WG199" s="1"/>
      <c r="WH199" s="1"/>
      <c r="WI199" s="1"/>
      <c r="WJ199" s="1"/>
      <c r="WK199" s="1"/>
    </row>
    <row r="200" ht="12.75" customHeight="1">
      <c r="A200" s="245">
        <v>1</v>
      </c>
      <c r="B200" s="214" t="s">
        <v>70</v>
      </c>
      <c r="C200" s="214"/>
      <c r="D200" s="339"/>
      <c r="E200" s="113">
        <v>78</v>
      </c>
      <c r="F200" s="215"/>
      <c r="G200" s="216"/>
      <c r="H200" s="217">
        <f t="shared" ref="H200:H201" si="10">H199</f>
        <v>8</v>
      </c>
      <c r="I200" s="217">
        <f t="shared" ref="I200:I201" si="11">I199</f>
        <v>8</v>
      </c>
      <c r="J200" s="216">
        <f t="shared" ref="J200:J201" si="12">J199</f>
        <v>1</v>
      </c>
      <c r="K200" s="248"/>
      <c r="L200" s="146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249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  <c r="VQ200" s="1"/>
      <c r="VR200" s="1"/>
      <c r="VS200" s="1"/>
      <c r="VT200" s="1"/>
      <c r="VU200" s="1"/>
      <c r="VV200" s="1"/>
      <c r="VW200" s="1"/>
      <c r="VX200" s="1"/>
      <c r="VY200" s="1"/>
      <c r="VZ200" s="1"/>
      <c r="WA200" s="1"/>
      <c r="WB200" s="1"/>
      <c r="WC200" s="1"/>
      <c r="WD200" s="1"/>
      <c r="WE200" s="1"/>
      <c r="WF200" s="1"/>
      <c r="WG200" s="1"/>
      <c r="WH200" s="1"/>
      <c r="WI200" s="1"/>
      <c r="WJ200" s="1"/>
      <c r="WK200" s="1"/>
    </row>
    <row r="201" s="197" customFormat="1" ht="12.75" customHeight="1">
      <c r="A201" s="245">
        <f>A200</f>
        <v>1</v>
      </c>
      <c r="B201" s="214" t="s">
        <v>96</v>
      </c>
      <c r="C201" s="214"/>
      <c r="D201" s="18"/>
      <c r="E201" s="216">
        <f>E200</f>
        <v>78</v>
      </c>
      <c r="F201" s="215"/>
      <c r="G201" s="216"/>
      <c r="H201" s="217">
        <f t="shared" si="10"/>
        <v>8</v>
      </c>
      <c r="I201" s="217">
        <f t="shared" si="11"/>
        <v>8</v>
      </c>
      <c r="J201" s="216">
        <f t="shared" si="12"/>
        <v>1</v>
      </c>
      <c r="K201" s="248"/>
      <c r="L201" s="205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7"/>
      <c r="BH201" s="197"/>
      <c r="BI201" s="197"/>
      <c r="BJ201" s="197"/>
      <c r="BK201" s="197"/>
      <c r="BL201" s="197"/>
      <c r="BM201" s="197"/>
      <c r="BN201" s="197"/>
      <c r="BO201" s="197"/>
      <c r="BP201" s="197"/>
      <c r="BQ201" s="197"/>
      <c r="BR201" s="197"/>
      <c r="BS201" s="197"/>
      <c r="BT201" s="197"/>
      <c r="BU201" s="197"/>
      <c r="BV201" s="197"/>
      <c r="BW201" s="197"/>
      <c r="BX201" s="197"/>
      <c r="BY201" s="197"/>
      <c r="BZ201" s="197"/>
      <c r="CA201" s="197"/>
      <c r="CB201" s="197"/>
      <c r="CC201" s="197"/>
      <c r="CD201" s="197"/>
      <c r="CE201" s="197"/>
      <c r="CF201" s="197"/>
      <c r="CG201" s="197"/>
      <c r="CH201" s="197"/>
      <c r="CI201" s="197"/>
      <c r="CJ201" s="197"/>
      <c r="CK201" s="197"/>
      <c r="CL201" s="197"/>
      <c r="CM201" s="197"/>
      <c r="CN201" s="197"/>
      <c r="CO201" s="197"/>
      <c r="CP201" s="197"/>
      <c r="CQ201" s="197"/>
      <c r="CR201" s="197"/>
      <c r="CS201" s="197"/>
      <c r="CT201" s="197"/>
      <c r="CU201" s="197"/>
      <c r="CV201" s="197"/>
      <c r="CW201" s="197"/>
      <c r="CX201" s="197"/>
      <c r="CY201" s="197"/>
      <c r="CZ201" s="197"/>
      <c r="DA201" s="197"/>
      <c r="DB201" s="197"/>
      <c r="DC201" s="197"/>
      <c r="DD201" s="197"/>
      <c r="DE201" s="197"/>
      <c r="DF201" s="197"/>
      <c r="DG201" s="197"/>
      <c r="DH201" s="197"/>
      <c r="DI201" s="197"/>
      <c r="DJ201" s="197"/>
      <c r="DK201" s="197"/>
      <c r="DL201" s="197"/>
      <c r="DM201" s="197"/>
      <c r="DN201" s="197"/>
      <c r="DO201" s="197"/>
      <c r="DP201" s="197"/>
      <c r="DQ201" s="197"/>
      <c r="DR201" s="197"/>
      <c r="DS201" s="197"/>
      <c r="DT201" s="197"/>
      <c r="DU201" s="197"/>
      <c r="DV201" s="197"/>
      <c r="DW201" s="197"/>
      <c r="DX201" s="197"/>
      <c r="DY201" s="197"/>
      <c r="DZ201" s="197"/>
      <c r="EA201" s="197"/>
      <c r="EB201" s="197"/>
      <c r="EC201" s="197"/>
      <c r="ED201" s="197"/>
      <c r="EE201" s="197"/>
      <c r="EF201" s="197"/>
      <c r="EG201" s="197"/>
      <c r="EH201" s="197"/>
      <c r="EI201" s="197"/>
      <c r="EJ201" s="197"/>
      <c r="EK201" s="197"/>
      <c r="EL201" s="197"/>
      <c r="EM201" s="197"/>
      <c r="EN201" s="197"/>
      <c r="EO201" s="197"/>
      <c r="EP201" s="197"/>
      <c r="EQ201" s="197"/>
      <c r="ER201" s="197"/>
      <c r="ES201" s="197"/>
      <c r="ET201" s="197"/>
      <c r="EU201" s="197"/>
      <c r="EV201" s="197"/>
      <c r="EW201" s="197"/>
      <c r="EX201" s="197"/>
      <c r="EY201" s="197"/>
      <c r="EZ201" s="197"/>
      <c r="FA201" s="197"/>
      <c r="FB201" s="197"/>
      <c r="FC201" s="197"/>
      <c r="FD201" s="197"/>
      <c r="FE201" s="197"/>
      <c r="FF201" s="197"/>
      <c r="FG201" s="197"/>
      <c r="FH201" s="197"/>
      <c r="FI201" s="197"/>
      <c r="FJ201" s="197"/>
      <c r="FK201" s="197"/>
      <c r="FL201" s="197"/>
      <c r="FM201" s="197"/>
      <c r="FN201" s="197"/>
      <c r="FO201" s="197"/>
      <c r="FP201" s="197"/>
      <c r="FQ201" s="197"/>
      <c r="FR201" s="197"/>
      <c r="FS201" s="197"/>
      <c r="FT201" s="197"/>
      <c r="FU201" s="197"/>
      <c r="FV201" s="197"/>
      <c r="FW201" s="197"/>
      <c r="FX201" s="197"/>
      <c r="FY201" s="197"/>
      <c r="FZ201" s="197"/>
      <c r="GA201" s="197"/>
      <c r="GB201" s="197"/>
      <c r="GC201" s="197"/>
      <c r="GD201" s="197"/>
      <c r="GE201" s="197"/>
      <c r="GF201" s="197"/>
      <c r="GG201" s="197"/>
      <c r="GH201" s="197"/>
      <c r="GI201" s="197"/>
      <c r="GJ201" s="197"/>
      <c r="GK201" s="197"/>
      <c r="GL201" s="197"/>
      <c r="GM201" s="197"/>
      <c r="GN201" s="197"/>
      <c r="GO201" s="197"/>
      <c r="GP201" s="197"/>
      <c r="GQ201" s="197"/>
      <c r="GR201" s="197"/>
      <c r="GS201" s="197"/>
      <c r="GT201" s="197"/>
      <c r="GU201" s="197"/>
      <c r="GV201" s="197"/>
      <c r="GW201" s="197"/>
      <c r="GX201" s="197"/>
      <c r="GY201" s="197"/>
      <c r="GZ201" s="197"/>
      <c r="HA201" s="197"/>
      <c r="HB201" s="197"/>
      <c r="HC201" s="197"/>
      <c r="HD201" s="197"/>
      <c r="HE201" s="197"/>
      <c r="HF201" s="197"/>
      <c r="HG201" s="197"/>
      <c r="HH201" s="197"/>
      <c r="HI201" s="197"/>
      <c r="HJ201" s="197"/>
      <c r="HK201" s="197"/>
      <c r="HL201" s="197"/>
      <c r="HM201" s="197"/>
      <c r="HN201" s="197"/>
      <c r="HO201" s="197"/>
      <c r="HP201" s="197"/>
      <c r="HQ201" s="197"/>
      <c r="HR201" s="197"/>
      <c r="HS201" s="197"/>
      <c r="HT201" s="197"/>
      <c r="HU201" s="197"/>
      <c r="HV201" s="197"/>
      <c r="HW201" s="197"/>
      <c r="HX201" s="197"/>
      <c r="HY201" s="197"/>
      <c r="HZ201" s="197"/>
      <c r="IA201" s="197"/>
      <c r="IB201" s="197"/>
      <c r="IC201" s="197"/>
      <c r="ID201" s="197"/>
      <c r="IE201" s="197"/>
      <c r="IF201" s="197"/>
      <c r="IG201" s="197"/>
      <c r="IH201" s="197"/>
      <c r="II201" s="197"/>
      <c r="IJ201" s="197"/>
      <c r="IK201" s="197"/>
      <c r="IL201" s="197"/>
      <c r="IM201" s="197"/>
      <c r="IN201" s="197"/>
      <c r="IO201" s="197"/>
      <c r="IP201" s="197"/>
      <c r="IQ201" s="197"/>
      <c r="IR201" s="197"/>
      <c r="IS201" s="197"/>
      <c r="IT201" s="197"/>
      <c r="IU201" s="197"/>
      <c r="IV201" s="197"/>
      <c r="IW201" s="197"/>
      <c r="IX201" s="197"/>
      <c r="IY201" s="197"/>
      <c r="IZ201" s="197"/>
      <c r="JA201" s="197"/>
      <c r="JB201" s="197"/>
      <c r="JC201" s="197"/>
      <c r="JD201" s="197"/>
      <c r="JE201" s="197"/>
      <c r="JF201" s="197"/>
      <c r="JG201" s="197"/>
      <c r="JH201" s="197"/>
      <c r="JI201" s="197"/>
      <c r="JJ201" s="197"/>
      <c r="JK201" s="197"/>
      <c r="JL201" s="197"/>
      <c r="JM201" s="197"/>
      <c r="JN201" s="197"/>
      <c r="JO201" s="197"/>
      <c r="JP201" s="197"/>
      <c r="JQ201" s="197"/>
      <c r="JR201" s="197"/>
      <c r="JS201" s="197"/>
      <c r="JT201" s="197"/>
      <c r="JU201" s="197"/>
      <c r="JV201" s="197"/>
      <c r="JW201" s="197"/>
      <c r="JX201" s="197"/>
      <c r="JY201" s="197"/>
      <c r="JZ201" s="197"/>
      <c r="KA201" s="197"/>
      <c r="KB201" s="197"/>
      <c r="KC201" s="197"/>
      <c r="KD201" s="197"/>
      <c r="KE201" s="197"/>
      <c r="KF201" s="197"/>
      <c r="KG201" s="197"/>
      <c r="KH201" s="197"/>
      <c r="KI201" s="197"/>
      <c r="KJ201" s="197"/>
      <c r="KK201" s="197"/>
      <c r="KL201" s="197"/>
      <c r="KM201" s="197"/>
      <c r="KN201" s="197"/>
      <c r="KO201" s="197"/>
      <c r="KP201" s="197"/>
      <c r="KQ201" s="197"/>
      <c r="KR201" s="197"/>
      <c r="KS201" s="197"/>
      <c r="KT201" s="197"/>
      <c r="KU201" s="197"/>
      <c r="KV201" s="197"/>
      <c r="KW201" s="197"/>
      <c r="KX201" s="197"/>
      <c r="KY201" s="197"/>
      <c r="KZ201" s="197"/>
      <c r="LA201" s="197"/>
      <c r="LB201" s="197"/>
      <c r="LC201" s="197"/>
      <c r="LD201" s="197"/>
      <c r="LE201" s="197"/>
      <c r="LF201" s="197"/>
      <c r="LG201" s="197"/>
      <c r="LH201" s="197"/>
      <c r="LI201" s="197"/>
      <c r="LJ201" s="197"/>
      <c r="LK201" s="197"/>
      <c r="LL201" s="197"/>
      <c r="LM201" s="197"/>
      <c r="LN201" s="197"/>
      <c r="LO201" s="197"/>
      <c r="LP201" s="197"/>
      <c r="LQ201" s="197"/>
      <c r="LR201" s="197"/>
      <c r="LS201" s="197"/>
      <c r="LT201" s="197"/>
      <c r="LU201" s="197"/>
      <c r="LV201" s="197"/>
      <c r="LW201" s="197"/>
      <c r="LX201" s="197"/>
      <c r="LY201" s="197"/>
      <c r="LZ201" s="197"/>
      <c r="MA201" s="197"/>
      <c r="MB201" s="197"/>
      <c r="MC201" s="197"/>
      <c r="MD201" s="197"/>
      <c r="ME201" s="197"/>
      <c r="MF201" s="197"/>
      <c r="MG201" s="197"/>
      <c r="MH201" s="197"/>
      <c r="MI201" s="197"/>
      <c r="MJ201" s="197"/>
      <c r="MK201" s="197"/>
      <c r="ML201" s="197"/>
      <c r="MM201" s="197"/>
      <c r="MN201" s="197"/>
      <c r="MO201" s="197"/>
      <c r="MP201" s="197"/>
      <c r="MQ201" s="197"/>
      <c r="MR201" s="197"/>
      <c r="MS201" s="197"/>
      <c r="MT201" s="197"/>
      <c r="MU201" s="197"/>
      <c r="MV201" s="197"/>
      <c r="MW201" s="197"/>
      <c r="MX201" s="197"/>
      <c r="MY201" s="197"/>
      <c r="MZ201" s="197"/>
      <c r="NA201" s="197"/>
      <c r="NB201" s="197"/>
      <c r="NC201" s="197"/>
      <c r="ND201" s="197"/>
      <c r="NE201" s="197"/>
      <c r="NF201" s="197"/>
      <c r="NG201" s="197"/>
      <c r="NH201" s="197"/>
      <c r="NI201" s="197"/>
      <c r="NJ201" s="197"/>
      <c r="NK201" s="197"/>
      <c r="NL201" s="197"/>
      <c r="NM201" s="197"/>
      <c r="NN201" s="197"/>
      <c r="NO201" s="197"/>
      <c r="NP201" s="197"/>
      <c r="NQ201" s="197"/>
      <c r="NR201" s="197"/>
      <c r="NS201" s="197"/>
      <c r="NT201" s="197"/>
      <c r="NU201" s="197"/>
      <c r="NV201" s="197"/>
      <c r="NW201" s="197"/>
      <c r="NX201" s="197"/>
      <c r="NY201" s="197"/>
      <c r="NZ201" s="197"/>
      <c r="OA201" s="197"/>
      <c r="OB201" s="197"/>
      <c r="OC201" s="197"/>
      <c r="OD201" s="197"/>
      <c r="OE201" s="197"/>
      <c r="OF201" s="197"/>
      <c r="OG201" s="197"/>
      <c r="OH201" s="197"/>
      <c r="OI201" s="197"/>
      <c r="OJ201" s="197"/>
      <c r="OK201" s="197"/>
      <c r="OL201" s="197"/>
      <c r="OM201" s="197"/>
      <c r="ON201" s="197"/>
      <c r="OO201" s="197"/>
      <c r="OP201" s="197"/>
      <c r="OQ201" s="197"/>
      <c r="OR201" s="197"/>
      <c r="OS201" s="197"/>
      <c r="OT201" s="197"/>
      <c r="OU201" s="197"/>
      <c r="OV201" s="197"/>
      <c r="OW201" s="197"/>
      <c r="OX201" s="197"/>
      <c r="OY201" s="197"/>
      <c r="OZ201" s="197"/>
      <c r="PA201" s="197"/>
      <c r="PB201" s="197"/>
      <c r="PC201" s="197"/>
      <c r="PD201" s="197"/>
      <c r="PE201" s="197"/>
      <c r="PF201" s="197"/>
      <c r="PG201" s="197"/>
      <c r="PH201" s="197"/>
      <c r="PI201" s="197"/>
      <c r="PJ201" s="197"/>
      <c r="PK201" s="197"/>
      <c r="PL201" s="197"/>
      <c r="PM201" s="197"/>
      <c r="PN201" s="197"/>
      <c r="PO201" s="197"/>
      <c r="PP201" s="197"/>
      <c r="PQ201" s="197"/>
      <c r="PR201" s="197"/>
      <c r="PS201" s="197"/>
      <c r="PT201" s="197"/>
      <c r="PU201" s="197"/>
      <c r="PV201" s="197"/>
      <c r="PW201" s="197"/>
      <c r="PX201" s="197"/>
      <c r="PY201" s="197"/>
      <c r="PZ201" s="197"/>
      <c r="QA201" s="197"/>
      <c r="QB201" s="197"/>
      <c r="QC201" s="197"/>
      <c r="QD201" s="197"/>
      <c r="QE201" s="197"/>
      <c r="QF201" s="197"/>
      <c r="QG201" s="197"/>
      <c r="QH201" s="197"/>
      <c r="QI201" s="197"/>
      <c r="QJ201" s="197"/>
      <c r="QK201" s="197"/>
      <c r="QL201" s="197"/>
      <c r="QM201" s="197"/>
      <c r="QN201" s="197"/>
      <c r="QO201" s="197"/>
      <c r="QP201" s="197"/>
      <c r="QQ201" s="197"/>
      <c r="QR201" s="197"/>
      <c r="QS201" s="197"/>
      <c r="QT201" s="197"/>
      <c r="QU201" s="197"/>
      <c r="QV201" s="197"/>
      <c r="QW201" s="197"/>
      <c r="QX201" s="197"/>
      <c r="QY201" s="197"/>
      <c r="QZ201" s="197"/>
      <c r="RA201" s="197"/>
      <c r="RB201" s="197"/>
      <c r="RC201" s="197"/>
      <c r="RD201" s="197"/>
      <c r="RE201" s="197"/>
      <c r="RF201" s="197"/>
      <c r="RG201" s="197"/>
      <c r="RH201" s="197"/>
      <c r="RI201" s="197"/>
      <c r="RJ201" s="197"/>
      <c r="RK201" s="197"/>
      <c r="RL201" s="197"/>
      <c r="RM201" s="197"/>
      <c r="RN201" s="197"/>
      <c r="RO201" s="197"/>
      <c r="RP201" s="197"/>
      <c r="RQ201" s="197"/>
      <c r="RR201" s="197"/>
      <c r="RS201" s="197"/>
      <c r="RT201" s="197"/>
      <c r="RU201" s="197"/>
      <c r="RV201" s="197"/>
      <c r="RW201" s="197"/>
      <c r="RX201" s="197"/>
      <c r="RY201" s="197"/>
      <c r="RZ201" s="197"/>
      <c r="SA201" s="197"/>
      <c r="SB201" s="197"/>
      <c r="SC201" s="197"/>
      <c r="SD201" s="197"/>
      <c r="SE201" s="197"/>
      <c r="SF201" s="197"/>
      <c r="SG201" s="197"/>
      <c r="SH201" s="197"/>
      <c r="SI201" s="197"/>
      <c r="SJ201" s="197"/>
      <c r="SK201" s="197"/>
      <c r="SL201" s="197"/>
      <c r="SM201" s="197"/>
      <c r="SN201" s="197"/>
      <c r="SO201" s="197"/>
      <c r="SP201" s="197"/>
      <c r="SQ201" s="197"/>
      <c r="SR201" s="197"/>
      <c r="SS201" s="197"/>
      <c r="ST201" s="197"/>
      <c r="SU201" s="197"/>
      <c r="SV201" s="197"/>
      <c r="SW201" s="197"/>
      <c r="SX201" s="197"/>
      <c r="SY201" s="197"/>
      <c r="SZ201" s="197"/>
      <c r="TA201" s="197"/>
      <c r="TB201" s="197"/>
      <c r="TC201" s="197"/>
      <c r="TD201" s="197"/>
      <c r="TE201" s="197"/>
      <c r="TF201" s="197"/>
      <c r="TG201" s="197"/>
      <c r="TH201" s="197"/>
      <c r="TI201" s="197"/>
      <c r="TJ201" s="197"/>
      <c r="TK201" s="197"/>
      <c r="TL201" s="197"/>
      <c r="TM201" s="197"/>
      <c r="TN201" s="197"/>
      <c r="TO201" s="197"/>
      <c r="TP201" s="197"/>
      <c r="TQ201" s="197"/>
      <c r="TR201" s="197"/>
      <c r="TS201" s="197"/>
      <c r="TT201" s="197"/>
      <c r="TU201" s="197"/>
      <c r="TV201" s="197"/>
      <c r="TW201" s="197"/>
      <c r="TX201" s="197"/>
      <c r="TY201" s="197"/>
      <c r="TZ201" s="197"/>
      <c r="UA201" s="197"/>
      <c r="UB201" s="197"/>
      <c r="UC201" s="197"/>
      <c r="UD201" s="197"/>
      <c r="UE201" s="197"/>
      <c r="UF201" s="197"/>
      <c r="UG201" s="197"/>
      <c r="UH201" s="197"/>
      <c r="UI201" s="197"/>
      <c r="UJ201" s="197"/>
      <c r="UK201" s="197"/>
      <c r="UL201" s="197"/>
      <c r="UM201" s="197"/>
      <c r="UN201" s="197"/>
      <c r="UO201" s="197"/>
      <c r="UP201" s="197"/>
      <c r="UQ201" s="197"/>
      <c r="UR201" s="197"/>
      <c r="US201" s="197"/>
      <c r="UT201" s="197"/>
      <c r="UU201" s="197"/>
      <c r="UV201" s="197"/>
      <c r="UW201" s="197"/>
      <c r="UX201" s="197"/>
      <c r="UY201" s="197"/>
      <c r="UZ201" s="197"/>
      <c r="VA201" s="197"/>
      <c r="VB201" s="197"/>
      <c r="VC201" s="197"/>
      <c r="VD201" s="197"/>
      <c r="VE201" s="197"/>
      <c r="VF201" s="197"/>
      <c r="VG201" s="197"/>
      <c r="VH201" s="197"/>
      <c r="VI201" s="197"/>
      <c r="VJ201" s="197"/>
      <c r="VK201" s="197"/>
      <c r="VL201" s="197"/>
      <c r="VM201" s="197"/>
      <c r="VN201" s="197"/>
      <c r="VO201" s="197"/>
      <c r="VP201" s="197"/>
      <c r="VQ201" s="197"/>
      <c r="VR201" s="197"/>
      <c r="VS201" s="197"/>
      <c r="VT201" s="197"/>
      <c r="VU201" s="197"/>
      <c r="VV201" s="197"/>
      <c r="VW201" s="197"/>
      <c r="VX201" s="197"/>
      <c r="VY201" s="197"/>
      <c r="VZ201" s="197"/>
      <c r="WA201" s="197"/>
      <c r="WB201" s="197"/>
      <c r="WC201" s="197"/>
      <c r="WD201" s="197"/>
      <c r="WE201" s="197"/>
      <c r="WF201" s="197"/>
      <c r="WG201" s="197"/>
      <c r="WH201" s="197"/>
      <c r="WI201" s="197"/>
      <c r="WJ201" s="197"/>
      <c r="WK201" s="197"/>
    </row>
    <row r="202" s="197" customFormat="1" ht="12.75" customHeight="1">
      <c r="A202" s="179"/>
      <c r="B202" s="170"/>
      <c r="C202" s="170"/>
      <c r="D202" s="18"/>
      <c r="E202" s="323"/>
      <c r="F202" s="180"/>
      <c r="G202" s="181"/>
      <c r="H202" s="78"/>
      <c r="I202" s="78"/>
      <c r="J202" s="181"/>
      <c r="K202" s="209"/>
      <c r="L202" s="205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7"/>
      <c r="BH202" s="197"/>
      <c r="BI202" s="197"/>
      <c r="BJ202" s="197"/>
      <c r="BK202" s="197"/>
      <c r="BL202" s="197"/>
      <c r="BM202" s="197"/>
      <c r="BN202" s="197"/>
      <c r="BO202" s="197"/>
      <c r="BP202" s="197"/>
      <c r="BQ202" s="197"/>
      <c r="BR202" s="197"/>
      <c r="BS202" s="197"/>
      <c r="BT202" s="197"/>
      <c r="BU202" s="197"/>
      <c r="BV202" s="197"/>
      <c r="BW202" s="197"/>
      <c r="BX202" s="197"/>
      <c r="BY202" s="197"/>
      <c r="BZ202" s="197"/>
      <c r="CA202" s="197"/>
      <c r="CB202" s="197"/>
      <c r="CC202" s="197"/>
      <c r="CD202" s="197"/>
      <c r="CE202" s="197"/>
      <c r="CF202" s="197"/>
      <c r="CG202" s="197"/>
      <c r="CH202" s="197"/>
      <c r="CI202" s="197"/>
      <c r="CJ202" s="197"/>
      <c r="CK202" s="197"/>
      <c r="CL202" s="197"/>
      <c r="CM202" s="197"/>
      <c r="CN202" s="197"/>
      <c r="CO202" s="197"/>
      <c r="CP202" s="197"/>
      <c r="CQ202" s="197"/>
      <c r="CR202" s="197"/>
      <c r="CS202" s="197"/>
      <c r="CT202" s="197"/>
      <c r="CU202" s="197"/>
      <c r="CV202" s="197"/>
      <c r="CW202" s="197"/>
      <c r="CX202" s="197"/>
      <c r="CY202" s="197"/>
      <c r="CZ202" s="197"/>
      <c r="DA202" s="197"/>
      <c r="DB202" s="197"/>
      <c r="DC202" s="197"/>
      <c r="DD202" s="197"/>
      <c r="DE202" s="197"/>
      <c r="DF202" s="197"/>
      <c r="DG202" s="197"/>
      <c r="DH202" s="197"/>
      <c r="DI202" s="197"/>
      <c r="DJ202" s="197"/>
      <c r="DK202" s="197"/>
      <c r="DL202" s="197"/>
      <c r="DM202" s="197"/>
      <c r="DN202" s="197"/>
      <c r="DO202" s="197"/>
      <c r="DP202" s="197"/>
      <c r="DQ202" s="197"/>
      <c r="DR202" s="197"/>
      <c r="DS202" s="197"/>
      <c r="DT202" s="197"/>
      <c r="DU202" s="197"/>
      <c r="DV202" s="197"/>
      <c r="DW202" s="197"/>
      <c r="DX202" s="197"/>
      <c r="DY202" s="197"/>
      <c r="DZ202" s="197"/>
      <c r="EA202" s="197"/>
      <c r="EB202" s="197"/>
      <c r="EC202" s="197"/>
      <c r="ED202" s="197"/>
      <c r="EE202" s="197"/>
      <c r="EF202" s="197"/>
      <c r="EG202" s="197"/>
      <c r="EH202" s="197"/>
      <c r="EI202" s="197"/>
      <c r="EJ202" s="197"/>
      <c r="EK202" s="197"/>
      <c r="EL202" s="197"/>
      <c r="EM202" s="197"/>
      <c r="EN202" s="197"/>
      <c r="EO202" s="197"/>
      <c r="EP202" s="197"/>
      <c r="EQ202" s="197"/>
      <c r="ER202" s="197"/>
      <c r="ES202" s="197"/>
      <c r="ET202" s="197"/>
      <c r="EU202" s="197"/>
      <c r="EV202" s="197"/>
      <c r="EW202" s="197"/>
      <c r="EX202" s="197"/>
      <c r="EY202" s="197"/>
      <c r="EZ202" s="197"/>
      <c r="FA202" s="197"/>
      <c r="FB202" s="197"/>
      <c r="FC202" s="197"/>
      <c r="FD202" s="197"/>
      <c r="FE202" s="197"/>
      <c r="FF202" s="197"/>
      <c r="FG202" s="197"/>
      <c r="FH202" s="197"/>
      <c r="FI202" s="197"/>
      <c r="FJ202" s="197"/>
      <c r="FK202" s="197"/>
      <c r="FL202" s="197"/>
      <c r="FM202" s="197"/>
      <c r="FN202" s="197"/>
      <c r="FO202" s="197"/>
      <c r="FP202" s="197"/>
      <c r="FQ202" s="197"/>
      <c r="FR202" s="197"/>
      <c r="FS202" s="197"/>
      <c r="FT202" s="197"/>
      <c r="FU202" s="197"/>
      <c r="FV202" s="197"/>
      <c r="FW202" s="197"/>
      <c r="FX202" s="197"/>
      <c r="FY202" s="197"/>
      <c r="FZ202" s="197"/>
      <c r="GA202" s="197"/>
      <c r="GB202" s="197"/>
      <c r="GC202" s="197"/>
      <c r="GD202" s="197"/>
      <c r="GE202" s="197"/>
      <c r="GF202" s="197"/>
      <c r="GG202" s="197"/>
      <c r="GH202" s="197"/>
      <c r="GI202" s="197"/>
      <c r="GJ202" s="197"/>
      <c r="GK202" s="197"/>
      <c r="GL202" s="197"/>
      <c r="GM202" s="197"/>
      <c r="GN202" s="197"/>
      <c r="GO202" s="197"/>
      <c r="GP202" s="197"/>
      <c r="GQ202" s="197"/>
      <c r="GR202" s="197"/>
      <c r="GS202" s="197"/>
      <c r="GT202" s="197"/>
      <c r="GU202" s="197"/>
      <c r="GV202" s="197"/>
      <c r="GW202" s="197"/>
      <c r="GX202" s="197"/>
      <c r="GY202" s="197"/>
      <c r="GZ202" s="197"/>
      <c r="HA202" s="197"/>
      <c r="HB202" s="197"/>
      <c r="HC202" s="197"/>
      <c r="HD202" s="197"/>
      <c r="HE202" s="197"/>
      <c r="HF202" s="197"/>
      <c r="HG202" s="197"/>
      <c r="HH202" s="197"/>
      <c r="HI202" s="197"/>
      <c r="HJ202" s="197"/>
      <c r="HK202" s="197"/>
      <c r="HL202" s="197"/>
      <c r="HM202" s="197"/>
      <c r="HN202" s="197"/>
      <c r="HO202" s="197"/>
      <c r="HP202" s="197"/>
      <c r="HQ202" s="197"/>
      <c r="HR202" s="197"/>
      <c r="HS202" s="197"/>
      <c r="HT202" s="197"/>
      <c r="HU202" s="197"/>
      <c r="HV202" s="197"/>
      <c r="HW202" s="197"/>
      <c r="HX202" s="197"/>
      <c r="HY202" s="197"/>
      <c r="HZ202" s="197"/>
      <c r="IA202" s="197"/>
      <c r="IB202" s="197"/>
      <c r="IC202" s="197"/>
      <c r="ID202" s="197"/>
      <c r="IE202" s="197"/>
      <c r="IF202" s="197"/>
      <c r="IG202" s="197"/>
      <c r="IH202" s="197"/>
      <c r="II202" s="197"/>
      <c r="IJ202" s="197"/>
      <c r="IK202" s="197"/>
      <c r="IL202" s="197"/>
      <c r="IM202" s="197"/>
      <c r="IN202" s="197"/>
      <c r="IO202" s="197"/>
      <c r="IP202" s="197"/>
      <c r="IQ202" s="197"/>
      <c r="IR202" s="197"/>
      <c r="IS202" s="197"/>
      <c r="IT202" s="197"/>
      <c r="IU202" s="197"/>
      <c r="IV202" s="197"/>
      <c r="IW202" s="197"/>
      <c r="IX202" s="197"/>
      <c r="IY202" s="197"/>
      <c r="IZ202" s="197"/>
      <c r="JA202" s="197"/>
      <c r="JB202" s="197"/>
      <c r="JC202" s="197"/>
      <c r="JD202" s="197"/>
      <c r="JE202" s="197"/>
      <c r="JF202" s="197"/>
      <c r="JG202" s="197"/>
      <c r="JH202" s="197"/>
      <c r="JI202" s="197"/>
      <c r="JJ202" s="197"/>
      <c r="JK202" s="197"/>
      <c r="JL202" s="197"/>
      <c r="JM202" s="197"/>
      <c r="JN202" s="197"/>
      <c r="JO202" s="197"/>
      <c r="JP202" s="197"/>
      <c r="JQ202" s="197"/>
      <c r="JR202" s="197"/>
      <c r="JS202" s="197"/>
      <c r="JT202" s="197"/>
      <c r="JU202" s="197"/>
      <c r="JV202" s="197"/>
      <c r="JW202" s="197"/>
      <c r="JX202" s="197"/>
      <c r="JY202" s="197"/>
      <c r="JZ202" s="197"/>
      <c r="KA202" s="197"/>
      <c r="KB202" s="197"/>
      <c r="KC202" s="197"/>
      <c r="KD202" s="197"/>
      <c r="KE202" s="197"/>
      <c r="KF202" s="197"/>
      <c r="KG202" s="197"/>
      <c r="KH202" s="197"/>
      <c r="KI202" s="197"/>
      <c r="KJ202" s="197"/>
      <c r="KK202" s="197"/>
      <c r="KL202" s="197"/>
      <c r="KM202" s="197"/>
      <c r="KN202" s="197"/>
      <c r="KO202" s="197"/>
      <c r="KP202" s="197"/>
      <c r="KQ202" s="197"/>
      <c r="KR202" s="197"/>
      <c r="KS202" s="197"/>
      <c r="KT202" s="197"/>
      <c r="KU202" s="197"/>
      <c r="KV202" s="197"/>
      <c r="KW202" s="197"/>
      <c r="KX202" s="197"/>
      <c r="KY202" s="197"/>
      <c r="KZ202" s="197"/>
      <c r="LA202" s="197"/>
      <c r="LB202" s="197"/>
      <c r="LC202" s="197"/>
      <c r="LD202" s="197"/>
      <c r="LE202" s="197"/>
      <c r="LF202" s="197"/>
      <c r="LG202" s="197"/>
      <c r="LH202" s="197"/>
      <c r="LI202" s="197"/>
      <c r="LJ202" s="197"/>
      <c r="LK202" s="197"/>
      <c r="LL202" s="197"/>
      <c r="LM202" s="197"/>
      <c r="LN202" s="197"/>
      <c r="LO202" s="197"/>
      <c r="LP202" s="197"/>
      <c r="LQ202" s="197"/>
      <c r="LR202" s="197"/>
      <c r="LS202" s="197"/>
      <c r="LT202" s="197"/>
      <c r="LU202" s="197"/>
      <c r="LV202" s="197"/>
      <c r="LW202" s="197"/>
      <c r="LX202" s="197"/>
      <c r="LY202" s="197"/>
      <c r="LZ202" s="197"/>
      <c r="MA202" s="197"/>
      <c r="MB202" s="197"/>
      <c r="MC202" s="197"/>
      <c r="MD202" s="197"/>
      <c r="ME202" s="197"/>
      <c r="MF202" s="197"/>
      <c r="MG202" s="197"/>
      <c r="MH202" s="197"/>
      <c r="MI202" s="197"/>
      <c r="MJ202" s="197"/>
      <c r="MK202" s="197"/>
      <c r="ML202" s="197"/>
      <c r="MM202" s="197"/>
      <c r="MN202" s="197"/>
      <c r="MO202" s="197"/>
      <c r="MP202" s="197"/>
      <c r="MQ202" s="197"/>
      <c r="MR202" s="197"/>
      <c r="MS202" s="197"/>
      <c r="MT202" s="197"/>
      <c r="MU202" s="197"/>
      <c r="MV202" s="197"/>
      <c r="MW202" s="197"/>
      <c r="MX202" s="197"/>
      <c r="MY202" s="197"/>
      <c r="MZ202" s="197"/>
      <c r="NA202" s="197"/>
      <c r="NB202" s="197"/>
      <c r="NC202" s="197"/>
      <c r="ND202" s="197"/>
      <c r="NE202" s="197"/>
      <c r="NF202" s="197"/>
      <c r="NG202" s="197"/>
      <c r="NH202" s="197"/>
      <c r="NI202" s="197"/>
      <c r="NJ202" s="197"/>
      <c r="NK202" s="197"/>
      <c r="NL202" s="197"/>
      <c r="NM202" s="197"/>
      <c r="NN202" s="197"/>
      <c r="NO202" s="197"/>
      <c r="NP202" s="197"/>
      <c r="NQ202" s="197"/>
      <c r="NR202" s="197"/>
      <c r="NS202" s="197"/>
      <c r="NT202" s="197"/>
      <c r="NU202" s="197"/>
      <c r="NV202" s="197"/>
      <c r="NW202" s="197"/>
      <c r="NX202" s="197"/>
      <c r="NY202" s="197"/>
      <c r="NZ202" s="197"/>
      <c r="OA202" s="197"/>
      <c r="OB202" s="197"/>
      <c r="OC202" s="197"/>
      <c r="OD202" s="197"/>
      <c r="OE202" s="197"/>
      <c r="OF202" s="197"/>
      <c r="OG202" s="197"/>
      <c r="OH202" s="197"/>
      <c r="OI202" s="197"/>
      <c r="OJ202" s="197"/>
      <c r="OK202" s="197"/>
      <c r="OL202" s="197"/>
      <c r="OM202" s="197"/>
      <c r="ON202" s="197"/>
      <c r="OO202" s="197"/>
      <c r="OP202" s="197"/>
      <c r="OQ202" s="197"/>
      <c r="OR202" s="197"/>
      <c r="OS202" s="197"/>
      <c r="OT202" s="197"/>
      <c r="OU202" s="197"/>
      <c r="OV202" s="197"/>
      <c r="OW202" s="197"/>
      <c r="OX202" s="197"/>
      <c r="OY202" s="197"/>
      <c r="OZ202" s="197"/>
      <c r="PA202" s="197"/>
      <c r="PB202" s="197"/>
      <c r="PC202" s="197"/>
      <c r="PD202" s="197"/>
      <c r="PE202" s="197"/>
      <c r="PF202" s="197"/>
      <c r="PG202" s="197"/>
      <c r="PH202" s="197"/>
      <c r="PI202" s="197"/>
      <c r="PJ202" s="197"/>
      <c r="PK202" s="197"/>
      <c r="PL202" s="197"/>
      <c r="PM202" s="197"/>
      <c r="PN202" s="197"/>
      <c r="PO202" s="197"/>
      <c r="PP202" s="197"/>
      <c r="PQ202" s="197"/>
      <c r="PR202" s="197"/>
      <c r="PS202" s="197"/>
      <c r="PT202" s="197"/>
      <c r="PU202" s="197"/>
      <c r="PV202" s="197"/>
      <c r="PW202" s="197"/>
      <c r="PX202" s="197"/>
      <c r="PY202" s="197"/>
      <c r="PZ202" s="197"/>
      <c r="QA202" s="197"/>
      <c r="QB202" s="197"/>
      <c r="QC202" s="197"/>
      <c r="QD202" s="197"/>
      <c r="QE202" s="197"/>
      <c r="QF202" s="197"/>
      <c r="QG202" s="197"/>
      <c r="QH202" s="197"/>
      <c r="QI202" s="197"/>
      <c r="QJ202" s="197"/>
      <c r="QK202" s="197"/>
      <c r="QL202" s="197"/>
      <c r="QM202" s="197"/>
      <c r="QN202" s="197"/>
      <c r="QO202" s="197"/>
      <c r="QP202" s="197"/>
      <c r="QQ202" s="197"/>
      <c r="QR202" s="197"/>
      <c r="QS202" s="197"/>
      <c r="QT202" s="197"/>
      <c r="QU202" s="197"/>
      <c r="QV202" s="197"/>
      <c r="QW202" s="197"/>
      <c r="QX202" s="197"/>
      <c r="QY202" s="197"/>
      <c r="QZ202" s="197"/>
      <c r="RA202" s="197"/>
      <c r="RB202" s="197"/>
      <c r="RC202" s="197"/>
      <c r="RD202" s="197"/>
      <c r="RE202" s="197"/>
      <c r="RF202" s="197"/>
      <c r="RG202" s="197"/>
      <c r="RH202" s="197"/>
      <c r="RI202" s="197"/>
      <c r="RJ202" s="197"/>
      <c r="RK202" s="197"/>
      <c r="RL202" s="197"/>
      <c r="RM202" s="197"/>
      <c r="RN202" s="197"/>
      <c r="RO202" s="197"/>
      <c r="RP202" s="197"/>
      <c r="RQ202" s="197"/>
      <c r="RR202" s="197"/>
      <c r="RS202" s="197"/>
      <c r="RT202" s="197"/>
      <c r="RU202" s="197"/>
      <c r="RV202" s="197"/>
      <c r="RW202" s="197"/>
      <c r="RX202" s="197"/>
      <c r="RY202" s="197"/>
      <c r="RZ202" s="197"/>
      <c r="SA202" s="197"/>
      <c r="SB202" s="197"/>
      <c r="SC202" s="197"/>
      <c r="SD202" s="197"/>
      <c r="SE202" s="197"/>
      <c r="SF202" s="197"/>
      <c r="SG202" s="197"/>
      <c r="SH202" s="197"/>
      <c r="SI202" s="197"/>
      <c r="SJ202" s="197"/>
      <c r="SK202" s="197"/>
      <c r="SL202" s="197"/>
      <c r="SM202" s="197"/>
      <c r="SN202" s="197"/>
      <c r="SO202" s="197"/>
      <c r="SP202" s="197"/>
      <c r="SQ202" s="197"/>
      <c r="SR202" s="197"/>
      <c r="SS202" s="197"/>
      <c r="ST202" s="197"/>
      <c r="SU202" s="197"/>
      <c r="SV202" s="197"/>
      <c r="SW202" s="197"/>
      <c r="SX202" s="197"/>
      <c r="SY202" s="197"/>
      <c r="SZ202" s="197"/>
      <c r="TA202" s="197"/>
      <c r="TB202" s="197"/>
      <c r="TC202" s="197"/>
      <c r="TD202" s="197"/>
      <c r="TE202" s="197"/>
      <c r="TF202" s="197"/>
      <c r="TG202" s="197"/>
      <c r="TH202" s="197"/>
      <c r="TI202" s="197"/>
      <c r="TJ202" s="197"/>
      <c r="TK202" s="197"/>
      <c r="TL202" s="197"/>
      <c r="TM202" s="197"/>
      <c r="TN202" s="197"/>
      <c r="TO202" s="197"/>
      <c r="TP202" s="197"/>
      <c r="TQ202" s="197"/>
      <c r="TR202" s="197"/>
      <c r="TS202" s="197"/>
      <c r="TT202" s="197"/>
      <c r="TU202" s="197"/>
      <c r="TV202" s="197"/>
      <c r="TW202" s="197"/>
      <c r="TX202" s="197"/>
      <c r="TY202" s="197"/>
      <c r="TZ202" s="197"/>
      <c r="UA202" s="197"/>
      <c r="UB202" s="197"/>
      <c r="UC202" s="197"/>
      <c r="UD202" s="197"/>
      <c r="UE202" s="197"/>
      <c r="UF202" s="197"/>
      <c r="UG202" s="197"/>
      <c r="UH202" s="197"/>
      <c r="UI202" s="197"/>
      <c r="UJ202" s="197"/>
      <c r="UK202" s="197"/>
      <c r="UL202" s="197"/>
      <c r="UM202" s="197"/>
      <c r="UN202" s="197"/>
      <c r="UO202" s="197"/>
      <c r="UP202" s="197"/>
      <c r="UQ202" s="197"/>
      <c r="UR202" s="197"/>
      <c r="US202" s="197"/>
      <c r="UT202" s="197"/>
      <c r="UU202" s="197"/>
      <c r="UV202" s="197"/>
      <c r="UW202" s="197"/>
      <c r="UX202" s="197"/>
      <c r="UY202" s="197"/>
      <c r="UZ202" s="197"/>
      <c r="VA202" s="197"/>
      <c r="VB202" s="197"/>
      <c r="VC202" s="197"/>
      <c r="VD202" s="197"/>
      <c r="VE202" s="197"/>
      <c r="VF202" s="197"/>
      <c r="VG202" s="197"/>
      <c r="VH202" s="197"/>
      <c r="VI202" s="197"/>
      <c r="VJ202" s="197"/>
      <c r="VK202" s="197"/>
      <c r="VL202" s="197"/>
      <c r="VM202" s="197"/>
      <c r="VN202" s="197"/>
      <c r="VO202" s="197"/>
      <c r="VP202" s="197"/>
      <c r="VQ202" s="197"/>
      <c r="VR202" s="197"/>
      <c r="VS202" s="197"/>
      <c r="VT202" s="197"/>
      <c r="VU202" s="197"/>
      <c r="VV202" s="197"/>
      <c r="VW202" s="197"/>
      <c r="VX202" s="197"/>
      <c r="VY202" s="197"/>
      <c r="VZ202" s="197"/>
      <c r="WA202" s="197"/>
      <c r="WB202" s="197"/>
      <c r="WC202" s="197"/>
      <c r="WD202" s="197"/>
      <c r="WE202" s="197"/>
      <c r="WF202" s="197"/>
      <c r="WG202" s="197"/>
      <c r="WH202" s="197"/>
      <c r="WI202" s="197"/>
      <c r="WJ202" s="197"/>
      <c r="WK202" s="197"/>
    </row>
    <row r="203" ht="12.75" customHeight="1">
      <c r="A203" s="213" t="s">
        <v>209</v>
      </c>
      <c r="B203" s="214"/>
      <c r="C203" s="214"/>
      <c r="D203" s="18"/>
      <c r="E203" s="215"/>
      <c r="F203" s="215"/>
      <c r="G203" s="216"/>
      <c r="H203" s="217"/>
      <c r="I203" s="217"/>
      <c r="J203" s="216"/>
      <c r="K203" s="218"/>
      <c r="L203" s="146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249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  <c r="VX203" s="1"/>
      <c r="VY203" s="1"/>
      <c r="VZ203" s="1"/>
      <c r="WA203" s="1"/>
      <c r="WB203" s="1"/>
      <c r="WC203" s="1"/>
      <c r="WD203" s="1"/>
      <c r="WE203" s="1"/>
      <c r="WF203" s="1"/>
      <c r="WG203" s="1"/>
      <c r="WH203" s="1"/>
      <c r="WI203" s="1"/>
      <c r="WJ203" s="1"/>
      <c r="WK203" s="1"/>
    </row>
    <row r="204" ht="12.75" customHeight="1">
      <c r="A204" s="219"/>
      <c r="B204" s="214"/>
      <c r="C204" s="190"/>
      <c r="D204" s="4"/>
      <c r="E204" s="200"/>
      <c r="F204" s="200"/>
      <c r="G204" s="203"/>
      <c r="H204" s="202"/>
      <c r="I204" s="202"/>
      <c r="J204" s="203"/>
      <c r="K204" s="478"/>
      <c r="L204" s="146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249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  <c r="VX204" s="1"/>
      <c r="VY204" s="1"/>
      <c r="VZ204" s="1"/>
      <c r="WA204" s="1"/>
      <c r="WB204" s="1"/>
      <c r="WC204" s="1"/>
      <c r="WD204" s="1"/>
      <c r="WE204" s="1"/>
      <c r="WF204" s="1"/>
      <c r="WG204" s="1"/>
      <c r="WH204" s="1"/>
      <c r="WI204" s="1"/>
      <c r="WJ204" s="1"/>
      <c r="WK204" s="1"/>
    </row>
    <row r="205" ht="12.75" customHeight="1">
      <c r="A205" s="479" t="s">
        <v>210</v>
      </c>
      <c r="B205" s="480"/>
      <c r="C205" s="480"/>
      <c r="D205" s="467"/>
      <c r="E205" s="481"/>
      <c r="F205" s="481"/>
      <c r="G205" s="482"/>
      <c r="H205" s="483"/>
      <c r="I205" s="483"/>
      <c r="J205" s="482"/>
      <c r="K205" s="484"/>
      <c r="L205" s="146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249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  <c r="VX205" s="1"/>
      <c r="VY205" s="1"/>
      <c r="VZ205" s="1"/>
      <c r="WA205" s="1"/>
      <c r="WB205" s="1"/>
      <c r="WC205" s="1"/>
      <c r="WD205" s="1"/>
      <c r="WE205" s="1"/>
      <c r="WF205" s="1"/>
      <c r="WG205" s="1"/>
      <c r="WH205" s="1"/>
      <c r="WI205" s="1"/>
      <c r="WJ205" s="1"/>
      <c r="WK205" s="1"/>
    </row>
    <row r="206" s="1" customFormat="1" ht="29.25" customHeight="1">
      <c r="A206" s="485"/>
      <c r="B206" s="184" t="s">
        <v>211</v>
      </c>
      <c r="C206" s="486" t="s">
        <v>212</v>
      </c>
      <c r="D206" s="251">
        <v>1</v>
      </c>
      <c r="E206" s="487"/>
      <c r="F206" s="488">
        <v>3000</v>
      </c>
      <c r="G206" s="42">
        <v>2026</v>
      </c>
      <c r="H206" s="489">
        <v>15</v>
      </c>
      <c r="I206" s="43">
        <v>15</v>
      </c>
      <c r="J206" s="488">
        <v>3</v>
      </c>
      <c r="K206" s="490">
        <v>25</v>
      </c>
      <c r="L206" s="146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249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  <c r="VX206" s="1"/>
      <c r="VY206" s="1"/>
      <c r="VZ206" s="1"/>
      <c r="WA206" s="1"/>
      <c r="WB206" s="1"/>
      <c r="WC206" s="1"/>
      <c r="WD206" s="1"/>
      <c r="WE206" s="1"/>
      <c r="WF206" s="1"/>
      <c r="WG206" s="1"/>
      <c r="WH206" s="1"/>
      <c r="WI206" s="1"/>
      <c r="WJ206" s="1"/>
      <c r="WK206" s="1"/>
    </row>
    <row r="207" ht="12.75" customHeight="1">
      <c r="A207" s="198">
        <v>0</v>
      </c>
      <c r="B207" s="491" t="s">
        <v>96</v>
      </c>
      <c r="C207" s="492"/>
      <c r="D207" s="493"/>
      <c r="E207" s="494">
        <v>0</v>
      </c>
      <c r="F207" s="495"/>
      <c r="G207" s="494"/>
      <c r="H207" s="496">
        <v>0</v>
      </c>
      <c r="I207" s="496">
        <v>0</v>
      </c>
      <c r="J207" s="494">
        <v>0</v>
      </c>
      <c r="K207" s="497"/>
      <c r="L207" s="16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10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</row>
    <row r="208" ht="12.75" customHeight="1">
      <c r="A208" s="213" t="s">
        <v>213</v>
      </c>
      <c r="B208" s="214"/>
      <c r="C208" s="214"/>
      <c r="D208" s="18"/>
      <c r="E208" s="215"/>
      <c r="F208" s="215"/>
      <c r="G208" s="216"/>
      <c r="H208" s="217"/>
      <c r="I208" s="217"/>
      <c r="J208" s="216"/>
      <c r="K208" s="218"/>
      <c r="L208" s="16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10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  <c r="JM208" s="11"/>
      <c r="JN208" s="11"/>
      <c r="JO208" s="11"/>
      <c r="JP208" s="11"/>
      <c r="JQ208" s="11"/>
      <c r="JR208" s="11"/>
      <c r="JS208" s="11"/>
      <c r="JT208" s="11"/>
      <c r="JU208" s="11"/>
      <c r="JV208" s="11"/>
      <c r="JW208" s="11"/>
      <c r="JX208" s="11"/>
      <c r="JY208" s="11"/>
      <c r="JZ208" s="11"/>
      <c r="KA208" s="11"/>
      <c r="KB208" s="11"/>
      <c r="KC208" s="11"/>
      <c r="KD208" s="11"/>
      <c r="KE208" s="11"/>
      <c r="KF208" s="11"/>
      <c r="KG208" s="11"/>
      <c r="KH208" s="11"/>
      <c r="KI208" s="11"/>
      <c r="KJ208" s="11"/>
      <c r="KK208" s="11"/>
      <c r="KL208" s="11"/>
      <c r="KM208" s="11"/>
      <c r="KN208" s="11"/>
      <c r="KO208" s="11"/>
      <c r="KP208" s="11"/>
      <c r="KQ208" s="11"/>
      <c r="KR208" s="11"/>
      <c r="KS208" s="11"/>
      <c r="KT208" s="11"/>
      <c r="KU208" s="11"/>
      <c r="KV208" s="11"/>
      <c r="KW208" s="11"/>
      <c r="KX208" s="11"/>
      <c r="KY208" s="11"/>
      <c r="KZ208" s="11"/>
      <c r="LA208" s="11"/>
      <c r="LB208" s="11"/>
      <c r="LC208" s="11"/>
      <c r="LD208" s="11"/>
      <c r="LE208" s="11"/>
      <c r="LF208" s="11"/>
      <c r="LG208" s="11"/>
      <c r="LH208" s="11"/>
      <c r="LI208" s="11"/>
      <c r="LJ208" s="11"/>
      <c r="LK208" s="11"/>
      <c r="LL208" s="11"/>
      <c r="LM208" s="11"/>
      <c r="LN208" s="11"/>
      <c r="LO208" s="11"/>
      <c r="LP208" s="11"/>
      <c r="LQ208" s="11"/>
      <c r="LR208" s="11"/>
      <c r="LS208" s="11"/>
      <c r="LT208" s="11"/>
      <c r="LU208" s="11"/>
      <c r="LV208" s="11"/>
      <c r="LW208" s="11"/>
      <c r="LX208" s="11"/>
      <c r="LY208" s="11"/>
      <c r="LZ208" s="11"/>
      <c r="MA208" s="11"/>
      <c r="MB208" s="11"/>
      <c r="MC208" s="11"/>
      <c r="MD208" s="11"/>
      <c r="ME208" s="11"/>
      <c r="MF208" s="11"/>
      <c r="MG208" s="11"/>
      <c r="MH208" s="11"/>
      <c r="MI208" s="11"/>
      <c r="MJ208" s="11"/>
      <c r="MK208" s="11"/>
      <c r="ML208" s="11"/>
      <c r="MM208" s="11"/>
      <c r="MN208" s="11"/>
      <c r="MO208" s="11"/>
      <c r="MP208" s="11"/>
      <c r="MQ208" s="11"/>
      <c r="MR208" s="11"/>
      <c r="MS208" s="11"/>
      <c r="MT208" s="11"/>
      <c r="MU208" s="11"/>
      <c r="MV208" s="11"/>
      <c r="MW208" s="11"/>
      <c r="MX208" s="11"/>
      <c r="MY208" s="11"/>
      <c r="MZ208" s="11"/>
      <c r="NA208" s="11"/>
      <c r="NB208" s="11"/>
      <c r="NC208" s="11"/>
      <c r="ND208" s="11"/>
      <c r="NE208" s="11"/>
      <c r="NF208" s="11"/>
      <c r="NG208" s="11"/>
      <c r="NH208" s="11"/>
      <c r="NI208" s="11"/>
      <c r="NJ208" s="11"/>
      <c r="NK208" s="11"/>
      <c r="NL208" s="11"/>
      <c r="NM208" s="11"/>
      <c r="NN208" s="11"/>
      <c r="NO208" s="11"/>
      <c r="NP208" s="11"/>
      <c r="NQ208" s="11"/>
      <c r="NR208" s="11"/>
      <c r="NS208" s="11"/>
      <c r="NT208" s="11"/>
      <c r="NU208" s="11"/>
      <c r="NV208" s="11"/>
      <c r="NW208" s="11"/>
      <c r="NX208" s="11"/>
      <c r="NY208" s="11"/>
      <c r="NZ208" s="11"/>
      <c r="OA208" s="11"/>
      <c r="OB208" s="11"/>
      <c r="OC208" s="11"/>
      <c r="OD208" s="11"/>
      <c r="OE208" s="11"/>
      <c r="OF208" s="11"/>
      <c r="OG208" s="11"/>
      <c r="OH208" s="11"/>
      <c r="OI208" s="11"/>
      <c r="OJ208" s="11"/>
      <c r="OK208" s="11"/>
      <c r="OL208" s="11"/>
      <c r="OM208" s="11"/>
      <c r="ON208" s="11"/>
      <c r="OO208" s="11"/>
      <c r="OP208" s="11"/>
      <c r="OQ208" s="11"/>
      <c r="OR208" s="11"/>
      <c r="OS208" s="11"/>
      <c r="OT208" s="11"/>
      <c r="OU208" s="11"/>
      <c r="OV208" s="11"/>
      <c r="OW208" s="11"/>
      <c r="OX208" s="11"/>
      <c r="OY208" s="11"/>
      <c r="OZ208" s="11"/>
      <c r="PA208" s="11"/>
      <c r="PB208" s="11"/>
      <c r="PC208" s="11"/>
      <c r="PD208" s="11"/>
      <c r="PE208" s="11"/>
      <c r="PF208" s="11"/>
      <c r="PG208" s="11"/>
      <c r="PH208" s="11"/>
      <c r="PI208" s="11"/>
      <c r="PJ208" s="11"/>
      <c r="PK208" s="11"/>
      <c r="PL208" s="11"/>
      <c r="PM208" s="11"/>
      <c r="PN208" s="11"/>
      <c r="PO208" s="11"/>
      <c r="PP208" s="11"/>
      <c r="PQ208" s="11"/>
      <c r="PR208" s="11"/>
      <c r="PS208" s="11"/>
      <c r="PT208" s="11"/>
      <c r="PU208" s="11"/>
      <c r="PV208" s="11"/>
      <c r="PW208" s="11"/>
      <c r="PX208" s="11"/>
      <c r="PY208" s="11"/>
      <c r="PZ208" s="11"/>
      <c r="QA208" s="11"/>
      <c r="QB208" s="11"/>
      <c r="QC208" s="11"/>
      <c r="QD208" s="11"/>
      <c r="QE208" s="11"/>
      <c r="QF208" s="11"/>
      <c r="QG208" s="11"/>
      <c r="QH208" s="11"/>
      <c r="QI208" s="11"/>
      <c r="QJ208" s="11"/>
      <c r="QK208" s="11"/>
      <c r="QL208" s="11"/>
      <c r="QM208" s="11"/>
      <c r="QN208" s="11"/>
      <c r="QO208" s="11"/>
      <c r="QP208" s="11"/>
      <c r="QQ208" s="11"/>
      <c r="QR208" s="11"/>
      <c r="QS208" s="11"/>
      <c r="QT208" s="11"/>
      <c r="QU208" s="11"/>
      <c r="QV208" s="11"/>
      <c r="QW208" s="11"/>
      <c r="QX208" s="11"/>
      <c r="QY208" s="11"/>
      <c r="QZ208" s="11"/>
      <c r="RA208" s="11"/>
      <c r="RB208" s="11"/>
      <c r="RC208" s="11"/>
      <c r="RD208" s="11"/>
      <c r="RE208" s="11"/>
      <c r="RF208" s="11"/>
      <c r="RG208" s="11"/>
      <c r="RH208" s="11"/>
      <c r="RI208" s="11"/>
      <c r="RJ208" s="11"/>
      <c r="RK208" s="11"/>
      <c r="RL208" s="11"/>
      <c r="RM208" s="11"/>
      <c r="RN208" s="11"/>
      <c r="RO208" s="11"/>
      <c r="RP208" s="11"/>
      <c r="RQ208" s="11"/>
      <c r="RR208" s="11"/>
      <c r="RS208" s="11"/>
      <c r="RT208" s="11"/>
      <c r="RU208" s="11"/>
      <c r="RV208" s="11"/>
      <c r="RW208" s="11"/>
      <c r="RX208" s="11"/>
      <c r="RY208" s="11"/>
      <c r="RZ208" s="11"/>
      <c r="SA208" s="11"/>
      <c r="SB208" s="11"/>
      <c r="SC208" s="11"/>
      <c r="SD208" s="11"/>
      <c r="SE208" s="11"/>
      <c r="SF208" s="11"/>
      <c r="SG208" s="11"/>
      <c r="SH208" s="11"/>
      <c r="SI208" s="11"/>
      <c r="SJ208" s="11"/>
      <c r="SK208" s="11"/>
      <c r="SL208" s="11"/>
      <c r="SM208" s="11"/>
      <c r="SN208" s="11"/>
      <c r="SO208" s="11"/>
      <c r="SP208" s="11"/>
      <c r="SQ208" s="11"/>
      <c r="SR208" s="11"/>
      <c r="SS208" s="11"/>
      <c r="ST208" s="11"/>
      <c r="SU208" s="11"/>
      <c r="SV208" s="11"/>
      <c r="SW208" s="11"/>
      <c r="SX208" s="11"/>
      <c r="SY208" s="11"/>
      <c r="SZ208" s="11"/>
      <c r="TA208" s="11"/>
      <c r="TB208" s="11"/>
      <c r="TC208" s="11"/>
      <c r="TD208" s="11"/>
      <c r="TE208" s="11"/>
      <c r="TF208" s="11"/>
      <c r="TG208" s="11"/>
      <c r="TH208" s="11"/>
      <c r="TI208" s="11"/>
      <c r="TJ208" s="11"/>
      <c r="TK208" s="11"/>
      <c r="TL208" s="11"/>
      <c r="TM208" s="11"/>
      <c r="TN208" s="11"/>
      <c r="TO208" s="11"/>
      <c r="TP208" s="11"/>
      <c r="TQ208" s="11"/>
      <c r="TR208" s="11"/>
      <c r="TS208" s="11"/>
      <c r="TT208" s="11"/>
      <c r="TU208" s="11"/>
      <c r="TV208" s="11"/>
      <c r="TW208" s="11"/>
      <c r="TX208" s="11"/>
      <c r="TY208" s="11"/>
      <c r="TZ208" s="11"/>
      <c r="UA208" s="11"/>
      <c r="UB208" s="11"/>
      <c r="UC208" s="11"/>
      <c r="UD208" s="11"/>
      <c r="UE208" s="11"/>
      <c r="UF208" s="11"/>
      <c r="UG208" s="11"/>
      <c r="UH208" s="11"/>
      <c r="UI208" s="11"/>
      <c r="UJ208" s="11"/>
      <c r="UK208" s="11"/>
      <c r="UL208" s="11"/>
      <c r="UM208" s="11"/>
      <c r="UN208" s="11"/>
      <c r="UO208" s="11"/>
      <c r="UP208" s="11"/>
      <c r="UQ208" s="11"/>
      <c r="UR208" s="11"/>
      <c r="US208" s="11"/>
      <c r="UT208" s="11"/>
      <c r="UU208" s="11"/>
      <c r="UV208" s="11"/>
      <c r="UW208" s="11"/>
      <c r="UX208" s="11"/>
      <c r="UY208" s="11"/>
      <c r="UZ208" s="11"/>
      <c r="VA208" s="11"/>
      <c r="VB208" s="11"/>
      <c r="VC208" s="11"/>
      <c r="VD208" s="11"/>
      <c r="VE208" s="11"/>
      <c r="VF208" s="11"/>
      <c r="VG208" s="11"/>
      <c r="VH208" s="11"/>
      <c r="VI208" s="11"/>
      <c r="VJ208" s="11"/>
      <c r="VK208" s="11"/>
      <c r="VL208" s="11"/>
      <c r="VM208" s="11"/>
      <c r="VN208" s="11"/>
      <c r="VO208" s="11"/>
      <c r="VP208" s="11"/>
      <c r="VQ208" s="11"/>
      <c r="VR208" s="11"/>
      <c r="VS208" s="11"/>
      <c r="VT208" s="11"/>
      <c r="VU208" s="11"/>
      <c r="VV208" s="11"/>
      <c r="VW208" s="11"/>
      <c r="VX208" s="11"/>
      <c r="VY208" s="11"/>
      <c r="VZ208" s="11"/>
      <c r="WA208" s="11"/>
      <c r="WB208" s="11"/>
      <c r="WC208" s="11"/>
      <c r="WD208" s="11"/>
      <c r="WE208" s="11"/>
      <c r="WF208" s="11"/>
      <c r="WG208" s="11"/>
      <c r="WH208" s="11"/>
      <c r="WI208" s="11"/>
      <c r="WJ208" s="11"/>
      <c r="WK208" s="11"/>
    </row>
    <row r="209" ht="12.75" customHeight="1">
      <c r="A209" s="219" t="s">
        <v>120</v>
      </c>
      <c r="B209" s="190"/>
      <c r="C209" s="220"/>
      <c r="D209" s="221"/>
      <c r="E209" s="222"/>
      <c r="F209" s="200"/>
      <c r="G209" s="199"/>
      <c r="H209" s="201"/>
      <c r="I209" s="201"/>
      <c r="J209" s="199"/>
      <c r="K209" s="223"/>
      <c r="L209" s="16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10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</row>
    <row r="210" s="498" customFormat="1" ht="30" customHeight="1">
      <c r="A210" s="198">
        <v>1</v>
      </c>
      <c r="B210" s="499" t="s">
        <v>214</v>
      </c>
      <c r="C210" s="500" t="s">
        <v>215</v>
      </c>
      <c r="D210" s="227">
        <v>1</v>
      </c>
      <c r="E210" s="242"/>
      <c r="F210" s="259"/>
      <c r="G210" s="199" t="s">
        <v>64</v>
      </c>
      <c r="H210" s="230">
        <v>70</v>
      </c>
      <c r="I210" s="260">
        <v>0</v>
      </c>
      <c r="J210" s="501">
        <v>15</v>
      </c>
      <c r="K210" s="223">
        <v>100</v>
      </c>
      <c r="L210" s="502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10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11"/>
      <c r="FJ210" s="11"/>
      <c r="FK210" s="11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/>
      <c r="FV210" s="11"/>
      <c r="FW210" s="11"/>
      <c r="FX210" s="11"/>
      <c r="FY210" s="11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11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11"/>
      <c r="HB210" s="11"/>
      <c r="HC210" s="11"/>
      <c r="HD210" s="11"/>
      <c r="HE210" s="11"/>
      <c r="HF210" s="11"/>
      <c r="HG210" s="11"/>
      <c r="HH210" s="11"/>
      <c r="HI210" s="11"/>
      <c r="HJ210" s="11"/>
      <c r="HK210" s="11"/>
      <c r="HL210" s="11"/>
      <c r="HM210" s="11"/>
      <c r="HN210" s="11"/>
      <c r="HO210" s="11"/>
      <c r="HP210" s="11"/>
      <c r="HQ210" s="11"/>
      <c r="HR210" s="11"/>
      <c r="HS210" s="11"/>
      <c r="HT210" s="11"/>
      <c r="HU210" s="11"/>
      <c r="HV210" s="11"/>
      <c r="HW210" s="11"/>
      <c r="HX210" s="11"/>
      <c r="HY210" s="11"/>
      <c r="HZ210" s="11"/>
      <c r="IA210" s="11"/>
      <c r="IB210" s="11"/>
      <c r="IC210" s="11"/>
      <c r="ID210" s="11"/>
      <c r="IE210" s="11"/>
      <c r="IF210" s="1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  <c r="IW210" s="11"/>
      <c r="IX210" s="11"/>
      <c r="IY210" s="11"/>
      <c r="IZ210" s="11"/>
      <c r="JA210" s="11"/>
      <c r="JB210" s="11"/>
      <c r="JC210" s="11"/>
      <c r="JD210" s="11"/>
      <c r="JE210" s="11"/>
      <c r="JF210" s="11"/>
      <c r="JG210" s="11"/>
      <c r="JH210" s="11"/>
      <c r="JI210" s="11"/>
      <c r="JJ210" s="11"/>
      <c r="JK210" s="11"/>
      <c r="JL210" s="11"/>
      <c r="JM210" s="11"/>
      <c r="JN210" s="11"/>
      <c r="JO210" s="11"/>
      <c r="JP210" s="11"/>
      <c r="JQ210" s="11"/>
      <c r="JR210" s="11"/>
      <c r="JS210" s="11"/>
      <c r="JT210" s="11"/>
      <c r="JU210" s="11"/>
      <c r="JV210" s="11"/>
      <c r="JW210" s="11"/>
      <c r="JX210" s="11"/>
      <c r="JY210" s="11"/>
      <c r="JZ210" s="11"/>
      <c r="KA210" s="11"/>
      <c r="KB210" s="11"/>
      <c r="KC210" s="11"/>
      <c r="KD210" s="11"/>
      <c r="KE210" s="11"/>
      <c r="KF210" s="11"/>
      <c r="KG210" s="11"/>
      <c r="KH210" s="11"/>
      <c r="KI210" s="11"/>
      <c r="KJ210" s="11"/>
      <c r="KK210" s="11"/>
      <c r="KL210" s="11"/>
      <c r="KM210" s="11"/>
      <c r="KN210" s="11"/>
      <c r="KO210" s="11"/>
      <c r="KP210" s="11"/>
      <c r="KQ210" s="11"/>
      <c r="KR210" s="11"/>
      <c r="KS210" s="11"/>
      <c r="KT210" s="11"/>
      <c r="KU210" s="11"/>
      <c r="KV210" s="11"/>
      <c r="KW210" s="11"/>
      <c r="KX210" s="11"/>
      <c r="KY210" s="11"/>
      <c r="KZ210" s="11"/>
      <c r="LA210" s="11"/>
      <c r="LB210" s="11"/>
      <c r="LC210" s="11"/>
      <c r="LD210" s="11"/>
      <c r="LE210" s="11"/>
      <c r="LF210" s="11"/>
      <c r="LG210" s="11"/>
      <c r="LH210" s="11"/>
      <c r="LI210" s="11"/>
      <c r="LJ210" s="11"/>
      <c r="LK210" s="11"/>
      <c r="LL210" s="11"/>
      <c r="LM210" s="11"/>
      <c r="LN210" s="11"/>
      <c r="LO210" s="11"/>
      <c r="LP210" s="11"/>
      <c r="LQ210" s="11"/>
      <c r="LR210" s="11"/>
      <c r="LS210" s="11"/>
      <c r="LT210" s="11"/>
      <c r="LU210" s="11"/>
      <c r="LV210" s="11"/>
      <c r="LW210" s="11"/>
      <c r="LX210" s="11"/>
      <c r="LY210" s="11"/>
      <c r="LZ210" s="11"/>
      <c r="MA210" s="11"/>
      <c r="MB210" s="11"/>
      <c r="MC210" s="11"/>
      <c r="MD210" s="11"/>
      <c r="ME210" s="11"/>
      <c r="MF210" s="11"/>
      <c r="MG210" s="11"/>
      <c r="MH210" s="11"/>
      <c r="MI210" s="11"/>
      <c r="MJ210" s="11"/>
      <c r="MK210" s="11"/>
      <c r="ML210" s="11"/>
      <c r="MM210" s="11"/>
      <c r="MN210" s="11"/>
      <c r="MO210" s="11"/>
      <c r="MP210" s="11"/>
      <c r="MQ210" s="11"/>
      <c r="MR210" s="11"/>
      <c r="MS210" s="11"/>
      <c r="MT210" s="11"/>
      <c r="MU210" s="11"/>
      <c r="MV210" s="11"/>
      <c r="MW210" s="11"/>
      <c r="MX210" s="11"/>
      <c r="MY210" s="11"/>
      <c r="MZ210" s="11"/>
      <c r="NA210" s="11"/>
      <c r="NB210" s="11"/>
      <c r="NC210" s="11"/>
      <c r="ND210" s="11"/>
      <c r="NE210" s="11"/>
      <c r="NF210" s="11"/>
      <c r="NG210" s="11"/>
      <c r="NH210" s="11"/>
      <c r="NI210" s="11"/>
      <c r="NJ210" s="11"/>
      <c r="NK210" s="11"/>
      <c r="NL210" s="11"/>
      <c r="NM210" s="11"/>
      <c r="NN210" s="11"/>
      <c r="NO210" s="11"/>
      <c r="NP210" s="11"/>
      <c r="NQ210" s="11"/>
      <c r="NR210" s="11"/>
      <c r="NS210" s="11"/>
      <c r="NT210" s="11"/>
      <c r="NU210" s="11"/>
      <c r="NV210" s="11"/>
      <c r="NW210" s="11"/>
      <c r="NX210" s="11"/>
      <c r="NY210" s="11"/>
      <c r="NZ210" s="11"/>
      <c r="OA210" s="11"/>
      <c r="OB210" s="11"/>
      <c r="OC210" s="11"/>
      <c r="OD210" s="11"/>
      <c r="OE210" s="11"/>
      <c r="OF210" s="11"/>
      <c r="OG210" s="11"/>
      <c r="OH210" s="11"/>
      <c r="OI210" s="11"/>
      <c r="OJ210" s="11"/>
      <c r="OK210" s="11"/>
      <c r="OL210" s="11"/>
      <c r="OM210" s="11"/>
      <c r="ON210" s="11"/>
      <c r="OO210" s="11"/>
      <c r="OP210" s="11"/>
      <c r="OQ210" s="11"/>
      <c r="OR210" s="11"/>
      <c r="OS210" s="11"/>
      <c r="OT210" s="11"/>
      <c r="OU210" s="11"/>
      <c r="OV210" s="11"/>
      <c r="OW210" s="11"/>
      <c r="OX210" s="11"/>
      <c r="OY210" s="11"/>
      <c r="OZ210" s="11"/>
      <c r="PA210" s="11"/>
      <c r="PB210" s="11"/>
      <c r="PC210" s="11"/>
      <c r="PD210" s="11"/>
      <c r="PE210" s="11"/>
      <c r="PF210" s="11"/>
      <c r="PG210" s="11"/>
      <c r="PH210" s="11"/>
      <c r="PI210" s="11"/>
      <c r="PJ210" s="11"/>
      <c r="PK210" s="11"/>
      <c r="PL210" s="11"/>
      <c r="PM210" s="11"/>
      <c r="PN210" s="11"/>
      <c r="PO210" s="11"/>
      <c r="PP210" s="11"/>
      <c r="PQ210" s="11"/>
      <c r="PR210" s="11"/>
      <c r="PS210" s="11"/>
      <c r="PT210" s="11"/>
      <c r="PU210" s="11"/>
      <c r="PV210" s="11"/>
      <c r="PW210" s="11"/>
      <c r="PX210" s="11"/>
      <c r="PY210" s="11"/>
      <c r="PZ210" s="11"/>
      <c r="QA210" s="11"/>
      <c r="QB210" s="11"/>
      <c r="QC210" s="11"/>
      <c r="QD210" s="11"/>
      <c r="QE210" s="11"/>
      <c r="QF210" s="11"/>
      <c r="QG210" s="11"/>
      <c r="QH210" s="11"/>
      <c r="QI210" s="11"/>
      <c r="QJ210" s="11"/>
      <c r="QK210" s="11"/>
      <c r="QL210" s="11"/>
      <c r="QM210" s="11"/>
      <c r="QN210" s="11"/>
      <c r="QO210" s="11"/>
      <c r="QP210" s="11"/>
      <c r="QQ210" s="11"/>
      <c r="QR210" s="11"/>
      <c r="QS210" s="11"/>
      <c r="QT210" s="11"/>
      <c r="QU210" s="11"/>
      <c r="QV210" s="11"/>
      <c r="QW210" s="11"/>
      <c r="QX210" s="11"/>
      <c r="QY210" s="11"/>
      <c r="QZ210" s="11"/>
      <c r="RA210" s="11"/>
      <c r="RB210" s="11"/>
      <c r="RC210" s="11"/>
      <c r="RD210" s="11"/>
      <c r="RE210" s="11"/>
      <c r="RF210" s="11"/>
      <c r="RG210" s="11"/>
      <c r="RH210" s="11"/>
      <c r="RI210" s="11"/>
      <c r="RJ210" s="11"/>
      <c r="RK210" s="11"/>
      <c r="RL210" s="11"/>
      <c r="RM210" s="11"/>
      <c r="RN210" s="11"/>
      <c r="RO210" s="11"/>
      <c r="RP210" s="11"/>
      <c r="RQ210" s="11"/>
      <c r="RR210" s="11"/>
      <c r="RS210" s="11"/>
      <c r="RT210" s="11"/>
      <c r="RU210" s="11"/>
      <c r="RV210" s="11"/>
      <c r="RW210" s="11"/>
      <c r="RX210" s="11"/>
      <c r="RY210" s="11"/>
      <c r="RZ210" s="11"/>
      <c r="SA210" s="11"/>
      <c r="SB210" s="11"/>
      <c r="SC210" s="11"/>
      <c r="SD210" s="11"/>
      <c r="SE210" s="11"/>
      <c r="SF210" s="11"/>
      <c r="SG210" s="11"/>
      <c r="SH210" s="11"/>
      <c r="SI210" s="11"/>
      <c r="SJ210" s="11"/>
      <c r="SK210" s="11"/>
      <c r="SL210" s="11"/>
      <c r="SM210" s="11"/>
      <c r="SN210" s="11"/>
      <c r="SO210" s="11"/>
      <c r="SP210" s="11"/>
      <c r="SQ210" s="11"/>
      <c r="SR210" s="11"/>
      <c r="SS210" s="11"/>
      <c r="ST210" s="11"/>
      <c r="SU210" s="11"/>
      <c r="SV210" s="11"/>
      <c r="SW210" s="11"/>
      <c r="SX210" s="11"/>
      <c r="SY210" s="11"/>
      <c r="SZ210" s="11"/>
      <c r="TA210" s="11"/>
      <c r="TB210" s="11"/>
      <c r="TC210" s="11"/>
      <c r="TD210" s="11"/>
      <c r="TE210" s="11"/>
      <c r="TF210" s="11"/>
      <c r="TG210" s="11"/>
      <c r="TH210" s="11"/>
      <c r="TI210" s="11"/>
      <c r="TJ210" s="11"/>
      <c r="TK210" s="11"/>
      <c r="TL210" s="11"/>
      <c r="TM210" s="11"/>
      <c r="TN210" s="11"/>
      <c r="TO210" s="11"/>
      <c r="TP210" s="11"/>
      <c r="TQ210" s="11"/>
      <c r="TR210" s="11"/>
      <c r="TS210" s="11"/>
      <c r="TT210" s="11"/>
      <c r="TU210" s="11"/>
      <c r="TV210" s="11"/>
      <c r="TW210" s="11"/>
      <c r="TX210" s="11"/>
      <c r="TY210" s="11"/>
      <c r="TZ210" s="11"/>
      <c r="UA210" s="11"/>
      <c r="UB210" s="11"/>
      <c r="UC210" s="11"/>
      <c r="UD210" s="11"/>
      <c r="UE210" s="11"/>
      <c r="UF210" s="11"/>
      <c r="UG210" s="11"/>
      <c r="UH210" s="11"/>
      <c r="UI210" s="11"/>
      <c r="UJ210" s="11"/>
      <c r="UK210" s="11"/>
      <c r="UL210" s="11"/>
      <c r="UM210" s="11"/>
      <c r="UN210" s="11"/>
      <c r="UO210" s="11"/>
      <c r="UP210" s="11"/>
      <c r="UQ210" s="11"/>
      <c r="UR210" s="11"/>
      <c r="US210" s="11"/>
      <c r="UT210" s="11"/>
      <c r="UU210" s="11"/>
      <c r="UV210" s="11"/>
      <c r="UW210" s="11"/>
      <c r="UX210" s="11"/>
      <c r="UY210" s="11"/>
      <c r="UZ210" s="11"/>
      <c r="VA210" s="11"/>
      <c r="VB210" s="11"/>
      <c r="VC210" s="11"/>
      <c r="VD210" s="11"/>
      <c r="VE210" s="11"/>
      <c r="VF210" s="11"/>
      <c r="VG210" s="11"/>
      <c r="VH210" s="11"/>
      <c r="VI210" s="11"/>
      <c r="VJ210" s="11"/>
      <c r="VK210" s="11"/>
      <c r="VL210" s="11"/>
      <c r="VM210" s="11"/>
      <c r="VN210" s="11"/>
      <c r="VO210" s="11"/>
      <c r="VP210" s="11"/>
      <c r="VQ210" s="11"/>
      <c r="VR210" s="11"/>
      <c r="VS210" s="11"/>
      <c r="VT210" s="11"/>
      <c r="VU210" s="11"/>
      <c r="VV210" s="11"/>
      <c r="VW210" s="11"/>
      <c r="VX210" s="11"/>
      <c r="VY210" s="11"/>
      <c r="VZ210" s="11"/>
      <c r="WA210" s="11"/>
      <c r="WB210" s="11"/>
      <c r="WC210" s="11"/>
      <c r="WD210" s="11"/>
      <c r="WE210" s="11"/>
      <c r="WF210" s="11"/>
      <c r="WG210" s="11"/>
      <c r="WH210" s="11"/>
      <c r="WI210" s="11"/>
      <c r="WJ210" s="11"/>
      <c r="WK210" s="11"/>
    </row>
    <row r="211" ht="24">
      <c r="A211" s="198">
        <v>2</v>
      </c>
      <c r="B211" s="233" t="s">
        <v>216</v>
      </c>
      <c r="C211" s="250" t="s">
        <v>217</v>
      </c>
      <c r="D211" s="251">
        <v>1</v>
      </c>
      <c r="E211" s="242"/>
      <c r="F211" s="244">
        <v>200</v>
      </c>
      <c r="G211" s="199" t="s">
        <v>66</v>
      </c>
      <c r="H211" s="201">
        <v>5</v>
      </c>
      <c r="I211" s="260">
        <v>5</v>
      </c>
      <c r="J211" s="503">
        <v>0</v>
      </c>
      <c r="K211" s="223">
        <v>100</v>
      </c>
      <c r="L211" s="23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10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11"/>
      <c r="FJ211" s="11"/>
      <c r="FK211" s="11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/>
      <c r="FV211" s="11"/>
      <c r="FW211" s="11"/>
      <c r="FX211" s="11"/>
      <c r="FY211" s="11"/>
      <c r="FZ211" s="11"/>
      <c r="GA211" s="11"/>
      <c r="GB211" s="11"/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11"/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11"/>
      <c r="HB211" s="11"/>
      <c r="HC211" s="11"/>
      <c r="HD211" s="11"/>
      <c r="HE211" s="11"/>
      <c r="HF211" s="11"/>
      <c r="HG211" s="11"/>
      <c r="HH211" s="11"/>
      <c r="HI211" s="11"/>
      <c r="HJ211" s="11"/>
      <c r="HK211" s="11"/>
      <c r="HL211" s="11"/>
      <c r="HM211" s="11"/>
      <c r="HN211" s="11"/>
      <c r="HO211" s="11"/>
      <c r="HP211" s="11"/>
      <c r="HQ211" s="11"/>
      <c r="HR211" s="11"/>
      <c r="HS211" s="11"/>
      <c r="HT211" s="11"/>
      <c r="HU211" s="11"/>
      <c r="HV211" s="11"/>
      <c r="HW211" s="11"/>
      <c r="HX211" s="11"/>
      <c r="HY211" s="11"/>
      <c r="HZ211" s="11"/>
      <c r="IA211" s="11"/>
      <c r="IB211" s="11"/>
      <c r="IC211" s="11"/>
      <c r="ID211" s="11"/>
      <c r="IE211" s="11"/>
      <c r="IF211" s="1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  <c r="IW211" s="11"/>
      <c r="IX211" s="11"/>
      <c r="IY211" s="11"/>
      <c r="IZ211" s="11"/>
      <c r="JA211" s="11"/>
      <c r="JB211" s="11"/>
      <c r="JC211" s="11"/>
      <c r="JD211" s="11"/>
      <c r="JE211" s="11"/>
      <c r="JF211" s="11"/>
      <c r="JG211" s="11"/>
      <c r="JH211" s="11"/>
      <c r="JI211" s="11"/>
      <c r="JJ211" s="11"/>
      <c r="JK211" s="11"/>
      <c r="JL211" s="11"/>
      <c r="JM211" s="11"/>
      <c r="JN211" s="11"/>
      <c r="JO211" s="11"/>
      <c r="JP211" s="11"/>
      <c r="JQ211" s="11"/>
      <c r="JR211" s="11"/>
      <c r="JS211" s="11"/>
      <c r="JT211" s="11"/>
      <c r="JU211" s="11"/>
      <c r="JV211" s="11"/>
      <c r="JW211" s="11"/>
      <c r="JX211" s="11"/>
      <c r="JY211" s="11"/>
      <c r="JZ211" s="11"/>
      <c r="KA211" s="11"/>
      <c r="KB211" s="11"/>
      <c r="KC211" s="11"/>
      <c r="KD211" s="11"/>
      <c r="KE211" s="11"/>
      <c r="KF211" s="11"/>
      <c r="KG211" s="11"/>
      <c r="KH211" s="11"/>
      <c r="KI211" s="11"/>
      <c r="KJ211" s="11"/>
      <c r="KK211" s="11"/>
      <c r="KL211" s="11"/>
      <c r="KM211" s="11"/>
      <c r="KN211" s="11"/>
      <c r="KO211" s="11"/>
      <c r="KP211" s="11"/>
      <c r="KQ211" s="11"/>
      <c r="KR211" s="11"/>
      <c r="KS211" s="11"/>
      <c r="KT211" s="11"/>
      <c r="KU211" s="11"/>
      <c r="KV211" s="11"/>
      <c r="KW211" s="11"/>
      <c r="KX211" s="11"/>
      <c r="KY211" s="11"/>
      <c r="KZ211" s="11"/>
      <c r="LA211" s="11"/>
      <c r="LB211" s="11"/>
      <c r="LC211" s="11"/>
      <c r="LD211" s="11"/>
      <c r="LE211" s="11"/>
      <c r="LF211" s="11"/>
      <c r="LG211" s="11"/>
      <c r="LH211" s="11"/>
      <c r="LI211" s="11"/>
      <c r="LJ211" s="11"/>
      <c r="LK211" s="11"/>
      <c r="LL211" s="11"/>
      <c r="LM211" s="11"/>
      <c r="LN211" s="11"/>
      <c r="LO211" s="11"/>
      <c r="LP211" s="11"/>
      <c r="LQ211" s="11"/>
      <c r="LR211" s="11"/>
      <c r="LS211" s="11"/>
      <c r="LT211" s="11"/>
      <c r="LU211" s="11"/>
      <c r="LV211" s="11"/>
      <c r="LW211" s="11"/>
      <c r="LX211" s="11"/>
      <c r="LY211" s="11"/>
      <c r="LZ211" s="11"/>
      <c r="MA211" s="11"/>
      <c r="MB211" s="11"/>
      <c r="MC211" s="11"/>
      <c r="MD211" s="11"/>
      <c r="ME211" s="11"/>
      <c r="MF211" s="11"/>
      <c r="MG211" s="11"/>
      <c r="MH211" s="11"/>
      <c r="MI211" s="11"/>
      <c r="MJ211" s="11"/>
      <c r="MK211" s="11"/>
      <c r="ML211" s="11"/>
      <c r="MM211" s="11"/>
      <c r="MN211" s="11"/>
      <c r="MO211" s="11"/>
      <c r="MP211" s="11"/>
      <c r="MQ211" s="11"/>
      <c r="MR211" s="11"/>
      <c r="MS211" s="11"/>
      <c r="MT211" s="11"/>
      <c r="MU211" s="11"/>
      <c r="MV211" s="11"/>
      <c r="MW211" s="11"/>
      <c r="MX211" s="11"/>
      <c r="MY211" s="11"/>
      <c r="MZ211" s="11"/>
      <c r="NA211" s="11"/>
      <c r="NB211" s="11"/>
      <c r="NC211" s="11"/>
      <c r="ND211" s="11"/>
      <c r="NE211" s="11"/>
      <c r="NF211" s="11"/>
      <c r="NG211" s="11"/>
      <c r="NH211" s="11"/>
      <c r="NI211" s="11"/>
      <c r="NJ211" s="11"/>
      <c r="NK211" s="11"/>
      <c r="NL211" s="11"/>
      <c r="NM211" s="11"/>
      <c r="NN211" s="11"/>
      <c r="NO211" s="11"/>
      <c r="NP211" s="11"/>
      <c r="NQ211" s="11"/>
      <c r="NR211" s="11"/>
      <c r="NS211" s="11"/>
      <c r="NT211" s="11"/>
      <c r="NU211" s="11"/>
      <c r="NV211" s="11"/>
      <c r="NW211" s="11"/>
      <c r="NX211" s="11"/>
      <c r="NY211" s="11"/>
      <c r="NZ211" s="11"/>
      <c r="OA211" s="11"/>
      <c r="OB211" s="11"/>
      <c r="OC211" s="11"/>
      <c r="OD211" s="11"/>
      <c r="OE211" s="11"/>
      <c r="OF211" s="11"/>
      <c r="OG211" s="11"/>
      <c r="OH211" s="11"/>
      <c r="OI211" s="11"/>
      <c r="OJ211" s="11"/>
      <c r="OK211" s="11"/>
      <c r="OL211" s="11"/>
      <c r="OM211" s="11"/>
      <c r="ON211" s="11"/>
      <c r="OO211" s="11"/>
      <c r="OP211" s="11"/>
      <c r="OQ211" s="11"/>
      <c r="OR211" s="11"/>
      <c r="OS211" s="11"/>
      <c r="OT211" s="11"/>
      <c r="OU211" s="11"/>
      <c r="OV211" s="11"/>
      <c r="OW211" s="11"/>
      <c r="OX211" s="11"/>
      <c r="OY211" s="11"/>
      <c r="OZ211" s="11"/>
      <c r="PA211" s="11"/>
      <c r="PB211" s="11"/>
      <c r="PC211" s="11"/>
      <c r="PD211" s="11"/>
      <c r="PE211" s="11"/>
      <c r="PF211" s="11"/>
      <c r="PG211" s="11"/>
      <c r="PH211" s="11"/>
      <c r="PI211" s="11"/>
      <c r="PJ211" s="11"/>
      <c r="PK211" s="11"/>
      <c r="PL211" s="11"/>
      <c r="PM211" s="11"/>
      <c r="PN211" s="11"/>
      <c r="PO211" s="11"/>
      <c r="PP211" s="11"/>
      <c r="PQ211" s="11"/>
      <c r="PR211" s="11"/>
      <c r="PS211" s="11"/>
      <c r="PT211" s="11"/>
      <c r="PU211" s="11"/>
      <c r="PV211" s="11"/>
      <c r="PW211" s="11"/>
      <c r="PX211" s="11"/>
      <c r="PY211" s="11"/>
      <c r="PZ211" s="11"/>
      <c r="QA211" s="11"/>
      <c r="QB211" s="11"/>
      <c r="QC211" s="11"/>
      <c r="QD211" s="11"/>
      <c r="QE211" s="11"/>
      <c r="QF211" s="11"/>
      <c r="QG211" s="11"/>
      <c r="QH211" s="11"/>
      <c r="QI211" s="11"/>
      <c r="QJ211" s="11"/>
      <c r="QK211" s="11"/>
      <c r="QL211" s="11"/>
      <c r="QM211" s="11"/>
      <c r="QN211" s="11"/>
      <c r="QO211" s="11"/>
      <c r="QP211" s="11"/>
      <c r="QQ211" s="11"/>
      <c r="QR211" s="11"/>
      <c r="QS211" s="11"/>
      <c r="QT211" s="11"/>
      <c r="QU211" s="11"/>
      <c r="QV211" s="11"/>
      <c r="QW211" s="11"/>
      <c r="QX211" s="11"/>
      <c r="QY211" s="11"/>
      <c r="QZ211" s="11"/>
      <c r="RA211" s="11"/>
      <c r="RB211" s="11"/>
      <c r="RC211" s="11"/>
      <c r="RD211" s="11"/>
      <c r="RE211" s="11"/>
      <c r="RF211" s="11"/>
      <c r="RG211" s="11"/>
      <c r="RH211" s="11"/>
      <c r="RI211" s="11"/>
      <c r="RJ211" s="11"/>
      <c r="RK211" s="11"/>
      <c r="RL211" s="11"/>
      <c r="RM211" s="11"/>
      <c r="RN211" s="11"/>
      <c r="RO211" s="11"/>
      <c r="RP211" s="11"/>
      <c r="RQ211" s="11"/>
      <c r="RR211" s="11"/>
      <c r="RS211" s="11"/>
      <c r="RT211" s="11"/>
      <c r="RU211" s="11"/>
      <c r="RV211" s="11"/>
      <c r="RW211" s="11"/>
      <c r="RX211" s="11"/>
      <c r="RY211" s="11"/>
      <c r="RZ211" s="11"/>
      <c r="SA211" s="11"/>
      <c r="SB211" s="11"/>
      <c r="SC211" s="11"/>
      <c r="SD211" s="11"/>
      <c r="SE211" s="11"/>
      <c r="SF211" s="11"/>
      <c r="SG211" s="11"/>
      <c r="SH211" s="11"/>
      <c r="SI211" s="11"/>
      <c r="SJ211" s="11"/>
      <c r="SK211" s="11"/>
      <c r="SL211" s="11"/>
      <c r="SM211" s="11"/>
      <c r="SN211" s="11"/>
      <c r="SO211" s="11"/>
      <c r="SP211" s="11"/>
      <c r="SQ211" s="11"/>
      <c r="SR211" s="11"/>
      <c r="SS211" s="11"/>
      <c r="ST211" s="11"/>
      <c r="SU211" s="11"/>
      <c r="SV211" s="11"/>
      <c r="SW211" s="11"/>
      <c r="SX211" s="11"/>
      <c r="SY211" s="11"/>
      <c r="SZ211" s="11"/>
      <c r="TA211" s="11"/>
      <c r="TB211" s="11"/>
      <c r="TC211" s="11"/>
      <c r="TD211" s="11"/>
      <c r="TE211" s="11"/>
      <c r="TF211" s="11"/>
      <c r="TG211" s="11"/>
      <c r="TH211" s="11"/>
      <c r="TI211" s="11"/>
      <c r="TJ211" s="11"/>
      <c r="TK211" s="11"/>
      <c r="TL211" s="11"/>
      <c r="TM211" s="11"/>
      <c r="TN211" s="11"/>
      <c r="TO211" s="11"/>
      <c r="TP211" s="11"/>
      <c r="TQ211" s="11"/>
      <c r="TR211" s="11"/>
      <c r="TS211" s="11"/>
      <c r="TT211" s="11"/>
      <c r="TU211" s="11"/>
      <c r="TV211" s="11"/>
      <c r="TW211" s="11"/>
      <c r="TX211" s="11"/>
      <c r="TY211" s="11"/>
      <c r="TZ211" s="11"/>
      <c r="UA211" s="11"/>
      <c r="UB211" s="11"/>
      <c r="UC211" s="11"/>
      <c r="UD211" s="11"/>
      <c r="UE211" s="11"/>
      <c r="UF211" s="11"/>
      <c r="UG211" s="11"/>
      <c r="UH211" s="11"/>
      <c r="UI211" s="11"/>
      <c r="UJ211" s="11"/>
      <c r="UK211" s="11"/>
      <c r="UL211" s="11"/>
      <c r="UM211" s="11"/>
      <c r="UN211" s="11"/>
      <c r="UO211" s="11"/>
      <c r="UP211" s="11"/>
      <c r="UQ211" s="11"/>
      <c r="UR211" s="11"/>
      <c r="US211" s="11"/>
      <c r="UT211" s="11"/>
      <c r="UU211" s="11"/>
      <c r="UV211" s="11"/>
      <c r="UW211" s="11"/>
      <c r="UX211" s="11"/>
      <c r="UY211" s="11"/>
      <c r="UZ211" s="11"/>
      <c r="VA211" s="11"/>
      <c r="VB211" s="11"/>
      <c r="VC211" s="11"/>
      <c r="VD211" s="11"/>
      <c r="VE211" s="11"/>
      <c r="VF211" s="11"/>
      <c r="VG211" s="11"/>
      <c r="VH211" s="11"/>
      <c r="VI211" s="11"/>
      <c r="VJ211" s="11"/>
      <c r="VK211" s="11"/>
      <c r="VL211" s="11"/>
      <c r="VM211" s="11"/>
      <c r="VN211" s="11"/>
      <c r="VO211" s="11"/>
      <c r="VP211" s="11"/>
      <c r="VQ211" s="11"/>
      <c r="VR211" s="11"/>
      <c r="VS211" s="11"/>
      <c r="VT211" s="11"/>
      <c r="VU211" s="11"/>
      <c r="VV211" s="11"/>
      <c r="VW211" s="11"/>
      <c r="VX211" s="11"/>
      <c r="VY211" s="11"/>
      <c r="VZ211" s="11"/>
      <c r="WA211" s="11"/>
      <c r="WB211" s="11"/>
      <c r="WC211" s="11"/>
      <c r="WD211" s="11"/>
      <c r="WE211" s="11"/>
      <c r="WF211" s="11"/>
      <c r="WG211" s="11"/>
      <c r="WH211" s="11"/>
      <c r="WI211" s="11"/>
      <c r="WJ211" s="11"/>
      <c r="WK211" s="11"/>
    </row>
    <row r="212" s="197" customFormat="1" ht="22.5" customHeight="1">
      <c r="A212" s="219">
        <v>3</v>
      </c>
      <c r="B212" s="233" t="s">
        <v>218</v>
      </c>
      <c r="C212" s="250" t="s">
        <v>219</v>
      </c>
      <c r="D212" s="251">
        <v>1</v>
      </c>
      <c r="E212" s="242"/>
      <c r="F212" s="235"/>
      <c r="G212" s="236">
        <v>2024</v>
      </c>
      <c r="H212" s="201">
        <v>9.9000000000000004</v>
      </c>
      <c r="I212" s="261">
        <v>2.8999999999999999</v>
      </c>
      <c r="J212" s="504">
        <v>3</v>
      </c>
      <c r="K212" s="223">
        <v>100</v>
      </c>
      <c r="L212" s="505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7"/>
      <c r="BH212" s="197"/>
      <c r="BI212" s="197"/>
      <c r="BJ212" s="197"/>
      <c r="BK212" s="197"/>
      <c r="BL212" s="197"/>
      <c r="BM212" s="197"/>
      <c r="BN212" s="197"/>
      <c r="BO212" s="197"/>
      <c r="BP212" s="197"/>
      <c r="BQ212" s="197"/>
      <c r="BR212" s="197"/>
      <c r="BS212" s="197"/>
      <c r="BT212" s="197"/>
      <c r="BU212" s="197"/>
      <c r="BV212" s="197"/>
      <c r="BW212" s="197"/>
      <c r="BX212" s="197"/>
      <c r="BY212" s="197"/>
      <c r="BZ212" s="197"/>
      <c r="CA212" s="197"/>
      <c r="CB212" s="197"/>
      <c r="CC212" s="197"/>
      <c r="CD212" s="197"/>
      <c r="CE212" s="197"/>
      <c r="CF212" s="197"/>
      <c r="CG212" s="197"/>
      <c r="CH212" s="197"/>
      <c r="CI212" s="197"/>
      <c r="CJ212" s="197"/>
      <c r="CK212" s="197"/>
      <c r="CL212" s="197"/>
      <c r="CM212" s="197"/>
      <c r="CN212" s="197"/>
      <c r="CO212" s="197"/>
      <c r="CP212" s="197"/>
      <c r="CQ212" s="197"/>
      <c r="CR212" s="197"/>
      <c r="CS212" s="197"/>
      <c r="CT212" s="197"/>
      <c r="CU212" s="197"/>
      <c r="CV212" s="197"/>
      <c r="CW212" s="197"/>
      <c r="CX212" s="197"/>
      <c r="CY212" s="197"/>
      <c r="CZ212" s="197"/>
      <c r="DA212" s="197"/>
      <c r="DB212" s="197"/>
      <c r="DC212" s="197"/>
      <c r="DD212" s="197"/>
      <c r="DE212" s="197"/>
      <c r="DF212" s="197"/>
      <c r="DG212" s="197"/>
      <c r="DH212" s="197"/>
      <c r="DI212" s="197"/>
      <c r="DJ212" s="197"/>
      <c r="DK212" s="197"/>
      <c r="DL212" s="197"/>
      <c r="DM212" s="197"/>
      <c r="DN212" s="197"/>
      <c r="DO212" s="197"/>
      <c r="DP212" s="197"/>
      <c r="DQ212" s="197"/>
      <c r="DR212" s="197"/>
      <c r="DS212" s="197"/>
      <c r="DT212" s="197"/>
      <c r="DU212" s="197"/>
      <c r="DV212" s="197"/>
      <c r="DW212" s="197"/>
      <c r="DX212" s="197"/>
      <c r="DY212" s="197"/>
      <c r="DZ212" s="197"/>
      <c r="EA212" s="197"/>
      <c r="EB212" s="197"/>
      <c r="EC212" s="197"/>
      <c r="ED212" s="197"/>
      <c r="EE212" s="197"/>
      <c r="EF212" s="197"/>
      <c r="EG212" s="197"/>
      <c r="EH212" s="197"/>
      <c r="EI212" s="197"/>
      <c r="EJ212" s="197"/>
      <c r="EK212" s="197"/>
      <c r="EL212" s="197"/>
      <c r="EM212" s="197"/>
      <c r="EN212" s="197"/>
      <c r="EO212" s="197"/>
      <c r="EP212" s="197"/>
      <c r="EQ212" s="197"/>
      <c r="ER212" s="197"/>
      <c r="ES212" s="197"/>
      <c r="ET212" s="197"/>
      <c r="EU212" s="197"/>
      <c r="EV212" s="197"/>
      <c r="EW212" s="197"/>
      <c r="EX212" s="197"/>
      <c r="EY212" s="197"/>
      <c r="EZ212" s="197"/>
      <c r="FA212" s="197"/>
      <c r="FB212" s="197"/>
      <c r="FC212" s="197"/>
      <c r="FD212" s="197"/>
      <c r="FE212" s="197"/>
      <c r="FF212" s="197"/>
      <c r="FG212" s="197"/>
      <c r="FH212" s="197"/>
      <c r="FI212" s="197"/>
      <c r="FJ212" s="197"/>
      <c r="FK212" s="197"/>
      <c r="FL212" s="197"/>
      <c r="FM212" s="197"/>
      <c r="FN212" s="197"/>
      <c r="FO212" s="197"/>
      <c r="FP212" s="197"/>
      <c r="FQ212" s="197"/>
      <c r="FR212" s="197"/>
      <c r="FS212" s="197"/>
      <c r="FT212" s="197"/>
      <c r="FU212" s="197"/>
      <c r="FV212" s="197"/>
      <c r="FW212" s="197"/>
      <c r="FX212" s="197"/>
      <c r="FY212" s="197"/>
      <c r="FZ212" s="197"/>
      <c r="GA212" s="197"/>
      <c r="GB212" s="197"/>
      <c r="GC212" s="197"/>
      <c r="GD212" s="197"/>
      <c r="GE212" s="197"/>
      <c r="GF212" s="197"/>
      <c r="GG212" s="197"/>
      <c r="GH212" s="197"/>
      <c r="GI212" s="197"/>
      <c r="GJ212" s="197"/>
      <c r="GK212" s="197"/>
      <c r="GL212" s="197"/>
      <c r="GM212" s="197"/>
      <c r="GN212" s="197"/>
      <c r="GO212" s="197"/>
      <c r="GP212" s="197"/>
      <c r="GQ212" s="197"/>
      <c r="GR212" s="197"/>
      <c r="GS212" s="197"/>
      <c r="GT212" s="197"/>
      <c r="GU212" s="197"/>
      <c r="GV212" s="197"/>
      <c r="GW212" s="197"/>
      <c r="GX212" s="197"/>
      <c r="GY212" s="197"/>
      <c r="GZ212" s="197"/>
      <c r="HA212" s="197"/>
      <c r="HB212" s="197"/>
      <c r="HC212" s="197"/>
      <c r="HD212" s="197"/>
      <c r="HE212" s="197"/>
      <c r="HF212" s="197"/>
      <c r="HG212" s="197"/>
      <c r="HH212" s="197"/>
      <c r="HI212" s="197"/>
      <c r="HJ212" s="197"/>
      <c r="HK212" s="197"/>
      <c r="HL212" s="197"/>
      <c r="HM212" s="197"/>
      <c r="HN212" s="197"/>
      <c r="HO212" s="197"/>
      <c r="HP212" s="197"/>
      <c r="HQ212" s="197"/>
      <c r="HR212" s="197"/>
      <c r="HS212" s="197"/>
      <c r="HT212" s="197"/>
      <c r="HU212" s="197"/>
      <c r="HV212" s="197"/>
      <c r="HW212" s="197"/>
      <c r="HX212" s="197"/>
      <c r="HY212" s="197"/>
      <c r="HZ212" s="197"/>
      <c r="IA212" s="197"/>
      <c r="IB212" s="197"/>
      <c r="IC212" s="197"/>
      <c r="ID212" s="197"/>
      <c r="IE212" s="197"/>
      <c r="IF212" s="197"/>
      <c r="IG212" s="197"/>
      <c r="IH212" s="197"/>
      <c r="II212" s="197"/>
      <c r="IJ212" s="197"/>
      <c r="IK212" s="197"/>
      <c r="IL212" s="197"/>
      <c r="IM212" s="197"/>
      <c r="IN212" s="197"/>
      <c r="IO212" s="197"/>
      <c r="IP212" s="197"/>
      <c r="IQ212" s="197"/>
      <c r="IR212" s="197"/>
      <c r="IS212" s="197"/>
      <c r="IT212" s="197"/>
      <c r="IU212" s="197"/>
      <c r="IV212" s="197"/>
      <c r="IW212" s="197"/>
      <c r="IX212" s="197"/>
      <c r="IY212" s="197"/>
      <c r="IZ212" s="197"/>
      <c r="JA212" s="197"/>
      <c r="JB212" s="197"/>
      <c r="JC212" s="197"/>
      <c r="JD212" s="197"/>
      <c r="JE212" s="197"/>
      <c r="JF212" s="197"/>
      <c r="JG212" s="197"/>
      <c r="JH212" s="197"/>
      <c r="JI212" s="197"/>
      <c r="JJ212" s="197"/>
      <c r="JK212" s="197"/>
      <c r="JL212" s="197"/>
      <c r="JM212" s="197"/>
      <c r="JN212" s="197"/>
      <c r="JO212" s="197"/>
      <c r="JP212" s="197"/>
      <c r="JQ212" s="197"/>
      <c r="JR212" s="197"/>
      <c r="JS212" s="197"/>
      <c r="JT212" s="197"/>
      <c r="JU212" s="197"/>
      <c r="JV212" s="197"/>
      <c r="JW212" s="197"/>
      <c r="JX212" s="197"/>
      <c r="JY212" s="197"/>
      <c r="JZ212" s="197"/>
      <c r="KA212" s="197"/>
      <c r="KB212" s="197"/>
      <c r="KC212" s="197"/>
      <c r="KD212" s="197"/>
      <c r="KE212" s="197"/>
      <c r="KF212" s="197"/>
      <c r="KG212" s="197"/>
      <c r="KH212" s="197"/>
      <c r="KI212" s="197"/>
      <c r="KJ212" s="197"/>
      <c r="KK212" s="197"/>
      <c r="KL212" s="197"/>
      <c r="KM212" s="197"/>
      <c r="KN212" s="197"/>
      <c r="KO212" s="197"/>
      <c r="KP212" s="197"/>
      <c r="KQ212" s="197"/>
      <c r="KR212" s="197"/>
      <c r="KS212" s="197"/>
      <c r="KT212" s="197"/>
      <c r="KU212" s="197"/>
      <c r="KV212" s="197"/>
      <c r="KW212" s="197"/>
      <c r="KX212" s="197"/>
      <c r="KY212" s="197"/>
      <c r="KZ212" s="197"/>
      <c r="LA212" s="197"/>
      <c r="LB212" s="197"/>
      <c r="LC212" s="197"/>
      <c r="LD212" s="197"/>
      <c r="LE212" s="197"/>
      <c r="LF212" s="197"/>
      <c r="LG212" s="197"/>
      <c r="LH212" s="197"/>
      <c r="LI212" s="197"/>
      <c r="LJ212" s="197"/>
      <c r="LK212" s="197"/>
      <c r="LL212" s="197"/>
      <c r="LM212" s="197"/>
      <c r="LN212" s="197"/>
      <c r="LO212" s="197"/>
      <c r="LP212" s="197"/>
      <c r="LQ212" s="197"/>
      <c r="LR212" s="197"/>
      <c r="LS212" s="197"/>
      <c r="LT212" s="197"/>
      <c r="LU212" s="197"/>
      <c r="LV212" s="197"/>
      <c r="LW212" s="197"/>
      <c r="LX212" s="197"/>
      <c r="LY212" s="197"/>
      <c r="LZ212" s="197"/>
      <c r="MA212" s="197"/>
      <c r="MB212" s="197"/>
      <c r="MC212" s="197"/>
      <c r="MD212" s="197"/>
      <c r="ME212" s="197"/>
      <c r="MF212" s="197"/>
      <c r="MG212" s="197"/>
      <c r="MH212" s="197"/>
      <c r="MI212" s="197"/>
      <c r="MJ212" s="197"/>
      <c r="MK212" s="197"/>
      <c r="ML212" s="197"/>
      <c r="MM212" s="197"/>
      <c r="MN212" s="197"/>
      <c r="MO212" s="197"/>
      <c r="MP212" s="197"/>
      <c r="MQ212" s="197"/>
      <c r="MR212" s="197"/>
      <c r="MS212" s="197"/>
      <c r="MT212" s="197"/>
      <c r="MU212" s="197"/>
      <c r="MV212" s="197"/>
      <c r="MW212" s="197"/>
      <c r="MX212" s="197"/>
      <c r="MY212" s="197"/>
      <c r="MZ212" s="197"/>
      <c r="NA212" s="197"/>
      <c r="NB212" s="197"/>
      <c r="NC212" s="197"/>
      <c r="ND212" s="197"/>
      <c r="NE212" s="197"/>
      <c r="NF212" s="197"/>
      <c r="NG212" s="197"/>
      <c r="NH212" s="197"/>
      <c r="NI212" s="197"/>
      <c r="NJ212" s="197"/>
      <c r="NK212" s="197"/>
      <c r="NL212" s="197"/>
      <c r="NM212" s="197"/>
      <c r="NN212" s="197"/>
      <c r="NO212" s="197"/>
      <c r="NP212" s="197"/>
      <c r="NQ212" s="197"/>
      <c r="NR212" s="197"/>
      <c r="NS212" s="197"/>
      <c r="NT212" s="197"/>
      <c r="NU212" s="197"/>
      <c r="NV212" s="197"/>
      <c r="NW212" s="197"/>
      <c r="NX212" s="197"/>
      <c r="NY212" s="197"/>
      <c r="NZ212" s="197"/>
      <c r="OA212" s="197"/>
      <c r="OB212" s="197"/>
      <c r="OC212" s="197"/>
      <c r="OD212" s="197"/>
      <c r="OE212" s="197"/>
      <c r="OF212" s="197"/>
      <c r="OG212" s="197"/>
      <c r="OH212" s="197"/>
      <c r="OI212" s="197"/>
      <c r="OJ212" s="197"/>
      <c r="OK212" s="197"/>
      <c r="OL212" s="197"/>
      <c r="OM212" s="197"/>
      <c r="ON212" s="197"/>
      <c r="OO212" s="197"/>
      <c r="OP212" s="197"/>
      <c r="OQ212" s="197"/>
      <c r="OR212" s="197"/>
      <c r="OS212" s="197"/>
      <c r="OT212" s="197"/>
      <c r="OU212" s="197"/>
      <c r="OV212" s="197"/>
      <c r="OW212" s="197"/>
      <c r="OX212" s="197"/>
      <c r="OY212" s="197"/>
      <c r="OZ212" s="197"/>
      <c r="PA212" s="197"/>
      <c r="PB212" s="197"/>
      <c r="PC212" s="197"/>
      <c r="PD212" s="197"/>
      <c r="PE212" s="197"/>
      <c r="PF212" s="197"/>
      <c r="PG212" s="197"/>
      <c r="PH212" s="197"/>
      <c r="PI212" s="197"/>
      <c r="PJ212" s="197"/>
      <c r="PK212" s="197"/>
      <c r="PL212" s="197"/>
      <c r="PM212" s="197"/>
      <c r="PN212" s="197"/>
      <c r="PO212" s="197"/>
      <c r="PP212" s="197"/>
      <c r="PQ212" s="197"/>
      <c r="PR212" s="197"/>
      <c r="PS212" s="197"/>
      <c r="PT212" s="197"/>
      <c r="PU212" s="197"/>
      <c r="PV212" s="197"/>
      <c r="PW212" s="197"/>
      <c r="PX212" s="197"/>
      <c r="PY212" s="197"/>
      <c r="PZ212" s="197"/>
      <c r="QA212" s="197"/>
      <c r="QB212" s="197"/>
      <c r="QC212" s="197"/>
      <c r="QD212" s="197"/>
      <c r="QE212" s="197"/>
      <c r="QF212" s="197"/>
      <c r="QG212" s="197"/>
      <c r="QH212" s="197"/>
      <c r="QI212" s="197"/>
      <c r="QJ212" s="197"/>
      <c r="QK212" s="197"/>
      <c r="QL212" s="197"/>
      <c r="QM212" s="197"/>
      <c r="QN212" s="197"/>
      <c r="QO212" s="197"/>
      <c r="QP212" s="197"/>
      <c r="QQ212" s="197"/>
      <c r="QR212" s="197"/>
      <c r="QS212" s="197"/>
      <c r="QT212" s="197"/>
      <c r="QU212" s="197"/>
      <c r="QV212" s="197"/>
      <c r="QW212" s="197"/>
      <c r="QX212" s="197"/>
      <c r="QY212" s="197"/>
      <c r="QZ212" s="197"/>
      <c r="RA212" s="197"/>
      <c r="RB212" s="197"/>
      <c r="RC212" s="197"/>
      <c r="RD212" s="197"/>
      <c r="RE212" s="197"/>
      <c r="RF212" s="197"/>
      <c r="RG212" s="197"/>
      <c r="RH212" s="197"/>
      <c r="RI212" s="197"/>
      <c r="RJ212" s="197"/>
      <c r="RK212" s="197"/>
      <c r="RL212" s="197"/>
      <c r="RM212" s="197"/>
      <c r="RN212" s="197"/>
      <c r="RO212" s="197"/>
      <c r="RP212" s="197"/>
      <c r="RQ212" s="197"/>
      <c r="RR212" s="197"/>
      <c r="RS212" s="197"/>
      <c r="RT212" s="197"/>
      <c r="RU212" s="197"/>
      <c r="RV212" s="197"/>
      <c r="RW212" s="197"/>
      <c r="RX212" s="197"/>
      <c r="RY212" s="197"/>
      <c r="RZ212" s="197"/>
      <c r="SA212" s="197"/>
      <c r="SB212" s="197"/>
      <c r="SC212" s="197"/>
      <c r="SD212" s="197"/>
      <c r="SE212" s="197"/>
      <c r="SF212" s="197"/>
      <c r="SG212" s="197"/>
      <c r="SH212" s="197"/>
      <c r="SI212" s="197"/>
      <c r="SJ212" s="197"/>
      <c r="SK212" s="197"/>
      <c r="SL212" s="197"/>
      <c r="SM212" s="197"/>
      <c r="SN212" s="197"/>
      <c r="SO212" s="197"/>
      <c r="SP212" s="197"/>
      <c r="SQ212" s="197"/>
      <c r="SR212" s="197"/>
      <c r="SS212" s="197"/>
      <c r="ST212" s="197"/>
      <c r="SU212" s="197"/>
      <c r="SV212" s="197"/>
      <c r="SW212" s="197"/>
      <c r="SX212" s="197"/>
      <c r="SY212" s="197"/>
      <c r="SZ212" s="197"/>
      <c r="TA212" s="197"/>
      <c r="TB212" s="197"/>
      <c r="TC212" s="197"/>
      <c r="TD212" s="197"/>
      <c r="TE212" s="197"/>
      <c r="TF212" s="197"/>
      <c r="TG212" s="197"/>
      <c r="TH212" s="197"/>
      <c r="TI212" s="197"/>
      <c r="TJ212" s="197"/>
      <c r="TK212" s="197"/>
      <c r="TL212" s="197"/>
      <c r="TM212" s="197"/>
      <c r="TN212" s="197"/>
      <c r="TO212" s="197"/>
      <c r="TP212" s="197"/>
      <c r="TQ212" s="197"/>
      <c r="TR212" s="197"/>
      <c r="TS212" s="197"/>
      <c r="TT212" s="197"/>
      <c r="TU212" s="197"/>
      <c r="TV212" s="197"/>
      <c r="TW212" s="197"/>
      <c r="TX212" s="197"/>
      <c r="TY212" s="197"/>
      <c r="TZ212" s="197"/>
      <c r="UA212" s="197"/>
      <c r="UB212" s="197"/>
      <c r="UC212" s="197"/>
      <c r="UD212" s="197"/>
      <c r="UE212" s="197"/>
      <c r="UF212" s="197"/>
      <c r="UG212" s="197"/>
      <c r="UH212" s="197"/>
      <c r="UI212" s="197"/>
      <c r="UJ212" s="197"/>
      <c r="UK212" s="197"/>
      <c r="UL212" s="197"/>
      <c r="UM212" s="197"/>
      <c r="UN212" s="197"/>
      <c r="UO212" s="197"/>
      <c r="UP212" s="197"/>
      <c r="UQ212" s="197"/>
      <c r="UR212" s="197"/>
      <c r="US212" s="197"/>
      <c r="UT212" s="197"/>
      <c r="UU212" s="197"/>
      <c r="UV212" s="197"/>
      <c r="UW212" s="197"/>
      <c r="UX212" s="197"/>
      <c r="UY212" s="197"/>
      <c r="UZ212" s="197"/>
      <c r="VA212" s="197"/>
      <c r="VB212" s="197"/>
      <c r="VC212" s="197"/>
      <c r="VD212" s="197"/>
      <c r="VE212" s="197"/>
      <c r="VF212" s="197"/>
      <c r="VG212" s="197"/>
      <c r="VH212" s="197"/>
      <c r="VI212" s="197"/>
      <c r="VJ212" s="197"/>
      <c r="VK212" s="197"/>
      <c r="VL212" s="197"/>
      <c r="VM212" s="197"/>
      <c r="VN212" s="197"/>
      <c r="VO212" s="197"/>
      <c r="VP212" s="197"/>
      <c r="VQ212" s="197"/>
      <c r="VR212" s="197"/>
      <c r="VS212" s="197"/>
      <c r="VT212" s="197"/>
      <c r="VU212" s="197"/>
      <c r="VV212" s="197"/>
      <c r="VW212" s="197"/>
      <c r="VX212" s="197"/>
      <c r="VY212" s="197"/>
      <c r="VZ212" s="197"/>
      <c r="WA212" s="197"/>
      <c r="WB212" s="197"/>
      <c r="WC212" s="197"/>
      <c r="WD212" s="197"/>
      <c r="WE212" s="197"/>
      <c r="WF212" s="197"/>
      <c r="WG212" s="197"/>
      <c r="WH212" s="197"/>
      <c r="WI212" s="197"/>
      <c r="WJ212" s="197"/>
      <c r="WK212" s="197"/>
    </row>
    <row r="213" s="197" customFormat="1" ht="22.5" customHeight="1">
      <c r="A213" s="506">
        <v>4</v>
      </c>
      <c r="B213" s="507" t="s">
        <v>220</v>
      </c>
      <c r="C213" s="500" t="s">
        <v>221</v>
      </c>
      <c r="D213" s="227">
        <v>1</v>
      </c>
      <c r="E213" s="242"/>
      <c r="F213" s="235"/>
      <c r="G213" s="199">
        <v>2024</v>
      </c>
      <c r="H213" s="201">
        <v>25</v>
      </c>
      <c r="I213" s="260">
        <v>0</v>
      </c>
      <c r="J213" s="504">
        <v>10</v>
      </c>
      <c r="K213" s="223">
        <v>100</v>
      </c>
      <c r="L213" s="508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10"/>
      <c r="BH213" s="473"/>
      <c r="BI213" s="11"/>
      <c r="BJ213" s="473"/>
      <c r="BK213" s="11"/>
      <c r="BL213" s="473"/>
      <c r="BM213" s="11"/>
      <c r="BN213" s="473"/>
      <c r="BO213" s="11"/>
      <c r="BP213" s="473"/>
      <c r="BQ213" s="11"/>
      <c r="BR213" s="473"/>
      <c r="BS213" s="11"/>
      <c r="BT213" s="473"/>
      <c r="BU213" s="11"/>
      <c r="BV213" s="473"/>
      <c r="BW213" s="11"/>
      <c r="BX213" s="473"/>
      <c r="BY213" s="11"/>
      <c r="BZ213" s="473"/>
      <c r="CA213" s="11"/>
      <c r="CB213" s="473"/>
      <c r="CC213" s="11"/>
      <c r="CD213" s="473"/>
      <c r="CE213" s="11"/>
      <c r="CF213" s="473"/>
      <c r="CG213" s="11"/>
      <c r="CH213" s="473"/>
      <c r="CI213" s="11"/>
      <c r="CJ213" s="473"/>
      <c r="CK213" s="11"/>
      <c r="CL213" s="473"/>
      <c r="CM213" s="11"/>
      <c r="CN213" s="473"/>
      <c r="CO213" s="11"/>
      <c r="CP213" s="473"/>
      <c r="CQ213" s="11"/>
      <c r="CR213" s="473"/>
      <c r="CS213" s="11"/>
      <c r="CT213" s="473"/>
      <c r="CU213" s="11"/>
      <c r="CV213" s="473"/>
      <c r="CW213" s="11"/>
      <c r="CX213" s="473"/>
      <c r="CY213" s="11"/>
      <c r="CZ213" s="473"/>
      <c r="DA213" s="11"/>
      <c r="DB213" s="473"/>
      <c r="DC213" s="11"/>
      <c r="DD213" s="473"/>
      <c r="DE213" s="11"/>
      <c r="DF213" s="473"/>
      <c r="DG213" s="11"/>
      <c r="DH213" s="473"/>
      <c r="DI213" s="11"/>
      <c r="DJ213" s="473"/>
      <c r="DK213" s="11"/>
      <c r="DL213" s="473"/>
      <c r="DM213" s="11"/>
      <c r="DN213" s="473"/>
      <c r="DO213" s="11"/>
      <c r="DP213" s="473"/>
      <c r="DQ213" s="11"/>
      <c r="DR213" s="473"/>
      <c r="DS213" s="11"/>
      <c r="DT213" s="473"/>
      <c r="DU213" s="11"/>
      <c r="DV213" s="473"/>
      <c r="DW213" s="11"/>
      <c r="DX213" s="473"/>
      <c r="DY213" s="11"/>
      <c r="DZ213" s="473"/>
      <c r="EA213" s="11"/>
      <c r="EB213" s="473"/>
      <c r="EC213" s="11"/>
      <c r="ED213" s="473"/>
      <c r="EE213" s="11"/>
      <c r="EF213" s="473"/>
      <c r="EG213" s="11"/>
      <c r="EH213" s="473"/>
      <c r="EI213" s="11"/>
      <c r="EJ213" s="473"/>
      <c r="EK213" s="11"/>
      <c r="EL213" s="473"/>
      <c r="EM213" s="11"/>
      <c r="EN213" s="473"/>
      <c r="EO213" s="11"/>
      <c r="EP213" s="473"/>
      <c r="EQ213" s="11"/>
      <c r="ER213" s="473"/>
      <c r="ES213" s="11"/>
      <c r="ET213" s="473"/>
      <c r="EU213" s="11"/>
      <c r="EV213" s="473"/>
      <c r="EW213" s="11"/>
      <c r="EX213" s="473"/>
      <c r="EY213" s="11"/>
      <c r="EZ213" s="473"/>
      <c r="FA213" s="11"/>
      <c r="FB213" s="473"/>
      <c r="FC213" s="11"/>
      <c r="FD213" s="473"/>
      <c r="FE213" s="11"/>
      <c r="FF213" s="473"/>
      <c r="FG213" s="11"/>
      <c r="FH213" s="473"/>
      <c r="FI213" s="11"/>
      <c r="FJ213" s="473"/>
      <c r="FK213" s="11"/>
      <c r="FL213" s="473"/>
      <c r="FM213" s="11"/>
      <c r="FN213" s="473"/>
      <c r="FO213" s="11"/>
      <c r="FP213" s="473"/>
      <c r="FQ213" s="11"/>
      <c r="FR213" s="473"/>
      <c r="FS213" s="11"/>
      <c r="FT213" s="473"/>
      <c r="FU213" s="11"/>
      <c r="FV213" s="473"/>
      <c r="FW213" s="11"/>
      <c r="FX213" s="473"/>
      <c r="FY213" s="11"/>
      <c r="FZ213" s="473"/>
      <c r="GA213" s="11"/>
      <c r="GB213" s="473"/>
      <c r="GC213" s="11"/>
      <c r="GD213" s="473"/>
      <c r="GE213" s="11"/>
      <c r="GF213" s="473"/>
      <c r="GG213" s="11"/>
      <c r="GH213" s="473"/>
      <c r="GI213" s="11"/>
      <c r="GJ213" s="473"/>
      <c r="GK213" s="11"/>
      <c r="GL213" s="473"/>
      <c r="GM213" s="11"/>
      <c r="GN213" s="473"/>
      <c r="GO213" s="11"/>
      <c r="GP213" s="473"/>
      <c r="GQ213" s="11"/>
      <c r="GR213" s="473"/>
      <c r="GS213" s="11"/>
      <c r="GT213" s="473"/>
      <c r="GU213" s="11"/>
      <c r="GV213" s="473"/>
      <c r="GW213" s="11"/>
      <c r="GX213" s="473"/>
      <c r="GY213" s="11"/>
      <c r="GZ213" s="473"/>
      <c r="HA213" s="11"/>
      <c r="HB213" s="473"/>
      <c r="HC213" s="11"/>
      <c r="HD213" s="473"/>
      <c r="HE213" s="11"/>
      <c r="HF213" s="473"/>
      <c r="HG213" s="11"/>
      <c r="HH213" s="473"/>
      <c r="HI213" s="11"/>
      <c r="HJ213" s="473"/>
      <c r="HK213" s="11"/>
      <c r="HL213" s="473"/>
      <c r="HM213" s="11"/>
      <c r="HN213" s="473"/>
      <c r="HO213" s="11"/>
      <c r="HP213" s="473"/>
      <c r="HQ213" s="11"/>
      <c r="HR213" s="473"/>
      <c r="HS213" s="11"/>
      <c r="HT213" s="473"/>
      <c r="HU213" s="11"/>
      <c r="HV213" s="473"/>
      <c r="HW213" s="11"/>
      <c r="HX213" s="473"/>
      <c r="HY213" s="11"/>
      <c r="HZ213" s="473"/>
      <c r="IA213" s="11"/>
      <c r="IB213" s="473"/>
      <c r="IC213" s="11"/>
      <c r="ID213" s="473"/>
      <c r="IE213" s="11"/>
      <c r="IF213" s="473"/>
      <c r="IG213" s="11"/>
      <c r="IH213" s="473"/>
      <c r="II213" s="11"/>
      <c r="IJ213" s="473"/>
      <c r="IK213" s="11"/>
      <c r="IL213" s="473"/>
      <c r="IM213" s="11"/>
      <c r="IN213" s="473"/>
      <c r="IO213" s="11"/>
      <c r="IP213" s="473"/>
      <c r="IQ213" s="11"/>
      <c r="IR213" s="473"/>
      <c r="IS213" s="11"/>
      <c r="IT213" s="473"/>
      <c r="IU213" s="11"/>
      <c r="IV213" s="473"/>
      <c r="IW213" s="11"/>
      <c r="IX213" s="473"/>
      <c r="IY213" s="11"/>
      <c r="IZ213" s="473"/>
      <c r="JA213" s="11"/>
      <c r="JB213" s="473"/>
      <c r="JC213" s="11"/>
      <c r="JD213" s="473"/>
      <c r="JE213" s="11"/>
      <c r="JF213" s="473"/>
      <c r="JG213" s="11"/>
      <c r="JH213" s="473"/>
      <c r="JI213" s="11"/>
      <c r="JJ213" s="473"/>
      <c r="JK213" s="11"/>
      <c r="JL213" s="473"/>
      <c r="JM213" s="11"/>
      <c r="JN213" s="473"/>
      <c r="JO213" s="11"/>
      <c r="JP213" s="473"/>
      <c r="JQ213" s="11"/>
      <c r="JR213" s="473"/>
      <c r="JS213" s="11"/>
      <c r="JT213" s="473"/>
      <c r="JU213" s="11"/>
      <c r="JV213" s="473"/>
      <c r="JW213" s="11"/>
      <c r="JX213" s="473"/>
      <c r="JY213" s="11"/>
      <c r="JZ213" s="473"/>
      <c r="KA213" s="11"/>
      <c r="KB213" s="473"/>
      <c r="KC213" s="11"/>
      <c r="KD213" s="473"/>
      <c r="KE213" s="11"/>
      <c r="KF213" s="473"/>
      <c r="KG213" s="11"/>
      <c r="KH213" s="473"/>
      <c r="KI213" s="11"/>
      <c r="KJ213" s="473"/>
      <c r="KK213" s="11"/>
      <c r="KL213" s="473"/>
      <c r="KM213" s="11"/>
      <c r="KN213" s="473"/>
      <c r="KO213" s="11"/>
      <c r="KP213" s="473"/>
      <c r="KQ213" s="11"/>
      <c r="KR213" s="473"/>
      <c r="KS213" s="11"/>
      <c r="KT213" s="473"/>
      <c r="KU213" s="11"/>
      <c r="KV213" s="473"/>
      <c r="KW213" s="11"/>
      <c r="KX213" s="473"/>
      <c r="KY213" s="11"/>
      <c r="KZ213" s="473"/>
      <c r="LA213" s="11"/>
      <c r="LB213" s="473"/>
      <c r="LC213" s="11"/>
      <c r="LD213" s="473"/>
      <c r="LE213" s="11"/>
      <c r="LF213" s="473"/>
      <c r="LG213" s="11"/>
      <c r="LH213" s="473"/>
      <c r="LI213" s="11"/>
      <c r="LJ213" s="473"/>
      <c r="LK213" s="11"/>
      <c r="LL213" s="473"/>
      <c r="LM213" s="11"/>
      <c r="LN213" s="473"/>
      <c r="LO213" s="11"/>
      <c r="LP213" s="473"/>
      <c r="LQ213" s="11"/>
      <c r="LR213" s="473"/>
      <c r="LS213" s="11"/>
      <c r="LT213" s="473"/>
      <c r="LU213" s="11"/>
      <c r="LV213" s="473"/>
      <c r="LW213" s="11"/>
      <c r="LX213" s="473"/>
      <c r="LY213" s="11"/>
      <c r="LZ213" s="473"/>
      <c r="MA213" s="11"/>
      <c r="MB213" s="473"/>
      <c r="MC213" s="11"/>
      <c r="MD213" s="473"/>
      <c r="ME213" s="11"/>
      <c r="MF213" s="473"/>
      <c r="MG213" s="11"/>
      <c r="MH213" s="473"/>
      <c r="MI213" s="11"/>
      <c r="MJ213" s="473"/>
      <c r="MK213" s="11"/>
      <c r="ML213" s="473"/>
      <c r="MM213" s="11"/>
      <c r="MN213" s="473"/>
      <c r="MO213" s="11"/>
      <c r="MP213" s="473"/>
      <c r="MQ213" s="11"/>
      <c r="MR213" s="473"/>
      <c r="MS213" s="11"/>
      <c r="MT213" s="473"/>
      <c r="MU213" s="11"/>
      <c r="MV213" s="473"/>
      <c r="MW213" s="11"/>
      <c r="MX213" s="473"/>
      <c r="MY213" s="11"/>
      <c r="MZ213" s="473"/>
      <c r="NA213" s="11"/>
      <c r="NB213" s="473"/>
      <c r="NC213" s="11"/>
      <c r="ND213" s="473"/>
      <c r="NE213" s="11"/>
      <c r="NF213" s="473"/>
      <c r="NG213" s="11"/>
      <c r="NH213" s="473"/>
      <c r="NI213" s="11"/>
      <c r="NJ213" s="473"/>
      <c r="NK213" s="11"/>
      <c r="NL213" s="473"/>
      <c r="NM213" s="11"/>
      <c r="NN213" s="473"/>
      <c r="NO213" s="11"/>
      <c r="NP213" s="473"/>
      <c r="NQ213" s="11"/>
      <c r="NR213" s="473"/>
      <c r="NS213" s="11"/>
      <c r="NT213" s="473"/>
      <c r="NU213" s="11"/>
      <c r="NV213" s="473"/>
      <c r="NW213" s="11"/>
      <c r="NX213" s="473"/>
      <c r="NY213" s="11"/>
      <c r="NZ213" s="473"/>
      <c r="OA213" s="11"/>
      <c r="OB213" s="473"/>
      <c r="OC213" s="11"/>
      <c r="OD213" s="473"/>
      <c r="OE213" s="11"/>
      <c r="OF213" s="473"/>
      <c r="OG213" s="11"/>
      <c r="OH213" s="473"/>
      <c r="OI213" s="11"/>
      <c r="OJ213" s="473"/>
      <c r="OK213" s="11"/>
      <c r="OL213" s="473"/>
      <c r="OM213" s="11"/>
      <c r="ON213" s="473"/>
      <c r="OO213" s="11"/>
      <c r="OP213" s="473"/>
      <c r="OQ213" s="11"/>
      <c r="OR213" s="473"/>
      <c r="OS213" s="11"/>
      <c r="OT213" s="473"/>
      <c r="OU213" s="11"/>
      <c r="OV213" s="473"/>
      <c r="OW213" s="11"/>
      <c r="OX213" s="473"/>
      <c r="OY213" s="11"/>
      <c r="OZ213" s="473"/>
      <c r="PA213" s="11"/>
      <c r="PB213" s="473"/>
      <c r="PC213" s="11"/>
      <c r="PD213" s="473"/>
      <c r="PE213" s="11"/>
      <c r="PF213" s="473"/>
      <c r="PG213" s="11"/>
      <c r="PH213" s="473"/>
      <c r="PI213" s="11"/>
      <c r="PJ213" s="473"/>
      <c r="PK213" s="11"/>
      <c r="PL213" s="473"/>
      <c r="PM213" s="11"/>
      <c r="PN213" s="473"/>
      <c r="PO213" s="11"/>
      <c r="PP213" s="473"/>
      <c r="PQ213" s="11"/>
      <c r="PR213" s="473"/>
      <c r="PS213" s="11"/>
      <c r="PT213" s="473"/>
      <c r="PU213" s="11"/>
      <c r="PV213" s="473"/>
      <c r="PW213" s="11"/>
      <c r="PX213" s="473"/>
      <c r="PY213" s="11"/>
      <c r="PZ213" s="473"/>
      <c r="QA213" s="11"/>
      <c r="QB213" s="473"/>
      <c r="QC213" s="11"/>
      <c r="QD213" s="473"/>
      <c r="QE213" s="11"/>
      <c r="QF213" s="473"/>
      <c r="QG213" s="11"/>
      <c r="QH213" s="473"/>
      <c r="QI213" s="11"/>
      <c r="QJ213" s="473"/>
      <c r="QK213" s="11"/>
      <c r="QL213" s="473"/>
      <c r="QM213" s="11"/>
      <c r="QN213" s="473"/>
      <c r="QO213" s="11"/>
      <c r="QP213" s="473"/>
      <c r="QQ213" s="11"/>
      <c r="QR213" s="473"/>
      <c r="QS213" s="11"/>
      <c r="QT213" s="473"/>
      <c r="QU213" s="11"/>
      <c r="QV213" s="473"/>
      <c r="QW213" s="11"/>
      <c r="QX213" s="473"/>
      <c r="QY213" s="11"/>
      <c r="QZ213" s="473"/>
      <c r="RA213" s="11"/>
      <c r="RB213" s="473"/>
      <c r="RC213" s="11"/>
      <c r="RD213" s="473"/>
      <c r="RE213" s="11"/>
      <c r="RF213" s="473"/>
      <c r="RG213" s="11"/>
      <c r="RH213" s="473"/>
      <c r="RI213" s="11"/>
      <c r="RJ213" s="473"/>
      <c r="RK213" s="11"/>
      <c r="RL213" s="473"/>
      <c r="RM213" s="11"/>
      <c r="RN213" s="473"/>
      <c r="RO213" s="11"/>
      <c r="RP213" s="473"/>
      <c r="RQ213" s="11"/>
      <c r="RR213" s="473"/>
      <c r="RS213" s="11"/>
      <c r="RT213" s="473"/>
      <c r="RU213" s="11"/>
      <c r="RV213" s="473"/>
      <c r="RW213" s="11"/>
      <c r="RX213" s="473"/>
      <c r="RY213" s="11"/>
      <c r="RZ213" s="473"/>
      <c r="SA213" s="11"/>
      <c r="SB213" s="473"/>
      <c r="SC213" s="11"/>
      <c r="SD213" s="473"/>
      <c r="SE213" s="11"/>
      <c r="SF213" s="473"/>
      <c r="SG213" s="11"/>
      <c r="SH213" s="473"/>
      <c r="SI213" s="11"/>
      <c r="SJ213" s="473"/>
      <c r="SK213" s="11"/>
      <c r="SL213" s="473"/>
      <c r="SM213" s="11"/>
      <c r="SN213" s="473"/>
      <c r="SO213" s="11"/>
      <c r="SP213" s="473"/>
      <c r="SQ213" s="11"/>
      <c r="SR213" s="473"/>
      <c r="SS213" s="11"/>
      <c r="ST213" s="473"/>
      <c r="SU213" s="11"/>
      <c r="SV213" s="473"/>
      <c r="SW213" s="11"/>
      <c r="SX213" s="473"/>
      <c r="SY213" s="11"/>
      <c r="SZ213" s="473"/>
      <c r="TA213" s="11"/>
      <c r="TB213" s="473"/>
      <c r="TC213" s="11"/>
      <c r="TD213" s="473"/>
      <c r="TE213" s="11"/>
      <c r="TF213" s="473"/>
      <c r="TG213" s="11"/>
      <c r="TH213" s="473"/>
      <c r="TI213" s="11"/>
      <c r="TJ213" s="473"/>
      <c r="TK213" s="11"/>
      <c r="TL213" s="473"/>
      <c r="TM213" s="11"/>
      <c r="TN213" s="473"/>
      <c r="TO213" s="11"/>
      <c r="TP213" s="473"/>
      <c r="TQ213" s="11"/>
      <c r="TR213" s="473"/>
      <c r="TS213" s="11"/>
      <c r="TT213" s="473"/>
      <c r="TU213" s="11"/>
      <c r="TV213" s="473"/>
      <c r="TW213" s="11"/>
      <c r="TX213" s="473"/>
      <c r="TY213" s="11"/>
      <c r="TZ213" s="473"/>
      <c r="UA213" s="11"/>
      <c r="UB213" s="473"/>
      <c r="UC213" s="11"/>
      <c r="UD213" s="473"/>
      <c r="UE213" s="11"/>
      <c r="UF213" s="473"/>
      <c r="UG213" s="11"/>
      <c r="UH213" s="473"/>
      <c r="UI213" s="11"/>
      <c r="UJ213" s="473"/>
      <c r="UK213" s="11"/>
      <c r="UL213" s="473"/>
      <c r="UM213" s="11"/>
      <c r="UN213" s="473"/>
      <c r="UO213" s="11"/>
      <c r="UP213" s="473"/>
      <c r="UQ213" s="11"/>
      <c r="UR213" s="473"/>
      <c r="US213" s="11"/>
      <c r="UT213" s="473"/>
      <c r="UU213" s="11"/>
      <c r="UV213" s="473"/>
      <c r="UW213" s="11"/>
      <c r="UX213" s="473"/>
      <c r="UY213" s="11"/>
      <c r="UZ213" s="473"/>
      <c r="VA213" s="11"/>
      <c r="VB213" s="473"/>
      <c r="VC213" s="11"/>
      <c r="VD213" s="473"/>
      <c r="VE213" s="11"/>
      <c r="VF213" s="473"/>
      <c r="VG213" s="11"/>
      <c r="VH213" s="473"/>
      <c r="VI213" s="11"/>
      <c r="VJ213" s="473"/>
      <c r="VK213" s="11"/>
      <c r="VL213" s="473"/>
      <c r="VM213" s="11"/>
      <c r="VN213" s="473"/>
      <c r="VO213" s="11"/>
      <c r="VP213" s="473"/>
      <c r="VQ213" s="11"/>
      <c r="VR213" s="473"/>
      <c r="VS213" s="11"/>
      <c r="VT213" s="473"/>
      <c r="VU213" s="11"/>
      <c r="VV213" s="473"/>
      <c r="VW213" s="11"/>
      <c r="VX213" s="473"/>
      <c r="VY213" s="11"/>
      <c r="VZ213" s="473"/>
      <c r="WA213" s="11"/>
      <c r="WB213" s="473"/>
      <c r="WC213" s="11"/>
      <c r="WD213" s="473"/>
      <c r="WE213" s="11"/>
      <c r="WF213" s="473"/>
      <c r="WG213" s="11"/>
      <c r="WH213" s="473"/>
      <c r="WI213" s="11"/>
      <c r="WJ213" s="473"/>
      <c r="WK213" s="11"/>
    </row>
    <row r="214" s="197" customFormat="1" ht="22.5" customHeight="1">
      <c r="A214" s="506">
        <v>5</v>
      </c>
      <c r="B214" s="233" t="s">
        <v>222</v>
      </c>
      <c r="C214" s="250" t="s">
        <v>223</v>
      </c>
      <c r="D214" s="251">
        <v>1</v>
      </c>
      <c r="E214" s="242"/>
      <c r="F214" s="236">
        <v>50</v>
      </c>
      <c r="G214" s="199">
        <v>2024</v>
      </c>
      <c r="H214" s="230">
        <v>50</v>
      </c>
      <c r="I214" s="260">
        <v>0</v>
      </c>
      <c r="J214" s="236">
        <v>5</v>
      </c>
      <c r="K214" s="223">
        <v>100</v>
      </c>
      <c r="L214" s="410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10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11"/>
      <c r="FJ214" s="11"/>
      <c r="FK214" s="11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11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11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11"/>
      <c r="HB214" s="11"/>
      <c r="HC214" s="11"/>
      <c r="HD214" s="11"/>
      <c r="HE214" s="11"/>
      <c r="HF214" s="11"/>
      <c r="HG214" s="11"/>
      <c r="HH214" s="11"/>
      <c r="HI214" s="11"/>
      <c r="HJ214" s="11"/>
      <c r="HK214" s="11"/>
      <c r="HL214" s="11"/>
      <c r="HM214" s="11"/>
      <c r="HN214" s="11"/>
      <c r="HO214" s="11"/>
      <c r="HP214" s="11"/>
      <c r="HQ214" s="11"/>
      <c r="HR214" s="11"/>
      <c r="HS214" s="11"/>
      <c r="HT214" s="11"/>
      <c r="HU214" s="11"/>
      <c r="HV214" s="11"/>
      <c r="HW214" s="11"/>
      <c r="HX214" s="11"/>
      <c r="HY214" s="11"/>
      <c r="HZ214" s="11"/>
      <c r="IA214" s="11"/>
      <c r="IB214" s="11"/>
      <c r="IC214" s="11"/>
      <c r="ID214" s="11"/>
      <c r="IE214" s="11"/>
      <c r="IF214" s="1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/>
      <c r="JH214" s="11"/>
      <c r="JI214" s="11"/>
      <c r="JJ214" s="11"/>
      <c r="JK214" s="11"/>
      <c r="JL214" s="11"/>
      <c r="JM214" s="11"/>
      <c r="JN214" s="11"/>
      <c r="JO214" s="11"/>
      <c r="JP214" s="11"/>
      <c r="JQ214" s="11"/>
      <c r="JR214" s="11"/>
      <c r="JS214" s="11"/>
      <c r="JT214" s="11"/>
      <c r="JU214" s="11"/>
      <c r="JV214" s="11"/>
      <c r="JW214" s="11"/>
      <c r="JX214" s="11"/>
      <c r="JY214" s="11"/>
      <c r="JZ214" s="11"/>
      <c r="KA214" s="11"/>
      <c r="KB214" s="11"/>
      <c r="KC214" s="11"/>
      <c r="KD214" s="11"/>
      <c r="KE214" s="11"/>
      <c r="KF214" s="11"/>
      <c r="KG214" s="11"/>
      <c r="KH214" s="11"/>
      <c r="KI214" s="11"/>
      <c r="KJ214" s="11"/>
      <c r="KK214" s="11"/>
      <c r="KL214" s="11"/>
      <c r="KM214" s="11"/>
      <c r="KN214" s="11"/>
      <c r="KO214" s="11"/>
      <c r="KP214" s="11"/>
      <c r="KQ214" s="11"/>
      <c r="KR214" s="11"/>
      <c r="KS214" s="11"/>
      <c r="KT214" s="11"/>
      <c r="KU214" s="11"/>
      <c r="KV214" s="11"/>
      <c r="KW214" s="11"/>
      <c r="KX214" s="11"/>
      <c r="KY214" s="11"/>
      <c r="KZ214" s="11"/>
      <c r="LA214" s="11"/>
      <c r="LB214" s="11"/>
      <c r="LC214" s="11"/>
      <c r="LD214" s="11"/>
      <c r="LE214" s="11"/>
      <c r="LF214" s="11"/>
      <c r="LG214" s="11"/>
      <c r="LH214" s="11"/>
      <c r="LI214" s="11"/>
      <c r="LJ214" s="11"/>
      <c r="LK214" s="11"/>
      <c r="LL214" s="11"/>
      <c r="LM214" s="11"/>
      <c r="LN214" s="11"/>
      <c r="LO214" s="11"/>
      <c r="LP214" s="11"/>
      <c r="LQ214" s="11"/>
      <c r="LR214" s="11"/>
      <c r="LS214" s="11"/>
      <c r="LT214" s="11"/>
      <c r="LU214" s="11"/>
      <c r="LV214" s="11"/>
      <c r="LW214" s="11"/>
      <c r="LX214" s="11"/>
      <c r="LY214" s="11"/>
      <c r="LZ214" s="11"/>
      <c r="MA214" s="11"/>
      <c r="MB214" s="11"/>
      <c r="MC214" s="11"/>
      <c r="MD214" s="11"/>
      <c r="ME214" s="11"/>
      <c r="MF214" s="11"/>
      <c r="MG214" s="11"/>
      <c r="MH214" s="11"/>
      <c r="MI214" s="11"/>
      <c r="MJ214" s="11"/>
      <c r="MK214" s="11"/>
      <c r="ML214" s="11"/>
      <c r="MM214" s="11"/>
      <c r="MN214" s="11"/>
      <c r="MO214" s="11"/>
      <c r="MP214" s="11"/>
      <c r="MQ214" s="11"/>
      <c r="MR214" s="11"/>
      <c r="MS214" s="11"/>
      <c r="MT214" s="11"/>
      <c r="MU214" s="11"/>
      <c r="MV214" s="11"/>
      <c r="MW214" s="11"/>
      <c r="MX214" s="11"/>
      <c r="MY214" s="11"/>
      <c r="MZ214" s="11"/>
      <c r="NA214" s="11"/>
      <c r="NB214" s="11"/>
      <c r="NC214" s="11"/>
      <c r="ND214" s="11"/>
      <c r="NE214" s="11"/>
      <c r="NF214" s="11"/>
      <c r="NG214" s="11"/>
      <c r="NH214" s="11"/>
      <c r="NI214" s="11"/>
      <c r="NJ214" s="11"/>
      <c r="NK214" s="11"/>
      <c r="NL214" s="11"/>
      <c r="NM214" s="11"/>
      <c r="NN214" s="11"/>
      <c r="NO214" s="11"/>
      <c r="NP214" s="11"/>
      <c r="NQ214" s="11"/>
      <c r="NR214" s="11"/>
      <c r="NS214" s="11"/>
      <c r="NT214" s="11"/>
      <c r="NU214" s="11"/>
      <c r="NV214" s="11"/>
      <c r="NW214" s="11"/>
      <c r="NX214" s="11"/>
      <c r="NY214" s="11"/>
      <c r="NZ214" s="11"/>
      <c r="OA214" s="11"/>
      <c r="OB214" s="11"/>
      <c r="OC214" s="11"/>
      <c r="OD214" s="11"/>
      <c r="OE214" s="11"/>
      <c r="OF214" s="11"/>
      <c r="OG214" s="11"/>
      <c r="OH214" s="11"/>
      <c r="OI214" s="11"/>
      <c r="OJ214" s="11"/>
      <c r="OK214" s="11"/>
      <c r="OL214" s="11"/>
      <c r="OM214" s="11"/>
      <c r="ON214" s="11"/>
      <c r="OO214" s="11"/>
      <c r="OP214" s="11"/>
      <c r="OQ214" s="11"/>
      <c r="OR214" s="11"/>
      <c r="OS214" s="11"/>
      <c r="OT214" s="11"/>
      <c r="OU214" s="11"/>
      <c r="OV214" s="11"/>
      <c r="OW214" s="11"/>
      <c r="OX214" s="11"/>
      <c r="OY214" s="11"/>
      <c r="OZ214" s="11"/>
      <c r="PA214" s="11"/>
      <c r="PB214" s="11"/>
      <c r="PC214" s="11"/>
      <c r="PD214" s="11"/>
      <c r="PE214" s="11"/>
      <c r="PF214" s="11"/>
      <c r="PG214" s="11"/>
      <c r="PH214" s="11"/>
      <c r="PI214" s="11"/>
      <c r="PJ214" s="11"/>
      <c r="PK214" s="11"/>
      <c r="PL214" s="11"/>
      <c r="PM214" s="11"/>
      <c r="PN214" s="11"/>
      <c r="PO214" s="11"/>
      <c r="PP214" s="11"/>
      <c r="PQ214" s="11"/>
      <c r="PR214" s="11"/>
      <c r="PS214" s="11"/>
      <c r="PT214" s="11"/>
      <c r="PU214" s="11"/>
      <c r="PV214" s="11"/>
      <c r="PW214" s="11"/>
      <c r="PX214" s="11"/>
      <c r="PY214" s="11"/>
      <c r="PZ214" s="11"/>
      <c r="QA214" s="11"/>
      <c r="QB214" s="11"/>
      <c r="QC214" s="11"/>
      <c r="QD214" s="11"/>
      <c r="QE214" s="11"/>
      <c r="QF214" s="11"/>
      <c r="QG214" s="11"/>
      <c r="QH214" s="11"/>
      <c r="QI214" s="11"/>
      <c r="QJ214" s="11"/>
      <c r="QK214" s="11"/>
      <c r="QL214" s="11"/>
      <c r="QM214" s="11"/>
      <c r="QN214" s="11"/>
      <c r="QO214" s="11"/>
      <c r="QP214" s="11"/>
      <c r="QQ214" s="11"/>
      <c r="QR214" s="11"/>
      <c r="QS214" s="11"/>
      <c r="QT214" s="11"/>
      <c r="QU214" s="11"/>
      <c r="QV214" s="11"/>
      <c r="QW214" s="11"/>
      <c r="QX214" s="11"/>
      <c r="QY214" s="11"/>
      <c r="QZ214" s="11"/>
      <c r="RA214" s="11"/>
      <c r="RB214" s="11"/>
      <c r="RC214" s="11"/>
      <c r="RD214" s="11"/>
      <c r="RE214" s="11"/>
      <c r="RF214" s="11"/>
      <c r="RG214" s="11"/>
      <c r="RH214" s="11"/>
      <c r="RI214" s="11"/>
      <c r="RJ214" s="11"/>
      <c r="RK214" s="11"/>
      <c r="RL214" s="11"/>
      <c r="RM214" s="11"/>
      <c r="RN214" s="11"/>
      <c r="RO214" s="11"/>
      <c r="RP214" s="11"/>
      <c r="RQ214" s="11"/>
      <c r="RR214" s="11"/>
      <c r="RS214" s="11"/>
      <c r="RT214" s="11"/>
      <c r="RU214" s="11"/>
      <c r="RV214" s="11"/>
      <c r="RW214" s="11"/>
      <c r="RX214" s="11"/>
      <c r="RY214" s="11"/>
      <c r="RZ214" s="11"/>
      <c r="SA214" s="11"/>
      <c r="SB214" s="11"/>
      <c r="SC214" s="11"/>
      <c r="SD214" s="11"/>
      <c r="SE214" s="11"/>
      <c r="SF214" s="11"/>
      <c r="SG214" s="11"/>
      <c r="SH214" s="11"/>
      <c r="SI214" s="11"/>
      <c r="SJ214" s="11"/>
      <c r="SK214" s="11"/>
      <c r="SL214" s="11"/>
      <c r="SM214" s="11"/>
      <c r="SN214" s="11"/>
      <c r="SO214" s="11"/>
      <c r="SP214" s="11"/>
      <c r="SQ214" s="11"/>
      <c r="SR214" s="11"/>
      <c r="SS214" s="11"/>
      <c r="ST214" s="11"/>
      <c r="SU214" s="11"/>
      <c r="SV214" s="11"/>
      <c r="SW214" s="11"/>
      <c r="SX214" s="11"/>
      <c r="SY214" s="11"/>
      <c r="SZ214" s="11"/>
      <c r="TA214" s="11"/>
      <c r="TB214" s="11"/>
      <c r="TC214" s="11"/>
      <c r="TD214" s="11"/>
      <c r="TE214" s="11"/>
      <c r="TF214" s="11"/>
      <c r="TG214" s="11"/>
      <c r="TH214" s="11"/>
      <c r="TI214" s="11"/>
      <c r="TJ214" s="11"/>
      <c r="TK214" s="11"/>
      <c r="TL214" s="11"/>
      <c r="TM214" s="11"/>
      <c r="TN214" s="11"/>
      <c r="TO214" s="11"/>
      <c r="TP214" s="11"/>
      <c r="TQ214" s="11"/>
      <c r="TR214" s="11"/>
      <c r="TS214" s="11"/>
      <c r="TT214" s="11"/>
      <c r="TU214" s="11"/>
      <c r="TV214" s="11"/>
      <c r="TW214" s="11"/>
      <c r="TX214" s="11"/>
      <c r="TY214" s="11"/>
      <c r="TZ214" s="11"/>
      <c r="UA214" s="11"/>
      <c r="UB214" s="11"/>
      <c r="UC214" s="11"/>
      <c r="UD214" s="11"/>
      <c r="UE214" s="11"/>
      <c r="UF214" s="11"/>
      <c r="UG214" s="11"/>
      <c r="UH214" s="11"/>
      <c r="UI214" s="11"/>
      <c r="UJ214" s="11"/>
      <c r="UK214" s="11"/>
      <c r="UL214" s="11"/>
      <c r="UM214" s="11"/>
      <c r="UN214" s="11"/>
      <c r="UO214" s="11"/>
      <c r="UP214" s="11"/>
      <c r="UQ214" s="11"/>
      <c r="UR214" s="11"/>
      <c r="US214" s="11"/>
      <c r="UT214" s="11"/>
      <c r="UU214" s="11"/>
      <c r="UV214" s="11"/>
      <c r="UW214" s="11"/>
      <c r="UX214" s="11"/>
      <c r="UY214" s="11"/>
      <c r="UZ214" s="11"/>
      <c r="VA214" s="11"/>
      <c r="VB214" s="11"/>
      <c r="VC214" s="11"/>
      <c r="VD214" s="11"/>
      <c r="VE214" s="11"/>
      <c r="VF214" s="11"/>
      <c r="VG214" s="11"/>
      <c r="VH214" s="11"/>
      <c r="VI214" s="11"/>
      <c r="VJ214" s="11"/>
      <c r="VK214" s="11"/>
      <c r="VL214" s="11"/>
      <c r="VM214" s="11"/>
      <c r="VN214" s="11"/>
      <c r="VO214" s="11"/>
      <c r="VP214" s="11"/>
      <c r="VQ214" s="11"/>
      <c r="VR214" s="11"/>
      <c r="VS214" s="11"/>
      <c r="VT214" s="11"/>
      <c r="VU214" s="11"/>
      <c r="VV214" s="11"/>
      <c r="VW214" s="11"/>
      <c r="VX214" s="11"/>
      <c r="VY214" s="11"/>
      <c r="VZ214" s="11"/>
      <c r="WA214" s="11"/>
      <c r="WB214" s="11"/>
      <c r="WC214" s="11"/>
      <c r="WD214" s="11"/>
      <c r="WE214" s="11"/>
      <c r="WF214" s="11"/>
      <c r="WG214" s="11"/>
      <c r="WH214" s="11"/>
      <c r="WI214" s="11"/>
      <c r="WJ214" s="11"/>
      <c r="WK214" s="473"/>
    </row>
    <row r="215" s="197" customFormat="1" ht="12.75" customHeight="1">
      <c r="A215" s="245">
        <v>5</v>
      </c>
      <c r="B215" s="214" t="s">
        <v>45</v>
      </c>
      <c r="C215" s="246"/>
      <c r="D215" s="67"/>
      <c r="E215" s="361">
        <v>0</v>
      </c>
      <c r="F215" s="215"/>
      <c r="G215" s="216"/>
      <c r="H215" s="217">
        <f>SUM(H210:H214)</f>
        <v>159.90000000000001</v>
      </c>
      <c r="I215" s="217">
        <f>SUM(I210:I214)</f>
        <v>7.9000000000000004</v>
      </c>
      <c r="J215" s="216">
        <f>SUM(J210:J214)</f>
        <v>33</v>
      </c>
      <c r="K215" s="248"/>
      <c r="L215" s="205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7"/>
      <c r="BH215" s="197"/>
      <c r="BI215" s="197"/>
      <c r="BJ215" s="197"/>
      <c r="BK215" s="197"/>
      <c r="BL215" s="197"/>
      <c r="BM215" s="197"/>
      <c r="BN215" s="197"/>
      <c r="BO215" s="197"/>
      <c r="BP215" s="197"/>
      <c r="BQ215" s="197"/>
      <c r="BR215" s="197"/>
      <c r="BS215" s="197"/>
      <c r="BT215" s="197"/>
      <c r="BU215" s="197"/>
      <c r="BV215" s="197"/>
      <c r="BW215" s="197"/>
      <c r="BX215" s="197"/>
      <c r="BY215" s="197"/>
      <c r="BZ215" s="197"/>
      <c r="CA215" s="197"/>
      <c r="CB215" s="197"/>
      <c r="CC215" s="197"/>
      <c r="CD215" s="197"/>
      <c r="CE215" s="197"/>
      <c r="CF215" s="197"/>
      <c r="CG215" s="197"/>
      <c r="CH215" s="197"/>
      <c r="CI215" s="197"/>
      <c r="CJ215" s="197"/>
      <c r="CK215" s="197"/>
      <c r="CL215" s="197"/>
      <c r="CM215" s="197"/>
      <c r="CN215" s="197"/>
      <c r="CO215" s="197"/>
      <c r="CP215" s="197"/>
      <c r="CQ215" s="197"/>
      <c r="CR215" s="197"/>
      <c r="CS215" s="197"/>
      <c r="CT215" s="197"/>
      <c r="CU215" s="197"/>
      <c r="CV215" s="197"/>
      <c r="CW215" s="197"/>
      <c r="CX215" s="197"/>
      <c r="CY215" s="197"/>
      <c r="CZ215" s="197"/>
      <c r="DA215" s="197"/>
      <c r="DB215" s="197"/>
      <c r="DC215" s="197"/>
      <c r="DD215" s="197"/>
      <c r="DE215" s="197"/>
      <c r="DF215" s="197"/>
      <c r="DG215" s="197"/>
      <c r="DH215" s="197"/>
      <c r="DI215" s="197"/>
      <c r="DJ215" s="197"/>
      <c r="DK215" s="197"/>
      <c r="DL215" s="197"/>
      <c r="DM215" s="197"/>
      <c r="DN215" s="197"/>
      <c r="DO215" s="197"/>
      <c r="DP215" s="197"/>
      <c r="DQ215" s="197"/>
      <c r="DR215" s="197"/>
      <c r="DS215" s="197"/>
      <c r="DT215" s="197"/>
      <c r="DU215" s="197"/>
      <c r="DV215" s="197"/>
      <c r="DW215" s="197"/>
      <c r="DX215" s="197"/>
      <c r="DY215" s="197"/>
      <c r="DZ215" s="197"/>
      <c r="EA215" s="197"/>
      <c r="EB215" s="197"/>
      <c r="EC215" s="197"/>
      <c r="ED215" s="197"/>
      <c r="EE215" s="197"/>
      <c r="EF215" s="197"/>
      <c r="EG215" s="197"/>
      <c r="EH215" s="197"/>
      <c r="EI215" s="197"/>
      <c r="EJ215" s="197"/>
      <c r="EK215" s="197"/>
      <c r="EL215" s="197"/>
      <c r="EM215" s="197"/>
      <c r="EN215" s="197"/>
      <c r="EO215" s="197"/>
      <c r="EP215" s="197"/>
      <c r="EQ215" s="197"/>
      <c r="ER215" s="197"/>
      <c r="ES215" s="197"/>
      <c r="ET215" s="197"/>
      <c r="EU215" s="197"/>
      <c r="EV215" s="197"/>
      <c r="EW215" s="197"/>
      <c r="EX215" s="197"/>
      <c r="EY215" s="197"/>
      <c r="EZ215" s="197"/>
      <c r="FA215" s="197"/>
      <c r="FB215" s="197"/>
      <c r="FC215" s="197"/>
      <c r="FD215" s="197"/>
      <c r="FE215" s="197"/>
      <c r="FF215" s="197"/>
      <c r="FG215" s="197"/>
      <c r="FH215" s="197"/>
      <c r="FI215" s="197"/>
      <c r="FJ215" s="197"/>
      <c r="FK215" s="197"/>
      <c r="FL215" s="197"/>
      <c r="FM215" s="197"/>
      <c r="FN215" s="197"/>
      <c r="FO215" s="197"/>
      <c r="FP215" s="197"/>
      <c r="FQ215" s="197"/>
      <c r="FR215" s="197"/>
      <c r="FS215" s="197"/>
      <c r="FT215" s="197"/>
      <c r="FU215" s="197"/>
      <c r="FV215" s="197"/>
      <c r="FW215" s="197"/>
      <c r="FX215" s="197"/>
      <c r="FY215" s="197"/>
      <c r="FZ215" s="197"/>
      <c r="GA215" s="197"/>
      <c r="GB215" s="197"/>
      <c r="GC215" s="197"/>
      <c r="GD215" s="197"/>
      <c r="GE215" s="197"/>
      <c r="GF215" s="197"/>
      <c r="GG215" s="197"/>
      <c r="GH215" s="197"/>
      <c r="GI215" s="197"/>
      <c r="GJ215" s="197"/>
      <c r="GK215" s="197"/>
      <c r="GL215" s="197"/>
      <c r="GM215" s="197"/>
      <c r="GN215" s="197"/>
      <c r="GO215" s="197"/>
      <c r="GP215" s="197"/>
      <c r="GQ215" s="197"/>
      <c r="GR215" s="197"/>
      <c r="GS215" s="197"/>
      <c r="GT215" s="197"/>
      <c r="GU215" s="197"/>
      <c r="GV215" s="197"/>
      <c r="GW215" s="197"/>
      <c r="GX215" s="197"/>
      <c r="GY215" s="197"/>
      <c r="GZ215" s="197"/>
      <c r="HA215" s="197"/>
      <c r="HB215" s="197"/>
      <c r="HC215" s="197"/>
      <c r="HD215" s="197"/>
      <c r="HE215" s="197"/>
      <c r="HF215" s="197"/>
      <c r="HG215" s="197"/>
      <c r="HH215" s="197"/>
      <c r="HI215" s="197"/>
      <c r="HJ215" s="197"/>
      <c r="HK215" s="197"/>
      <c r="HL215" s="197"/>
      <c r="HM215" s="197"/>
      <c r="HN215" s="197"/>
      <c r="HO215" s="197"/>
      <c r="HP215" s="197"/>
      <c r="HQ215" s="197"/>
      <c r="HR215" s="197"/>
      <c r="HS215" s="197"/>
      <c r="HT215" s="197"/>
      <c r="HU215" s="197"/>
      <c r="HV215" s="197"/>
      <c r="HW215" s="197"/>
      <c r="HX215" s="197"/>
      <c r="HY215" s="197"/>
      <c r="HZ215" s="197"/>
      <c r="IA215" s="197"/>
      <c r="IB215" s="197"/>
      <c r="IC215" s="197"/>
      <c r="ID215" s="197"/>
      <c r="IE215" s="197"/>
      <c r="IF215" s="197"/>
      <c r="IG215" s="197"/>
      <c r="IH215" s="197"/>
      <c r="II215" s="197"/>
      <c r="IJ215" s="197"/>
      <c r="IK215" s="197"/>
      <c r="IL215" s="197"/>
      <c r="IM215" s="197"/>
      <c r="IN215" s="197"/>
      <c r="IO215" s="197"/>
      <c r="IP215" s="197"/>
      <c r="IQ215" s="197"/>
      <c r="IR215" s="197"/>
      <c r="IS215" s="197"/>
      <c r="IT215" s="197"/>
      <c r="IU215" s="197"/>
      <c r="IV215" s="197"/>
      <c r="IW215" s="197"/>
      <c r="IX215" s="197"/>
      <c r="IY215" s="197"/>
      <c r="IZ215" s="197"/>
      <c r="JA215" s="197"/>
      <c r="JB215" s="197"/>
      <c r="JC215" s="197"/>
      <c r="JD215" s="197"/>
      <c r="JE215" s="197"/>
      <c r="JF215" s="197"/>
      <c r="JG215" s="197"/>
      <c r="JH215" s="197"/>
      <c r="JI215" s="197"/>
      <c r="JJ215" s="197"/>
      <c r="JK215" s="197"/>
      <c r="JL215" s="197"/>
      <c r="JM215" s="197"/>
      <c r="JN215" s="197"/>
      <c r="JO215" s="197"/>
      <c r="JP215" s="197"/>
      <c r="JQ215" s="197"/>
      <c r="JR215" s="197"/>
      <c r="JS215" s="197"/>
      <c r="JT215" s="197"/>
      <c r="JU215" s="197"/>
      <c r="JV215" s="197"/>
      <c r="JW215" s="197"/>
      <c r="JX215" s="197"/>
      <c r="JY215" s="197"/>
      <c r="JZ215" s="197"/>
      <c r="KA215" s="197"/>
      <c r="KB215" s="197"/>
      <c r="KC215" s="197"/>
      <c r="KD215" s="197"/>
      <c r="KE215" s="197"/>
      <c r="KF215" s="197"/>
      <c r="KG215" s="197"/>
      <c r="KH215" s="197"/>
      <c r="KI215" s="197"/>
      <c r="KJ215" s="197"/>
      <c r="KK215" s="197"/>
      <c r="KL215" s="197"/>
      <c r="KM215" s="197"/>
      <c r="KN215" s="197"/>
      <c r="KO215" s="197"/>
      <c r="KP215" s="197"/>
      <c r="KQ215" s="197"/>
      <c r="KR215" s="197"/>
      <c r="KS215" s="197"/>
      <c r="KT215" s="197"/>
      <c r="KU215" s="197"/>
      <c r="KV215" s="197"/>
      <c r="KW215" s="197"/>
      <c r="KX215" s="197"/>
      <c r="KY215" s="197"/>
      <c r="KZ215" s="197"/>
      <c r="LA215" s="197"/>
      <c r="LB215" s="197"/>
      <c r="LC215" s="197"/>
      <c r="LD215" s="197"/>
      <c r="LE215" s="197"/>
      <c r="LF215" s="197"/>
      <c r="LG215" s="197"/>
      <c r="LH215" s="197"/>
      <c r="LI215" s="197"/>
      <c r="LJ215" s="197"/>
      <c r="LK215" s="197"/>
      <c r="LL215" s="197"/>
      <c r="LM215" s="197"/>
      <c r="LN215" s="197"/>
      <c r="LO215" s="197"/>
      <c r="LP215" s="197"/>
      <c r="LQ215" s="197"/>
      <c r="LR215" s="197"/>
      <c r="LS215" s="197"/>
      <c r="LT215" s="197"/>
      <c r="LU215" s="197"/>
      <c r="LV215" s="197"/>
      <c r="LW215" s="197"/>
      <c r="LX215" s="197"/>
      <c r="LY215" s="197"/>
      <c r="LZ215" s="197"/>
      <c r="MA215" s="197"/>
      <c r="MB215" s="197"/>
      <c r="MC215" s="197"/>
      <c r="MD215" s="197"/>
      <c r="ME215" s="197"/>
      <c r="MF215" s="197"/>
      <c r="MG215" s="197"/>
      <c r="MH215" s="197"/>
      <c r="MI215" s="197"/>
      <c r="MJ215" s="197"/>
      <c r="MK215" s="197"/>
      <c r="ML215" s="197"/>
      <c r="MM215" s="197"/>
      <c r="MN215" s="197"/>
      <c r="MO215" s="197"/>
      <c r="MP215" s="197"/>
      <c r="MQ215" s="197"/>
      <c r="MR215" s="197"/>
      <c r="MS215" s="197"/>
      <c r="MT215" s="197"/>
      <c r="MU215" s="197"/>
      <c r="MV215" s="197"/>
      <c r="MW215" s="197"/>
      <c r="MX215" s="197"/>
      <c r="MY215" s="197"/>
      <c r="MZ215" s="197"/>
      <c r="NA215" s="197"/>
      <c r="NB215" s="197"/>
      <c r="NC215" s="197"/>
      <c r="ND215" s="197"/>
      <c r="NE215" s="197"/>
      <c r="NF215" s="197"/>
      <c r="NG215" s="197"/>
      <c r="NH215" s="197"/>
      <c r="NI215" s="197"/>
      <c r="NJ215" s="197"/>
      <c r="NK215" s="197"/>
      <c r="NL215" s="197"/>
      <c r="NM215" s="197"/>
      <c r="NN215" s="197"/>
      <c r="NO215" s="197"/>
      <c r="NP215" s="197"/>
      <c r="NQ215" s="197"/>
      <c r="NR215" s="197"/>
      <c r="NS215" s="197"/>
      <c r="NT215" s="197"/>
      <c r="NU215" s="197"/>
      <c r="NV215" s="197"/>
      <c r="NW215" s="197"/>
      <c r="NX215" s="197"/>
      <c r="NY215" s="197"/>
      <c r="NZ215" s="197"/>
      <c r="OA215" s="197"/>
      <c r="OB215" s="197"/>
      <c r="OC215" s="197"/>
      <c r="OD215" s="197"/>
      <c r="OE215" s="197"/>
      <c r="OF215" s="197"/>
      <c r="OG215" s="197"/>
      <c r="OH215" s="197"/>
      <c r="OI215" s="197"/>
      <c r="OJ215" s="197"/>
      <c r="OK215" s="197"/>
      <c r="OL215" s="197"/>
      <c r="OM215" s="197"/>
      <c r="ON215" s="197"/>
      <c r="OO215" s="197"/>
      <c r="OP215" s="197"/>
      <c r="OQ215" s="197"/>
      <c r="OR215" s="197"/>
      <c r="OS215" s="197"/>
      <c r="OT215" s="197"/>
      <c r="OU215" s="197"/>
      <c r="OV215" s="197"/>
      <c r="OW215" s="197"/>
      <c r="OX215" s="197"/>
      <c r="OY215" s="197"/>
      <c r="OZ215" s="197"/>
      <c r="PA215" s="197"/>
      <c r="PB215" s="197"/>
      <c r="PC215" s="197"/>
      <c r="PD215" s="197"/>
      <c r="PE215" s="197"/>
      <c r="PF215" s="197"/>
      <c r="PG215" s="197"/>
      <c r="PH215" s="197"/>
      <c r="PI215" s="197"/>
      <c r="PJ215" s="197"/>
      <c r="PK215" s="197"/>
      <c r="PL215" s="197"/>
      <c r="PM215" s="197"/>
      <c r="PN215" s="197"/>
      <c r="PO215" s="197"/>
      <c r="PP215" s="197"/>
      <c r="PQ215" s="197"/>
      <c r="PR215" s="197"/>
      <c r="PS215" s="197"/>
      <c r="PT215" s="197"/>
      <c r="PU215" s="197"/>
      <c r="PV215" s="197"/>
      <c r="PW215" s="197"/>
      <c r="PX215" s="197"/>
      <c r="PY215" s="197"/>
      <c r="PZ215" s="197"/>
      <c r="QA215" s="197"/>
      <c r="QB215" s="197"/>
      <c r="QC215" s="197"/>
      <c r="QD215" s="197"/>
      <c r="QE215" s="197"/>
      <c r="QF215" s="197"/>
      <c r="QG215" s="197"/>
      <c r="QH215" s="197"/>
      <c r="QI215" s="197"/>
      <c r="QJ215" s="197"/>
      <c r="QK215" s="197"/>
      <c r="QL215" s="197"/>
      <c r="QM215" s="197"/>
      <c r="QN215" s="197"/>
      <c r="QO215" s="197"/>
      <c r="QP215" s="197"/>
      <c r="QQ215" s="197"/>
      <c r="QR215" s="197"/>
      <c r="QS215" s="197"/>
      <c r="QT215" s="197"/>
      <c r="QU215" s="197"/>
      <c r="QV215" s="197"/>
      <c r="QW215" s="197"/>
      <c r="QX215" s="197"/>
      <c r="QY215" s="197"/>
      <c r="QZ215" s="197"/>
      <c r="RA215" s="197"/>
      <c r="RB215" s="197"/>
      <c r="RC215" s="197"/>
      <c r="RD215" s="197"/>
      <c r="RE215" s="197"/>
      <c r="RF215" s="197"/>
      <c r="RG215" s="197"/>
      <c r="RH215" s="197"/>
      <c r="RI215" s="197"/>
      <c r="RJ215" s="197"/>
      <c r="RK215" s="197"/>
      <c r="RL215" s="197"/>
      <c r="RM215" s="197"/>
      <c r="RN215" s="197"/>
      <c r="RO215" s="197"/>
      <c r="RP215" s="197"/>
      <c r="RQ215" s="197"/>
      <c r="RR215" s="197"/>
      <c r="RS215" s="197"/>
      <c r="RT215" s="197"/>
      <c r="RU215" s="197"/>
      <c r="RV215" s="197"/>
      <c r="RW215" s="197"/>
      <c r="RX215" s="197"/>
      <c r="RY215" s="197"/>
      <c r="RZ215" s="197"/>
      <c r="SA215" s="197"/>
      <c r="SB215" s="197"/>
      <c r="SC215" s="197"/>
      <c r="SD215" s="197"/>
      <c r="SE215" s="197"/>
      <c r="SF215" s="197"/>
      <c r="SG215" s="197"/>
      <c r="SH215" s="197"/>
      <c r="SI215" s="197"/>
      <c r="SJ215" s="197"/>
      <c r="SK215" s="197"/>
      <c r="SL215" s="197"/>
      <c r="SM215" s="197"/>
      <c r="SN215" s="197"/>
      <c r="SO215" s="197"/>
      <c r="SP215" s="197"/>
      <c r="SQ215" s="197"/>
      <c r="SR215" s="197"/>
      <c r="SS215" s="197"/>
      <c r="ST215" s="197"/>
      <c r="SU215" s="197"/>
      <c r="SV215" s="197"/>
      <c r="SW215" s="197"/>
      <c r="SX215" s="197"/>
      <c r="SY215" s="197"/>
      <c r="SZ215" s="197"/>
      <c r="TA215" s="197"/>
      <c r="TB215" s="197"/>
      <c r="TC215" s="197"/>
      <c r="TD215" s="197"/>
      <c r="TE215" s="197"/>
      <c r="TF215" s="197"/>
      <c r="TG215" s="197"/>
      <c r="TH215" s="197"/>
      <c r="TI215" s="197"/>
      <c r="TJ215" s="197"/>
      <c r="TK215" s="197"/>
      <c r="TL215" s="197"/>
      <c r="TM215" s="197"/>
      <c r="TN215" s="197"/>
      <c r="TO215" s="197"/>
      <c r="TP215" s="197"/>
      <c r="TQ215" s="197"/>
      <c r="TR215" s="197"/>
      <c r="TS215" s="197"/>
      <c r="TT215" s="197"/>
      <c r="TU215" s="197"/>
      <c r="TV215" s="197"/>
      <c r="TW215" s="197"/>
      <c r="TX215" s="197"/>
      <c r="TY215" s="197"/>
      <c r="TZ215" s="197"/>
      <c r="UA215" s="197"/>
      <c r="UB215" s="197"/>
      <c r="UC215" s="197"/>
      <c r="UD215" s="197"/>
      <c r="UE215" s="197"/>
      <c r="UF215" s="197"/>
      <c r="UG215" s="197"/>
      <c r="UH215" s="197"/>
      <c r="UI215" s="197"/>
      <c r="UJ215" s="197"/>
      <c r="UK215" s="197"/>
      <c r="UL215" s="197"/>
      <c r="UM215" s="197"/>
      <c r="UN215" s="197"/>
      <c r="UO215" s="197"/>
      <c r="UP215" s="197"/>
      <c r="UQ215" s="197"/>
      <c r="UR215" s="197"/>
      <c r="US215" s="197"/>
      <c r="UT215" s="197"/>
      <c r="UU215" s="197"/>
      <c r="UV215" s="197"/>
      <c r="UW215" s="197"/>
      <c r="UX215" s="197"/>
      <c r="UY215" s="197"/>
      <c r="UZ215" s="197"/>
      <c r="VA215" s="197"/>
      <c r="VB215" s="197"/>
      <c r="VC215" s="197"/>
      <c r="VD215" s="197"/>
      <c r="VE215" s="197"/>
      <c r="VF215" s="197"/>
      <c r="VG215" s="197"/>
      <c r="VH215" s="197"/>
      <c r="VI215" s="197"/>
      <c r="VJ215" s="197"/>
      <c r="VK215" s="197"/>
      <c r="VL215" s="197"/>
      <c r="VM215" s="197"/>
      <c r="VN215" s="197"/>
      <c r="VO215" s="197"/>
      <c r="VP215" s="197"/>
      <c r="VQ215" s="197"/>
      <c r="VR215" s="197"/>
      <c r="VS215" s="197"/>
      <c r="VT215" s="197"/>
      <c r="VU215" s="197"/>
      <c r="VV215" s="197"/>
      <c r="VW215" s="197"/>
      <c r="VX215" s="197"/>
      <c r="VY215" s="197"/>
      <c r="VZ215" s="197"/>
      <c r="WA215" s="197"/>
      <c r="WB215" s="197"/>
      <c r="WC215" s="197"/>
      <c r="WD215" s="197"/>
      <c r="WE215" s="197"/>
      <c r="WF215" s="197"/>
      <c r="WG215" s="197"/>
      <c r="WH215" s="197"/>
      <c r="WI215" s="197"/>
      <c r="WJ215" s="197"/>
      <c r="WK215" s="197"/>
    </row>
    <row r="216" ht="12.75" customHeight="1">
      <c r="A216" s="219" t="s">
        <v>224</v>
      </c>
      <c r="B216" s="190"/>
      <c r="C216" s="190"/>
      <c r="D216" s="4"/>
      <c r="E216" s="200"/>
      <c r="F216" s="200"/>
      <c r="G216" s="199"/>
      <c r="H216" s="201"/>
      <c r="I216" s="201"/>
      <c r="J216" s="199"/>
      <c r="K216" s="223"/>
      <c r="L216" s="16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10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11"/>
      <c r="FJ216" s="11"/>
      <c r="FK216" s="11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11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11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11"/>
      <c r="HB216" s="11"/>
      <c r="HC216" s="11"/>
      <c r="HD216" s="11"/>
      <c r="HE216" s="11"/>
      <c r="HF216" s="11"/>
      <c r="HG216" s="11"/>
      <c r="HH216" s="11"/>
      <c r="HI216" s="11"/>
      <c r="HJ216" s="11"/>
      <c r="HK216" s="11"/>
      <c r="HL216" s="11"/>
      <c r="HM216" s="11"/>
      <c r="HN216" s="11"/>
      <c r="HO216" s="11"/>
      <c r="HP216" s="11"/>
      <c r="HQ216" s="11"/>
      <c r="HR216" s="11"/>
      <c r="HS216" s="11"/>
      <c r="HT216" s="11"/>
      <c r="HU216" s="11"/>
      <c r="HV216" s="11"/>
      <c r="HW216" s="11"/>
      <c r="HX216" s="11"/>
      <c r="HY216" s="11"/>
      <c r="HZ216" s="11"/>
      <c r="IA216" s="11"/>
      <c r="IB216" s="11"/>
      <c r="IC216" s="11"/>
      <c r="ID216" s="11"/>
      <c r="IE216" s="11"/>
      <c r="IF216" s="1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11"/>
      <c r="KC216" s="11"/>
      <c r="KD216" s="11"/>
      <c r="KE216" s="11"/>
      <c r="KF216" s="11"/>
      <c r="KG216" s="11"/>
      <c r="KH216" s="11"/>
      <c r="KI216" s="11"/>
      <c r="KJ216" s="11"/>
      <c r="KK216" s="11"/>
      <c r="KL216" s="11"/>
      <c r="KM216" s="11"/>
      <c r="KN216" s="11"/>
      <c r="KO216" s="11"/>
      <c r="KP216" s="11"/>
      <c r="KQ216" s="11"/>
      <c r="KR216" s="11"/>
      <c r="KS216" s="11"/>
      <c r="KT216" s="11"/>
      <c r="KU216" s="11"/>
      <c r="KV216" s="11"/>
      <c r="KW216" s="11"/>
      <c r="KX216" s="11"/>
      <c r="KY216" s="11"/>
      <c r="KZ216" s="11"/>
      <c r="LA216" s="11"/>
      <c r="LB216" s="11"/>
      <c r="LC216" s="11"/>
      <c r="LD216" s="11"/>
      <c r="LE216" s="11"/>
      <c r="LF216" s="11"/>
      <c r="LG216" s="11"/>
      <c r="LH216" s="11"/>
      <c r="LI216" s="11"/>
      <c r="LJ216" s="11"/>
      <c r="LK216" s="11"/>
      <c r="LL216" s="11"/>
      <c r="LM216" s="11"/>
      <c r="LN216" s="11"/>
      <c r="LO216" s="11"/>
      <c r="LP216" s="11"/>
      <c r="LQ216" s="11"/>
      <c r="LR216" s="11"/>
      <c r="LS216" s="11"/>
      <c r="LT216" s="11"/>
      <c r="LU216" s="11"/>
      <c r="LV216" s="11"/>
      <c r="LW216" s="11"/>
      <c r="LX216" s="11"/>
      <c r="LY216" s="11"/>
      <c r="LZ216" s="11"/>
      <c r="MA216" s="11"/>
      <c r="MB216" s="11"/>
      <c r="MC216" s="11"/>
      <c r="MD216" s="11"/>
      <c r="ME216" s="11"/>
      <c r="MF216" s="11"/>
      <c r="MG216" s="11"/>
      <c r="MH216" s="11"/>
      <c r="MI216" s="11"/>
      <c r="MJ216" s="11"/>
      <c r="MK216" s="11"/>
      <c r="ML216" s="11"/>
      <c r="MM216" s="11"/>
      <c r="MN216" s="11"/>
      <c r="MO216" s="11"/>
      <c r="MP216" s="11"/>
      <c r="MQ216" s="11"/>
      <c r="MR216" s="11"/>
      <c r="MS216" s="11"/>
      <c r="MT216" s="11"/>
      <c r="MU216" s="11"/>
      <c r="MV216" s="11"/>
      <c r="MW216" s="11"/>
      <c r="MX216" s="11"/>
      <c r="MY216" s="11"/>
      <c r="MZ216" s="11"/>
      <c r="NA216" s="11"/>
      <c r="NB216" s="11"/>
      <c r="NC216" s="11"/>
      <c r="ND216" s="11"/>
      <c r="NE216" s="11"/>
      <c r="NF216" s="11"/>
      <c r="NG216" s="11"/>
      <c r="NH216" s="11"/>
      <c r="NI216" s="11"/>
      <c r="NJ216" s="11"/>
      <c r="NK216" s="11"/>
      <c r="NL216" s="11"/>
      <c r="NM216" s="11"/>
      <c r="NN216" s="11"/>
      <c r="NO216" s="11"/>
      <c r="NP216" s="11"/>
      <c r="NQ216" s="11"/>
      <c r="NR216" s="11"/>
      <c r="NS216" s="11"/>
      <c r="NT216" s="11"/>
      <c r="NU216" s="11"/>
      <c r="NV216" s="11"/>
      <c r="NW216" s="11"/>
      <c r="NX216" s="11"/>
      <c r="NY216" s="11"/>
      <c r="NZ216" s="11"/>
      <c r="OA216" s="11"/>
      <c r="OB216" s="11"/>
      <c r="OC216" s="11"/>
      <c r="OD216" s="11"/>
      <c r="OE216" s="11"/>
      <c r="OF216" s="11"/>
      <c r="OG216" s="11"/>
      <c r="OH216" s="11"/>
      <c r="OI216" s="11"/>
      <c r="OJ216" s="11"/>
      <c r="OK216" s="11"/>
      <c r="OL216" s="11"/>
      <c r="OM216" s="11"/>
      <c r="ON216" s="11"/>
      <c r="OO216" s="11"/>
      <c r="OP216" s="11"/>
      <c r="OQ216" s="11"/>
      <c r="OR216" s="11"/>
      <c r="OS216" s="11"/>
      <c r="OT216" s="11"/>
      <c r="OU216" s="11"/>
      <c r="OV216" s="11"/>
      <c r="OW216" s="11"/>
      <c r="OX216" s="11"/>
      <c r="OY216" s="11"/>
      <c r="OZ216" s="11"/>
      <c r="PA216" s="11"/>
      <c r="PB216" s="11"/>
      <c r="PC216" s="11"/>
      <c r="PD216" s="11"/>
      <c r="PE216" s="11"/>
      <c r="PF216" s="11"/>
      <c r="PG216" s="11"/>
      <c r="PH216" s="11"/>
      <c r="PI216" s="11"/>
      <c r="PJ216" s="11"/>
      <c r="PK216" s="11"/>
      <c r="PL216" s="11"/>
      <c r="PM216" s="11"/>
      <c r="PN216" s="11"/>
      <c r="PO216" s="11"/>
      <c r="PP216" s="11"/>
      <c r="PQ216" s="11"/>
      <c r="PR216" s="11"/>
      <c r="PS216" s="11"/>
      <c r="PT216" s="11"/>
      <c r="PU216" s="11"/>
      <c r="PV216" s="11"/>
      <c r="PW216" s="11"/>
      <c r="PX216" s="11"/>
      <c r="PY216" s="11"/>
      <c r="PZ216" s="11"/>
      <c r="QA216" s="11"/>
      <c r="QB216" s="11"/>
      <c r="QC216" s="11"/>
      <c r="QD216" s="11"/>
      <c r="QE216" s="11"/>
      <c r="QF216" s="11"/>
      <c r="QG216" s="11"/>
      <c r="QH216" s="11"/>
      <c r="QI216" s="11"/>
      <c r="QJ216" s="11"/>
      <c r="QK216" s="11"/>
      <c r="QL216" s="11"/>
      <c r="QM216" s="11"/>
      <c r="QN216" s="11"/>
      <c r="QO216" s="11"/>
      <c r="QP216" s="11"/>
      <c r="QQ216" s="11"/>
      <c r="QR216" s="11"/>
      <c r="QS216" s="11"/>
      <c r="QT216" s="11"/>
      <c r="QU216" s="11"/>
      <c r="QV216" s="11"/>
      <c r="QW216" s="11"/>
      <c r="QX216" s="11"/>
      <c r="QY216" s="11"/>
      <c r="QZ216" s="11"/>
      <c r="RA216" s="11"/>
      <c r="RB216" s="11"/>
      <c r="RC216" s="11"/>
      <c r="RD216" s="11"/>
      <c r="RE216" s="11"/>
      <c r="RF216" s="11"/>
      <c r="RG216" s="11"/>
      <c r="RH216" s="11"/>
      <c r="RI216" s="11"/>
      <c r="RJ216" s="11"/>
      <c r="RK216" s="11"/>
      <c r="RL216" s="11"/>
      <c r="RM216" s="11"/>
      <c r="RN216" s="11"/>
      <c r="RO216" s="11"/>
      <c r="RP216" s="11"/>
      <c r="RQ216" s="11"/>
      <c r="RR216" s="11"/>
      <c r="RS216" s="11"/>
      <c r="RT216" s="11"/>
      <c r="RU216" s="11"/>
      <c r="RV216" s="11"/>
      <c r="RW216" s="11"/>
      <c r="RX216" s="11"/>
      <c r="RY216" s="11"/>
      <c r="RZ216" s="11"/>
      <c r="SA216" s="11"/>
      <c r="SB216" s="11"/>
      <c r="SC216" s="11"/>
      <c r="SD216" s="11"/>
      <c r="SE216" s="11"/>
      <c r="SF216" s="11"/>
      <c r="SG216" s="11"/>
      <c r="SH216" s="11"/>
      <c r="SI216" s="11"/>
      <c r="SJ216" s="11"/>
      <c r="SK216" s="11"/>
      <c r="SL216" s="11"/>
      <c r="SM216" s="11"/>
      <c r="SN216" s="11"/>
      <c r="SO216" s="11"/>
      <c r="SP216" s="11"/>
      <c r="SQ216" s="11"/>
      <c r="SR216" s="11"/>
      <c r="SS216" s="11"/>
      <c r="ST216" s="11"/>
      <c r="SU216" s="11"/>
      <c r="SV216" s="11"/>
      <c r="SW216" s="11"/>
      <c r="SX216" s="11"/>
      <c r="SY216" s="11"/>
      <c r="SZ216" s="11"/>
      <c r="TA216" s="11"/>
      <c r="TB216" s="11"/>
      <c r="TC216" s="11"/>
      <c r="TD216" s="11"/>
      <c r="TE216" s="11"/>
      <c r="TF216" s="11"/>
      <c r="TG216" s="11"/>
      <c r="TH216" s="11"/>
      <c r="TI216" s="11"/>
      <c r="TJ216" s="11"/>
      <c r="TK216" s="11"/>
      <c r="TL216" s="11"/>
      <c r="TM216" s="11"/>
      <c r="TN216" s="11"/>
      <c r="TO216" s="11"/>
      <c r="TP216" s="11"/>
      <c r="TQ216" s="11"/>
      <c r="TR216" s="11"/>
      <c r="TS216" s="11"/>
      <c r="TT216" s="11"/>
      <c r="TU216" s="11"/>
      <c r="TV216" s="11"/>
      <c r="TW216" s="11"/>
      <c r="TX216" s="11"/>
      <c r="TY216" s="11"/>
      <c r="TZ216" s="11"/>
      <c r="UA216" s="11"/>
      <c r="UB216" s="11"/>
      <c r="UC216" s="11"/>
      <c r="UD216" s="11"/>
      <c r="UE216" s="11"/>
      <c r="UF216" s="11"/>
      <c r="UG216" s="11"/>
      <c r="UH216" s="11"/>
      <c r="UI216" s="11"/>
      <c r="UJ216" s="11"/>
      <c r="UK216" s="11"/>
      <c r="UL216" s="11"/>
      <c r="UM216" s="11"/>
      <c r="UN216" s="11"/>
      <c r="UO216" s="11"/>
      <c r="UP216" s="11"/>
      <c r="UQ216" s="11"/>
      <c r="UR216" s="11"/>
      <c r="US216" s="11"/>
      <c r="UT216" s="11"/>
      <c r="UU216" s="11"/>
      <c r="UV216" s="11"/>
      <c r="UW216" s="11"/>
      <c r="UX216" s="11"/>
      <c r="UY216" s="11"/>
      <c r="UZ216" s="11"/>
      <c r="VA216" s="11"/>
      <c r="VB216" s="11"/>
      <c r="VC216" s="11"/>
      <c r="VD216" s="11"/>
      <c r="VE216" s="11"/>
      <c r="VF216" s="11"/>
      <c r="VG216" s="11"/>
      <c r="VH216" s="11"/>
      <c r="VI216" s="11"/>
      <c r="VJ216" s="11"/>
      <c r="VK216" s="11"/>
      <c r="VL216" s="11"/>
      <c r="VM216" s="11"/>
      <c r="VN216" s="11"/>
      <c r="VO216" s="11"/>
      <c r="VP216" s="11"/>
      <c r="VQ216" s="11"/>
      <c r="VR216" s="11"/>
      <c r="VS216" s="11"/>
      <c r="VT216" s="11"/>
      <c r="VU216" s="11"/>
      <c r="VV216" s="11"/>
      <c r="VW216" s="11"/>
      <c r="VX216" s="11"/>
      <c r="VY216" s="11"/>
      <c r="VZ216" s="11"/>
      <c r="WA216" s="11"/>
      <c r="WB216" s="11"/>
      <c r="WC216" s="11"/>
      <c r="WD216" s="11"/>
      <c r="WE216" s="11"/>
      <c r="WF216" s="11"/>
      <c r="WG216" s="11"/>
      <c r="WH216" s="11"/>
      <c r="WI216" s="11"/>
      <c r="WJ216" s="11"/>
      <c r="WK216" s="11"/>
    </row>
    <row r="217" s="224" customFormat="1" ht="14.25">
      <c r="A217" s="198">
        <v>1</v>
      </c>
      <c r="B217" s="190" t="s">
        <v>216</v>
      </c>
      <c r="C217" s="190" t="s">
        <v>217</v>
      </c>
      <c r="D217" s="221">
        <v>1</v>
      </c>
      <c r="E217" s="200"/>
      <c r="F217" s="199">
        <v>200</v>
      </c>
      <c r="G217" s="199" t="s">
        <v>66</v>
      </c>
      <c r="H217" s="201">
        <v>5</v>
      </c>
      <c r="I217" s="201">
        <v>5</v>
      </c>
      <c r="J217" s="199">
        <v>0</v>
      </c>
      <c r="K217" s="255">
        <v>100</v>
      </c>
      <c r="L217" s="16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10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  <c r="FG217" s="11"/>
      <c r="FH217" s="11"/>
      <c r="FI217" s="11"/>
      <c r="FJ217" s="11"/>
      <c r="FK217" s="11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/>
      <c r="FV217" s="11"/>
      <c r="FW217" s="11"/>
      <c r="FX217" s="11"/>
      <c r="FY217" s="11"/>
      <c r="FZ217" s="11"/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11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11"/>
      <c r="HB217" s="11"/>
      <c r="HC217" s="11"/>
      <c r="HD217" s="11"/>
      <c r="HE217" s="11"/>
      <c r="HF217" s="11"/>
      <c r="HG217" s="11"/>
      <c r="HH217" s="11"/>
      <c r="HI217" s="11"/>
      <c r="HJ217" s="11"/>
      <c r="HK217" s="11"/>
      <c r="HL217" s="11"/>
      <c r="HM217" s="11"/>
      <c r="HN217" s="11"/>
      <c r="HO217" s="11"/>
      <c r="HP217" s="11"/>
      <c r="HQ217" s="11"/>
      <c r="HR217" s="11"/>
      <c r="HS217" s="11"/>
      <c r="HT217" s="11"/>
      <c r="HU217" s="11"/>
      <c r="HV217" s="11"/>
      <c r="HW217" s="11"/>
      <c r="HX217" s="11"/>
      <c r="HY217" s="11"/>
      <c r="HZ217" s="11"/>
      <c r="IA217" s="11"/>
      <c r="IB217" s="11"/>
      <c r="IC217" s="11"/>
      <c r="ID217" s="11"/>
      <c r="IE217" s="11"/>
      <c r="IF217" s="1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11"/>
      <c r="KC217" s="11"/>
      <c r="KD217" s="11"/>
      <c r="KE217" s="11"/>
      <c r="KF217" s="11"/>
      <c r="KG217" s="11"/>
      <c r="KH217" s="11"/>
      <c r="KI217" s="11"/>
      <c r="KJ217" s="11"/>
      <c r="KK217" s="11"/>
      <c r="KL217" s="11"/>
      <c r="KM217" s="11"/>
      <c r="KN217" s="11"/>
      <c r="KO217" s="11"/>
      <c r="KP217" s="11"/>
      <c r="KQ217" s="11"/>
      <c r="KR217" s="11"/>
      <c r="KS217" s="11"/>
      <c r="KT217" s="11"/>
      <c r="KU217" s="11"/>
      <c r="KV217" s="11"/>
      <c r="KW217" s="11"/>
      <c r="KX217" s="11"/>
      <c r="KY217" s="11"/>
      <c r="KZ217" s="11"/>
      <c r="LA217" s="11"/>
      <c r="LB217" s="11"/>
      <c r="LC217" s="11"/>
      <c r="LD217" s="11"/>
      <c r="LE217" s="11"/>
      <c r="LF217" s="11"/>
      <c r="LG217" s="11"/>
      <c r="LH217" s="11"/>
      <c r="LI217" s="11"/>
      <c r="LJ217" s="11"/>
      <c r="LK217" s="11"/>
      <c r="LL217" s="11"/>
      <c r="LM217" s="11"/>
      <c r="LN217" s="11"/>
      <c r="LO217" s="11"/>
      <c r="LP217" s="11"/>
      <c r="LQ217" s="11"/>
      <c r="LR217" s="11"/>
      <c r="LS217" s="11"/>
      <c r="LT217" s="11"/>
      <c r="LU217" s="11"/>
      <c r="LV217" s="11"/>
      <c r="LW217" s="11"/>
      <c r="LX217" s="11"/>
      <c r="LY217" s="11"/>
      <c r="LZ217" s="11"/>
      <c r="MA217" s="11"/>
      <c r="MB217" s="11"/>
      <c r="MC217" s="11"/>
      <c r="MD217" s="11"/>
      <c r="ME217" s="11"/>
      <c r="MF217" s="11"/>
      <c r="MG217" s="11"/>
      <c r="MH217" s="11"/>
      <c r="MI217" s="11"/>
      <c r="MJ217" s="11"/>
      <c r="MK217" s="11"/>
      <c r="ML217" s="11"/>
      <c r="MM217" s="11"/>
      <c r="MN217" s="11"/>
      <c r="MO217" s="11"/>
      <c r="MP217" s="11"/>
      <c r="MQ217" s="11"/>
      <c r="MR217" s="11"/>
      <c r="MS217" s="11"/>
      <c r="MT217" s="11"/>
      <c r="MU217" s="11"/>
      <c r="MV217" s="11"/>
      <c r="MW217" s="11"/>
      <c r="MX217" s="11"/>
      <c r="MY217" s="11"/>
      <c r="MZ217" s="11"/>
      <c r="NA217" s="11"/>
      <c r="NB217" s="11"/>
      <c r="NC217" s="11"/>
      <c r="ND217" s="11"/>
      <c r="NE217" s="11"/>
      <c r="NF217" s="11"/>
      <c r="NG217" s="11"/>
      <c r="NH217" s="11"/>
      <c r="NI217" s="11"/>
      <c r="NJ217" s="11"/>
      <c r="NK217" s="11"/>
      <c r="NL217" s="11"/>
      <c r="NM217" s="11"/>
      <c r="NN217" s="11"/>
      <c r="NO217" s="11"/>
      <c r="NP217" s="11"/>
      <c r="NQ217" s="11"/>
      <c r="NR217" s="11"/>
      <c r="NS217" s="11"/>
      <c r="NT217" s="11"/>
      <c r="NU217" s="11"/>
      <c r="NV217" s="11"/>
      <c r="NW217" s="11"/>
      <c r="NX217" s="11"/>
      <c r="NY217" s="11"/>
      <c r="NZ217" s="11"/>
      <c r="OA217" s="11"/>
      <c r="OB217" s="11"/>
      <c r="OC217" s="11"/>
      <c r="OD217" s="11"/>
      <c r="OE217" s="11"/>
      <c r="OF217" s="11"/>
      <c r="OG217" s="11"/>
      <c r="OH217" s="11"/>
      <c r="OI217" s="11"/>
      <c r="OJ217" s="11"/>
      <c r="OK217" s="11"/>
      <c r="OL217" s="11"/>
      <c r="OM217" s="11"/>
      <c r="ON217" s="11"/>
      <c r="OO217" s="11"/>
      <c r="OP217" s="11"/>
      <c r="OQ217" s="11"/>
      <c r="OR217" s="11"/>
      <c r="OS217" s="11"/>
      <c r="OT217" s="11"/>
      <c r="OU217" s="11"/>
      <c r="OV217" s="11"/>
      <c r="OW217" s="11"/>
      <c r="OX217" s="11"/>
      <c r="OY217" s="11"/>
      <c r="OZ217" s="11"/>
      <c r="PA217" s="11"/>
      <c r="PB217" s="11"/>
      <c r="PC217" s="11"/>
      <c r="PD217" s="11"/>
      <c r="PE217" s="11"/>
      <c r="PF217" s="11"/>
      <c r="PG217" s="11"/>
      <c r="PH217" s="11"/>
      <c r="PI217" s="11"/>
      <c r="PJ217" s="11"/>
      <c r="PK217" s="11"/>
      <c r="PL217" s="11"/>
      <c r="PM217" s="11"/>
      <c r="PN217" s="11"/>
      <c r="PO217" s="11"/>
      <c r="PP217" s="11"/>
      <c r="PQ217" s="11"/>
      <c r="PR217" s="11"/>
      <c r="PS217" s="11"/>
      <c r="PT217" s="11"/>
      <c r="PU217" s="11"/>
      <c r="PV217" s="11"/>
      <c r="PW217" s="11"/>
      <c r="PX217" s="11"/>
      <c r="PY217" s="11"/>
      <c r="PZ217" s="11"/>
      <c r="QA217" s="11"/>
      <c r="QB217" s="11"/>
      <c r="QC217" s="11"/>
      <c r="QD217" s="11"/>
      <c r="QE217" s="11"/>
      <c r="QF217" s="11"/>
      <c r="QG217" s="11"/>
      <c r="QH217" s="11"/>
      <c r="QI217" s="11"/>
      <c r="QJ217" s="11"/>
      <c r="QK217" s="11"/>
      <c r="QL217" s="11"/>
      <c r="QM217" s="11"/>
      <c r="QN217" s="11"/>
      <c r="QO217" s="11"/>
      <c r="QP217" s="11"/>
      <c r="QQ217" s="11"/>
      <c r="QR217" s="11"/>
      <c r="QS217" s="11"/>
      <c r="QT217" s="11"/>
      <c r="QU217" s="11"/>
      <c r="QV217" s="11"/>
      <c r="QW217" s="11"/>
      <c r="QX217" s="11"/>
      <c r="QY217" s="11"/>
      <c r="QZ217" s="11"/>
      <c r="RA217" s="11"/>
      <c r="RB217" s="11"/>
      <c r="RC217" s="11"/>
      <c r="RD217" s="11"/>
      <c r="RE217" s="11"/>
      <c r="RF217" s="11"/>
      <c r="RG217" s="11"/>
      <c r="RH217" s="11"/>
      <c r="RI217" s="11"/>
      <c r="RJ217" s="11"/>
      <c r="RK217" s="11"/>
      <c r="RL217" s="11"/>
      <c r="RM217" s="11"/>
      <c r="RN217" s="11"/>
      <c r="RO217" s="11"/>
      <c r="RP217" s="11"/>
      <c r="RQ217" s="11"/>
      <c r="RR217" s="11"/>
      <c r="RS217" s="11"/>
      <c r="RT217" s="11"/>
      <c r="RU217" s="11"/>
      <c r="RV217" s="11"/>
      <c r="RW217" s="11"/>
      <c r="RX217" s="11"/>
      <c r="RY217" s="11"/>
      <c r="RZ217" s="11"/>
      <c r="SA217" s="11"/>
      <c r="SB217" s="11"/>
      <c r="SC217" s="11"/>
      <c r="SD217" s="11"/>
      <c r="SE217" s="11"/>
      <c r="SF217" s="11"/>
      <c r="SG217" s="11"/>
      <c r="SH217" s="11"/>
      <c r="SI217" s="11"/>
      <c r="SJ217" s="11"/>
      <c r="SK217" s="11"/>
      <c r="SL217" s="11"/>
      <c r="SM217" s="11"/>
      <c r="SN217" s="11"/>
      <c r="SO217" s="11"/>
      <c r="SP217" s="11"/>
      <c r="SQ217" s="11"/>
      <c r="SR217" s="11"/>
      <c r="SS217" s="11"/>
      <c r="ST217" s="11"/>
      <c r="SU217" s="11"/>
      <c r="SV217" s="11"/>
      <c r="SW217" s="11"/>
      <c r="SX217" s="11"/>
      <c r="SY217" s="11"/>
      <c r="SZ217" s="11"/>
      <c r="TA217" s="11"/>
      <c r="TB217" s="11"/>
      <c r="TC217" s="11"/>
      <c r="TD217" s="11"/>
      <c r="TE217" s="11"/>
      <c r="TF217" s="11"/>
      <c r="TG217" s="11"/>
      <c r="TH217" s="11"/>
      <c r="TI217" s="11"/>
      <c r="TJ217" s="11"/>
      <c r="TK217" s="11"/>
      <c r="TL217" s="11"/>
      <c r="TM217" s="11"/>
      <c r="TN217" s="11"/>
      <c r="TO217" s="11"/>
      <c r="TP217" s="11"/>
      <c r="TQ217" s="11"/>
      <c r="TR217" s="11"/>
      <c r="TS217" s="11"/>
      <c r="TT217" s="11"/>
      <c r="TU217" s="11"/>
      <c r="TV217" s="11"/>
      <c r="TW217" s="11"/>
      <c r="TX217" s="11"/>
      <c r="TY217" s="11"/>
      <c r="TZ217" s="11"/>
      <c r="UA217" s="11"/>
      <c r="UB217" s="11"/>
      <c r="UC217" s="11"/>
      <c r="UD217" s="11"/>
      <c r="UE217" s="11"/>
      <c r="UF217" s="11"/>
      <c r="UG217" s="11"/>
      <c r="UH217" s="11"/>
      <c r="UI217" s="11"/>
      <c r="UJ217" s="11"/>
      <c r="UK217" s="11"/>
      <c r="UL217" s="11"/>
      <c r="UM217" s="11"/>
      <c r="UN217" s="11"/>
      <c r="UO217" s="11"/>
      <c r="UP217" s="11"/>
      <c r="UQ217" s="11"/>
      <c r="UR217" s="11"/>
      <c r="US217" s="11"/>
      <c r="UT217" s="11"/>
      <c r="UU217" s="11"/>
      <c r="UV217" s="11"/>
      <c r="UW217" s="11"/>
      <c r="UX217" s="11"/>
      <c r="UY217" s="11"/>
      <c r="UZ217" s="11"/>
      <c r="VA217" s="11"/>
      <c r="VB217" s="11"/>
      <c r="VC217" s="11"/>
      <c r="VD217" s="11"/>
      <c r="VE217" s="11"/>
      <c r="VF217" s="11"/>
      <c r="VG217" s="11"/>
      <c r="VH217" s="11"/>
      <c r="VI217" s="11"/>
      <c r="VJ217" s="11"/>
      <c r="VK217" s="11"/>
      <c r="VL217" s="11"/>
      <c r="VM217" s="11"/>
      <c r="VN217" s="11"/>
      <c r="VO217" s="11"/>
      <c r="VP217" s="11"/>
      <c r="VQ217" s="11"/>
      <c r="VR217" s="11"/>
      <c r="VS217" s="11"/>
      <c r="VT217" s="11"/>
      <c r="VU217" s="11"/>
      <c r="VV217" s="11"/>
      <c r="VW217" s="11"/>
      <c r="VX217" s="11"/>
      <c r="VY217" s="11"/>
      <c r="VZ217" s="11"/>
      <c r="WA217" s="11"/>
      <c r="WB217" s="11"/>
      <c r="WC217" s="11"/>
      <c r="WD217" s="11"/>
      <c r="WE217" s="11"/>
      <c r="WF217" s="11"/>
      <c r="WG217" s="11"/>
      <c r="WH217" s="11"/>
      <c r="WI217" s="11"/>
      <c r="WJ217" s="11"/>
      <c r="WK217" s="11"/>
    </row>
    <row r="218" s="197" customFormat="1" ht="24">
      <c r="A218" s="346">
        <v>2</v>
      </c>
      <c r="B218" s="404" t="s">
        <v>214</v>
      </c>
      <c r="C218" s="267" t="s">
        <v>225</v>
      </c>
      <c r="D218" s="251">
        <v>1</v>
      </c>
      <c r="E218" s="259"/>
      <c r="F218" s="200" t="s">
        <v>226</v>
      </c>
      <c r="G218" s="236" t="s">
        <v>227</v>
      </c>
      <c r="H218" s="201">
        <v>70</v>
      </c>
      <c r="I218" s="230">
        <v>0</v>
      </c>
      <c r="J218" s="199">
        <v>20</v>
      </c>
      <c r="K218" s="238">
        <v>100</v>
      </c>
      <c r="L218" s="205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7"/>
      <c r="BH218" s="197"/>
      <c r="BI218" s="197"/>
      <c r="BJ218" s="197"/>
      <c r="BK218" s="197"/>
      <c r="BL218" s="197"/>
      <c r="BM218" s="197"/>
      <c r="BN218" s="197"/>
      <c r="BO218" s="197"/>
      <c r="BP218" s="197"/>
      <c r="BQ218" s="197"/>
      <c r="BR218" s="197"/>
      <c r="BS218" s="197"/>
      <c r="BT218" s="197"/>
      <c r="BU218" s="197"/>
      <c r="BV218" s="197"/>
      <c r="BW218" s="197"/>
      <c r="BX218" s="197"/>
      <c r="BY218" s="197"/>
      <c r="BZ218" s="197"/>
      <c r="CA218" s="197"/>
      <c r="CB218" s="197"/>
      <c r="CC218" s="197"/>
      <c r="CD218" s="197"/>
      <c r="CE218" s="197"/>
      <c r="CF218" s="197"/>
      <c r="CG218" s="197"/>
      <c r="CH218" s="197"/>
      <c r="CI218" s="197"/>
      <c r="CJ218" s="197"/>
      <c r="CK218" s="197"/>
      <c r="CL218" s="197"/>
      <c r="CM218" s="197"/>
      <c r="CN218" s="197"/>
      <c r="CO218" s="197"/>
      <c r="CP218" s="197"/>
      <c r="CQ218" s="197"/>
      <c r="CR218" s="197"/>
      <c r="CS218" s="197"/>
      <c r="CT218" s="197"/>
      <c r="CU218" s="197"/>
      <c r="CV218" s="197"/>
      <c r="CW218" s="197"/>
      <c r="CX218" s="197"/>
      <c r="CY218" s="197"/>
      <c r="CZ218" s="197"/>
      <c r="DA218" s="197"/>
      <c r="DB218" s="197"/>
      <c r="DC218" s="197"/>
      <c r="DD218" s="197"/>
      <c r="DE218" s="197"/>
      <c r="DF218" s="197"/>
      <c r="DG218" s="197"/>
      <c r="DH218" s="197"/>
      <c r="DI218" s="197"/>
      <c r="DJ218" s="197"/>
      <c r="DK218" s="197"/>
      <c r="DL218" s="197"/>
      <c r="DM218" s="197"/>
      <c r="DN218" s="197"/>
      <c r="DO218" s="197"/>
      <c r="DP218" s="197"/>
      <c r="DQ218" s="197"/>
      <c r="DR218" s="197"/>
      <c r="DS218" s="197"/>
      <c r="DT218" s="197"/>
      <c r="DU218" s="197"/>
      <c r="DV218" s="197"/>
      <c r="DW218" s="197"/>
      <c r="DX218" s="197"/>
      <c r="DY218" s="197"/>
      <c r="DZ218" s="197"/>
      <c r="EA218" s="197"/>
      <c r="EB218" s="197"/>
      <c r="EC218" s="197"/>
      <c r="ED218" s="197"/>
      <c r="EE218" s="197"/>
      <c r="EF218" s="197"/>
      <c r="EG218" s="197"/>
      <c r="EH218" s="197"/>
      <c r="EI218" s="197"/>
      <c r="EJ218" s="197"/>
      <c r="EK218" s="197"/>
      <c r="EL218" s="197"/>
      <c r="EM218" s="197"/>
      <c r="EN218" s="197"/>
      <c r="EO218" s="197"/>
      <c r="EP218" s="197"/>
      <c r="EQ218" s="197"/>
      <c r="ER218" s="197"/>
      <c r="ES218" s="197"/>
      <c r="ET218" s="197"/>
      <c r="EU218" s="197"/>
      <c r="EV218" s="197"/>
      <c r="EW218" s="197"/>
      <c r="EX218" s="197"/>
      <c r="EY218" s="197"/>
      <c r="EZ218" s="197"/>
      <c r="FA218" s="197"/>
      <c r="FB218" s="197"/>
      <c r="FC218" s="197"/>
      <c r="FD218" s="197"/>
      <c r="FE218" s="197"/>
      <c r="FF218" s="197"/>
      <c r="FG218" s="197"/>
      <c r="FH218" s="197"/>
      <c r="FI218" s="197"/>
      <c r="FJ218" s="197"/>
      <c r="FK218" s="197"/>
      <c r="FL218" s="197"/>
      <c r="FM218" s="197"/>
      <c r="FN218" s="197"/>
      <c r="FO218" s="197"/>
      <c r="FP218" s="197"/>
      <c r="FQ218" s="197"/>
      <c r="FR218" s="197"/>
      <c r="FS218" s="197"/>
      <c r="FT218" s="197"/>
      <c r="FU218" s="197"/>
      <c r="FV218" s="197"/>
      <c r="FW218" s="197"/>
      <c r="FX218" s="197"/>
      <c r="FY218" s="197"/>
      <c r="FZ218" s="197"/>
      <c r="GA218" s="197"/>
      <c r="GB218" s="197"/>
      <c r="GC218" s="197"/>
      <c r="GD218" s="197"/>
      <c r="GE218" s="197"/>
      <c r="GF218" s="197"/>
      <c r="GG218" s="197"/>
      <c r="GH218" s="197"/>
      <c r="GI218" s="197"/>
      <c r="GJ218" s="197"/>
      <c r="GK218" s="197"/>
      <c r="GL218" s="197"/>
      <c r="GM218" s="197"/>
      <c r="GN218" s="197"/>
      <c r="GO218" s="197"/>
      <c r="GP218" s="197"/>
      <c r="GQ218" s="197"/>
      <c r="GR218" s="197"/>
      <c r="GS218" s="197"/>
      <c r="GT218" s="197"/>
      <c r="GU218" s="197"/>
      <c r="GV218" s="197"/>
      <c r="GW218" s="197"/>
      <c r="GX218" s="197"/>
      <c r="GY218" s="197"/>
      <c r="GZ218" s="197"/>
      <c r="HA218" s="197"/>
      <c r="HB218" s="197"/>
      <c r="HC218" s="197"/>
      <c r="HD218" s="197"/>
      <c r="HE218" s="197"/>
      <c r="HF218" s="197"/>
      <c r="HG218" s="197"/>
      <c r="HH218" s="197"/>
      <c r="HI218" s="197"/>
      <c r="HJ218" s="197"/>
      <c r="HK218" s="197"/>
      <c r="HL218" s="197"/>
      <c r="HM218" s="197"/>
      <c r="HN218" s="197"/>
      <c r="HO218" s="197"/>
      <c r="HP218" s="197"/>
      <c r="HQ218" s="197"/>
      <c r="HR218" s="197"/>
      <c r="HS218" s="197"/>
      <c r="HT218" s="197"/>
      <c r="HU218" s="197"/>
      <c r="HV218" s="197"/>
      <c r="HW218" s="197"/>
      <c r="HX218" s="197"/>
      <c r="HY218" s="197"/>
      <c r="HZ218" s="197"/>
      <c r="IA218" s="197"/>
      <c r="IB218" s="197"/>
      <c r="IC218" s="197"/>
      <c r="ID218" s="197"/>
      <c r="IE218" s="197"/>
      <c r="IF218" s="197"/>
      <c r="IG218" s="197"/>
      <c r="IH218" s="197"/>
      <c r="II218" s="197"/>
      <c r="IJ218" s="197"/>
      <c r="IK218" s="197"/>
      <c r="IL218" s="197"/>
      <c r="IM218" s="197"/>
      <c r="IN218" s="197"/>
      <c r="IO218" s="197"/>
      <c r="IP218" s="197"/>
      <c r="IQ218" s="197"/>
      <c r="IR218" s="197"/>
      <c r="IS218" s="197"/>
      <c r="IT218" s="197"/>
      <c r="IU218" s="197"/>
      <c r="IV218" s="197"/>
      <c r="IW218" s="197"/>
      <c r="IX218" s="197"/>
      <c r="IY218" s="197"/>
      <c r="IZ218" s="197"/>
      <c r="JA218" s="197"/>
      <c r="JB218" s="197"/>
      <c r="JC218" s="197"/>
      <c r="JD218" s="197"/>
      <c r="JE218" s="197"/>
      <c r="JF218" s="197"/>
      <c r="JG218" s="197"/>
      <c r="JH218" s="197"/>
      <c r="JI218" s="197"/>
      <c r="JJ218" s="197"/>
      <c r="JK218" s="197"/>
      <c r="JL218" s="197"/>
      <c r="JM218" s="197"/>
      <c r="JN218" s="197"/>
      <c r="JO218" s="197"/>
      <c r="JP218" s="197"/>
      <c r="JQ218" s="197"/>
      <c r="JR218" s="197"/>
      <c r="JS218" s="197"/>
      <c r="JT218" s="197"/>
      <c r="JU218" s="197"/>
      <c r="JV218" s="197"/>
      <c r="JW218" s="197"/>
      <c r="JX218" s="197"/>
      <c r="JY218" s="197"/>
      <c r="JZ218" s="197"/>
      <c r="KA218" s="197"/>
      <c r="KB218" s="197"/>
      <c r="KC218" s="197"/>
      <c r="KD218" s="197"/>
      <c r="KE218" s="197"/>
      <c r="KF218" s="197"/>
      <c r="KG218" s="197"/>
      <c r="KH218" s="197"/>
      <c r="KI218" s="197"/>
      <c r="KJ218" s="197"/>
      <c r="KK218" s="197"/>
      <c r="KL218" s="197"/>
      <c r="KM218" s="197"/>
      <c r="KN218" s="197"/>
      <c r="KO218" s="197"/>
      <c r="KP218" s="197"/>
      <c r="KQ218" s="197"/>
      <c r="KR218" s="197"/>
      <c r="KS218" s="197"/>
      <c r="KT218" s="197"/>
      <c r="KU218" s="197"/>
      <c r="KV218" s="197"/>
      <c r="KW218" s="197"/>
      <c r="KX218" s="197"/>
      <c r="KY218" s="197"/>
      <c r="KZ218" s="197"/>
      <c r="LA218" s="197"/>
      <c r="LB218" s="197"/>
      <c r="LC218" s="197"/>
      <c r="LD218" s="197"/>
      <c r="LE218" s="197"/>
      <c r="LF218" s="197"/>
      <c r="LG218" s="197"/>
      <c r="LH218" s="197"/>
      <c r="LI218" s="197"/>
      <c r="LJ218" s="197"/>
      <c r="LK218" s="197"/>
      <c r="LL218" s="197"/>
      <c r="LM218" s="197"/>
      <c r="LN218" s="197"/>
      <c r="LO218" s="197"/>
      <c r="LP218" s="197"/>
      <c r="LQ218" s="197"/>
      <c r="LR218" s="197"/>
      <c r="LS218" s="197"/>
      <c r="LT218" s="197"/>
      <c r="LU218" s="197"/>
      <c r="LV218" s="197"/>
      <c r="LW218" s="197"/>
      <c r="LX218" s="197"/>
      <c r="LY218" s="197"/>
      <c r="LZ218" s="197"/>
      <c r="MA218" s="197"/>
      <c r="MB218" s="197"/>
      <c r="MC218" s="197"/>
      <c r="MD218" s="197"/>
      <c r="ME218" s="197"/>
      <c r="MF218" s="197"/>
      <c r="MG218" s="197"/>
      <c r="MH218" s="197"/>
      <c r="MI218" s="197"/>
      <c r="MJ218" s="197"/>
      <c r="MK218" s="197"/>
      <c r="ML218" s="197"/>
      <c r="MM218" s="197"/>
      <c r="MN218" s="197"/>
      <c r="MO218" s="197"/>
      <c r="MP218" s="197"/>
      <c r="MQ218" s="197"/>
      <c r="MR218" s="197"/>
      <c r="MS218" s="197"/>
      <c r="MT218" s="197"/>
      <c r="MU218" s="197"/>
      <c r="MV218" s="197"/>
      <c r="MW218" s="197"/>
      <c r="MX218" s="197"/>
      <c r="MY218" s="197"/>
      <c r="MZ218" s="197"/>
      <c r="NA218" s="197"/>
      <c r="NB218" s="197"/>
      <c r="NC218" s="197"/>
      <c r="ND218" s="197"/>
      <c r="NE218" s="197"/>
      <c r="NF218" s="197"/>
      <c r="NG218" s="197"/>
      <c r="NH218" s="197"/>
      <c r="NI218" s="197"/>
      <c r="NJ218" s="197"/>
      <c r="NK218" s="197"/>
      <c r="NL218" s="197"/>
      <c r="NM218" s="197"/>
      <c r="NN218" s="197"/>
      <c r="NO218" s="197"/>
      <c r="NP218" s="197"/>
      <c r="NQ218" s="197"/>
      <c r="NR218" s="197"/>
      <c r="NS218" s="197"/>
      <c r="NT218" s="197"/>
      <c r="NU218" s="197"/>
      <c r="NV218" s="197"/>
      <c r="NW218" s="197"/>
      <c r="NX218" s="197"/>
      <c r="NY218" s="197"/>
      <c r="NZ218" s="197"/>
      <c r="OA218" s="197"/>
      <c r="OB218" s="197"/>
      <c r="OC218" s="197"/>
      <c r="OD218" s="197"/>
      <c r="OE218" s="197"/>
      <c r="OF218" s="197"/>
      <c r="OG218" s="197"/>
      <c r="OH218" s="197"/>
      <c r="OI218" s="197"/>
      <c r="OJ218" s="197"/>
      <c r="OK218" s="197"/>
      <c r="OL218" s="197"/>
      <c r="OM218" s="197"/>
      <c r="ON218" s="197"/>
      <c r="OO218" s="197"/>
      <c r="OP218" s="197"/>
      <c r="OQ218" s="197"/>
      <c r="OR218" s="197"/>
      <c r="OS218" s="197"/>
      <c r="OT218" s="197"/>
      <c r="OU218" s="197"/>
      <c r="OV218" s="197"/>
      <c r="OW218" s="197"/>
      <c r="OX218" s="197"/>
      <c r="OY218" s="197"/>
      <c r="OZ218" s="197"/>
      <c r="PA218" s="197"/>
      <c r="PB218" s="197"/>
      <c r="PC218" s="197"/>
      <c r="PD218" s="197"/>
      <c r="PE218" s="197"/>
      <c r="PF218" s="197"/>
      <c r="PG218" s="197"/>
      <c r="PH218" s="197"/>
      <c r="PI218" s="197"/>
      <c r="PJ218" s="197"/>
      <c r="PK218" s="197"/>
      <c r="PL218" s="197"/>
      <c r="PM218" s="197"/>
      <c r="PN218" s="197"/>
      <c r="PO218" s="197"/>
      <c r="PP218" s="197"/>
      <c r="PQ218" s="197"/>
      <c r="PR218" s="197"/>
      <c r="PS218" s="197"/>
      <c r="PT218" s="197"/>
      <c r="PU218" s="197"/>
      <c r="PV218" s="197"/>
      <c r="PW218" s="197"/>
      <c r="PX218" s="197"/>
      <c r="PY218" s="197"/>
      <c r="PZ218" s="197"/>
      <c r="QA218" s="197"/>
      <c r="QB218" s="197"/>
      <c r="QC218" s="197"/>
      <c r="QD218" s="197"/>
      <c r="QE218" s="197"/>
      <c r="QF218" s="197"/>
      <c r="QG218" s="197"/>
      <c r="QH218" s="197"/>
      <c r="QI218" s="197"/>
      <c r="QJ218" s="197"/>
      <c r="QK218" s="197"/>
      <c r="QL218" s="197"/>
      <c r="QM218" s="197"/>
      <c r="QN218" s="197"/>
      <c r="QO218" s="197"/>
      <c r="QP218" s="197"/>
      <c r="QQ218" s="197"/>
      <c r="QR218" s="197"/>
      <c r="QS218" s="197"/>
      <c r="QT218" s="197"/>
      <c r="QU218" s="197"/>
      <c r="QV218" s="197"/>
      <c r="QW218" s="197"/>
      <c r="QX218" s="197"/>
      <c r="QY218" s="197"/>
      <c r="QZ218" s="197"/>
      <c r="RA218" s="197"/>
      <c r="RB218" s="197"/>
      <c r="RC218" s="197"/>
      <c r="RD218" s="197"/>
      <c r="RE218" s="197"/>
      <c r="RF218" s="197"/>
      <c r="RG218" s="197"/>
      <c r="RH218" s="197"/>
      <c r="RI218" s="197"/>
      <c r="RJ218" s="197"/>
      <c r="RK218" s="197"/>
      <c r="RL218" s="197"/>
      <c r="RM218" s="197"/>
      <c r="RN218" s="197"/>
      <c r="RO218" s="197"/>
      <c r="RP218" s="197"/>
      <c r="RQ218" s="197"/>
      <c r="RR218" s="197"/>
      <c r="RS218" s="197"/>
      <c r="RT218" s="197"/>
      <c r="RU218" s="197"/>
      <c r="RV218" s="197"/>
      <c r="RW218" s="197"/>
      <c r="RX218" s="197"/>
      <c r="RY218" s="197"/>
      <c r="RZ218" s="197"/>
      <c r="SA218" s="197"/>
      <c r="SB218" s="197"/>
      <c r="SC218" s="197"/>
      <c r="SD218" s="197"/>
      <c r="SE218" s="197"/>
      <c r="SF218" s="197"/>
      <c r="SG218" s="197"/>
      <c r="SH218" s="197"/>
      <c r="SI218" s="197"/>
      <c r="SJ218" s="197"/>
      <c r="SK218" s="197"/>
      <c r="SL218" s="197"/>
      <c r="SM218" s="197"/>
      <c r="SN218" s="197"/>
      <c r="SO218" s="197"/>
      <c r="SP218" s="197"/>
      <c r="SQ218" s="197"/>
      <c r="SR218" s="197"/>
      <c r="SS218" s="197"/>
      <c r="ST218" s="197"/>
      <c r="SU218" s="197"/>
      <c r="SV218" s="197"/>
      <c r="SW218" s="197"/>
      <c r="SX218" s="197"/>
      <c r="SY218" s="197"/>
      <c r="SZ218" s="197"/>
      <c r="TA218" s="197"/>
      <c r="TB218" s="197"/>
      <c r="TC218" s="197"/>
      <c r="TD218" s="197"/>
      <c r="TE218" s="197"/>
      <c r="TF218" s="197"/>
      <c r="TG218" s="197"/>
      <c r="TH218" s="197"/>
      <c r="TI218" s="197"/>
      <c r="TJ218" s="197"/>
      <c r="TK218" s="197"/>
      <c r="TL218" s="197"/>
      <c r="TM218" s="197"/>
      <c r="TN218" s="197"/>
      <c r="TO218" s="197"/>
      <c r="TP218" s="197"/>
      <c r="TQ218" s="197"/>
      <c r="TR218" s="197"/>
      <c r="TS218" s="197"/>
      <c r="TT218" s="197"/>
      <c r="TU218" s="197"/>
      <c r="TV218" s="197"/>
      <c r="TW218" s="197"/>
      <c r="TX218" s="197"/>
      <c r="TY218" s="197"/>
      <c r="TZ218" s="197"/>
      <c r="UA218" s="197"/>
      <c r="UB218" s="197"/>
      <c r="UC218" s="197"/>
      <c r="UD218" s="197"/>
      <c r="UE218" s="197"/>
      <c r="UF218" s="197"/>
      <c r="UG218" s="197"/>
      <c r="UH218" s="197"/>
      <c r="UI218" s="197"/>
      <c r="UJ218" s="197"/>
      <c r="UK218" s="197"/>
      <c r="UL218" s="197"/>
      <c r="UM218" s="197"/>
      <c r="UN218" s="197"/>
      <c r="UO218" s="197"/>
      <c r="UP218" s="197"/>
      <c r="UQ218" s="197"/>
      <c r="UR218" s="197"/>
      <c r="US218" s="197"/>
      <c r="UT218" s="197"/>
      <c r="UU218" s="197"/>
      <c r="UV218" s="197"/>
      <c r="UW218" s="197"/>
      <c r="UX218" s="197"/>
      <c r="UY218" s="197"/>
      <c r="UZ218" s="197"/>
      <c r="VA218" s="197"/>
      <c r="VB218" s="197"/>
      <c r="VC218" s="197"/>
      <c r="VD218" s="197"/>
      <c r="VE218" s="197"/>
      <c r="VF218" s="197"/>
      <c r="VG218" s="197"/>
      <c r="VH218" s="197"/>
      <c r="VI218" s="197"/>
      <c r="VJ218" s="197"/>
      <c r="VK218" s="197"/>
      <c r="VL218" s="197"/>
      <c r="VM218" s="197"/>
      <c r="VN218" s="197"/>
      <c r="VO218" s="197"/>
      <c r="VP218" s="197"/>
      <c r="VQ218" s="197"/>
      <c r="VR218" s="197"/>
      <c r="VS218" s="197"/>
      <c r="VT218" s="197"/>
      <c r="VU218" s="197"/>
      <c r="VV218" s="197"/>
      <c r="VW218" s="197"/>
      <c r="VX218" s="197"/>
      <c r="VY218" s="197"/>
      <c r="VZ218" s="197"/>
      <c r="WA218" s="197"/>
      <c r="WB218" s="197"/>
      <c r="WC218" s="197"/>
      <c r="WD218" s="197"/>
      <c r="WE218" s="197"/>
      <c r="WF218" s="197"/>
      <c r="WG218" s="197"/>
      <c r="WH218" s="197"/>
      <c r="WI218" s="197"/>
      <c r="WJ218" s="197"/>
      <c r="WK218" s="197"/>
    </row>
    <row r="219" s="509" customFormat="1" ht="12.75" customHeight="1">
      <c r="A219" s="245">
        <v>2</v>
      </c>
      <c r="B219" s="338" t="s">
        <v>154</v>
      </c>
      <c r="C219" s="214"/>
      <c r="D219" s="339"/>
      <c r="E219" s="215"/>
      <c r="F219" s="215"/>
      <c r="G219" s="216"/>
      <c r="H219" s="217">
        <f>SUM(H217:H218)</f>
        <v>75</v>
      </c>
      <c r="I219" s="217">
        <f>SUM(I217:I218)</f>
        <v>5</v>
      </c>
      <c r="J219" s="216">
        <f>SUM(J217:J218)</f>
        <v>20</v>
      </c>
      <c r="K219" s="248"/>
      <c r="L219" s="16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10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11"/>
      <c r="FJ219" s="11"/>
      <c r="FK219" s="11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11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11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11"/>
      <c r="HB219" s="11"/>
      <c r="HC219" s="11"/>
      <c r="HD219" s="11"/>
      <c r="HE219" s="11"/>
      <c r="HF219" s="11"/>
      <c r="HG219" s="11"/>
      <c r="HH219" s="11"/>
      <c r="HI219" s="11"/>
      <c r="HJ219" s="11"/>
      <c r="HK219" s="11"/>
      <c r="HL219" s="11"/>
      <c r="HM219" s="11"/>
      <c r="HN219" s="11"/>
      <c r="HO219" s="11"/>
      <c r="HP219" s="11"/>
      <c r="HQ219" s="11"/>
      <c r="HR219" s="11"/>
      <c r="HS219" s="11"/>
      <c r="HT219" s="11"/>
      <c r="HU219" s="11"/>
      <c r="HV219" s="11"/>
      <c r="HW219" s="11"/>
      <c r="HX219" s="11"/>
      <c r="HY219" s="11"/>
      <c r="HZ219" s="11"/>
      <c r="IA219" s="11"/>
      <c r="IB219" s="11"/>
      <c r="IC219" s="11"/>
      <c r="ID219" s="11"/>
      <c r="IE219" s="11"/>
      <c r="IF219" s="1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  <c r="JM219" s="11"/>
      <c r="JN219" s="11"/>
      <c r="JO219" s="11"/>
      <c r="JP219" s="11"/>
      <c r="JQ219" s="11"/>
      <c r="JR219" s="11"/>
      <c r="JS219" s="11"/>
      <c r="JT219" s="11"/>
      <c r="JU219" s="11"/>
      <c r="JV219" s="11"/>
      <c r="JW219" s="11"/>
      <c r="JX219" s="11"/>
      <c r="JY219" s="11"/>
      <c r="JZ219" s="11"/>
      <c r="KA219" s="11"/>
      <c r="KB219" s="11"/>
      <c r="KC219" s="11"/>
      <c r="KD219" s="11"/>
      <c r="KE219" s="11"/>
      <c r="KF219" s="11"/>
      <c r="KG219" s="11"/>
      <c r="KH219" s="11"/>
      <c r="KI219" s="11"/>
      <c r="KJ219" s="11"/>
      <c r="KK219" s="11"/>
      <c r="KL219" s="11"/>
      <c r="KM219" s="11"/>
      <c r="KN219" s="11"/>
      <c r="KO219" s="11"/>
      <c r="KP219" s="11"/>
      <c r="KQ219" s="11"/>
      <c r="KR219" s="11"/>
      <c r="KS219" s="11"/>
      <c r="KT219" s="11"/>
      <c r="KU219" s="11"/>
      <c r="KV219" s="11"/>
      <c r="KW219" s="11"/>
      <c r="KX219" s="11"/>
      <c r="KY219" s="11"/>
      <c r="KZ219" s="11"/>
      <c r="LA219" s="11"/>
      <c r="LB219" s="11"/>
      <c r="LC219" s="11"/>
      <c r="LD219" s="11"/>
      <c r="LE219" s="11"/>
      <c r="LF219" s="11"/>
      <c r="LG219" s="11"/>
      <c r="LH219" s="11"/>
      <c r="LI219" s="11"/>
      <c r="LJ219" s="11"/>
      <c r="LK219" s="11"/>
      <c r="LL219" s="11"/>
      <c r="LM219" s="11"/>
      <c r="LN219" s="11"/>
      <c r="LO219" s="11"/>
      <c r="LP219" s="11"/>
      <c r="LQ219" s="11"/>
      <c r="LR219" s="11"/>
      <c r="LS219" s="11"/>
      <c r="LT219" s="11"/>
      <c r="LU219" s="11"/>
      <c r="LV219" s="11"/>
      <c r="LW219" s="11"/>
      <c r="LX219" s="11"/>
      <c r="LY219" s="11"/>
      <c r="LZ219" s="11"/>
      <c r="MA219" s="11"/>
      <c r="MB219" s="11"/>
      <c r="MC219" s="11"/>
      <c r="MD219" s="11"/>
      <c r="ME219" s="11"/>
      <c r="MF219" s="11"/>
      <c r="MG219" s="11"/>
      <c r="MH219" s="11"/>
      <c r="MI219" s="11"/>
      <c r="MJ219" s="11"/>
      <c r="MK219" s="11"/>
      <c r="ML219" s="11"/>
      <c r="MM219" s="11"/>
      <c r="MN219" s="11"/>
      <c r="MO219" s="11"/>
      <c r="MP219" s="11"/>
      <c r="MQ219" s="11"/>
      <c r="MR219" s="11"/>
      <c r="MS219" s="11"/>
      <c r="MT219" s="11"/>
      <c r="MU219" s="11"/>
      <c r="MV219" s="11"/>
      <c r="MW219" s="11"/>
      <c r="MX219" s="11"/>
      <c r="MY219" s="11"/>
      <c r="MZ219" s="11"/>
      <c r="NA219" s="11"/>
      <c r="NB219" s="11"/>
      <c r="NC219" s="11"/>
      <c r="ND219" s="11"/>
      <c r="NE219" s="11"/>
      <c r="NF219" s="11"/>
      <c r="NG219" s="11"/>
      <c r="NH219" s="11"/>
      <c r="NI219" s="11"/>
      <c r="NJ219" s="11"/>
      <c r="NK219" s="11"/>
      <c r="NL219" s="11"/>
      <c r="NM219" s="11"/>
      <c r="NN219" s="11"/>
      <c r="NO219" s="11"/>
      <c r="NP219" s="11"/>
      <c r="NQ219" s="11"/>
      <c r="NR219" s="11"/>
      <c r="NS219" s="11"/>
      <c r="NT219" s="11"/>
      <c r="NU219" s="11"/>
      <c r="NV219" s="11"/>
      <c r="NW219" s="11"/>
      <c r="NX219" s="11"/>
      <c r="NY219" s="11"/>
      <c r="NZ219" s="11"/>
      <c r="OA219" s="11"/>
      <c r="OB219" s="11"/>
      <c r="OC219" s="11"/>
      <c r="OD219" s="11"/>
      <c r="OE219" s="11"/>
      <c r="OF219" s="11"/>
      <c r="OG219" s="11"/>
      <c r="OH219" s="11"/>
      <c r="OI219" s="11"/>
      <c r="OJ219" s="11"/>
      <c r="OK219" s="11"/>
      <c r="OL219" s="11"/>
      <c r="OM219" s="11"/>
      <c r="ON219" s="11"/>
      <c r="OO219" s="11"/>
      <c r="OP219" s="11"/>
      <c r="OQ219" s="11"/>
      <c r="OR219" s="11"/>
      <c r="OS219" s="11"/>
      <c r="OT219" s="11"/>
      <c r="OU219" s="11"/>
      <c r="OV219" s="11"/>
      <c r="OW219" s="11"/>
      <c r="OX219" s="11"/>
      <c r="OY219" s="11"/>
      <c r="OZ219" s="11"/>
      <c r="PA219" s="11"/>
      <c r="PB219" s="11"/>
      <c r="PC219" s="11"/>
      <c r="PD219" s="11"/>
      <c r="PE219" s="11"/>
      <c r="PF219" s="11"/>
      <c r="PG219" s="11"/>
      <c r="PH219" s="11"/>
      <c r="PI219" s="11"/>
      <c r="PJ219" s="11"/>
      <c r="PK219" s="11"/>
      <c r="PL219" s="11"/>
      <c r="PM219" s="11"/>
      <c r="PN219" s="11"/>
      <c r="PO219" s="11"/>
      <c r="PP219" s="11"/>
      <c r="PQ219" s="11"/>
      <c r="PR219" s="11"/>
      <c r="PS219" s="11"/>
      <c r="PT219" s="11"/>
      <c r="PU219" s="11"/>
      <c r="PV219" s="11"/>
      <c r="PW219" s="11"/>
      <c r="PX219" s="11"/>
      <c r="PY219" s="11"/>
      <c r="PZ219" s="11"/>
      <c r="QA219" s="11"/>
      <c r="QB219" s="11"/>
      <c r="QC219" s="11"/>
      <c r="QD219" s="11"/>
      <c r="QE219" s="11"/>
      <c r="QF219" s="11"/>
      <c r="QG219" s="11"/>
      <c r="QH219" s="11"/>
      <c r="QI219" s="11"/>
      <c r="QJ219" s="11"/>
      <c r="QK219" s="11"/>
      <c r="QL219" s="11"/>
      <c r="QM219" s="11"/>
      <c r="QN219" s="11"/>
      <c r="QO219" s="11"/>
      <c r="QP219" s="11"/>
      <c r="QQ219" s="11"/>
      <c r="QR219" s="11"/>
      <c r="QS219" s="11"/>
      <c r="QT219" s="11"/>
      <c r="QU219" s="11"/>
      <c r="QV219" s="11"/>
      <c r="QW219" s="11"/>
      <c r="QX219" s="11"/>
      <c r="QY219" s="11"/>
      <c r="QZ219" s="11"/>
      <c r="RA219" s="11"/>
      <c r="RB219" s="11"/>
      <c r="RC219" s="11"/>
      <c r="RD219" s="11"/>
      <c r="RE219" s="11"/>
      <c r="RF219" s="11"/>
      <c r="RG219" s="11"/>
      <c r="RH219" s="11"/>
      <c r="RI219" s="11"/>
      <c r="RJ219" s="11"/>
      <c r="RK219" s="11"/>
      <c r="RL219" s="11"/>
      <c r="RM219" s="11"/>
      <c r="RN219" s="11"/>
      <c r="RO219" s="11"/>
      <c r="RP219" s="11"/>
      <c r="RQ219" s="11"/>
      <c r="RR219" s="11"/>
      <c r="RS219" s="11"/>
      <c r="RT219" s="11"/>
      <c r="RU219" s="11"/>
      <c r="RV219" s="11"/>
      <c r="RW219" s="11"/>
      <c r="RX219" s="11"/>
      <c r="RY219" s="11"/>
      <c r="RZ219" s="11"/>
      <c r="SA219" s="11"/>
      <c r="SB219" s="11"/>
      <c r="SC219" s="11"/>
      <c r="SD219" s="11"/>
      <c r="SE219" s="11"/>
      <c r="SF219" s="11"/>
      <c r="SG219" s="11"/>
      <c r="SH219" s="11"/>
      <c r="SI219" s="11"/>
      <c r="SJ219" s="11"/>
      <c r="SK219" s="11"/>
      <c r="SL219" s="11"/>
      <c r="SM219" s="11"/>
      <c r="SN219" s="11"/>
      <c r="SO219" s="11"/>
      <c r="SP219" s="11"/>
      <c r="SQ219" s="11"/>
      <c r="SR219" s="11"/>
      <c r="SS219" s="11"/>
      <c r="ST219" s="11"/>
      <c r="SU219" s="11"/>
      <c r="SV219" s="11"/>
      <c r="SW219" s="11"/>
      <c r="SX219" s="11"/>
      <c r="SY219" s="11"/>
      <c r="SZ219" s="11"/>
      <c r="TA219" s="11"/>
      <c r="TB219" s="11"/>
      <c r="TC219" s="11"/>
      <c r="TD219" s="11"/>
      <c r="TE219" s="11"/>
      <c r="TF219" s="11"/>
      <c r="TG219" s="11"/>
      <c r="TH219" s="11"/>
      <c r="TI219" s="11"/>
      <c r="TJ219" s="11"/>
      <c r="TK219" s="11"/>
      <c r="TL219" s="11"/>
      <c r="TM219" s="11"/>
      <c r="TN219" s="11"/>
      <c r="TO219" s="11"/>
      <c r="TP219" s="11"/>
      <c r="TQ219" s="11"/>
      <c r="TR219" s="11"/>
      <c r="TS219" s="11"/>
      <c r="TT219" s="11"/>
      <c r="TU219" s="11"/>
      <c r="TV219" s="11"/>
      <c r="TW219" s="11"/>
      <c r="TX219" s="11"/>
      <c r="TY219" s="11"/>
      <c r="TZ219" s="11"/>
      <c r="UA219" s="11"/>
      <c r="UB219" s="11"/>
      <c r="UC219" s="11"/>
      <c r="UD219" s="11"/>
      <c r="UE219" s="11"/>
      <c r="UF219" s="11"/>
      <c r="UG219" s="11"/>
      <c r="UH219" s="11"/>
      <c r="UI219" s="11"/>
      <c r="UJ219" s="11"/>
      <c r="UK219" s="11"/>
      <c r="UL219" s="11"/>
      <c r="UM219" s="11"/>
      <c r="UN219" s="11"/>
      <c r="UO219" s="11"/>
      <c r="UP219" s="11"/>
      <c r="UQ219" s="11"/>
      <c r="UR219" s="11"/>
      <c r="US219" s="11"/>
      <c r="UT219" s="11"/>
      <c r="UU219" s="11"/>
      <c r="UV219" s="11"/>
      <c r="UW219" s="11"/>
      <c r="UX219" s="11"/>
      <c r="UY219" s="11"/>
      <c r="UZ219" s="11"/>
      <c r="VA219" s="11"/>
      <c r="VB219" s="11"/>
      <c r="VC219" s="11"/>
      <c r="VD219" s="11"/>
      <c r="VE219" s="11"/>
      <c r="VF219" s="11"/>
      <c r="VG219" s="11"/>
      <c r="VH219" s="11"/>
      <c r="VI219" s="11"/>
      <c r="VJ219" s="11"/>
      <c r="VK219" s="11"/>
      <c r="VL219" s="11"/>
      <c r="VM219" s="11"/>
      <c r="VN219" s="11"/>
      <c r="VO219" s="11"/>
      <c r="VP219" s="11"/>
      <c r="VQ219" s="11"/>
      <c r="VR219" s="11"/>
      <c r="VS219" s="11"/>
      <c r="VT219" s="11"/>
      <c r="VU219" s="11"/>
      <c r="VV219" s="11"/>
      <c r="VW219" s="11"/>
      <c r="VX219" s="11"/>
      <c r="VY219" s="11"/>
      <c r="VZ219" s="11"/>
      <c r="WA219" s="11"/>
      <c r="WB219" s="11"/>
      <c r="WC219" s="11"/>
      <c r="WD219" s="11"/>
      <c r="WE219" s="11"/>
      <c r="WF219" s="11"/>
      <c r="WG219" s="11"/>
      <c r="WH219" s="11"/>
      <c r="WI219" s="11"/>
      <c r="WJ219" s="11"/>
      <c r="WK219" s="11"/>
      <c r="WL219" s="11"/>
      <c r="WM219" s="11"/>
      <c r="WN219" s="11"/>
      <c r="WO219" s="11"/>
      <c r="WP219" s="11"/>
      <c r="WQ219" s="11"/>
      <c r="WR219" s="11"/>
      <c r="WS219" s="11"/>
      <c r="WT219" s="11"/>
      <c r="WU219" s="11"/>
      <c r="WV219" s="11"/>
      <c r="WW219" s="11"/>
      <c r="WX219" s="11"/>
      <c r="WY219" s="11"/>
      <c r="WZ219" s="11"/>
      <c r="XA219" s="11"/>
      <c r="XB219" s="11"/>
      <c r="XC219" s="11"/>
      <c r="XD219" s="11"/>
      <c r="XE219" s="11"/>
      <c r="XF219" s="11"/>
      <c r="XG219" s="11"/>
      <c r="XH219" s="11"/>
      <c r="XI219" s="11"/>
      <c r="XJ219" s="11"/>
      <c r="XK219" s="11"/>
      <c r="XL219" s="11"/>
      <c r="XM219" s="11"/>
      <c r="XN219" s="11"/>
      <c r="XO219" s="11"/>
      <c r="XP219" s="11"/>
      <c r="XQ219" s="11"/>
      <c r="XR219" s="11"/>
      <c r="XS219" s="11"/>
      <c r="XT219" s="11"/>
      <c r="XU219" s="11"/>
      <c r="XV219" s="11"/>
      <c r="XW219" s="11"/>
      <c r="XX219" s="11"/>
      <c r="XY219" s="11"/>
      <c r="XZ219" s="11"/>
      <c r="YA219" s="11"/>
      <c r="YB219" s="11"/>
      <c r="YC219" s="11"/>
      <c r="YD219" s="11"/>
      <c r="YE219" s="11"/>
      <c r="YF219" s="11"/>
      <c r="YG219" s="11"/>
      <c r="YH219" s="11"/>
      <c r="YI219" s="11"/>
      <c r="YJ219" s="11"/>
      <c r="YK219" s="11"/>
      <c r="YL219" s="11"/>
      <c r="YM219" s="11"/>
      <c r="YN219" s="11"/>
      <c r="YO219" s="11"/>
      <c r="YP219" s="11"/>
      <c r="YQ219" s="11"/>
      <c r="YR219" s="11"/>
      <c r="YS219" s="11"/>
      <c r="YT219" s="11"/>
      <c r="YU219" s="11"/>
      <c r="YV219" s="11"/>
      <c r="YW219" s="11"/>
      <c r="YX219" s="11"/>
      <c r="YY219" s="11"/>
      <c r="YZ219" s="11"/>
      <c r="ZA219" s="11"/>
      <c r="ZB219" s="11"/>
      <c r="ZC219" s="11"/>
      <c r="ZD219" s="11"/>
      <c r="ZE219" s="11"/>
      <c r="ZF219" s="11"/>
      <c r="ZG219" s="11"/>
      <c r="ZH219" s="11"/>
      <c r="ZI219" s="11"/>
      <c r="ZJ219" s="11"/>
      <c r="ZK219" s="11"/>
      <c r="ZL219" s="11"/>
      <c r="ZM219" s="11"/>
      <c r="ZN219" s="11"/>
      <c r="ZO219" s="11"/>
      <c r="ZP219" s="11"/>
      <c r="ZQ219" s="11"/>
      <c r="ZR219" s="11"/>
      <c r="ZS219" s="11"/>
      <c r="ZT219" s="11"/>
      <c r="ZU219" s="11"/>
      <c r="ZV219" s="11"/>
      <c r="ZW219" s="11"/>
      <c r="ZX219" s="11"/>
      <c r="ZY219" s="11"/>
      <c r="ZZ219" s="11"/>
      <c r="AAA219" s="11"/>
      <c r="AAB219" s="11"/>
      <c r="AAC219" s="11"/>
      <c r="AAD219" s="11"/>
      <c r="AAE219" s="11"/>
      <c r="AAF219" s="11"/>
      <c r="AAG219" s="11"/>
      <c r="AAH219" s="11"/>
      <c r="AAI219" s="11"/>
      <c r="AAJ219" s="11"/>
      <c r="AAK219" s="11"/>
      <c r="AAL219" s="11"/>
      <c r="AAM219" s="11"/>
      <c r="AAN219" s="11"/>
      <c r="AAO219" s="11"/>
      <c r="AAP219" s="11"/>
      <c r="AAQ219" s="11"/>
      <c r="AAR219" s="11"/>
      <c r="AAS219" s="11"/>
      <c r="AAT219" s="11"/>
      <c r="AAU219" s="11"/>
      <c r="AAV219" s="11"/>
      <c r="AAW219" s="11"/>
      <c r="AAX219" s="11"/>
      <c r="AAY219" s="11"/>
      <c r="AAZ219" s="11"/>
      <c r="ABA219" s="11"/>
      <c r="ABB219" s="11"/>
      <c r="ABC219" s="11"/>
      <c r="ABD219" s="11"/>
      <c r="ABE219" s="11"/>
      <c r="ABF219" s="11"/>
      <c r="ABG219" s="11"/>
      <c r="ABH219" s="11"/>
      <c r="ABI219" s="11"/>
      <c r="ABJ219" s="11"/>
      <c r="ABK219" s="11"/>
      <c r="ABL219" s="11"/>
      <c r="ABM219" s="11"/>
      <c r="ABN219" s="11"/>
      <c r="ABO219" s="11"/>
      <c r="ABP219" s="11"/>
      <c r="ABQ219" s="11"/>
      <c r="ABR219" s="11"/>
      <c r="ABS219" s="11"/>
      <c r="ABT219" s="11"/>
      <c r="ABU219" s="11"/>
      <c r="ABV219" s="11"/>
      <c r="ABW219" s="11"/>
      <c r="ABX219" s="11"/>
      <c r="ABY219" s="11"/>
      <c r="ABZ219" s="11"/>
      <c r="ACA219" s="11"/>
      <c r="ACB219" s="11"/>
      <c r="ACC219" s="11"/>
      <c r="ACD219" s="11"/>
      <c r="ACE219" s="11"/>
      <c r="ACF219" s="11"/>
      <c r="ACG219" s="11"/>
      <c r="ACH219" s="11"/>
      <c r="ACI219" s="11"/>
      <c r="ACJ219" s="11"/>
      <c r="ACK219" s="11"/>
      <c r="ACL219" s="11"/>
      <c r="ACM219" s="11"/>
      <c r="ACN219" s="11"/>
      <c r="ACO219" s="11"/>
      <c r="ACP219" s="11"/>
      <c r="ACQ219" s="11"/>
      <c r="ACR219" s="11"/>
      <c r="ACS219" s="11"/>
      <c r="ACT219" s="11"/>
      <c r="ACU219" s="11"/>
      <c r="ACV219" s="11"/>
      <c r="ACW219" s="11"/>
      <c r="ACX219" s="11"/>
      <c r="ACY219" s="11"/>
      <c r="ACZ219" s="11"/>
      <c r="ADA219" s="11"/>
      <c r="ADB219" s="11"/>
      <c r="ADC219" s="11"/>
      <c r="ADD219" s="11"/>
      <c r="ADE219" s="11"/>
      <c r="ADF219" s="11"/>
      <c r="ADG219" s="11"/>
      <c r="ADH219" s="11"/>
      <c r="ADI219" s="11"/>
      <c r="ADJ219" s="11"/>
      <c r="ADK219" s="11"/>
      <c r="ADL219" s="11"/>
      <c r="ADM219" s="11"/>
      <c r="ADN219" s="11"/>
      <c r="ADO219" s="11"/>
      <c r="ADP219" s="11"/>
      <c r="ADQ219" s="11"/>
      <c r="ADR219" s="11"/>
      <c r="ADS219" s="11"/>
      <c r="ADT219" s="11"/>
      <c r="ADU219" s="11"/>
      <c r="ADV219" s="11"/>
      <c r="ADW219" s="11"/>
      <c r="ADX219" s="11"/>
      <c r="ADY219" s="11"/>
      <c r="ADZ219" s="11"/>
      <c r="AEA219" s="11"/>
      <c r="AEB219" s="11"/>
      <c r="AEC219" s="11"/>
      <c r="AED219" s="11"/>
      <c r="AEE219" s="11"/>
      <c r="AEF219" s="11"/>
      <c r="AEG219" s="11"/>
      <c r="AEH219" s="11"/>
      <c r="AEI219" s="11"/>
      <c r="AEJ219" s="11"/>
      <c r="AEK219" s="11"/>
      <c r="AEL219" s="11"/>
      <c r="AEM219" s="11"/>
      <c r="AEN219" s="11"/>
      <c r="AEO219" s="11"/>
      <c r="AEP219" s="11"/>
      <c r="AEQ219" s="11"/>
      <c r="AER219" s="11"/>
      <c r="AES219" s="11"/>
      <c r="AET219" s="11"/>
      <c r="AEU219" s="11"/>
      <c r="AEV219" s="11"/>
      <c r="AEW219" s="11"/>
      <c r="AEX219" s="11"/>
      <c r="AEY219" s="11"/>
      <c r="AEZ219" s="11"/>
      <c r="AFA219" s="11"/>
      <c r="AFB219" s="11"/>
      <c r="AFC219" s="11"/>
      <c r="AFD219" s="11"/>
      <c r="AFE219" s="11"/>
      <c r="AFF219" s="11"/>
      <c r="AFG219" s="11"/>
      <c r="AFH219" s="11"/>
      <c r="AFI219" s="11"/>
      <c r="AFJ219" s="11"/>
      <c r="AFK219" s="11"/>
      <c r="AFL219" s="11"/>
      <c r="AFM219" s="11"/>
      <c r="AFN219" s="11"/>
      <c r="AFO219" s="11"/>
      <c r="AFP219" s="11"/>
      <c r="AFQ219" s="11"/>
      <c r="AFR219" s="11"/>
      <c r="AFS219" s="11"/>
      <c r="AFT219" s="11"/>
      <c r="AFU219" s="11"/>
      <c r="AFV219" s="11"/>
      <c r="AFW219" s="11"/>
      <c r="AFX219" s="11"/>
      <c r="AFY219" s="11"/>
      <c r="AFZ219" s="11"/>
      <c r="AGA219" s="11"/>
      <c r="AGB219" s="11"/>
      <c r="AGC219" s="11"/>
      <c r="AGD219" s="11"/>
      <c r="AGE219" s="11"/>
      <c r="AGF219" s="11"/>
      <c r="AGG219" s="11"/>
      <c r="AGH219" s="11"/>
      <c r="AGI219" s="11"/>
      <c r="AGJ219" s="11"/>
      <c r="AGK219" s="11"/>
      <c r="AGL219" s="11"/>
      <c r="AGM219" s="11"/>
      <c r="AGN219" s="11"/>
      <c r="AGO219" s="11"/>
      <c r="AGP219" s="11"/>
      <c r="AGQ219" s="11"/>
      <c r="AGR219" s="11"/>
      <c r="AGS219" s="11"/>
      <c r="AGT219" s="11"/>
      <c r="AGU219" s="11"/>
      <c r="AGV219" s="11"/>
      <c r="AGW219" s="11"/>
      <c r="AGX219" s="11"/>
      <c r="AGY219" s="11"/>
      <c r="AGZ219" s="11"/>
      <c r="AHA219" s="11"/>
      <c r="AHB219" s="11"/>
      <c r="AHC219" s="11"/>
      <c r="AHD219" s="11"/>
      <c r="AHE219" s="11"/>
      <c r="AHF219" s="11"/>
      <c r="AHG219" s="11"/>
      <c r="AHH219" s="11"/>
      <c r="AHI219" s="11"/>
      <c r="AHJ219" s="11"/>
      <c r="AHK219" s="11"/>
      <c r="AHL219" s="11"/>
      <c r="AHM219" s="11"/>
      <c r="AHN219" s="11"/>
      <c r="AHO219" s="11"/>
      <c r="AHP219" s="11"/>
      <c r="AHQ219" s="11"/>
      <c r="AHR219" s="11"/>
      <c r="AHS219" s="11"/>
      <c r="AHT219" s="11"/>
      <c r="AHU219" s="11"/>
      <c r="AHV219" s="11"/>
      <c r="AHW219" s="11"/>
      <c r="AHX219" s="11"/>
      <c r="AHY219" s="11"/>
      <c r="AHZ219" s="11"/>
      <c r="AIA219" s="11"/>
      <c r="AIB219" s="11"/>
      <c r="AIC219" s="11"/>
      <c r="AID219" s="11"/>
      <c r="AIE219" s="11"/>
      <c r="AIF219" s="11"/>
      <c r="AIG219" s="11"/>
      <c r="AIH219" s="11"/>
      <c r="AII219" s="11"/>
      <c r="AIJ219" s="11"/>
      <c r="AIK219" s="11"/>
      <c r="AIL219" s="11"/>
      <c r="AIM219" s="11"/>
      <c r="AIN219" s="11"/>
      <c r="AIO219" s="11"/>
      <c r="AIP219" s="11"/>
      <c r="AIQ219" s="11"/>
      <c r="AIR219" s="11"/>
      <c r="AIS219" s="11"/>
      <c r="AIT219" s="11"/>
      <c r="AIU219" s="11"/>
      <c r="AIV219" s="11"/>
      <c r="AIW219" s="11"/>
      <c r="AIX219" s="11"/>
      <c r="AIY219" s="11"/>
      <c r="AIZ219" s="11"/>
      <c r="AJA219" s="11"/>
      <c r="AJB219" s="11"/>
      <c r="AJC219" s="11"/>
      <c r="AJD219" s="11"/>
      <c r="AJE219" s="11"/>
      <c r="AJF219" s="11"/>
      <c r="AJG219" s="11"/>
      <c r="AJH219" s="11"/>
      <c r="AJI219" s="11"/>
      <c r="AJJ219" s="11"/>
      <c r="AJK219" s="11"/>
      <c r="AJL219" s="11"/>
      <c r="AJM219" s="11"/>
      <c r="AJN219" s="11"/>
      <c r="AJO219" s="11"/>
      <c r="AJP219" s="11"/>
      <c r="AJQ219" s="11"/>
      <c r="AJR219" s="11"/>
      <c r="AJS219" s="11"/>
      <c r="AJT219" s="11"/>
      <c r="AJU219" s="11"/>
    </row>
    <row r="220" s="197" customFormat="1" ht="12.75" customHeight="1">
      <c r="A220" s="245">
        <f>A215+A219</f>
        <v>7</v>
      </c>
      <c r="B220" s="214" t="s">
        <v>96</v>
      </c>
      <c r="C220" s="214"/>
      <c r="D220" s="18"/>
      <c r="E220" s="216"/>
      <c r="F220" s="215"/>
      <c r="G220" s="216"/>
      <c r="H220" s="217">
        <f>H215+H219</f>
        <v>234.90000000000001</v>
      </c>
      <c r="I220" s="217">
        <f>I215+I219</f>
        <v>12.9</v>
      </c>
      <c r="J220" s="216">
        <f>J215+J219</f>
        <v>53</v>
      </c>
      <c r="K220" s="248"/>
      <c r="L220" s="205">
        <f>H220+H259+H265</f>
        <v>261</v>
      </c>
      <c r="M220" s="206">
        <v>53</v>
      </c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7"/>
      <c r="BH220" s="197"/>
      <c r="BI220" s="197"/>
      <c r="BJ220" s="197"/>
      <c r="BK220" s="197"/>
      <c r="BL220" s="197"/>
      <c r="BM220" s="197"/>
      <c r="BN220" s="197"/>
      <c r="BO220" s="197"/>
      <c r="BP220" s="197"/>
      <c r="BQ220" s="197"/>
      <c r="BR220" s="197"/>
      <c r="BS220" s="197"/>
      <c r="BT220" s="197"/>
      <c r="BU220" s="197"/>
      <c r="BV220" s="197"/>
      <c r="BW220" s="197"/>
      <c r="BX220" s="197"/>
      <c r="BY220" s="197"/>
      <c r="BZ220" s="197"/>
      <c r="CA220" s="197"/>
      <c r="CB220" s="197"/>
      <c r="CC220" s="197"/>
      <c r="CD220" s="197"/>
      <c r="CE220" s="197"/>
      <c r="CF220" s="197"/>
      <c r="CG220" s="197"/>
      <c r="CH220" s="197"/>
      <c r="CI220" s="197"/>
      <c r="CJ220" s="197"/>
      <c r="CK220" s="197"/>
      <c r="CL220" s="197"/>
      <c r="CM220" s="197"/>
      <c r="CN220" s="197"/>
      <c r="CO220" s="197"/>
      <c r="CP220" s="197"/>
      <c r="CQ220" s="197"/>
      <c r="CR220" s="197"/>
      <c r="CS220" s="197"/>
      <c r="CT220" s="197"/>
      <c r="CU220" s="197"/>
      <c r="CV220" s="197"/>
      <c r="CW220" s="197"/>
      <c r="CX220" s="197"/>
      <c r="CY220" s="197"/>
      <c r="CZ220" s="197"/>
      <c r="DA220" s="197"/>
      <c r="DB220" s="197"/>
      <c r="DC220" s="197"/>
      <c r="DD220" s="197"/>
      <c r="DE220" s="197"/>
      <c r="DF220" s="197"/>
      <c r="DG220" s="197"/>
      <c r="DH220" s="197"/>
      <c r="DI220" s="197"/>
      <c r="DJ220" s="197"/>
      <c r="DK220" s="197"/>
      <c r="DL220" s="197"/>
      <c r="DM220" s="197"/>
      <c r="DN220" s="197"/>
      <c r="DO220" s="197"/>
      <c r="DP220" s="197"/>
      <c r="DQ220" s="197"/>
      <c r="DR220" s="197"/>
      <c r="DS220" s="197"/>
      <c r="DT220" s="197"/>
      <c r="DU220" s="197"/>
      <c r="DV220" s="197"/>
      <c r="DW220" s="197"/>
      <c r="DX220" s="197"/>
      <c r="DY220" s="197"/>
      <c r="DZ220" s="197"/>
      <c r="EA220" s="197"/>
      <c r="EB220" s="197"/>
      <c r="EC220" s="197"/>
      <c r="ED220" s="197"/>
      <c r="EE220" s="197"/>
      <c r="EF220" s="197"/>
      <c r="EG220" s="197"/>
      <c r="EH220" s="197"/>
      <c r="EI220" s="197"/>
      <c r="EJ220" s="197"/>
      <c r="EK220" s="197"/>
      <c r="EL220" s="197"/>
      <c r="EM220" s="197"/>
      <c r="EN220" s="197"/>
      <c r="EO220" s="197"/>
      <c r="EP220" s="197"/>
      <c r="EQ220" s="197"/>
      <c r="ER220" s="197"/>
      <c r="ES220" s="197"/>
      <c r="ET220" s="197"/>
      <c r="EU220" s="197"/>
      <c r="EV220" s="197"/>
      <c r="EW220" s="197"/>
      <c r="EX220" s="197"/>
      <c r="EY220" s="197"/>
      <c r="EZ220" s="197"/>
      <c r="FA220" s="197"/>
      <c r="FB220" s="197"/>
      <c r="FC220" s="197"/>
      <c r="FD220" s="197"/>
      <c r="FE220" s="197"/>
      <c r="FF220" s="197"/>
      <c r="FG220" s="197"/>
      <c r="FH220" s="197"/>
      <c r="FI220" s="197"/>
      <c r="FJ220" s="197"/>
      <c r="FK220" s="197"/>
      <c r="FL220" s="197"/>
      <c r="FM220" s="197"/>
      <c r="FN220" s="197"/>
      <c r="FO220" s="197"/>
      <c r="FP220" s="197"/>
      <c r="FQ220" s="197"/>
      <c r="FR220" s="197"/>
      <c r="FS220" s="197"/>
      <c r="FT220" s="197"/>
      <c r="FU220" s="197"/>
      <c r="FV220" s="197"/>
      <c r="FW220" s="197"/>
      <c r="FX220" s="197"/>
      <c r="FY220" s="197"/>
      <c r="FZ220" s="197"/>
      <c r="GA220" s="197"/>
      <c r="GB220" s="197"/>
      <c r="GC220" s="197"/>
      <c r="GD220" s="197"/>
      <c r="GE220" s="197"/>
      <c r="GF220" s="197"/>
      <c r="GG220" s="197"/>
      <c r="GH220" s="197"/>
      <c r="GI220" s="197"/>
      <c r="GJ220" s="197"/>
      <c r="GK220" s="197"/>
      <c r="GL220" s="197"/>
      <c r="GM220" s="197"/>
      <c r="GN220" s="197"/>
      <c r="GO220" s="197"/>
      <c r="GP220" s="197"/>
      <c r="GQ220" s="197"/>
      <c r="GR220" s="197"/>
      <c r="GS220" s="197"/>
      <c r="GT220" s="197"/>
      <c r="GU220" s="197"/>
      <c r="GV220" s="197"/>
      <c r="GW220" s="197"/>
      <c r="GX220" s="197"/>
      <c r="GY220" s="197"/>
      <c r="GZ220" s="197"/>
      <c r="HA220" s="197"/>
      <c r="HB220" s="197"/>
      <c r="HC220" s="197"/>
      <c r="HD220" s="197"/>
      <c r="HE220" s="197"/>
      <c r="HF220" s="197"/>
      <c r="HG220" s="197"/>
      <c r="HH220" s="197"/>
      <c r="HI220" s="197"/>
      <c r="HJ220" s="197"/>
      <c r="HK220" s="197"/>
      <c r="HL220" s="197"/>
      <c r="HM220" s="197"/>
      <c r="HN220" s="197"/>
      <c r="HO220" s="197"/>
      <c r="HP220" s="197"/>
      <c r="HQ220" s="197"/>
      <c r="HR220" s="197"/>
      <c r="HS220" s="197"/>
      <c r="HT220" s="197"/>
      <c r="HU220" s="197"/>
      <c r="HV220" s="197"/>
      <c r="HW220" s="197"/>
      <c r="HX220" s="197"/>
      <c r="HY220" s="197"/>
      <c r="HZ220" s="197"/>
      <c r="IA220" s="197"/>
      <c r="IB220" s="197"/>
      <c r="IC220" s="197"/>
      <c r="ID220" s="197"/>
      <c r="IE220" s="197"/>
      <c r="IF220" s="197"/>
      <c r="IG220" s="197"/>
      <c r="IH220" s="197"/>
      <c r="II220" s="197"/>
      <c r="IJ220" s="197"/>
      <c r="IK220" s="197"/>
      <c r="IL220" s="197"/>
      <c r="IM220" s="197"/>
      <c r="IN220" s="197"/>
      <c r="IO220" s="197"/>
      <c r="IP220" s="197"/>
      <c r="IQ220" s="197"/>
      <c r="IR220" s="197"/>
      <c r="IS220" s="197"/>
      <c r="IT220" s="197"/>
      <c r="IU220" s="197"/>
      <c r="IV220" s="197"/>
      <c r="IW220" s="197"/>
      <c r="IX220" s="197"/>
      <c r="IY220" s="197"/>
      <c r="IZ220" s="197"/>
      <c r="JA220" s="197"/>
      <c r="JB220" s="197"/>
      <c r="JC220" s="197"/>
      <c r="JD220" s="197"/>
      <c r="JE220" s="197"/>
      <c r="JF220" s="197"/>
      <c r="JG220" s="197"/>
      <c r="JH220" s="197"/>
      <c r="JI220" s="197"/>
      <c r="JJ220" s="197"/>
      <c r="JK220" s="197"/>
      <c r="JL220" s="197"/>
      <c r="JM220" s="197"/>
      <c r="JN220" s="197"/>
      <c r="JO220" s="197"/>
      <c r="JP220" s="197"/>
      <c r="JQ220" s="197"/>
      <c r="JR220" s="197"/>
      <c r="JS220" s="197"/>
      <c r="JT220" s="197"/>
      <c r="JU220" s="197"/>
      <c r="JV220" s="197"/>
      <c r="JW220" s="197"/>
      <c r="JX220" s="197"/>
      <c r="JY220" s="197"/>
      <c r="JZ220" s="197"/>
      <c r="KA220" s="197"/>
      <c r="KB220" s="197"/>
      <c r="KC220" s="197"/>
      <c r="KD220" s="197"/>
      <c r="KE220" s="197"/>
      <c r="KF220" s="197"/>
      <c r="KG220" s="197"/>
      <c r="KH220" s="197"/>
      <c r="KI220" s="197"/>
      <c r="KJ220" s="197"/>
      <c r="KK220" s="197"/>
      <c r="KL220" s="197"/>
      <c r="KM220" s="197"/>
      <c r="KN220" s="197"/>
      <c r="KO220" s="197"/>
      <c r="KP220" s="197"/>
      <c r="KQ220" s="197"/>
      <c r="KR220" s="197"/>
      <c r="KS220" s="197"/>
      <c r="KT220" s="197"/>
      <c r="KU220" s="197"/>
      <c r="KV220" s="197"/>
      <c r="KW220" s="197"/>
      <c r="KX220" s="197"/>
      <c r="KY220" s="197"/>
      <c r="KZ220" s="197"/>
      <c r="LA220" s="197"/>
      <c r="LB220" s="197"/>
      <c r="LC220" s="197"/>
      <c r="LD220" s="197"/>
      <c r="LE220" s="197"/>
      <c r="LF220" s="197"/>
      <c r="LG220" s="197"/>
      <c r="LH220" s="197"/>
      <c r="LI220" s="197"/>
      <c r="LJ220" s="197"/>
      <c r="LK220" s="197"/>
      <c r="LL220" s="197"/>
      <c r="LM220" s="197"/>
      <c r="LN220" s="197"/>
      <c r="LO220" s="197"/>
      <c r="LP220" s="197"/>
      <c r="LQ220" s="197"/>
      <c r="LR220" s="197"/>
      <c r="LS220" s="197"/>
      <c r="LT220" s="197"/>
      <c r="LU220" s="197"/>
      <c r="LV220" s="197"/>
      <c r="LW220" s="197"/>
      <c r="LX220" s="197"/>
      <c r="LY220" s="197"/>
      <c r="LZ220" s="197"/>
      <c r="MA220" s="197"/>
      <c r="MB220" s="197"/>
      <c r="MC220" s="197"/>
      <c r="MD220" s="197"/>
      <c r="ME220" s="197"/>
      <c r="MF220" s="197"/>
      <c r="MG220" s="197"/>
      <c r="MH220" s="197"/>
      <c r="MI220" s="197"/>
      <c r="MJ220" s="197"/>
      <c r="MK220" s="197"/>
      <c r="ML220" s="197"/>
      <c r="MM220" s="197"/>
      <c r="MN220" s="197"/>
      <c r="MO220" s="197"/>
      <c r="MP220" s="197"/>
      <c r="MQ220" s="197"/>
      <c r="MR220" s="197"/>
      <c r="MS220" s="197"/>
      <c r="MT220" s="197"/>
      <c r="MU220" s="197"/>
      <c r="MV220" s="197"/>
      <c r="MW220" s="197"/>
      <c r="MX220" s="197"/>
      <c r="MY220" s="197"/>
      <c r="MZ220" s="197"/>
      <c r="NA220" s="197"/>
      <c r="NB220" s="197"/>
      <c r="NC220" s="197"/>
      <c r="ND220" s="197"/>
      <c r="NE220" s="197"/>
      <c r="NF220" s="197"/>
      <c r="NG220" s="197"/>
      <c r="NH220" s="197"/>
      <c r="NI220" s="197"/>
      <c r="NJ220" s="197"/>
      <c r="NK220" s="197"/>
      <c r="NL220" s="197"/>
      <c r="NM220" s="197"/>
      <c r="NN220" s="197"/>
      <c r="NO220" s="197"/>
      <c r="NP220" s="197"/>
      <c r="NQ220" s="197"/>
      <c r="NR220" s="197"/>
      <c r="NS220" s="197"/>
      <c r="NT220" s="197"/>
      <c r="NU220" s="197"/>
      <c r="NV220" s="197"/>
      <c r="NW220" s="197"/>
      <c r="NX220" s="197"/>
      <c r="NY220" s="197"/>
      <c r="NZ220" s="197"/>
      <c r="OA220" s="197"/>
      <c r="OB220" s="197"/>
      <c r="OC220" s="197"/>
      <c r="OD220" s="197"/>
      <c r="OE220" s="197"/>
      <c r="OF220" s="197"/>
      <c r="OG220" s="197"/>
      <c r="OH220" s="197"/>
      <c r="OI220" s="197"/>
      <c r="OJ220" s="197"/>
      <c r="OK220" s="197"/>
      <c r="OL220" s="197"/>
      <c r="OM220" s="197"/>
      <c r="ON220" s="197"/>
      <c r="OO220" s="197"/>
      <c r="OP220" s="197"/>
      <c r="OQ220" s="197"/>
      <c r="OR220" s="197"/>
      <c r="OS220" s="197"/>
      <c r="OT220" s="197"/>
      <c r="OU220" s="197"/>
      <c r="OV220" s="197"/>
      <c r="OW220" s="197"/>
      <c r="OX220" s="197"/>
      <c r="OY220" s="197"/>
      <c r="OZ220" s="197"/>
      <c r="PA220" s="197"/>
      <c r="PB220" s="197"/>
      <c r="PC220" s="197"/>
      <c r="PD220" s="197"/>
      <c r="PE220" s="197"/>
      <c r="PF220" s="197"/>
      <c r="PG220" s="197"/>
      <c r="PH220" s="197"/>
      <c r="PI220" s="197"/>
      <c r="PJ220" s="197"/>
      <c r="PK220" s="197"/>
      <c r="PL220" s="197"/>
      <c r="PM220" s="197"/>
      <c r="PN220" s="197"/>
      <c r="PO220" s="197"/>
      <c r="PP220" s="197"/>
      <c r="PQ220" s="197"/>
      <c r="PR220" s="197"/>
      <c r="PS220" s="197"/>
      <c r="PT220" s="197"/>
      <c r="PU220" s="197"/>
      <c r="PV220" s="197"/>
      <c r="PW220" s="197"/>
      <c r="PX220" s="197"/>
      <c r="PY220" s="197"/>
      <c r="PZ220" s="197"/>
      <c r="QA220" s="197"/>
      <c r="QB220" s="197"/>
      <c r="QC220" s="197"/>
      <c r="QD220" s="197"/>
      <c r="QE220" s="197"/>
      <c r="QF220" s="197"/>
      <c r="QG220" s="197"/>
      <c r="QH220" s="197"/>
      <c r="QI220" s="197"/>
      <c r="QJ220" s="197"/>
      <c r="QK220" s="197"/>
      <c r="QL220" s="197"/>
      <c r="QM220" s="197"/>
      <c r="QN220" s="197"/>
      <c r="QO220" s="197"/>
      <c r="QP220" s="197"/>
      <c r="QQ220" s="197"/>
      <c r="QR220" s="197"/>
      <c r="QS220" s="197"/>
      <c r="QT220" s="197"/>
      <c r="QU220" s="197"/>
      <c r="QV220" s="197"/>
      <c r="QW220" s="197"/>
      <c r="QX220" s="197"/>
      <c r="QY220" s="197"/>
      <c r="QZ220" s="197"/>
      <c r="RA220" s="197"/>
      <c r="RB220" s="197"/>
      <c r="RC220" s="197"/>
      <c r="RD220" s="197"/>
      <c r="RE220" s="197"/>
      <c r="RF220" s="197"/>
      <c r="RG220" s="197"/>
      <c r="RH220" s="197"/>
      <c r="RI220" s="197"/>
      <c r="RJ220" s="197"/>
      <c r="RK220" s="197"/>
      <c r="RL220" s="197"/>
      <c r="RM220" s="197"/>
      <c r="RN220" s="197"/>
      <c r="RO220" s="197"/>
      <c r="RP220" s="197"/>
      <c r="RQ220" s="197"/>
      <c r="RR220" s="197"/>
      <c r="RS220" s="197"/>
      <c r="RT220" s="197"/>
      <c r="RU220" s="197"/>
      <c r="RV220" s="197"/>
      <c r="RW220" s="197"/>
      <c r="RX220" s="197"/>
      <c r="RY220" s="197"/>
      <c r="RZ220" s="197"/>
      <c r="SA220" s="197"/>
      <c r="SB220" s="197"/>
      <c r="SC220" s="197"/>
      <c r="SD220" s="197"/>
      <c r="SE220" s="197"/>
      <c r="SF220" s="197"/>
      <c r="SG220" s="197"/>
      <c r="SH220" s="197"/>
      <c r="SI220" s="197"/>
      <c r="SJ220" s="197"/>
      <c r="SK220" s="197"/>
      <c r="SL220" s="197"/>
      <c r="SM220" s="197"/>
      <c r="SN220" s="197"/>
      <c r="SO220" s="197"/>
      <c r="SP220" s="197"/>
      <c r="SQ220" s="197"/>
      <c r="SR220" s="197"/>
      <c r="SS220" s="197"/>
      <c r="ST220" s="197"/>
      <c r="SU220" s="197"/>
      <c r="SV220" s="197"/>
      <c r="SW220" s="197"/>
      <c r="SX220" s="197"/>
      <c r="SY220" s="197"/>
      <c r="SZ220" s="197"/>
      <c r="TA220" s="197"/>
      <c r="TB220" s="197"/>
      <c r="TC220" s="197"/>
      <c r="TD220" s="197"/>
      <c r="TE220" s="197"/>
      <c r="TF220" s="197"/>
      <c r="TG220" s="197"/>
      <c r="TH220" s="197"/>
      <c r="TI220" s="197"/>
      <c r="TJ220" s="197"/>
      <c r="TK220" s="197"/>
      <c r="TL220" s="197"/>
      <c r="TM220" s="197"/>
      <c r="TN220" s="197"/>
      <c r="TO220" s="197"/>
      <c r="TP220" s="197"/>
      <c r="TQ220" s="197"/>
      <c r="TR220" s="197"/>
      <c r="TS220" s="197"/>
      <c r="TT220" s="197"/>
      <c r="TU220" s="197"/>
      <c r="TV220" s="197"/>
      <c r="TW220" s="197"/>
      <c r="TX220" s="197"/>
      <c r="TY220" s="197"/>
      <c r="TZ220" s="197"/>
      <c r="UA220" s="197"/>
      <c r="UB220" s="197"/>
      <c r="UC220" s="197"/>
      <c r="UD220" s="197"/>
      <c r="UE220" s="197"/>
      <c r="UF220" s="197"/>
      <c r="UG220" s="197"/>
      <c r="UH220" s="197"/>
      <c r="UI220" s="197"/>
      <c r="UJ220" s="197"/>
      <c r="UK220" s="197"/>
      <c r="UL220" s="197"/>
      <c r="UM220" s="197"/>
      <c r="UN220" s="197"/>
      <c r="UO220" s="197"/>
      <c r="UP220" s="197"/>
      <c r="UQ220" s="197"/>
      <c r="UR220" s="197"/>
      <c r="US220" s="197"/>
      <c r="UT220" s="197"/>
      <c r="UU220" s="197"/>
      <c r="UV220" s="197"/>
      <c r="UW220" s="197"/>
      <c r="UX220" s="197"/>
      <c r="UY220" s="197"/>
      <c r="UZ220" s="197"/>
      <c r="VA220" s="197"/>
      <c r="VB220" s="197"/>
      <c r="VC220" s="197"/>
      <c r="VD220" s="197"/>
      <c r="VE220" s="197"/>
      <c r="VF220" s="197"/>
      <c r="VG220" s="197"/>
      <c r="VH220" s="197"/>
      <c r="VI220" s="197"/>
      <c r="VJ220" s="197"/>
      <c r="VK220" s="197"/>
      <c r="VL220" s="197"/>
      <c r="VM220" s="197"/>
      <c r="VN220" s="197"/>
      <c r="VO220" s="197"/>
      <c r="VP220" s="197"/>
      <c r="VQ220" s="197"/>
      <c r="VR220" s="197"/>
      <c r="VS220" s="197"/>
      <c r="VT220" s="197"/>
      <c r="VU220" s="197"/>
      <c r="VV220" s="197"/>
      <c r="VW220" s="197"/>
      <c r="VX220" s="197"/>
      <c r="VY220" s="197"/>
      <c r="VZ220" s="197"/>
      <c r="WA220" s="197"/>
      <c r="WB220" s="197"/>
      <c r="WC220" s="197"/>
      <c r="WD220" s="197"/>
      <c r="WE220" s="197"/>
      <c r="WF220" s="197"/>
      <c r="WG220" s="197"/>
      <c r="WH220" s="197"/>
      <c r="WI220" s="197"/>
      <c r="WJ220" s="197"/>
      <c r="WK220" s="197"/>
    </row>
    <row r="221" s="197" customFormat="1" ht="12.75" customHeight="1">
      <c r="A221" s="179"/>
      <c r="B221" s="170"/>
      <c r="C221" s="170"/>
      <c r="D221" s="18"/>
      <c r="E221" s="323"/>
      <c r="F221" s="180"/>
      <c r="G221" s="181"/>
      <c r="H221" s="78"/>
      <c r="I221" s="78"/>
      <c r="J221" s="181"/>
      <c r="K221" s="209"/>
      <c r="L221" s="205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7"/>
      <c r="BH221" s="197"/>
      <c r="BI221" s="197"/>
      <c r="BJ221" s="197"/>
      <c r="BK221" s="197"/>
      <c r="BL221" s="197"/>
      <c r="BM221" s="197"/>
      <c r="BN221" s="197"/>
      <c r="BO221" s="197"/>
      <c r="BP221" s="197"/>
      <c r="BQ221" s="197"/>
      <c r="BR221" s="197"/>
      <c r="BS221" s="197"/>
      <c r="BT221" s="197"/>
      <c r="BU221" s="197"/>
      <c r="BV221" s="197"/>
      <c r="BW221" s="197"/>
      <c r="BX221" s="197"/>
      <c r="BY221" s="197"/>
      <c r="BZ221" s="197"/>
      <c r="CA221" s="197"/>
      <c r="CB221" s="197"/>
      <c r="CC221" s="197"/>
      <c r="CD221" s="197"/>
      <c r="CE221" s="197"/>
      <c r="CF221" s="197"/>
      <c r="CG221" s="197"/>
      <c r="CH221" s="197"/>
      <c r="CI221" s="197"/>
      <c r="CJ221" s="197"/>
      <c r="CK221" s="197"/>
      <c r="CL221" s="197"/>
      <c r="CM221" s="197"/>
      <c r="CN221" s="197"/>
      <c r="CO221" s="197"/>
      <c r="CP221" s="197"/>
      <c r="CQ221" s="197"/>
      <c r="CR221" s="197"/>
      <c r="CS221" s="197"/>
      <c r="CT221" s="197"/>
      <c r="CU221" s="197"/>
      <c r="CV221" s="197"/>
      <c r="CW221" s="197"/>
      <c r="CX221" s="197"/>
      <c r="CY221" s="197"/>
      <c r="CZ221" s="197"/>
      <c r="DA221" s="197"/>
      <c r="DB221" s="197"/>
      <c r="DC221" s="197"/>
      <c r="DD221" s="197"/>
      <c r="DE221" s="197"/>
      <c r="DF221" s="197"/>
      <c r="DG221" s="197"/>
      <c r="DH221" s="197"/>
      <c r="DI221" s="197"/>
      <c r="DJ221" s="197"/>
      <c r="DK221" s="197"/>
      <c r="DL221" s="197"/>
      <c r="DM221" s="197"/>
      <c r="DN221" s="197"/>
      <c r="DO221" s="197"/>
      <c r="DP221" s="197"/>
      <c r="DQ221" s="197"/>
      <c r="DR221" s="197"/>
      <c r="DS221" s="197"/>
      <c r="DT221" s="197"/>
      <c r="DU221" s="197"/>
      <c r="DV221" s="197"/>
      <c r="DW221" s="197"/>
      <c r="DX221" s="197"/>
      <c r="DY221" s="197"/>
      <c r="DZ221" s="197"/>
      <c r="EA221" s="197"/>
      <c r="EB221" s="197"/>
      <c r="EC221" s="197"/>
      <c r="ED221" s="197"/>
      <c r="EE221" s="197"/>
      <c r="EF221" s="197"/>
      <c r="EG221" s="197"/>
      <c r="EH221" s="197"/>
      <c r="EI221" s="197"/>
      <c r="EJ221" s="197"/>
      <c r="EK221" s="197"/>
      <c r="EL221" s="197"/>
      <c r="EM221" s="197"/>
      <c r="EN221" s="197"/>
      <c r="EO221" s="197"/>
      <c r="EP221" s="197"/>
      <c r="EQ221" s="197"/>
      <c r="ER221" s="197"/>
      <c r="ES221" s="197"/>
      <c r="ET221" s="197"/>
      <c r="EU221" s="197"/>
      <c r="EV221" s="197"/>
      <c r="EW221" s="197"/>
      <c r="EX221" s="197"/>
      <c r="EY221" s="197"/>
      <c r="EZ221" s="197"/>
      <c r="FA221" s="197"/>
      <c r="FB221" s="197"/>
      <c r="FC221" s="197"/>
      <c r="FD221" s="197"/>
      <c r="FE221" s="197"/>
      <c r="FF221" s="197"/>
      <c r="FG221" s="197"/>
      <c r="FH221" s="197"/>
      <c r="FI221" s="197"/>
      <c r="FJ221" s="197"/>
      <c r="FK221" s="197"/>
      <c r="FL221" s="197"/>
      <c r="FM221" s="197"/>
      <c r="FN221" s="197"/>
      <c r="FO221" s="197"/>
      <c r="FP221" s="197"/>
      <c r="FQ221" s="197"/>
      <c r="FR221" s="197"/>
      <c r="FS221" s="197"/>
      <c r="FT221" s="197"/>
      <c r="FU221" s="197"/>
      <c r="FV221" s="197"/>
      <c r="FW221" s="197"/>
      <c r="FX221" s="197"/>
      <c r="FY221" s="197"/>
      <c r="FZ221" s="197"/>
      <c r="GA221" s="197"/>
      <c r="GB221" s="197"/>
      <c r="GC221" s="197"/>
      <c r="GD221" s="197"/>
      <c r="GE221" s="197"/>
      <c r="GF221" s="197"/>
      <c r="GG221" s="197"/>
      <c r="GH221" s="197"/>
      <c r="GI221" s="197"/>
      <c r="GJ221" s="197"/>
      <c r="GK221" s="197"/>
      <c r="GL221" s="197"/>
      <c r="GM221" s="197"/>
      <c r="GN221" s="197"/>
      <c r="GO221" s="197"/>
      <c r="GP221" s="197"/>
      <c r="GQ221" s="197"/>
      <c r="GR221" s="197"/>
      <c r="GS221" s="197"/>
      <c r="GT221" s="197"/>
      <c r="GU221" s="197"/>
      <c r="GV221" s="197"/>
      <c r="GW221" s="197"/>
      <c r="GX221" s="197"/>
      <c r="GY221" s="197"/>
      <c r="GZ221" s="197"/>
      <c r="HA221" s="197"/>
      <c r="HB221" s="197"/>
      <c r="HC221" s="197"/>
      <c r="HD221" s="197"/>
      <c r="HE221" s="197"/>
      <c r="HF221" s="197"/>
      <c r="HG221" s="197"/>
      <c r="HH221" s="197"/>
      <c r="HI221" s="197"/>
      <c r="HJ221" s="197"/>
      <c r="HK221" s="197"/>
      <c r="HL221" s="197"/>
      <c r="HM221" s="197"/>
      <c r="HN221" s="197"/>
      <c r="HO221" s="197"/>
      <c r="HP221" s="197"/>
      <c r="HQ221" s="197"/>
      <c r="HR221" s="197"/>
      <c r="HS221" s="197"/>
      <c r="HT221" s="197"/>
      <c r="HU221" s="197"/>
      <c r="HV221" s="197"/>
      <c r="HW221" s="197"/>
      <c r="HX221" s="197"/>
      <c r="HY221" s="197"/>
      <c r="HZ221" s="197"/>
      <c r="IA221" s="197"/>
      <c r="IB221" s="197"/>
      <c r="IC221" s="197"/>
      <c r="ID221" s="197"/>
      <c r="IE221" s="197"/>
      <c r="IF221" s="197"/>
      <c r="IG221" s="197"/>
      <c r="IH221" s="197"/>
      <c r="II221" s="197"/>
      <c r="IJ221" s="197"/>
      <c r="IK221" s="197"/>
      <c r="IL221" s="197"/>
      <c r="IM221" s="197"/>
      <c r="IN221" s="197"/>
      <c r="IO221" s="197"/>
      <c r="IP221" s="197"/>
      <c r="IQ221" s="197"/>
      <c r="IR221" s="197"/>
      <c r="IS221" s="197"/>
      <c r="IT221" s="197"/>
      <c r="IU221" s="197"/>
      <c r="IV221" s="197"/>
      <c r="IW221" s="197"/>
      <c r="IX221" s="197"/>
      <c r="IY221" s="197"/>
      <c r="IZ221" s="197"/>
      <c r="JA221" s="197"/>
      <c r="JB221" s="197"/>
      <c r="JC221" s="197"/>
      <c r="JD221" s="197"/>
      <c r="JE221" s="197"/>
      <c r="JF221" s="197"/>
      <c r="JG221" s="197"/>
      <c r="JH221" s="197"/>
      <c r="JI221" s="197"/>
      <c r="JJ221" s="197"/>
      <c r="JK221" s="197"/>
      <c r="JL221" s="197"/>
      <c r="JM221" s="197"/>
      <c r="JN221" s="197"/>
      <c r="JO221" s="197"/>
      <c r="JP221" s="197"/>
      <c r="JQ221" s="197"/>
      <c r="JR221" s="197"/>
      <c r="JS221" s="197"/>
      <c r="JT221" s="197"/>
      <c r="JU221" s="197"/>
      <c r="JV221" s="197"/>
      <c r="JW221" s="197"/>
      <c r="JX221" s="197"/>
      <c r="JY221" s="197"/>
      <c r="JZ221" s="197"/>
      <c r="KA221" s="197"/>
      <c r="KB221" s="197"/>
      <c r="KC221" s="197"/>
      <c r="KD221" s="197"/>
      <c r="KE221" s="197"/>
      <c r="KF221" s="197"/>
      <c r="KG221" s="197"/>
      <c r="KH221" s="197"/>
      <c r="KI221" s="197"/>
      <c r="KJ221" s="197"/>
      <c r="KK221" s="197"/>
      <c r="KL221" s="197"/>
      <c r="KM221" s="197"/>
      <c r="KN221" s="197"/>
      <c r="KO221" s="197"/>
      <c r="KP221" s="197"/>
      <c r="KQ221" s="197"/>
      <c r="KR221" s="197"/>
      <c r="KS221" s="197"/>
      <c r="KT221" s="197"/>
      <c r="KU221" s="197"/>
      <c r="KV221" s="197"/>
      <c r="KW221" s="197"/>
      <c r="KX221" s="197"/>
      <c r="KY221" s="197"/>
      <c r="KZ221" s="197"/>
      <c r="LA221" s="197"/>
      <c r="LB221" s="197"/>
      <c r="LC221" s="197"/>
      <c r="LD221" s="197"/>
      <c r="LE221" s="197"/>
      <c r="LF221" s="197"/>
      <c r="LG221" s="197"/>
      <c r="LH221" s="197"/>
      <c r="LI221" s="197"/>
      <c r="LJ221" s="197"/>
      <c r="LK221" s="197"/>
      <c r="LL221" s="197"/>
      <c r="LM221" s="197"/>
      <c r="LN221" s="197"/>
      <c r="LO221" s="197"/>
      <c r="LP221" s="197"/>
      <c r="LQ221" s="197"/>
      <c r="LR221" s="197"/>
      <c r="LS221" s="197"/>
      <c r="LT221" s="197"/>
      <c r="LU221" s="197"/>
      <c r="LV221" s="197"/>
      <c r="LW221" s="197"/>
      <c r="LX221" s="197"/>
      <c r="LY221" s="197"/>
      <c r="LZ221" s="197"/>
      <c r="MA221" s="197"/>
      <c r="MB221" s="197"/>
      <c r="MC221" s="197"/>
      <c r="MD221" s="197"/>
      <c r="ME221" s="197"/>
      <c r="MF221" s="197"/>
      <c r="MG221" s="197"/>
      <c r="MH221" s="197"/>
      <c r="MI221" s="197"/>
      <c r="MJ221" s="197"/>
      <c r="MK221" s="197"/>
      <c r="ML221" s="197"/>
      <c r="MM221" s="197"/>
      <c r="MN221" s="197"/>
      <c r="MO221" s="197"/>
      <c r="MP221" s="197"/>
      <c r="MQ221" s="197"/>
      <c r="MR221" s="197"/>
      <c r="MS221" s="197"/>
      <c r="MT221" s="197"/>
      <c r="MU221" s="197"/>
      <c r="MV221" s="197"/>
      <c r="MW221" s="197"/>
      <c r="MX221" s="197"/>
      <c r="MY221" s="197"/>
      <c r="MZ221" s="197"/>
      <c r="NA221" s="197"/>
      <c r="NB221" s="197"/>
      <c r="NC221" s="197"/>
      <c r="ND221" s="197"/>
      <c r="NE221" s="197"/>
      <c r="NF221" s="197"/>
      <c r="NG221" s="197"/>
      <c r="NH221" s="197"/>
      <c r="NI221" s="197"/>
      <c r="NJ221" s="197"/>
      <c r="NK221" s="197"/>
      <c r="NL221" s="197"/>
      <c r="NM221" s="197"/>
      <c r="NN221" s="197"/>
      <c r="NO221" s="197"/>
      <c r="NP221" s="197"/>
      <c r="NQ221" s="197"/>
      <c r="NR221" s="197"/>
      <c r="NS221" s="197"/>
      <c r="NT221" s="197"/>
      <c r="NU221" s="197"/>
      <c r="NV221" s="197"/>
      <c r="NW221" s="197"/>
      <c r="NX221" s="197"/>
      <c r="NY221" s="197"/>
      <c r="NZ221" s="197"/>
      <c r="OA221" s="197"/>
      <c r="OB221" s="197"/>
      <c r="OC221" s="197"/>
      <c r="OD221" s="197"/>
      <c r="OE221" s="197"/>
      <c r="OF221" s="197"/>
      <c r="OG221" s="197"/>
      <c r="OH221" s="197"/>
      <c r="OI221" s="197"/>
      <c r="OJ221" s="197"/>
      <c r="OK221" s="197"/>
      <c r="OL221" s="197"/>
      <c r="OM221" s="197"/>
      <c r="ON221" s="197"/>
      <c r="OO221" s="197"/>
      <c r="OP221" s="197"/>
      <c r="OQ221" s="197"/>
      <c r="OR221" s="197"/>
      <c r="OS221" s="197"/>
      <c r="OT221" s="197"/>
      <c r="OU221" s="197"/>
      <c r="OV221" s="197"/>
      <c r="OW221" s="197"/>
      <c r="OX221" s="197"/>
      <c r="OY221" s="197"/>
      <c r="OZ221" s="197"/>
      <c r="PA221" s="197"/>
      <c r="PB221" s="197"/>
      <c r="PC221" s="197"/>
      <c r="PD221" s="197"/>
      <c r="PE221" s="197"/>
      <c r="PF221" s="197"/>
      <c r="PG221" s="197"/>
      <c r="PH221" s="197"/>
      <c r="PI221" s="197"/>
      <c r="PJ221" s="197"/>
      <c r="PK221" s="197"/>
      <c r="PL221" s="197"/>
      <c r="PM221" s="197"/>
      <c r="PN221" s="197"/>
      <c r="PO221" s="197"/>
      <c r="PP221" s="197"/>
      <c r="PQ221" s="197"/>
      <c r="PR221" s="197"/>
      <c r="PS221" s="197"/>
      <c r="PT221" s="197"/>
      <c r="PU221" s="197"/>
      <c r="PV221" s="197"/>
      <c r="PW221" s="197"/>
      <c r="PX221" s="197"/>
      <c r="PY221" s="197"/>
      <c r="PZ221" s="197"/>
      <c r="QA221" s="197"/>
      <c r="QB221" s="197"/>
      <c r="QC221" s="197"/>
      <c r="QD221" s="197"/>
      <c r="QE221" s="197"/>
      <c r="QF221" s="197"/>
      <c r="QG221" s="197"/>
      <c r="QH221" s="197"/>
      <c r="QI221" s="197"/>
      <c r="QJ221" s="197"/>
      <c r="QK221" s="197"/>
      <c r="QL221" s="197"/>
      <c r="QM221" s="197"/>
      <c r="QN221" s="197"/>
      <c r="QO221" s="197"/>
      <c r="QP221" s="197"/>
      <c r="QQ221" s="197"/>
      <c r="QR221" s="197"/>
      <c r="QS221" s="197"/>
      <c r="QT221" s="197"/>
      <c r="QU221" s="197"/>
      <c r="QV221" s="197"/>
      <c r="QW221" s="197"/>
      <c r="QX221" s="197"/>
      <c r="QY221" s="197"/>
      <c r="QZ221" s="197"/>
      <c r="RA221" s="197"/>
      <c r="RB221" s="197"/>
      <c r="RC221" s="197"/>
      <c r="RD221" s="197"/>
      <c r="RE221" s="197"/>
      <c r="RF221" s="197"/>
      <c r="RG221" s="197"/>
      <c r="RH221" s="197"/>
      <c r="RI221" s="197"/>
      <c r="RJ221" s="197"/>
      <c r="RK221" s="197"/>
      <c r="RL221" s="197"/>
      <c r="RM221" s="197"/>
      <c r="RN221" s="197"/>
      <c r="RO221" s="197"/>
      <c r="RP221" s="197"/>
      <c r="RQ221" s="197"/>
      <c r="RR221" s="197"/>
      <c r="RS221" s="197"/>
      <c r="RT221" s="197"/>
      <c r="RU221" s="197"/>
      <c r="RV221" s="197"/>
      <c r="RW221" s="197"/>
      <c r="RX221" s="197"/>
      <c r="RY221" s="197"/>
      <c r="RZ221" s="197"/>
      <c r="SA221" s="197"/>
      <c r="SB221" s="197"/>
      <c r="SC221" s="197"/>
      <c r="SD221" s="197"/>
      <c r="SE221" s="197"/>
      <c r="SF221" s="197"/>
      <c r="SG221" s="197"/>
      <c r="SH221" s="197"/>
      <c r="SI221" s="197"/>
      <c r="SJ221" s="197"/>
      <c r="SK221" s="197"/>
      <c r="SL221" s="197"/>
      <c r="SM221" s="197"/>
      <c r="SN221" s="197"/>
      <c r="SO221" s="197"/>
      <c r="SP221" s="197"/>
      <c r="SQ221" s="197"/>
      <c r="SR221" s="197"/>
      <c r="SS221" s="197"/>
      <c r="ST221" s="197"/>
      <c r="SU221" s="197"/>
      <c r="SV221" s="197"/>
      <c r="SW221" s="197"/>
      <c r="SX221" s="197"/>
      <c r="SY221" s="197"/>
      <c r="SZ221" s="197"/>
      <c r="TA221" s="197"/>
      <c r="TB221" s="197"/>
      <c r="TC221" s="197"/>
      <c r="TD221" s="197"/>
      <c r="TE221" s="197"/>
      <c r="TF221" s="197"/>
      <c r="TG221" s="197"/>
      <c r="TH221" s="197"/>
      <c r="TI221" s="197"/>
      <c r="TJ221" s="197"/>
      <c r="TK221" s="197"/>
      <c r="TL221" s="197"/>
      <c r="TM221" s="197"/>
      <c r="TN221" s="197"/>
      <c r="TO221" s="197"/>
      <c r="TP221" s="197"/>
      <c r="TQ221" s="197"/>
      <c r="TR221" s="197"/>
      <c r="TS221" s="197"/>
      <c r="TT221" s="197"/>
      <c r="TU221" s="197"/>
      <c r="TV221" s="197"/>
      <c r="TW221" s="197"/>
      <c r="TX221" s="197"/>
      <c r="TY221" s="197"/>
      <c r="TZ221" s="197"/>
      <c r="UA221" s="197"/>
      <c r="UB221" s="197"/>
      <c r="UC221" s="197"/>
      <c r="UD221" s="197"/>
      <c r="UE221" s="197"/>
      <c r="UF221" s="197"/>
      <c r="UG221" s="197"/>
      <c r="UH221" s="197"/>
      <c r="UI221" s="197"/>
      <c r="UJ221" s="197"/>
      <c r="UK221" s="197"/>
      <c r="UL221" s="197"/>
      <c r="UM221" s="197"/>
      <c r="UN221" s="197"/>
      <c r="UO221" s="197"/>
      <c r="UP221" s="197"/>
      <c r="UQ221" s="197"/>
      <c r="UR221" s="197"/>
      <c r="US221" s="197"/>
      <c r="UT221" s="197"/>
      <c r="UU221" s="197"/>
      <c r="UV221" s="197"/>
      <c r="UW221" s="197"/>
      <c r="UX221" s="197"/>
      <c r="UY221" s="197"/>
      <c r="UZ221" s="197"/>
      <c r="VA221" s="197"/>
      <c r="VB221" s="197"/>
      <c r="VC221" s="197"/>
      <c r="VD221" s="197"/>
      <c r="VE221" s="197"/>
      <c r="VF221" s="197"/>
      <c r="VG221" s="197"/>
      <c r="VH221" s="197"/>
      <c r="VI221" s="197"/>
      <c r="VJ221" s="197"/>
      <c r="VK221" s="197"/>
      <c r="VL221" s="197"/>
      <c r="VM221" s="197"/>
      <c r="VN221" s="197"/>
      <c r="VO221" s="197"/>
      <c r="VP221" s="197"/>
      <c r="VQ221" s="197"/>
      <c r="VR221" s="197"/>
      <c r="VS221" s="197"/>
      <c r="VT221" s="197"/>
      <c r="VU221" s="197"/>
      <c r="VV221" s="197"/>
      <c r="VW221" s="197"/>
      <c r="VX221" s="197"/>
      <c r="VY221" s="197"/>
      <c r="VZ221" s="197"/>
      <c r="WA221" s="197"/>
      <c r="WB221" s="197"/>
      <c r="WC221" s="197"/>
      <c r="WD221" s="197"/>
      <c r="WE221" s="197"/>
      <c r="WF221" s="197"/>
      <c r="WG221" s="197"/>
      <c r="WH221" s="197"/>
      <c r="WI221" s="197"/>
      <c r="WJ221" s="197"/>
      <c r="WK221" s="197"/>
    </row>
    <row r="222" ht="12.75" customHeight="1">
      <c r="A222" s="213" t="s">
        <v>228</v>
      </c>
      <c r="B222" s="214"/>
      <c r="C222" s="214"/>
      <c r="D222" s="18"/>
      <c r="E222" s="215"/>
      <c r="F222" s="215"/>
      <c r="G222" s="216"/>
      <c r="H222" s="217"/>
      <c r="I222" s="217"/>
      <c r="J222" s="216"/>
      <c r="K222" s="218"/>
      <c r="L222" s="146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249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  <c r="VX222" s="1"/>
      <c r="VY222" s="1"/>
      <c r="VZ222" s="1"/>
      <c r="WA222" s="1"/>
      <c r="WB222" s="1"/>
      <c r="WC222" s="1"/>
      <c r="WD222" s="1"/>
      <c r="WE222" s="1"/>
      <c r="WF222" s="1"/>
      <c r="WG222" s="1"/>
      <c r="WH222" s="1"/>
      <c r="WI222" s="1"/>
      <c r="WJ222" s="1"/>
      <c r="WK222" s="1"/>
    </row>
    <row r="223" ht="12.75" customHeight="1">
      <c r="A223" s="219" t="s">
        <v>120</v>
      </c>
      <c r="B223" s="190"/>
      <c r="C223" s="220"/>
      <c r="D223" s="221"/>
      <c r="E223" s="222"/>
      <c r="F223" s="200"/>
      <c r="G223" s="199"/>
      <c r="H223" s="201"/>
      <c r="I223" s="201"/>
      <c r="J223" s="199"/>
      <c r="K223" s="223"/>
      <c r="L223" s="146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249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  <c r="VX223" s="1"/>
      <c r="VY223" s="1"/>
      <c r="VZ223" s="1"/>
      <c r="WA223" s="1"/>
      <c r="WB223" s="1"/>
      <c r="WC223" s="1"/>
      <c r="WD223" s="1"/>
      <c r="WE223" s="1"/>
      <c r="WF223" s="1"/>
      <c r="WG223" s="1"/>
      <c r="WH223" s="1"/>
      <c r="WI223" s="1"/>
      <c r="WJ223" s="1"/>
      <c r="WK223" s="1"/>
    </row>
    <row r="224" ht="36">
      <c r="A224" s="219">
        <v>1</v>
      </c>
      <c r="B224" s="422" t="s">
        <v>229</v>
      </c>
      <c r="C224" s="250" t="s">
        <v>230</v>
      </c>
      <c r="D224" s="251">
        <v>1</v>
      </c>
      <c r="E224" s="320"/>
      <c r="F224" s="443"/>
      <c r="G224" s="219">
        <v>2024</v>
      </c>
      <c r="H224" s="476">
        <v>1.8</v>
      </c>
      <c r="I224" s="510">
        <v>1.8</v>
      </c>
      <c r="J224" s="511">
        <v>0</v>
      </c>
      <c r="K224" s="233">
        <v>100</v>
      </c>
      <c r="L224" s="146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249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  <c r="VX224" s="1"/>
      <c r="VY224" s="1"/>
      <c r="VZ224" s="1"/>
      <c r="WA224" s="1"/>
      <c r="WB224" s="1"/>
      <c r="WC224" s="1"/>
      <c r="WD224" s="1"/>
      <c r="WE224" s="1"/>
      <c r="WF224" s="1"/>
      <c r="WG224" s="1"/>
      <c r="WH224" s="1"/>
      <c r="WI224" s="1"/>
      <c r="WJ224" s="1"/>
      <c r="WK224" s="1"/>
    </row>
    <row r="225" ht="24">
      <c r="A225" s="219">
        <v>2</v>
      </c>
      <c r="B225" s="258" t="s">
        <v>231</v>
      </c>
      <c r="C225" s="250" t="s">
        <v>232</v>
      </c>
      <c r="D225" s="251">
        <v>1</v>
      </c>
      <c r="E225" s="320"/>
      <c r="F225" s="471">
        <v>132</v>
      </c>
      <c r="G225" s="443">
        <v>2024</v>
      </c>
      <c r="H225" s="475">
        <v>2.6000000000000001</v>
      </c>
      <c r="I225" s="476">
        <v>2.6000000000000001</v>
      </c>
      <c r="J225" s="219">
        <v>0</v>
      </c>
      <c r="K225" s="238">
        <v>100</v>
      </c>
      <c r="L225" s="146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249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</row>
    <row r="226" ht="34.5" customHeight="1">
      <c r="A226" s="219">
        <v>3</v>
      </c>
      <c r="B226" s="342" t="s">
        <v>233</v>
      </c>
      <c r="C226" s="250" t="s">
        <v>234</v>
      </c>
      <c r="D226" s="251">
        <v>1</v>
      </c>
      <c r="E226" s="320">
        <v>360</v>
      </c>
      <c r="F226" s="443"/>
      <c r="G226" s="219">
        <v>2024</v>
      </c>
      <c r="H226" s="476">
        <v>30</v>
      </c>
      <c r="I226" s="475">
        <v>30</v>
      </c>
      <c r="J226" s="443">
        <v>2</v>
      </c>
      <c r="K226" s="233">
        <v>100</v>
      </c>
      <c r="L226" s="146">
        <f>E226*0.6</f>
        <v>216</v>
      </c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249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</row>
    <row r="227" ht="12.75" customHeight="1">
      <c r="A227" s="245">
        <v>3</v>
      </c>
      <c r="B227" s="214" t="s">
        <v>70</v>
      </c>
      <c r="C227" s="338"/>
      <c r="D227" s="339"/>
      <c r="E227" s="247">
        <v>216</v>
      </c>
      <c r="F227" s="216">
        <f>SUM(F226:F226)</f>
        <v>0</v>
      </c>
      <c r="G227" s="216"/>
      <c r="H227" s="217">
        <f>SUM(H224:H226)</f>
        <v>34.399999999999999</v>
      </c>
      <c r="I227" s="217">
        <f>SUM(I224:I226)</f>
        <v>34.399999999999999</v>
      </c>
      <c r="J227" s="216">
        <f>SUM(J224:J226)</f>
        <v>2</v>
      </c>
      <c r="K227" s="248"/>
      <c r="L227" s="146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249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  <c r="PO227" s="1"/>
      <c r="PP227" s="1"/>
      <c r="PQ227" s="1"/>
      <c r="PR227" s="1"/>
      <c r="PS227" s="1"/>
      <c r="PT227" s="1"/>
      <c r="PU227" s="1"/>
      <c r="PV227" s="1"/>
      <c r="PW227" s="1"/>
      <c r="PX227" s="1"/>
      <c r="PY227" s="1"/>
      <c r="PZ227" s="1"/>
      <c r="QA227" s="1"/>
      <c r="QB227" s="1"/>
      <c r="QC227" s="1"/>
      <c r="QD227" s="1"/>
      <c r="QE227" s="1"/>
      <c r="QF227" s="1"/>
      <c r="QG227" s="1"/>
      <c r="QH227" s="1"/>
      <c r="QI227" s="1"/>
      <c r="QJ227" s="1"/>
      <c r="QK227" s="1"/>
      <c r="QL227" s="1"/>
      <c r="QM227" s="1"/>
      <c r="QN227" s="1"/>
      <c r="QO227" s="1"/>
      <c r="QP227" s="1"/>
      <c r="QQ227" s="1"/>
      <c r="QR227" s="1"/>
      <c r="QS227" s="1"/>
      <c r="QT227" s="1"/>
      <c r="QU227" s="1"/>
      <c r="QV227" s="1"/>
      <c r="QW227" s="1"/>
      <c r="QX227" s="1"/>
      <c r="QY227" s="1"/>
      <c r="QZ227" s="1"/>
      <c r="RA227" s="1"/>
      <c r="RB227" s="1"/>
      <c r="RC227" s="1"/>
      <c r="RD227" s="1"/>
      <c r="RE227" s="1"/>
      <c r="RF227" s="1"/>
      <c r="RG227" s="1"/>
      <c r="RH227" s="1"/>
      <c r="RI227" s="1"/>
      <c r="RJ227" s="1"/>
      <c r="RK227" s="1"/>
      <c r="RL227" s="1"/>
      <c r="RM227" s="1"/>
      <c r="RN227" s="1"/>
      <c r="RO227" s="1"/>
      <c r="RP227" s="1"/>
      <c r="RQ227" s="1"/>
      <c r="RR227" s="1"/>
      <c r="RS227" s="1"/>
      <c r="RT227" s="1"/>
      <c r="RU227" s="1"/>
      <c r="RV227" s="1"/>
      <c r="RW227" s="1"/>
      <c r="RX227" s="1"/>
      <c r="RY227" s="1"/>
      <c r="RZ227" s="1"/>
      <c r="SA227" s="1"/>
      <c r="SB227" s="1"/>
      <c r="SC227" s="1"/>
      <c r="SD227" s="1"/>
      <c r="SE227" s="1"/>
      <c r="SF227" s="1"/>
      <c r="SG227" s="1"/>
      <c r="SH227" s="1"/>
      <c r="SI227" s="1"/>
      <c r="SJ227" s="1"/>
      <c r="SK227" s="1"/>
      <c r="SL227" s="1"/>
      <c r="SM227" s="1"/>
      <c r="SN227" s="1"/>
      <c r="SO227" s="1"/>
      <c r="SP227" s="1"/>
      <c r="SQ227" s="1"/>
      <c r="SR227" s="1"/>
      <c r="SS227" s="1"/>
      <c r="ST227" s="1"/>
      <c r="SU227" s="1"/>
      <c r="SV227" s="1"/>
      <c r="SW227" s="1"/>
      <c r="SX227" s="1"/>
      <c r="SY227" s="1"/>
      <c r="SZ227" s="1"/>
      <c r="TA227" s="1"/>
      <c r="TB227" s="1"/>
      <c r="TC227" s="1"/>
      <c r="TD227" s="1"/>
      <c r="TE227" s="1"/>
      <c r="TF227" s="1"/>
      <c r="TG227" s="1"/>
      <c r="TH227" s="1"/>
      <c r="TI227" s="1"/>
      <c r="TJ227" s="1"/>
      <c r="TK227" s="1"/>
      <c r="TL227" s="1"/>
      <c r="TM227" s="1"/>
      <c r="TN227" s="1"/>
      <c r="TO227" s="1"/>
      <c r="TP227" s="1"/>
      <c r="TQ227" s="1"/>
      <c r="TR227" s="1"/>
      <c r="TS227" s="1"/>
      <c r="TT227" s="1"/>
      <c r="TU227" s="1"/>
      <c r="TV227" s="1"/>
      <c r="TW227" s="1"/>
      <c r="TX227" s="1"/>
      <c r="TY227" s="1"/>
      <c r="TZ227" s="1"/>
      <c r="UA227" s="1"/>
      <c r="UB227" s="1"/>
      <c r="UC227" s="1"/>
      <c r="UD227" s="1"/>
      <c r="UE227" s="1"/>
      <c r="UF227" s="1"/>
      <c r="UG227" s="1"/>
      <c r="UH227" s="1"/>
      <c r="UI227" s="1"/>
      <c r="UJ227" s="1"/>
      <c r="UK227" s="1"/>
      <c r="UL227" s="1"/>
      <c r="UM227" s="1"/>
      <c r="UN227" s="1"/>
      <c r="UO227" s="1"/>
      <c r="UP227" s="1"/>
      <c r="UQ227" s="1"/>
      <c r="UR227" s="1"/>
      <c r="US227" s="1"/>
      <c r="UT227" s="1"/>
      <c r="UU227" s="1"/>
      <c r="UV227" s="1"/>
      <c r="UW227" s="1"/>
      <c r="UX227" s="1"/>
      <c r="UY227" s="1"/>
      <c r="UZ227" s="1"/>
      <c r="VA227" s="1"/>
      <c r="VB227" s="1"/>
      <c r="VC227" s="1"/>
      <c r="VD227" s="1"/>
      <c r="VE227" s="1"/>
      <c r="VF227" s="1"/>
      <c r="VG227" s="1"/>
      <c r="VH227" s="1"/>
      <c r="VI227" s="1"/>
      <c r="VJ227" s="1"/>
      <c r="VK227" s="1"/>
      <c r="VL227" s="1"/>
      <c r="VM227" s="1"/>
      <c r="VN227" s="1"/>
      <c r="VO227" s="1"/>
      <c r="VP227" s="1"/>
      <c r="VQ227" s="1"/>
      <c r="VR227" s="1"/>
      <c r="VS227" s="1"/>
      <c r="VT227" s="1"/>
      <c r="VU227" s="1"/>
      <c r="VV227" s="1"/>
      <c r="VW227" s="1"/>
      <c r="VX227" s="1"/>
      <c r="VY227" s="1"/>
      <c r="VZ227" s="1"/>
      <c r="WA227" s="1"/>
      <c r="WB227" s="1"/>
      <c r="WC227" s="1"/>
      <c r="WD227" s="1"/>
      <c r="WE227" s="1"/>
      <c r="WF227" s="1"/>
      <c r="WG227" s="1"/>
      <c r="WH227" s="1"/>
      <c r="WI227" s="1"/>
      <c r="WJ227" s="1"/>
      <c r="WK227" s="1"/>
    </row>
    <row r="228" ht="12.75" customHeight="1">
      <c r="A228" s="267" t="s">
        <v>224</v>
      </c>
      <c r="B228" s="512"/>
      <c r="C228" s="512"/>
      <c r="D228" s="467"/>
      <c r="E228" s="272"/>
      <c r="F228" s="272"/>
      <c r="G228" s="273"/>
      <c r="H228" s="310"/>
      <c r="I228" s="310"/>
      <c r="J228" s="273"/>
      <c r="K228" s="274"/>
      <c r="L228" s="146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249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  <c r="VQ228" s="1"/>
      <c r="VR228" s="1"/>
      <c r="VS228" s="1"/>
      <c r="VT228" s="1"/>
      <c r="VU228" s="1"/>
      <c r="VV228" s="1"/>
      <c r="VW228" s="1"/>
      <c r="VX228" s="1"/>
      <c r="VY228" s="1"/>
      <c r="VZ228" s="1"/>
      <c r="WA228" s="1"/>
      <c r="WB228" s="1"/>
      <c r="WC228" s="1"/>
      <c r="WD228" s="1"/>
      <c r="WE228" s="1"/>
      <c r="WF228" s="1"/>
      <c r="WG228" s="1"/>
      <c r="WH228" s="1"/>
      <c r="WI228" s="1"/>
      <c r="WJ228" s="1"/>
      <c r="WK228" s="1"/>
    </row>
    <row r="229" ht="39.75" customHeight="1">
      <c r="A229" s="219">
        <v>1</v>
      </c>
      <c r="B229" s="220" t="s">
        <v>235</v>
      </c>
      <c r="C229" s="354" t="s">
        <v>236</v>
      </c>
      <c r="D229" s="251"/>
      <c r="E229" s="471">
        <v>150</v>
      </c>
      <c r="F229" s="443"/>
      <c r="G229" s="219" t="s">
        <v>237</v>
      </c>
      <c r="H229" s="476">
        <v>5</v>
      </c>
      <c r="I229" s="475">
        <v>5</v>
      </c>
      <c r="J229" s="443">
        <v>0</v>
      </c>
      <c r="K229" s="223">
        <v>100</v>
      </c>
      <c r="L229" s="239">
        <f>E229*0.6</f>
        <v>90</v>
      </c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249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  <c r="PO229" s="1"/>
      <c r="PP229" s="1"/>
      <c r="PQ229" s="1"/>
      <c r="PR229" s="1"/>
      <c r="PS229" s="1"/>
      <c r="PT229" s="1"/>
      <c r="PU229" s="1"/>
      <c r="PV229" s="1"/>
      <c r="PW229" s="1"/>
      <c r="PX229" s="1"/>
      <c r="PY229" s="1"/>
      <c r="PZ229" s="1"/>
      <c r="QA229" s="1"/>
      <c r="QB229" s="1"/>
      <c r="QC229" s="1"/>
      <c r="QD229" s="1"/>
      <c r="QE229" s="1"/>
      <c r="QF229" s="1"/>
      <c r="QG229" s="1"/>
      <c r="QH229" s="1"/>
      <c r="QI229" s="1"/>
      <c r="QJ229" s="1"/>
      <c r="QK229" s="1"/>
      <c r="QL229" s="1"/>
      <c r="QM229" s="1"/>
      <c r="QN229" s="1"/>
      <c r="QO229" s="1"/>
      <c r="QP229" s="1"/>
      <c r="QQ229" s="1"/>
      <c r="QR229" s="1"/>
      <c r="QS229" s="1"/>
      <c r="QT229" s="1"/>
      <c r="QU229" s="1"/>
      <c r="QV229" s="1"/>
      <c r="QW229" s="1"/>
      <c r="QX229" s="1"/>
      <c r="QY229" s="1"/>
      <c r="QZ229" s="1"/>
      <c r="RA229" s="1"/>
      <c r="RB229" s="1"/>
      <c r="RC229" s="1"/>
      <c r="RD229" s="1"/>
      <c r="RE229" s="1"/>
      <c r="RF229" s="1"/>
      <c r="RG229" s="1"/>
      <c r="RH229" s="1"/>
      <c r="RI229" s="1"/>
      <c r="RJ229" s="1"/>
      <c r="RK229" s="1"/>
      <c r="RL229" s="1"/>
      <c r="RM229" s="1"/>
      <c r="RN229" s="1"/>
      <c r="RO229" s="1"/>
      <c r="RP229" s="1"/>
      <c r="RQ229" s="1"/>
      <c r="RR229" s="1"/>
      <c r="RS229" s="1"/>
      <c r="RT229" s="1"/>
      <c r="RU229" s="1"/>
      <c r="RV229" s="1"/>
      <c r="RW229" s="1"/>
      <c r="RX229" s="1"/>
      <c r="RY229" s="1"/>
      <c r="RZ229" s="1"/>
      <c r="SA229" s="1"/>
      <c r="SB229" s="1"/>
      <c r="SC229" s="1"/>
      <c r="SD229" s="1"/>
      <c r="SE229" s="1"/>
      <c r="SF229" s="1"/>
      <c r="SG229" s="1"/>
      <c r="SH229" s="1"/>
      <c r="SI229" s="1"/>
      <c r="SJ229" s="1"/>
      <c r="SK229" s="1"/>
      <c r="SL229" s="1"/>
      <c r="SM229" s="1"/>
      <c r="SN229" s="1"/>
      <c r="SO229" s="1"/>
      <c r="SP229" s="1"/>
      <c r="SQ229" s="1"/>
      <c r="SR229" s="1"/>
      <c r="SS229" s="1"/>
      <c r="ST229" s="1"/>
      <c r="SU229" s="1"/>
      <c r="SV229" s="1"/>
      <c r="SW229" s="1"/>
      <c r="SX229" s="1"/>
      <c r="SY229" s="1"/>
      <c r="SZ229" s="1"/>
      <c r="TA229" s="1"/>
      <c r="TB229" s="1"/>
      <c r="TC229" s="1"/>
      <c r="TD229" s="1"/>
      <c r="TE229" s="1"/>
      <c r="TF229" s="1"/>
      <c r="TG229" s="1"/>
      <c r="TH229" s="1"/>
      <c r="TI229" s="1"/>
      <c r="TJ229" s="1"/>
      <c r="TK229" s="1"/>
      <c r="TL229" s="1"/>
      <c r="TM229" s="1"/>
      <c r="TN229" s="1"/>
      <c r="TO229" s="1"/>
      <c r="TP229" s="1"/>
      <c r="TQ229" s="1"/>
      <c r="TR229" s="1"/>
      <c r="TS229" s="1"/>
      <c r="TT229" s="1"/>
      <c r="TU229" s="1"/>
      <c r="TV229" s="1"/>
      <c r="TW229" s="1"/>
      <c r="TX229" s="1"/>
      <c r="TY229" s="1"/>
      <c r="TZ229" s="1"/>
      <c r="UA229" s="1"/>
      <c r="UB229" s="1"/>
      <c r="UC229" s="1"/>
      <c r="UD229" s="1"/>
      <c r="UE229" s="1"/>
      <c r="UF229" s="1"/>
      <c r="UG229" s="1"/>
      <c r="UH229" s="1"/>
      <c r="UI229" s="1"/>
      <c r="UJ229" s="1"/>
      <c r="UK229" s="1"/>
      <c r="UL229" s="1"/>
      <c r="UM229" s="1"/>
      <c r="UN229" s="1"/>
      <c r="UO229" s="1"/>
      <c r="UP229" s="1"/>
      <c r="UQ229" s="1"/>
      <c r="UR229" s="1"/>
      <c r="US229" s="1"/>
      <c r="UT229" s="1"/>
      <c r="UU229" s="1"/>
      <c r="UV229" s="1"/>
      <c r="UW229" s="1"/>
      <c r="UX229" s="1"/>
      <c r="UY229" s="1"/>
      <c r="UZ229" s="1"/>
      <c r="VA229" s="1"/>
      <c r="VB229" s="1"/>
      <c r="VC229" s="1"/>
      <c r="VD229" s="1"/>
      <c r="VE229" s="1"/>
      <c r="VF229" s="1"/>
      <c r="VG229" s="1"/>
      <c r="VH229" s="1"/>
      <c r="VI229" s="1"/>
      <c r="VJ229" s="1"/>
      <c r="VK229" s="1"/>
      <c r="VL229" s="1"/>
      <c r="VM229" s="1"/>
      <c r="VN229" s="1"/>
      <c r="VO229" s="1"/>
      <c r="VP229" s="1"/>
      <c r="VQ229" s="1"/>
      <c r="VR229" s="1"/>
      <c r="VS229" s="1"/>
      <c r="VT229" s="1"/>
      <c r="VU229" s="1"/>
      <c r="VV229" s="1"/>
      <c r="VW229" s="1"/>
      <c r="VX229" s="1"/>
      <c r="VY229" s="1"/>
      <c r="VZ229" s="1"/>
      <c r="WA229" s="1"/>
      <c r="WB229" s="1"/>
      <c r="WC229" s="1"/>
      <c r="WD229" s="1"/>
      <c r="WE229" s="1"/>
      <c r="WF229" s="1"/>
      <c r="WG229" s="1"/>
      <c r="WH229" s="1"/>
      <c r="WI229" s="1"/>
      <c r="WJ229" s="1"/>
      <c r="WK229" s="1"/>
    </row>
    <row r="230" ht="12.75" customHeight="1">
      <c r="A230" s="245">
        <v>1</v>
      </c>
      <c r="B230" s="214" t="s">
        <v>70</v>
      </c>
      <c r="C230" s="513"/>
      <c r="D230" s="425"/>
      <c r="E230" s="514">
        <v>90</v>
      </c>
      <c r="F230" s="515"/>
      <c r="G230" s="516"/>
      <c r="H230" s="517">
        <f>H229</f>
        <v>5</v>
      </c>
      <c r="I230" s="517">
        <f>I229</f>
        <v>5</v>
      </c>
      <c r="J230" s="516">
        <f>J229</f>
        <v>0</v>
      </c>
      <c r="K230" s="518"/>
      <c r="L230" s="146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249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  <c r="NL230" s="1"/>
      <c r="NM230" s="1"/>
      <c r="NN230" s="1"/>
      <c r="NO230" s="1"/>
      <c r="NP230" s="1"/>
      <c r="NQ230" s="1"/>
      <c r="NR230" s="1"/>
      <c r="NS230" s="1"/>
      <c r="NT230" s="1"/>
      <c r="NU230" s="1"/>
      <c r="NV230" s="1"/>
      <c r="NW230" s="1"/>
      <c r="NX230" s="1"/>
      <c r="NY230" s="1"/>
      <c r="NZ230" s="1"/>
      <c r="OA230" s="1"/>
      <c r="OB230" s="1"/>
      <c r="OC230" s="1"/>
      <c r="OD230" s="1"/>
      <c r="OE230" s="1"/>
      <c r="OF230" s="1"/>
      <c r="OG230" s="1"/>
      <c r="OH230" s="1"/>
      <c r="OI230" s="1"/>
      <c r="OJ230" s="1"/>
      <c r="OK230" s="1"/>
      <c r="OL230" s="1"/>
      <c r="OM230" s="1"/>
      <c r="ON230" s="1"/>
      <c r="OO230" s="1"/>
      <c r="OP230" s="1"/>
      <c r="OQ230" s="1"/>
      <c r="OR230" s="1"/>
      <c r="OS230" s="1"/>
      <c r="OT230" s="1"/>
      <c r="OU230" s="1"/>
      <c r="OV230" s="1"/>
      <c r="OW230" s="1"/>
      <c r="OX230" s="1"/>
      <c r="OY230" s="1"/>
      <c r="OZ230" s="1"/>
      <c r="PA230" s="1"/>
      <c r="PB230" s="1"/>
      <c r="PC230" s="1"/>
      <c r="PD230" s="1"/>
      <c r="PE230" s="1"/>
      <c r="PF230" s="1"/>
      <c r="PG230" s="1"/>
      <c r="PH230" s="1"/>
      <c r="PI230" s="1"/>
      <c r="PJ230" s="1"/>
      <c r="PK230" s="1"/>
      <c r="PL230" s="1"/>
      <c r="PM230" s="1"/>
      <c r="PN230" s="1"/>
      <c r="PO230" s="1"/>
      <c r="PP230" s="1"/>
      <c r="PQ230" s="1"/>
      <c r="PR230" s="1"/>
      <c r="PS230" s="1"/>
      <c r="PT230" s="1"/>
      <c r="PU230" s="1"/>
      <c r="PV230" s="1"/>
      <c r="PW230" s="1"/>
      <c r="PX230" s="1"/>
      <c r="PY230" s="1"/>
      <c r="PZ230" s="1"/>
      <c r="QA230" s="1"/>
      <c r="QB230" s="1"/>
      <c r="QC230" s="1"/>
      <c r="QD230" s="1"/>
      <c r="QE230" s="1"/>
      <c r="QF230" s="1"/>
      <c r="QG230" s="1"/>
      <c r="QH230" s="1"/>
      <c r="QI230" s="1"/>
      <c r="QJ230" s="1"/>
      <c r="QK230" s="1"/>
      <c r="QL230" s="1"/>
      <c r="QM230" s="1"/>
      <c r="QN230" s="1"/>
      <c r="QO230" s="1"/>
      <c r="QP230" s="1"/>
      <c r="QQ230" s="1"/>
      <c r="QR230" s="1"/>
      <c r="QS230" s="1"/>
      <c r="QT230" s="1"/>
      <c r="QU230" s="1"/>
      <c r="QV230" s="1"/>
      <c r="QW230" s="1"/>
      <c r="QX230" s="1"/>
      <c r="QY230" s="1"/>
      <c r="QZ230" s="1"/>
      <c r="RA230" s="1"/>
      <c r="RB230" s="1"/>
      <c r="RC230" s="1"/>
      <c r="RD230" s="1"/>
      <c r="RE230" s="1"/>
      <c r="RF230" s="1"/>
      <c r="RG230" s="1"/>
      <c r="RH230" s="1"/>
      <c r="RI230" s="1"/>
      <c r="RJ230" s="1"/>
      <c r="RK230" s="1"/>
      <c r="RL230" s="1"/>
      <c r="RM230" s="1"/>
      <c r="RN230" s="1"/>
      <c r="RO230" s="1"/>
      <c r="RP230" s="1"/>
      <c r="RQ230" s="1"/>
      <c r="RR230" s="1"/>
      <c r="RS230" s="1"/>
      <c r="RT230" s="1"/>
      <c r="RU230" s="1"/>
      <c r="RV230" s="1"/>
      <c r="RW230" s="1"/>
      <c r="RX230" s="1"/>
      <c r="RY230" s="1"/>
      <c r="RZ230" s="1"/>
      <c r="SA230" s="1"/>
      <c r="SB230" s="1"/>
      <c r="SC230" s="1"/>
      <c r="SD230" s="1"/>
      <c r="SE230" s="1"/>
      <c r="SF230" s="1"/>
      <c r="SG230" s="1"/>
      <c r="SH230" s="1"/>
      <c r="SI230" s="1"/>
      <c r="SJ230" s="1"/>
      <c r="SK230" s="1"/>
      <c r="SL230" s="1"/>
      <c r="SM230" s="1"/>
      <c r="SN230" s="1"/>
      <c r="SO230" s="1"/>
      <c r="SP230" s="1"/>
      <c r="SQ230" s="1"/>
      <c r="SR230" s="1"/>
      <c r="SS230" s="1"/>
      <c r="ST230" s="1"/>
      <c r="SU230" s="1"/>
      <c r="SV230" s="1"/>
      <c r="SW230" s="1"/>
      <c r="SX230" s="1"/>
      <c r="SY230" s="1"/>
      <c r="SZ230" s="1"/>
      <c r="TA230" s="1"/>
      <c r="TB230" s="1"/>
      <c r="TC230" s="1"/>
      <c r="TD230" s="1"/>
      <c r="TE230" s="1"/>
      <c r="TF230" s="1"/>
      <c r="TG230" s="1"/>
      <c r="TH230" s="1"/>
      <c r="TI230" s="1"/>
      <c r="TJ230" s="1"/>
      <c r="TK230" s="1"/>
      <c r="TL230" s="1"/>
      <c r="TM230" s="1"/>
      <c r="TN230" s="1"/>
      <c r="TO230" s="1"/>
      <c r="TP230" s="1"/>
      <c r="TQ230" s="1"/>
      <c r="TR230" s="1"/>
      <c r="TS230" s="1"/>
      <c r="TT230" s="1"/>
      <c r="TU230" s="1"/>
      <c r="TV230" s="1"/>
      <c r="TW230" s="1"/>
      <c r="TX230" s="1"/>
      <c r="TY230" s="1"/>
      <c r="TZ230" s="1"/>
      <c r="UA230" s="1"/>
      <c r="UB230" s="1"/>
      <c r="UC230" s="1"/>
      <c r="UD230" s="1"/>
      <c r="UE230" s="1"/>
      <c r="UF230" s="1"/>
      <c r="UG230" s="1"/>
      <c r="UH230" s="1"/>
      <c r="UI230" s="1"/>
      <c r="UJ230" s="1"/>
      <c r="UK230" s="1"/>
      <c r="UL230" s="1"/>
      <c r="UM230" s="1"/>
      <c r="UN230" s="1"/>
      <c r="UO230" s="1"/>
      <c r="UP230" s="1"/>
      <c r="UQ230" s="1"/>
      <c r="UR230" s="1"/>
      <c r="US230" s="1"/>
      <c r="UT230" s="1"/>
      <c r="UU230" s="1"/>
      <c r="UV230" s="1"/>
      <c r="UW230" s="1"/>
      <c r="UX230" s="1"/>
      <c r="UY230" s="1"/>
      <c r="UZ230" s="1"/>
      <c r="VA230" s="1"/>
      <c r="VB230" s="1"/>
      <c r="VC230" s="1"/>
      <c r="VD230" s="1"/>
      <c r="VE230" s="1"/>
      <c r="VF230" s="1"/>
      <c r="VG230" s="1"/>
      <c r="VH230" s="1"/>
      <c r="VI230" s="1"/>
      <c r="VJ230" s="1"/>
      <c r="VK230" s="1"/>
      <c r="VL230" s="1"/>
      <c r="VM230" s="1"/>
      <c r="VN230" s="1"/>
      <c r="VO230" s="1"/>
      <c r="VP230" s="1"/>
      <c r="VQ230" s="1"/>
      <c r="VR230" s="1"/>
      <c r="VS230" s="1"/>
      <c r="VT230" s="1"/>
      <c r="VU230" s="1"/>
      <c r="VV230" s="1"/>
      <c r="VW230" s="1"/>
      <c r="VX230" s="1"/>
      <c r="VY230" s="1"/>
      <c r="VZ230" s="1"/>
      <c r="WA230" s="1"/>
      <c r="WB230" s="1"/>
      <c r="WC230" s="1"/>
      <c r="WD230" s="1"/>
      <c r="WE230" s="1"/>
      <c r="WF230" s="1"/>
      <c r="WG230" s="1"/>
      <c r="WH230" s="1"/>
      <c r="WI230" s="1"/>
      <c r="WJ230" s="1"/>
      <c r="WK230" s="1"/>
    </row>
    <row r="231" s="197" customFormat="1" ht="12.75" customHeight="1">
      <c r="A231" s="245">
        <f>A227+A230</f>
        <v>4</v>
      </c>
      <c r="B231" s="214" t="s">
        <v>96</v>
      </c>
      <c r="C231" s="513"/>
      <c r="D231" s="519"/>
      <c r="E231" s="216">
        <f>E227+E230</f>
        <v>306</v>
      </c>
      <c r="F231" s="515"/>
      <c r="G231" s="516"/>
      <c r="H231" s="517">
        <f>H227+H230</f>
        <v>39.399999999999999</v>
      </c>
      <c r="I231" s="517">
        <f>I227+I230</f>
        <v>39.399999999999999</v>
      </c>
      <c r="J231" s="516">
        <f>J227+J230</f>
        <v>2</v>
      </c>
      <c r="K231" s="518"/>
      <c r="L231" s="205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7"/>
      <c r="BH231" s="197"/>
      <c r="BI231" s="197"/>
      <c r="BJ231" s="197"/>
      <c r="BK231" s="197"/>
      <c r="BL231" s="197"/>
      <c r="BM231" s="197"/>
      <c r="BN231" s="197"/>
      <c r="BO231" s="197"/>
      <c r="BP231" s="197"/>
      <c r="BQ231" s="197"/>
      <c r="BR231" s="197"/>
      <c r="BS231" s="197"/>
      <c r="BT231" s="197"/>
      <c r="BU231" s="197"/>
      <c r="BV231" s="197"/>
      <c r="BW231" s="197"/>
      <c r="BX231" s="197"/>
      <c r="BY231" s="197"/>
      <c r="BZ231" s="197"/>
      <c r="CA231" s="197"/>
      <c r="CB231" s="197"/>
      <c r="CC231" s="197"/>
      <c r="CD231" s="197"/>
      <c r="CE231" s="197"/>
      <c r="CF231" s="197"/>
      <c r="CG231" s="197"/>
      <c r="CH231" s="197"/>
      <c r="CI231" s="197"/>
      <c r="CJ231" s="197"/>
      <c r="CK231" s="197"/>
      <c r="CL231" s="197"/>
      <c r="CM231" s="197"/>
      <c r="CN231" s="197"/>
      <c r="CO231" s="197"/>
      <c r="CP231" s="197"/>
      <c r="CQ231" s="197"/>
      <c r="CR231" s="197"/>
      <c r="CS231" s="197"/>
      <c r="CT231" s="197"/>
      <c r="CU231" s="197"/>
      <c r="CV231" s="197"/>
      <c r="CW231" s="197"/>
      <c r="CX231" s="197"/>
      <c r="CY231" s="197"/>
      <c r="CZ231" s="197"/>
      <c r="DA231" s="197"/>
      <c r="DB231" s="197"/>
      <c r="DC231" s="197"/>
      <c r="DD231" s="197"/>
      <c r="DE231" s="197"/>
      <c r="DF231" s="197"/>
      <c r="DG231" s="197"/>
      <c r="DH231" s="197"/>
      <c r="DI231" s="197"/>
      <c r="DJ231" s="197"/>
      <c r="DK231" s="197"/>
      <c r="DL231" s="197"/>
      <c r="DM231" s="197"/>
      <c r="DN231" s="197"/>
      <c r="DO231" s="197"/>
      <c r="DP231" s="197"/>
      <c r="DQ231" s="197"/>
      <c r="DR231" s="197"/>
      <c r="DS231" s="197"/>
      <c r="DT231" s="197"/>
      <c r="DU231" s="197"/>
      <c r="DV231" s="197"/>
      <c r="DW231" s="197"/>
      <c r="DX231" s="197"/>
      <c r="DY231" s="197"/>
      <c r="DZ231" s="197"/>
      <c r="EA231" s="197"/>
      <c r="EB231" s="197"/>
      <c r="EC231" s="197"/>
      <c r="ED231" s="197"/>
      <c r="EE231" s="197"/>
      <c r="EF231" s="197"/>
      <c r="EG231" s="197"/>
      <c r="EH231" s="197"/>
      <c r="EI231" s="197"/>
      <c r="EJ231" s="197"/>
      <c r="EK231" s="197"/>
      <c r="EL231" s="197"/>
      <c r="EM231" s="197"/>
      <c r="EN231" s="197"/>
      <c r="EO231" s="197"/>
      <c r="EP231" s="197"/>
      <c r="EQ231" s="197"/>
      <c r="ER231" s="197"/>
      <c r="ES231" s="197"/>
      <c r="ET231" s="197"/>
      <c r="EU231" s="197"/>
      <c r="EV231" s="197"/>
      <c r="EW231" s="197"/>
      <c r="EX231" s="197"/>
      <c r="EY231" s="197"/>
      <c r="EZ231" s="197"/>
      <c r="FA231" s="197"/>
      <c r="FB231" s="197"/>
      <c r="FC231" s="197"/>
      <c r="FD231" s="197"/>
      <c r="FE231" s="197"/>
      <c r="FF231" s="197"/>
      <c r="FG231" s="197"/>
      <c r="FH231" s="197"/>
      <c r="FI231" s="197"/>
      <c r="FJ231" s="197"/>
      <c r="FK231" s="197"/>
      <c r="FL231" s="197"/>
      <c r="FM231" s="197"/>
      <c r="FN231" s="197"/>
      <c r="FO231" s="197"/>
      <c r="FP231" s="197"/>
      <c r="FQ231" s="197"/>
      <c r="FR231" s="197"/>
      <c r="FS231" s="197"/>
      <c r="FT231" s="197"/>
      <c r="FU231" s="197"/>
      <c r="FV231" s="197"/>
      <c r="FW231" s="197"/>
      <c r="FX231" s="197"/>
      <c r="FY231" s="197"/>
      <c r="FZ231" s="197"/>
      <c r="GA231" s="197"/>
      <c r="GB231" s="197"/>
      <c r="GC231" s="197"/>
      <c r="GD231" s="197"/>
      <c r="GE231" s="197"/>
      <c r="GF231" s="197"/>
      <c r="GG231" s="197"/>
      <c r="GH231" s="197"/>
      <c r="GI231" s="197"/>
      <c r="GJ231" s="197"/>
      <c r="GK231" s="197"/>
      <c r="GL231" s="197"/>
      <c r="GM231" s="197"/>
      <c r="GN231" s="197"/>
      <c r="GO231" s="197"/>
      <c r="GP231" s="197"/>
      <c r="GQ231" s="197"/>
      <c r="GR231" s="197"/>
      <c r="GS231" s="197"/>
      <c r="GT231" s="197"/>
      <c r="GU231" s="197"/>
      <c r="GV231" s="197"/>
      <c r="GW231" s="197"/>
      <c r="GX231" s="197"/>
      <c r="GY231" s="197"/>
      <c r="GZ231" s="197"/>
      <c r="HA231" s="197"/>
      <c r="HB231" s="197"/>
      <c r="HC231" s="197"/>
      <c r="HD231" s="197"/>
      <c r="HE231" s="197"/>
      <c r="HF231" s="197"/>
      <c r="HG231" s="197"/>
      <c r="HH231" s="197"/>
      <c r="HI231" s="197"/>
      <c r="HJ231" s="197"/>
      <c r="HK231" s="197"/>
      <c r="HL231" s="197"/>
      <c r="HM231" s="197"/>
      <c r="HN231" s="197"/>
      <c r="HO231" s="197"/>
      <c r="HP231" s="197"/>
      <c r="HQ231" s="197"/>
      <c r="HR231" s="197"/>
      <c r="HS231" s="197"/>
      <c r="HT231" s="197"/>
      <c r="HU231" s="197"/>
      <c r="HV231" s="197"/>
      <c r="HW231" s="197"/>
      <c r="HX231" s="197"/>
      <c r="HY231" s="197"/>
      <c r="HZ231" s="197"/>
      <c r="IA231" s="197"/>
      <c r="IB231" s="197"/>
      <c r="IC231" s="197"/>
      <c r="ID231" s="197"/>
      <c r="IE231" s="197"/>
      <c r="IF231" s="197"/>
      <c r="IG231" s="197"/>
      <c r="IH231" s="197"/>
      <c r="II231" s="197"/>
      <c r="IJ231" s="197"/>
      <c r="IK231" s="197"/>
      <c r="IL231" s="197"/>
      <c r="IM231" s="197"/>
      <c r="IN231" s="197"/>
      <c r="IO231" s="197"/>
      <c r="IP231" s="197"/>
      <c r="IQ231" s="197"/>
      <c r="IR231" s="197"/>
      <c r="IS231" s="197"/>
      <c r="IT231" s="197"/>
      <c r="IU231" s="197"/>
      <c r="IV231" s="197"/>
      <c r="IW231" s="197"/>
      <c r="IX231" s="197"/>
      <c r="IY231" s="197"/>
      <c r="IZ231" s="197"/>
      <c r="JA231" s="197"/>
      <c r="JB231" s="197"/>
      <c r="JC231" s="197"/>
      <c r="JD231" s="197"/>
      <c r="JE231" s="197"/>
      <c r="JF231" s="197"/>
      <c r="JG231" s="197"/>
      <c r="JH231" s="197"/>
      <c r="JI231" s="197"/>
      <c r="JJ231" s="197"/>
      <c r="JK231" s="197"/>
      <c r="JL231" s="197"/>
      <c r="JM231" s="197"/>
      <c r="JN231" s="197"/>
      <c r="JO231" s="197"/>
      <c r="JP231" s="197"/>
      <c r="JQ231" s="197"/>
      <c r="JR231" s="197"/>
      <c r="JS231" s="197"/>
      <c r="JT231" s="197"/>
      <c r="JU231" s="197"/>
      <c r="JV231" s="197"/>
      <c r="JW231" s="197"/>
      <c r="JX231" s="197"/>
      <c r="JY231" s="197"/>
      <c r="JZ231" s="197"/>
      <c r="KA231" s="197"/>
      <c r="KB231" s="197"/>
      <c r="KC231" s="197"/>
      <c r="KD231" s="197"/>
      <c r="KE231" s="197"/>
      <c r="KF231" s="197"/>
      <c r="KG231" s="197"/>
      <c r="KH231" s="197"/>
      <c r="KI231" s="197"/>
      <c r="KJ231" s="197"/>
      <c r="KK231" s="197"/>
      <c r="KL231" s="197"/>
      <c r="KM231" s="197"/>
      <c r="KN231" s="197"/>
      <c r="KO231" s="197"/>
      <c r="KP231" s="197"/>
      <c r="KQ231" s="197"/>
      <c r="KR231" s="197"/>
      <c r="KS231" s="197"/>
      <c r="KT231" s="197"/>
      <c r="KU231" s="197"/>
      <c r="KV231" s="197"/>
      <c r="KW231" s="197"/>
      <c r="KX231" s="197"/>
      <c r="KY231" s="197"/>
      <c r="KZ231" s="197"/>
      <c r="LA231" s="197"/>
      <c r="LB231" s="197"/>
      <c r="LC231" s="197"/>
      <c r="LD231" s="197"/>
      <c r="LE231" s="197"/>
      <c r="LF231" s="197"/>
      <c r="LG231" s="197"/>
      <c r="LH231" s="197"/>
      <c r="LI231" s="197"/>
      <c r="LJ231" s="197"/>
      <c r="LK231" s="197"/>
      <c r="LL231" s="197"/>
      <c r="LM231" s="197"/>
      <c r="LN231" s="197"/>
      <c r="LO231" s="197"/>
      <c r="LP231" s="197"/>
      <c r="LQ231" s="197"/>
      <c r="LR231" s="197"/>
      <c r="LS231" s="197"/>
      <c r="LT231" s="197"/>
      <c r="LU231" s="197"/>
      <c r="LV231" s="197"/>
      <c r="LW231" s="197"/>
      <c r="LX231" s="197"/>
      <c r="LY231" s="197"/>
      <c r="LZ231" s="197"/>
      <c r="MA231" s="197"/>
      <c r="MB231" s="197"/>
      <c r="MC231" s="197"/>
      <c r="MD231" s="197"/>
      <c r="ME231" s="197"/>
      <c r="MF231" s="197"/>
      <c r="MG231" s="197"/>
      <c r="MH231" s="197"/>
      <c r="MI231" s="197"/>
      <c r="MJ231" s="197"/>
      <c r="MK231" s="197"/>
      <c r="ML231" s="197"/>
      <c r="MM231" s="197"/>
      <c r="MN231" s="197"/>
      <c r="MO231" s="197"/>
      <c r="MP231" s="197"/>
      <c r="MQ231" s="197"/>
      <c r="MR231" s="197"/>
      <c r="MS231" s="197"/>
      <c r="MT231" s="197"/>
      <c r="MU231" s="197"/>
      <c r="MV231" s="197"/>
      <c r="MW231" s="197"/>
      <c r="MX231" s="197"/>
      <c r="MY231" s="197"/>
      <c r="MZ231" s="197"/>
      <c r="NA231" s="197"/>
      <c r="NB231" s="197"/>
      <c r="NC231" s="197"/>
      <c r="ND231" s="197"/>
      <c r="NE231" s="197"/>
      <c r="NF231" s="197"/>
      <c r="NG231" s="197"/>
      <c r="NH231" s="197"/>
      <c r="NI231" s="197"/>
      <c r="NJ231" s="197"/>
      <c r="NK231" s="197"/>
      <c r="NL231" s="197"/>
      <c r="NM231" s="197"/>
      <c r="NN231" s="197"/>
      <c r="NO231" s="197"/>
      <c r="NP231" s="197"/>
      <c r="NQ231" s="197"/>
      <c r="NR231" s="197"/>
      <c r="NS231" s="197"/>
      <c r="NT231" s="197"/>
      <c r="NU231" s="197"/>
      <c r="NV231" s="197"/>
      <c r="NW231" s="197"/>
      <c r="NX231" s="197"/>
      <c r="NY231" s="197"/>
      <c r="NZ231" s="197"/>
      <c r="OA231" s="197"/>
      <c r="OB231" s="197"/>
      <c r="OC231" s="197"/>
      <c r="OD231" s="197"/>
      <c r="OE231" s="197"/>
      <c r="OF231" s="197"/>
      <c r="OG231" s="197"/>
      <c r="OH231" s="197"/>
      <c r="OI231" s="197"/>
      <c r="OJ231" s="197"/>
      <c r="OK231" s="197"/>
      <c r="OL231" s="197"/>
      <c r="OM231" s="197"/>
      <c r="ON231" s="197"/>
      <c r="OO231" s="197"/>
      <c r="OP231" s="197"/>
      <c r="OQ231" s="197"/>
      <c r="OR231" s="197"/>
      <c r="OS231" s="197"/>
      <c r="OT231" s="197"/>
      <c r="OU231" s="197"/>
      <c r="OV231" s="197"/>
      <c r="OW231" s="197"/>
      <c r="OX231" s="197"/>
      <c r="OY231" s="197"/>
      <c r="OZ231" s="197"/>
      <c r="PA231" s="197"/>
      <c r="PB231" s="197"/>
      <c r="PC231" s="197"/>
      <c r="PD231" s="197"/>
      <c r="PE231" s="197"/>
      <c r="PF231" s="197"/>
      <c r="PG231" s="197"/>
      <c r="PH231" s="197"/>
      <c r="PI231" s="197"/>
      <c r="PJ231" s="197"/>
      <c r="PK231" s="197"/>
      <c r="PL231" s="197"/>
      <c r="PM231" s="197"/>
      <c r="PN231" s="197"/>
      <c r="PO231" s="197"/>
      <c r="PP231" s="197"/>
      <c r="PQ231" s="197"/>
      <c r="PR231" s="197"/>
      <c r="PS231" s="197"/>
      <c r="PT231" s="197"/>
      <c r="PU231" s="197"/>
      <c r="PV231" s="197"/>
      <c r="PW231" s="197"/>
      <c r="PX231" s="197"/>
      <c r="PY231" s="197"/>
      <c r="PZ231" s="197"/>
      <c r="QA231" s="197"/>
      <c r="QB231" s="197"/>
      <c r="QC231" s="197"/>
      <c r="QD231" s="197"/>
      <c r="QE231" s="197"/>
      <c r="QF231" s="197"/>
      <c r="QG231" s="197"/>
      <c r="QH231" s="197"/>
      <c r="QI231" s="197"/>
      <c r="QJ231" s="197"/>
      <c r="QK231" s="197"/>
      <c r="QL231" s="197"/>
      <c r="QM231" s="197"/>
      <c r="QN231" s="197"/>
      <c r="QO231" s="197"/>
      <c r="QP231" s="197"/>
      <c r="QQ231" s="197"/>
      <c r="QR231" s="197"/>
      <c r="QS231" s="197"/>
      <c r="QT231" s="197"/>
      <c r="QU231" s="197"/>
      <c r="QV231" s="197"/>
      <c r="QW231" s="197"/>
      <c r="QX231" s="197"/>
      <c r="QY231" s="197"/>
      <c r="QZ231" s="197"/>
      <c r="RA231" s="197"/>
      <c r="RB231" s="197"/>
      <c r="RC231" s="197"/>
      <c r="RD231" s="197"/>
      <c r="RE231" s="197"/>
      <c r="RF231" s="197"/>
      <c r="RG231" s="197"/>
      <c r="RH231" s="197"/>
      <c r="RI231" s="197"/>
      <c r="RJ231" s="197"/>
      <c r="RK231" s="197"/>
      <c r="RL231" s="197"/>
      <c r="RM231" s="197"/>
      <c r="RN231" s="197"/>
      <c r="RO231" s="197"/>
      <c r="RP231" s="197"/>
      <c r="RQ231" s="197"/>
      <c r="RR231" s="197"/>
      <c r="RS231" s="197"/>
      <c r="RT231" s="197"/>
      <c r="RU231" s="197"/>
      <c r="RV231" s="197"/>
      <c r="RW231" s="197"/>
      <c r="RX231" s="197"/>
      <c r="RY231" s="197"/>
      <c r="RZ231" s="197"/>
      <c r="SA231" s="197"/>
      <c r="SB231" s="197"/>
      <c r="SC231" s="197"/>
      <c r="SD231" s="197"/>
      <c r="SE231" s="197"/>
      <c r="SF231" s="197"/>
      <c r="SG231" s="197"/>
      <c r="SH231" s="197"/>
      <c r="SI231" s="197"/>
      <c r="SJ231" s="197"/>
      <c r="SK231" s="197"/>
      <c r="SL231" s="197"/>
      <c r="SM231" s="197"/>
      <c r="SN231" s="197"/>
      <c r="SO231" s="197"/>
      <c r="SP231" s="197"/>
      <c r="SQ231" s="197"/>
      <c r="SR231" s="197"/>
      <c r="SS231" s="197"/>
      <c r="ST231" s="197"/>
      <c r="SU231" s="197"/>
      <c r="SV231" s="197"/>
      <c r="SW231" s="197"/>
      <c r="SX231" s="197"/>
      <c r="SY231" s="197"/>
      <c r="SZ231" s="197"/>
      <c r="TA231" s="197"/>
      <c r="TB231" s="197"/>
      <c r="TC231" s="197"/>
      <c r="TD231" s="197"/>
      <c r="TE231" s="197"/>
      <c r="TF231" s="197"/>
      <c r="TG231" s="197"/>
      <c r="TH231" s="197"/>
      <c r="TI231" s="197"/>
      <c r="TJ231" s="197"/>
      <c r="TK231" s="197"/>
      <c r="TL231" s="197"/>
      <c r="TM231" s="197"/>
      <c r="TN231" s="197"/>
      <c r="TO231" s="197"/>
      <c r="TP231" s="197"/>
      <c r="TQ231" s="197"/>
      <c r="TR231" s="197"/>
      <c r="TS231" s="197"/>
      <c r="TT231" s="197"/>
      <c r="TU231" s="197"/>
      <c r="TV231" s="197"/>
      <c r="TW231" s="197"/>
      <c r="TX231" s="197"/>
      <c r="TY231" s="197"/>
      <c r="TZ231" s="197"/>
      <c r="UA231" s="197"/>
      <c r="UB231" s="197"/>
      <c r="UC231" s="197"/>
      <c r="UD231" s="197"/>
      <c r="UE231" s="197"/>
      <c r="UF231" s="197"/>
      <c r="UG231" s="197"/>
      <c r="UH231" s="197"/>
      <c r="UI231" s="197"/>
      <c r="UJ231" s="197"/>
      <c r="UK231" s="197"/>
      <c r="UL231" s="197"/>
      <c r="UM231" s="197"/>
      <c r="UN231" s="197"/>
      <c r="UO231" s="197"/>
      <c r="UP231" s="197"/>
      <c r="UQ231" s="197"/>
      <c r="UR231" s="197"/>
      <c r="US231" s="197"/>
      <c r="UT231" s="197"/>
      <c r="UU231" s="197"/>
      <c r="UV231" s="197"/>
      <c r="UW231" s="197"/>
      <c r="UX231" s="197"/>
      <c r="UY231" s="197"/>
      <c r="UZ231" s="197"/>
      <c r="VA231" s="197"/>
      <c r="VB231" s="197"/>
      <c r="VC231" s="197"/>
      <c r="VD231" s="197"/>
      <c r="VE231" s="197"/>
      <c r="VF231" s="197"/>
      <c r="VG231" s="197"/>
      <c r="VH231" s="197"/>
      <c r="VI231" s="197"/>
      <c r="VJ231" s="197"/>
      <c r="VK231" s="197"/>
      <c r="VL231" s="197"/>
      <c r="VM231" s="197"/>
      <c r="VN231" s="197"/>
      <c r="VO231" s="197"/>
      <c r="VP231" s="197"/>
      <c r="VQ231" s="197"/>
      <c r="VR231" s="197"/>
      <c r="VS231" s="197"/>
      <c r="VT231" s="197"/>
      <c r="VU231" s="197"/>
      <c r="VV231" s="197"/>
      <c r="VW231" s="197"/>
      <c r="VX231" s="197"/>
      <c r="VY231" s="197"/>
      <c r="VZ231" s="197"/>
      <c r="WA231" s="197"/>
      <c r="WB231" s="197"/>
      <c r="WC231" s="197"/>
      <c r="WD231" s="197"/>
      <c r="WE231" s="197"/>
      <c r="WF231" s="197"/>
      <c r="WG231" s="197"/>
      <c r="WH231" s="197"/>
      <c r="WI231" s="197"/>
      <c r="WJ231" s="197"/>
      <c r="WK231" s="197"/>
    </row>
    <row r="232" s="197" customFormat="1" ht="12.75" customHeight="1">
      <c r="A232" s="179"/>
      <c r="B232" s="170"/>
      <c r="C232" s="520"/>
      <c r="D232" s="519"/>
      <c r="E232" s="323"/>
      <c r="F232" s="521"/>
      <c r="G232" s="522"/>
      <c r="H232" s="523"/>
      <c r="I232" s="523"/>
      <c r="J232" s="522"/>
      <c r="K232" s="524"/>
      <c r="L232" s="205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75"/>
      <c r="BH232" s="275"/>
      <c r="BI232" s="275"/>
      <c r="BJ232" s="275"/>
      <c r="BK232" s="275"/>
      <c r="BL232" s="275"/>
      <c r="BM232" s="275"/>
      <c r="BN232" s="275"/>
      <c r="BO232" s="275"/>
      <c r="BP232" s="275"/>
      <c r="BQ232" s="275"/>
      <c r="BR232" s="275"/>
      <c r="BS232" s="275"/>
      <c r="BT232" s="275"/>
      <c r="BU232" s="275"/>
      <c r="BV232" s="275"/>
      <c r="BW232" s="275"/>
      <c r="BX232" s="275"/>
      <c r="BY232" s="275"/>
      <c r="BZ232" s="275"/>
      <c r="CA232" s="275"/>
      <c r="CB232" s="275"/>
      <c r="CC232" s="275"/>
      <c r="CD232" s="275"/>
      <c r="CE232" s="275"/>
      <c r="CF232" s="275"/>
      <c r="CG232" s="275"/>
      <c r="CH232" s="275"/>
      <c r="CI232" s="275"/>
      <c r="CJ232" s="275"/>
      <c r="CK232" s="275"/>
      <c r="CL232" s="275"/>
      <c r="CM232" s="275"/>
      <c r="CN232" s="275"/>
      <c r="CO232" s="275"/>
      <c r="CP232" s="275"/>
      <c r="CQ232" s="275"/>
      <c r="CR232" s="275"/>
      <c r="CS232" s="275"/>
      <c r="CT232" s="275"/>
      <c r="CU232" s="275"/>
      <c r="CV232" s="275"/>
      <c r="CW232" s="275"/>
      <c r="CX232" s="275"/>
      <c r="CY232" s="275"/>
      <c r="CZ232" s="275"/>
      <c r="DA232" s="275"/>
      <c r="DB232" s="275"/>
      <c r="DC232" s="275"/>
      <c r="DD232" s="275"/>
      <c r="DE232" s="275"/>
      <c r="DF232" s="275"/>
      <c r="DG232" s="275"/>
      <c r="DH232" s="275"/>
      <c r="DI232" s="275"/>
      <c r="DJ232" s="275"/>
      <c r="DK232" s="275"/>
      <c r="DL232" s="275"/>
      <c r="DM232" s="275"/>
      <c r="DN232" s="275"/>
      <c r="DO232" s="275"/>
      <c r="DP232" s="275"/>
      <c r="DQ232" s="275"/>
      <c r="DR232" s="275"/>
      <c r="DS232" s="275"/>
      <c r="DT232" s="275"/>
      <c r="DU232" s="275"/>
      <c r="DV232" s="275"/>
      <c r="DW232" s="275"/>
      <c r="DX232" s="275"/>
      <c r="DY232" s="275"/>
      <c r="DZ232" s="275"/>
      <c r="EA232" s="275"/>
      <c r="EB232" s="275"/>
      <c r="EC232" s="275"/>
      <c r="ED232" s="275"/>
      <c r="EE232" s="275"/>
      <c r="EF232" s="275"/>
      <c r="EG232" s="275"/>
      <c r="EH232" s="275"/>
      <c r="EI232" s="275"/>
      <c r="EJ232" s="275"/>
      <c r="EK232" s="275"/>
      <c r="EL232" s="275"/>
      <c r="EM232" s="275"/>
      <c r="EN232" s="275"/>
      <c r="EO232" s="275"/>
      <c r="EP232" s="275"/>
      <c r="EQ232" s="275"/>
      <c r="ER232" s="275"/>
      <c r="ES232" s="275"/>
      <c r="ET232" s="275"/>
      <c r="EU232" s="275"/>
      <c r="EV232" s="275"/>
      <c r="EW232" s="275"/>
      <c r="EX232" s="275"/>
      <c r="EY232" s="275"/>
      <c r="EZ232" s="275"/>
      <c r="FA232" s="275"/>
      <c r="FB232" s="275"/>
      <c r="FC232" s="275"/>
      <c r="FD232" s="275"/>
      <c r="FE232" s="275"/>
      <c r="FF232" s="275"/>
      <c r="FG232" s="275"/>
      <c r="FH232" s="275"/>
      <c r="FI232" s="275"/>
      <c r="FJ232" s="275"/>
      <c r="FK232" s="275"/>
      <c r="FL232" s="275"/>
      <c r="FM232" s="275"/>
      <c r="FN232" s="275"/>
      <c r="FO232" s="275"/>
      <c r="FP232" s="275"/>
      <c r="FQ232" s="275"/>
      <c r="FR232" s="275"/>
      <c r="FS232" s="275"/>
      <c r="FT232" s="275"/>
      <c r="FU232" s="275"/>
      <c r="FV232" s="275"/>
      <c r="FW232" s="275"/>
      <c r="FX232" s="275"/>
      <c r="FY232" s="275"/>
      <c r="FZ232" s="275"/>
      <c r="GA232" s="275"/>
      <c r="GB232" s="275"/>
      <c r="GC232" s="275"/>
      <c r="GD232" s="275"/>
      <c r="GE232" s="275"/>
      <c r="GF232" s="275"/>
      <c r="GG232" s="275"/>
      <c r="GH232" s="275"/>
      <c r="GI232" s="275"/>
      <c r="GJ232" s="275"/>
      <c r="GK232" s="275"/>
      <c r="GL232" s="275"/>
      <c r="GM232" s="275"/>
      <c r="GN232" s="275"/>
      <c r="GO232" s="275"/>
      <c r="GP232" s="275"/>
      <c r="GQ232" s="275"/>
      <c r="GR232" s="275"/>
      <c r="GS232" s="275"/>
      <c r="GT232" s="275"/>
      <c r="GU232" s="275"/>
      <c r="GV232" s="275"/>
      <c r="GW232" s="275"/>
      <c r="GX232" s="275"/>
      <c r="GY232" s="275"/>
      <c r="GZ232" s="275"/>
      <c r="HA232" s="275"/>
      <c r="HB232" s="275"/>
      <c r="HC232" s="275"/>
      <c r="HD232" s="275"/>
      <c r="HE232" s="275"/>
      <c r="HF232" s="275"/>
      <c r="HG232" s="275"/>
      <c r="HH232" s="275"/>
      <c r="HI232" s="275"/>
      <c r="HJ232" s="275"/>
      <c r="HK232" s="275"/>
      <c r="HL232" s="275"/>
      <c r="HM232" s="275"/>
      <c r="HN232" s="275"/>
      <c r="HO232" s="275"/>
      <c r="HP232" s="275"/>
      <c r="HQ232" s="275"/>
      <c r="HR232" s="275"/>
      <c r="HS232" s="275"/>
      <c r="HT232" s="275"/>
      <c r="HU232" s="275"/>
      <c r="HV232" s="275"/>
      <c r="HW232" s="275"/>
      <c r="HX232" s="275"/>
      <c r="HY232" s="275"/>
      <c r="HZ232" s="275"/>
      <c r="IA232" s="275"/>
      <c r="IB232" s="275"/>
      <c r="IC232" s="275"/>
      <c r="ID232" s="275"/>
      <c r="IE232" s="275"/>
      <c r="IF232" s="275"/>
      <c r="IG232" s="275"/>
      <c r="IH232" s="275"/>
      <c r="II232" s="275"/>
      <c r="IJ232" s="275"/>
      <c r="IK232" s="275"/>
      <c r="IL232" s="275"/>
      <c r="IM232" s="275"/>
      <c r="IN232" s="275"/>
      <c r="IO232" s="275"/>
      <c r="IP232" s="275"/>
      <c r="IQ232" s="275"/>
      <c r="IR232" s="275"/>
      <c r="IS232" s="275"/>
      <c r="IT232" s="275"/>
      <c r="IU232" s="275"/>
      <c r="IV232" s="275"/>
      <c r="IW232" s="275"/>
      <c r="IX232" s="275"/>
      <c r="IY232" s="275"/>
      <c r="IZ232" s="275"/>
      <c r="JA232" s="275"/>
      <c r="JB232" s="275"/>
      <c r="JC232" s="275"/>
      <c r="JD232" s="275"/>
      <c r="JE232" s="275"/>
      <c r="JF232" s="275"/>
      <c r="JG232" s="275"/>
      <c r="JH232" s="275"/>
      <c r="JI232" s="275"/>
      <c r="JJ232" s="275"/>
      <c r="JK232" s="275"/>
      <c r="JL232" s="275"/>
      <c r="JM232" s="275"/>
      <c r="JN232" s="275"/>
      <c r="JO232" s="275"/>
      <c r="JP232" s="275"/>
      <c r="JQ232" s="275"/>
      <c r="JR232" s="275"/>
      <c r="JS232" s="275"/>
      <c r="JT232" s="275"/>
      <c r="JU232" s="275"/>
      <c r="JV232" s="275"/>
      <c r="JW232" s="275"/>
      <c r="JX232" s="275"/>
      <c r="JY232" s="275"/>
      <c r="JZ232" s="275"/>
      <c r="KA232" s="275"/>
      <c r="KB232" s="275"/>
      <c r="KC232" s="275"/>
      <c r="KD232" s="275"/>
      <c r="KE232" s="275"/>
      <c r="KF232" s="275"/>
      <c r="KG232" s="275"/>
      <c r="KH232" s="275"/>
      <c r="KI232" s="275"/>
      <c r="KJ232" s="275"/>
      <c r="KK232" s="275"/>
      <c r="KL232" s="275"/>
      <c r="KM232" s="275"/>
      <c r="KN232" s="275"/>
      <c r="KO232" s="275"/>
      <c r="KP232" s="275"/>
      <c r="KQ232" s="275"/>
      <c r="KR232" s="275"/>
      <c r="KS232" s="275"/>
      <c r="KT232" s="275"/>
      <c r="KU232" s="275"/>
      <c r="KV232" s="275"/>
      <c r="KW232" s="275"/>
      <c r="KX232" s="275"/>
      <c r="KY232" s="275"/>
      <c r="KZ232" s="275"/>
      <c r="LA232" s="275"/>
      <c r="LB232" s="275"/>
      <c r="LC232" s="275"/>
      <c r="LD232" s="275"/>
      <c r="LE232" s="275"/>
      <c r="LF232" s="275"/>
      <c r="LG232" s="275"/>
      <c r="LH232" s="275"/>
      <c r="LI232" s="275"/>
      <c r="LJ232" s="275"/>
      <c r="LK232" s="275"/>
      <c r="LL232" s="275"/>
      <c r="LM232" s="275"/>
      <c r="LN232" s="275"/>
      <c r="LO232" s="275"/>
      <c r="LP232" s="275"/>
      <c r="LQ232" s="275"/>
      <c r="LR232" s="275"/>
      <c r="LS232" s="275"/>
      <c r="LT232" s="275"/>
      <c r="LU232" s="275"/>
      <c r="LV232" s="275"/>
      <c r="LW232" s="275"/>
      <c r="LX232" s="275"/>
      <c r="LY232" s="275"/>
      <c r="LZ232" s="275"/>
      <c r="MA232" s="275"/>
      <c r="MB232" s="275"/>
      <c r="MC232" s="275"/>
      <c r="MD232" s="275"/>
      <c r="ME232" s="275"/>
      <c r="MF232" s="275"/>
      <c r="MG232" s="275"/>
      <c r="MH232" s="275"/>
      <c r="MI232" s="275"/>
      <c r="MJ232" s="275"/>
      <c r="MK232" s="275"/>
      <c r="ML232" s="275"/>
      <c r="MM232" s="275"/>
      <c r="MN232" s="275"/>
      <c r="MO232" s="275"/>
      <c r="MP232" s="275"/>
      <c r="MQ232" s="275"/>
      <c r="MR232" s="275"/>
      <c r="MS232" s="275"/>
      <c r="MT232" s="275"/>
      <c r="MU232" s="275"/>
      <c r="MV232" s="275"/>
      <c r="MW232" s="275"/>
      <c r="MX232" s="275"/>
      <c r="MY232" s="275"/>
      <c r="MZ232" s="275"/>
      <c r="NA232" s="275"/>
      <c r="NB232" s="275"/>
      <c r="NC232" s="275"/>
      <c r="ND232" s="275"/>
      <c r="NE232" s="275"/>
      <c r="NF232" s="275"/>
      <c r="NG232" s="275"/>
      <c r="NH232" s="275"/>
      <c r="NI232" s="275"/>
      <c r="NJ232" s="275"/>
      <c r="NK232" s="275"/>
      <c r="NL232" s="275"/>
      <c r="NM232" s="275"/>
      <c r="NN232" s="275"/>
      <c r="NO232" s="275"/>
      <c r="NP232" s="275"/>
      <c r="NQ232" s="275"/>
      <c r="NR232" s="275"/>
      <c r="NS232" s="275"/>
      <c r="NT232" s="275"/>
      <c r="NU232" s="275"/>
      <c r="NV232" s="275"/>
      <c r="NW232" s="275"/>
      <c r="NX232" s="275"/>
      <c r="NY232" s="275"/>
      <c r="NZ232" s="275"/>
      <c r="OA232" s="275"/>
      <c r="OB232" s="275"/>
      <c r="OC232" s="275"/>
      <c r="OD232" s="275"/>
      <c r="OE232" s="275"/>
      <c r="OF232" s="275"/>
      <c r="OG232" s="275"/>
      <c r="OH232" s="275"/>
      <c r="OI232" s="275"/>
      <c r="OJ232" s="275"/>
      <c r="OK232" s="275"/>
      <c r="OL232" s="275"/>
      <c r="OM232" s="275"/>
      <c r="ON232" s="275"/>
      <c r="OO232" s="275"/>
      <c r="OP232" s="275"/>
      <c r="OQ232" s="275"/>
      <c r="OR232" s="275"/>
      <c r="OS232" s="275"/>
      <c r="OT232" s="275"/>
      <c r="OU232" s="275"/>
      <c r="OV232" s="275"/>
      <c r="OW232" s="275"/>
      <c r="OX232" s="275"/>
      <c r="OY232" s="275"/>
      <c r="OZ232" s="275"/>
      <c r="PA232" s="275"/>
      <c r="PB232" s="275"/>
      <c r="PC232" s="275"/>
      <c r="PD232" s="275"/>
      <c r="PE232" s="275"/>
      <c r="PF232" s="275"/>
      <c r="PG232" s="275"/>
      <c r="PH232" s="275"/>
      <c r="PI232" s="275"/>
      <c r="PJ232" s="275"/>
      <c r="PK232" s="275"/>
      <c r="PL232" s="275"/>
      <c r="PM232" s="275"/>
      <c r="PN232" s="275"/>
      <c r="PO232" s="275"/>
      <c r="PP232" s="275"/>
      <c r="PQ232" s="275"/>
      <c r="PR232" s="275"/>
      <c r="PS232" s="275"/>
      <c r="PT232" s="275"/>
      <c r="PU232" s="275"/>
      <c r="PV232" s="275"/>
      <c r="PW232" s="275"/>
      <c r="PX232" s="275"/>
      <c r="PY232" s="275"/>
      <c r="PZ232" s="275"/>
      <c r="QA232" s="275"/>
      <c r="QB232" s="275"/>
      <c r="QC232" s="275"/>
      <c r="QD232" s="275"/>
      <c r="QE232" s="275"/>
      <c r="QF232" s="275"/>
      <c r="QG232" s="275"/>
      <c r="QH232" s="275"/>
      <c r="QI232" s="275"/>
      <c r="QJ232" s="275"/>
      <c r="QK232" s="275"/>
      <c r="QL232" s="275"/>
      <c r="QM232" s="275"/>
      <c r="QN232" s="275"/>
      <c r="QO232" s="275"/>
      <c r="QP232" s="275"/>
      <c r="QQ232" s="275"/>
      <c r="QR232" s="275"/>
      <c r="QS232" s="275"/>
      <c r="QT232" s="275"/>
      <c r="QU232" s="275"/>
      <c r="QV232" s="275"/>
      <c r="QW232" s="275"/>
      <c r="QX232" s="275"/>
      <c r="QY232" s="275"/>
      <c r="QZ232" s="275"/>
      <c r="RA232" s="275"/>
      <c r="RB232" s="275"/>
      <c r="RC232" s="275"/>
      <c r="RD232" s="275"/>
      <c r="RE232" s="275"/>
      <c r="RF232" s="275"/>
      <c r="RG232" s="275"/>
      <c r="RH232" s="275"/>
      <c r="RI232" s="275"/>
      <c r="RJ232" s="275"/>
      <c r="RK232" s="275"/>
      <c r="RL232" s="275"/>
      <c r="RM232" s="275"/>
      <c r="RN232" s="275"/>
      <c r="RO232" s="275"/>
      <c r="RP232" s="275"/>
      <c r="RQ232" s="275"/>
      <c r="RR232" s="275"/>
      <c r="RS232" s="275"/>
      <c r="RT232" s="275"/>
      <c r="RU232" s="275"/>
      <c r="RV232" s="275"/>
      <c r="RW232" s="275"/>
      <c r="RX232" s="275"/>
      <c r="RY232" s="275"/>
      <c r="RZ232" s="275"/>
      <c r="SA232" s="275"/>
      <c r="SB232" s="275"/>
      <c r="SC232" s="275"/>
      <c r="SD232" s="275"/>
      <c r="SE232" s="275"/>
      <c r="SF232" s="275"/>
      <c r="SG232" s="275"/>
      <c r="SH232" s="275"/>
      <c r="SI232" s="275"/>
      <c r="SJ232" s="275"/>
      <c r="SK232" s="275"/>
      <c r="SL232" s="275"/>
      <c r="SM232" s="275"/>
      <c r="SN232" s="275"/>
      <c r="SO232" s="275"/>
      <c r="SP232" s="275"/>
      <c r="SQ232" s="275"/>
      <c r="SR232" s="275"/>
      <c r="SS232" s="275"/>
      <c r="ST232" s="275"/>
      <c r="SU232" s="275"/>
      <c r="SV232" s="275"/>
      <c r="SW232" s="275"/>
      <c r="SX232" s="275"/>
      <c r="SY232" s="275"/>
      <c r="SZ232" s="275"/>
      <c r="TA232" s="275"/>
      <c r="TB232" s="275"/>
      <c r="TC232" s="275"/>
      <c r="TD232" s="275"/>
      <c r="TE232" s="275"/>
      <c r="TF232" s="275"/>
      <c r="TG232" s="275"/>
      <c r="TH232" s="275"/>
      <c r="TI232" s="275"/>
      <c r="TJ232" s="275"/>
      <c r="TK232" s="275"/>
      <c r="TL232" s="275"/>
      <c r="TM232" s="275"/>
      <c r="TN232" s="275"/>
      <c r="TO232" s="275"/>
      <c r="TP232" s="275"/>
      <c r="TQ232" s="275"/>
      <c r="TR232" s="275"/>
      <c r="TS232" s="275"/>
      <c r="TT232" s="275"/>
      <c r="TU232" s="275"/>
      <c r="TV232" s="275"/>
      <c r="TW232" s="275"/>
      <c r="TX232" s="275"/>
      <c r="TY232" s="275"/>
      <c r="TZ232" s="275"/>
      <c r="UA232" s="275"/>
      <c r="UB232" s="275"/>
      <c r="UC232" s="275"/>
      <c r="UD232" s="275"/>
      <c r="UE232" s="275"/>
      <c r="UF232" s="275"/>
      <c r="UG232" s="275"/>
      <c r="UH232" s="275"/>
      <c r="UI232" s="275"/>
      <c r="UJ232" s="275"/>
      <c r="UK232" s="275"/>
      <c r="UL232" s="275"/>
      <c r="UM232" s="275"/>
      <c r="UN232" s="275"/>
      <c r="UO232" s="275"/>
      <c r="UP232" s="275"/>
      <c r="UQ232" s="275"/>
      <c r="UR232" s="275"/>
      <c r="US232" s="275"/>
      <c r="UT232" s="275"/>
      <c r="UU232" s="275"/>
      <c r="UV232" s="275"/>
      <c r="UW232" s="275"/>
      <c r="UX232" s="275"/>
      <c r="UY232" s="275"/>
      <c r="UZ232" s="275"/>
      <c r="VA232" s="275"/>
      <c r="VB232" s="275"/>
      <c r="VC232" s="275"/>
      <c r="VD232" s="275"/>
      <c r="VE232" s="275"/>
      <c r="VF232" s="275"/>
      <c r="VG232" s="275"/>
      <c r="VH232" s="275"/>
      <c r="VI232" s="275"/>
      <c r="VJ232" s="275"/>
      <c r="VK232" s="275"/>
      <c r="VL232" s="275"/>
      <c r="VM232" s="275"/>
      <c r="VN232" s="275"/>
      <c r="VO232" s="275"/>
      <c r="VP232" s="275"/>
      <c r="VQ232" s="275"/>
      <c r="VR232" s="275"/>
      <c r="VS232" s="275"/>
      <c r="VT232" s="275"/>
      <c r="VU232" s="275"/>
      <c r="VV232" s="275"/>
      <c r="VW232" s="275"/>
      <c r="VX232" s="275"/>
      <c r="VY232" s="275"/>
      <c r="VZ232" s="275"/>
      <c r="WA232" s="275"/>
      <c r="WB232" s="275"/>
      <c r="WC232" s="275"/>
      <c r="WD232" s="275"/>
      <c r="WE232" s="275"/>
      <c r="WF232" s="275"/>
      <c r="WG232" s="275"/>
      <c r="WH232" s="275"/>
      <c r="WI232" s="275"/>
      <c r="WJ232" s="275"/>
      <c r="WK232" s="275"/>
    </row>
    <row r="233" s="11" customFormat="1" ht="12.75" customHeight="1">
      <c r="A233" s="179" t="s">
        <v>238</v>
      </c>
      <c r="B233" s="170"/>
      <c r="C233" s="170"/>
      <c r="D233" s="18"/>
      <c r="E233" s="180"/>
      <c r="F233" s="180"/>
      <c r="G233" s="181"/>
      <c r="H233" s="78"/>
      <c r="I233" s="78"/>
      <c r="J233" s="181"/>
      <c r="K233" s="182"/>
      <c r="L233" s="16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10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</row>
    <row r="234" ht="12.75" customHeight="1">
      <c r="A234" s="219" t="s">
        <v>175</v>
      </c>
      <c r="B234" s="190"/>
      <c r="C234" s="190"/>
      <c r="D234" s="221"/>
      <c r="E234" s="200"/>
      <c r="F234" s="200"/>
      <c r="G234" s="199"/>
      <c r="H234" s="201"/>
      <c r="I234" s="201"/>
      <c r="J234" s="199"/>
      <c r="K234" s="223"/>
      <c r="L234" s="146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249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  <c r="RD234" s="1"/>
      <c r="RE234" s="1"/>
      <c r="RF234" s="1"/>
      <c r="RG234" s="1"/>
      <c r="RH234" s="1"/>
      <c r="RI234" s="1"/>
      <c r="RJ234" s="1"/>
      <c r="RK234" s="1"/>
      <c r="RL234" s="1"/>
      <c r="RM234" s="1"/>
      <c r="RN234" s="1"/>
      <c r="RO234" s="1"/>
      <c r="RP234" s="1"/>
      <c r="RQ234" s="1"/>
      <c r="RR234" s="1"/>
      <c r="RS234" s="1"/>
      <c r="RT234" s="1"/>
      <c r="RU234" s="1"/>
      <c r="RV234" s="1"/>
      <c r="RW234" s="1"/>
      <c r="RX234" s="1"/>
      <c r="RY234" s="1"/>
      <c r="RZ234" s="1"/>
      <c r="SA234" s="1"/>
      <c r="SB234" s="1"/>
      <c r="SC234" s="1"/>
      <c r="SD234" s="1"/>
      <c r="SE234" s="1"/>
      <c r="SF234" s="1"/>
      <c r="SG234" s="1"/>
      <c r="SH234" s="1"/>
      <c r="SI234" s="1"/>
      <c r="SJ234" s="1"/>
      <c r="SK234" s="1"/>
      <c r="SL234" s="1"/>
      <c r="SM234" s="1"/>
      <c r="SN234" s="1"/>
      <c r="SO234" s="1"/>
      <c r="SP234" s="1"/>
      <c r="SQ234" s="1"/>
      <c r="SR234" s="1"/>
      <c r="SS234" s="1"/>
      <c r="ST234" s="1"/>
      <c r="SU234" s="1"/>
      <c r="SV234" s="1"/>
      <c r="SW234" s="1"/>
      <c r="SX234" s="1"/>
      <c r="SY234" s="1"/>
      <c r="SZ234" s="1"/>
      <c r="TA234" s="1"/>
      <c r="TB234" s="1"/>
      <c r="TC234" s="1"/>
      <c r="TD234" s="1"/>
      <c r="TE234" s="1"/>
      <c r="TF234" s="1"/>
      <c r="TG234" s="1"/>
      <c r="TH234" s="1"/>
      <c r="TI234" s="1"/>
      <c r="TJ234" s="1"/>
      <c r="TK234" s="1"/>
      <c r="TL234" s="1"/>
      <c r="TM234" s="1"/>
      <c r="TN234" s="1"/>
      <c r="TO234" s="1"/>
      <c r="TP234" s="1"/>
      <c r="TQ234" s="1"/>
      <c r="TR234" s="1"/>
      <c r="TS234" s="1"/>
      <c r="TT234" s="1"/>
      <c r="TU234" s="1"/>
      <c r="TV234" s="1"/>
      <c r="TW234" s="1"/>
      <c r="TX234" s="1"/>
      <c r="TY234" s="1"/>
      <c r="TZ234" s="1"/>
      <c r="UA234" s="1"/>
      <c r="UB234" s="1"/>
      <c r="UC234" s="1"/>
      <c r="UD234" s="1"/>
      <c r="UE234" s="1"/>
      <c r="UF234" s="1"/>
      <c r="UG234" s="1"/>
      <c r="UH234" s="1"/>
      <c r="UI234" s="1"/>
      <c r="UJ234" s="1"/>
      <c r="UK234" s="1"/>
      <c r="UL234" s="1"/>
      <c r="UM234" s="1"/>
      <c r="UN234" s="1"/>
      <c r="UO234" s="1"/>
      <c r="UP234" s="1"/>
      <c r="UQ234" s="1"/>
      <c r="UR234" s="1"/>
      <c r="US234" s="1"/>
      <c r="UT234" s="1"/>
      <c r="UU234" s="1"/>
      <c r="UV234" s="1"/>
      <c r="UW234" s="1"/>
      <c r="UX234" s="1"/>
      <c r="UY234" s="1"/>
      <c r="UZ234" s="1"/>
      <c r="VA234" s="1"/>
      <c r="VB234" s="1"/>
      <c r="VC234" s="1"/>
      <c r="VD234" s="1"/>
      <c r="VE234" s="1"/>
      <c r="VF234" s="1"/>
      <c r="VG234" s="1"/>
      <c r="VH234" s="1"/>
      <c r="VI234" s="1"/>
      <c r="VJ234" s="1"/>
      <c r="VK234" s="1"/>
      <c r="VL234" s="1"/>
      <c r="VM234" s="1"/>
      <c r="VN234" s="1"/>
      <c r="VO234" s="1"/>
      <c r="VP234" s="1"/>
      <c r="VQ234" s="1"/>
      <c r="VR234" s="1"/>
      <c r="VS234" s="1"/>
      <c r="VT234" s="1"/>
      <c r="VU234" s="1"/>
      <c r="VV234" s="1"/>
      <c r="VW234" s="1"/>
      <c r="VX234" s="1"/>
      <c r="VY234" s="1"/>
      <c r="VZ234" s="1"/>
      <c r="WA234" s="1"/>
      <c r="WB234" s="1"/>
      <c r="WC234" s="1"/>
      <c r="WD234" s="1"/>
      <c r="WE234" s="1"/>
      <c r="WF234" s="1"/>
      <c r="WG234" s="1"/>
      <c r="WH234" s="1"/>
      <c r="WI234" s="1"/>
      <c r="WJ234" s="1"/>
      <c r="WK234" s="1"/>
    </row>
    <row r="235" ht="30" customHeight="1">
      <c r="A235" s="198">
        <v>1</v>
      </c>
      <c r="B235" s="190" t="s">
        <v>239</v>
      </c>
      <c r="C235" s="443" t="s">
        <v>240</v>
      </c>
      <c r="D235" s="251">
        <v>1</v>
      </c>
      <c r="E235" s="235"/>
      <c r="F235" s="199"/>
      <c r="G235" s="236"/>
      <c r="H235" s="201"/>
      <c r="I235" s="230"/>
      <c r="J235" s="199"/>
      <c r="K235" s="238"/>
      <c r="L235" s="146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249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  <c r="NR235" s="1"/>
      <c r="NS235" s="1"/>
      <c r="NT235" s="1"/>
      <c r="NU235" s="1"/>
      <c r="NV235" s="1"/>
      <c r="NW235" s="1"/>
      <c r="NX235" s="1"/>
      <c r="NY235" s="1"/>
      <c r="NZ235" s="1"/>
      <c r="OA235" s="1"/>
      <c r="OB235" s="1"/>
      <c r="OC235" s="1"/>
      <c r="OD235" s="1"/>
      <c r="OE235" s="1"/>
      <c r="OF235" s="1"/>
      <c r="OG235" s="1"/>
      <c r="OH235" s="1"/>
      <c r="OI235" s="1"/>
      <c r="OJ235" s="1"/>
      <c r="OK235" s="1"/>
      <c r="OL235" s="1"/>
      <c r="OM235" s="1"/>
      <c r="ON235" s="1"/>
      <c r="OO235" s="1"/>
      <c r="OP235" s="1"/>
      <c r="OQ235" s="1"/>
      <c r="OR235" s="1"/>
      <c r="OS235" s="1"/>
      <c r="OT235" s="1"/>
      <c r="OU235" s="1"/>
      <c r="OV235" s="1"/>
      <c r="OW235" s="1"/>
      <c r="OX235" s="1"/>
      <c r="OY235" s="1"/>
      <c r="OZ235" s="1"/>
      <c r="PA235" s="1"/>
      <c r="PB235" s="1"/>
      <c r="PC235" s="1"/>
      <c r="PD235" s="1"/>
      <c r="PE235" s="1"/>
      <c r="PF235" s="1"/>
      <c r="PG235" s="1"/>
      <c r="PH235" s="1"/>
      <c r="PI235" s="1"/>
      <c r="PJ235" s="1"/>
      <c r="PK235" s="1"/>
      <c r="PL235" s="1"/>
      <c r="PM235" s="1"/>
      <c r="PN235" s="1"/>
      <c r="PO235" s="1"/>
      <c r="PP235" s="1"/>
      <c r="PQ235" s="1"/>
      <c r="PR235" s="1"/>
      <c r="PS235" s="1"/>
      <c r="PT235" s="1"/>
      <c r="PU235" s="1"/>
      <c r="PV235" s="1"/>
      <c r="PW235" s="1"/>
      <c r="PX235" s="1"/>
      <c r="PY235" s="1"/>
      <c r="PZ235" s="1"/>
      <c r="QA235" s="1"/>
      <c r="QB235" s="1"/>
      <c r="QC235" s="1"/>
      <c r="QD235" s="1"/>
      <c r="QE235" s="1"/>
      <c r="QF235" s="1"/>
      <c r="QG235" s="1"/>
      <c r="QH235" s="1"/>
      <c r="QI235" s="1"/>
      <c r="QJ235" s="1"/>
      <c r="QK235" s="1"/>
      <c r="QL235" s="1"/>
      <c r="QM235" s="1"/>
      <c r="QN235" s="1"/>
      <c r="QO235" s="1"/>
      <c r="QP235" s="1"/>
      <c r="QQ235" s="1"/>
      <c r="QR235" s="1"/>
      <c r="QS235" s="1"/>
      <c r="QT235" s="1"/>
      <c r="QU235" s="1"/>
      <c r="QV235" s="1"/>
      <c r="QW235" s="1"/>
      <c r="QX235" s="1"/>
      <c r="QY235" s="1"/>
      <c r="QZ235" s="1"/>
      <c r="RA235" s="1"/>
      <c r="RB235" s="1"/>
      <c r="RC235" s="1"/>
      <c r="RD235" s="1"/>
      <c r="RE235" s="1"/>
      <c r="RF235" s="1"/>
      <c r="RG235" s="1"/>
      <c r="RH235" s="1"/>
      <c r="RI235" s="1"/>
      <c r="RJ235" s="1"/>
      <c r="RK235" s="1"/>
      <c r="RL235" s="1"/>
      <c r="RM235" s="1"/>
      <c r="RN235" s="1"/>
      <c r="RO235" s="1"/>
      <c r="RP235" s="1"/>
      <c r="RQ235" s="1"/>
      <c r="RR235" s="1"/>
      <c r="RS235" s="1"/>
      <c r="RT235" s="1"/>
      <c r="RU235" s="1"/>
      <c r="RV235" s="1"/>
      <c r="RW235" s="1"/>
      <c r="RX235" s="1"/>
      <c r="RY235" s="1"/>
      <c r="RZ235" s="1"/>
      <c r="SA235" s="1"/>
      <c r="SB235" s="1"/>
      <c r="SC235" s="1"/>
      <c r="SD235" s="1"/>
      <c r="SE235" s="1"/>
      <c r="SF235" s="1"/>
      <c r="SG235" s="1"/>
      <c r="SH235" s="1"/>
      <c r="SI235" s="1"/>
      <c r="SJ235" s="1"/>
      <c r="SK235" s="1"/>
      <c r="SL235" s="1"/>
      <c r="SM235" s="1"/>
      <c r="SN235" s="1"/>
      <c r="SO235" s="1"/>
      <c r="SP235" s="1"/>
      <c r="SQ235" s="1"/>
      <c r="SR235" s="1"/>
      <c r="SS235" s="1"/>
      <c r="ST235" s="1"/>
      <c r="SU235" s="1"/>
      <c r="SV235" s="1"/>
      <c r="SW235" s="1"/>
      <c r="SX235" s="1"/>
      <c r="SY235" s="1"/>
      <c r="SZ235" s="1"/>
      <c r="TA235" s="1"/>
      <c r="TB235" s="1"/>
      <c r="TC235" s="1"/>
      <c r="TD235" s="1"/>
      <c r="TE235" s="1"/>
      <c r="TF235" s="1"/>
      <c r="TG235" s="1"/>
      <c r="TH235" s="1"/>
      <c r="TI235" s="1"/>
      <c r="TJ235" s="1"/>
      <c r="TK235" s="1"/>
      <c r="TL235" s="1"/>
      <c r="TM235" s="1"/>
      <c r="TN235" s="1"/>
      <c r="TO235" s="1"/>
      <c r="TP235" s="1"/>
      <c r="TQ235" s="1"/>
      <c r="TR235" s="1"/>
      <c r="TS235" s="1"/>
      <c r="TT235" s="1"/>
      <c r="TU235" s="1"/>
      <c r="TV235" s="1"/>
      <c r="TW235" s="1"/>
      <c r="TX235" s="1"/>
      <c r="TY235" s="1"/>
      <c r="TZ235" s="1"/>
      <c r="UA235" s="1"/>
      <c r="UB235" s="1"/>
      <c r="UC235" s="1"/>
      <c r="UD235" s="1"/>
      <c r="UE235" s="1"/>
      <c r="UF235" s="1"/>
      <c r="UG235" s="1"/>
      <c r="UH235" s="1"/>
      <c r="UI235" s="1"/>
      <c r="UJ235" s="1"/>
      <c r="UK235" s="1"/>
      <c r="UL235" s="1"/>
      <c r="UM235" s="1"/>
      <c r="UN235" s="1"/>
      <c r="UO235" s="1"/>
      <c r="UP235" s="1"/>
      <c r="UQ235" s="1"/>
      <c r="UR235" s="1"/>
      <c r="US235" s="1"/>
      <c r="UT235" s="1"/>
      <c r="UU235" s="1"/>
      <c r="UV235" s="1"/>
      <c r="UW235" s="1"/>
      <c r="UX235" s="1"/>
      <c r="UY235" s="1"/>
      <c r="UZ235" s="1"/>
      <c r="VA235" s="1"/>
      <c r="VB235" s="1"/>
      <c r="VC235" s="1"/>
      <c r="VD235" s="1"/>
      <c r="VE235" s="1"/>
      <c r="VF235" s="1"/>
      <c r="VG235" s="1"/>
      <c r="VH235" s="1"/>
      <c r="VI235" s="1"/>
      <c r="VJ235" s="1"/>
      <c r="VK235" s="1"/>
      <c r="VL235" s="1"/>
      <c r="VM235" s="1"/>
      <c r="VN235" s="1"/>
      <c r="VO235" s="1"/>
      <c r="VP235" s="1"/>
      <c r="VQ235" s="1"/>
      <c r="VR235" s="1"/>
      <c r="VS235" s="1"/>
      <c r="VT235" s="1"/>
      <c r="VU235" s="1"/>
      <c r="VV235" s="1"/>
      <c r="VW235" s="1"/>
      <c r="VX235" s="1"/>
      <c r="VY235" s="1"/>
      <c r="VZ235" s="1"/>
      <c r="WA235" s="1"/>
      <c r="WB235" s="1"/>
      <c r="WC235" s="1"/>
      <c r="WD235" s="1"/>
      <c r="WE235" s="1"/>
      <c r="WF235" s="1"/>
      <c r="WG235" s="1"/>
      <c r="WH235" s="1"/>
      <c r="WI235" s="1"/>
      <c r="WJ235" s="1"/>
      <c r="WK235" s="1"/>
    </row>
    <row r="236" ht="16.5" customHeight="1">
      <c r="A236" s="198">
        <v>2</v>
      </c>
      <c r="B236" s="220" t="s">
        <v>241</v>
      </c>
      <c r="C236" s="342" t="s">
        <v>147</v>
      </c>
      <c r="D236" s="251">
        <v>1</v>
      </c>
      <c r="E236" s="259"/>
      <c r="F236" s="222" t="s">
        <v>242</v>
      </c>
      <c r="G236" s="327">
        <v>2024</v>
      </c>
      <c r="H236" s="230">
        <v>6</v>
      </c>
      <c r="I236" s="344">
        <v>6</v>
      </c>
      <c r="J236" s="525">
        <v>0</v>
      </c>
      <c r="K236" s="341">
        <v>100</v>
      </c>
      <c r="L236" s="146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249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  <c r="NL236" s="1"/>
      <c r="NM236" s="1"/>
      <c r="NN236" s="1"/>
      <c r="NO236" s="1"/>
      <c r="NP236" s="1"/>
      <c r="NQ236" s="1"/>
      <c r="NR236" s="1"/>
      <c r="NS236" s="1"/>
      <c r="NT236" s="1"/>
      <c r="NU236" s="1"/>
      <c r="NV236" s="1"/>
      <c r="NW236" s="1"/>
      <c r="NX236" s="1"/>
      <c r="NY236" s="1"/>
      <c r="NZ236" s="1"/>
      <c r="OA236" s="1"/>
      <c r="OB236" s="1"/>
      <c r="OC236" s="1"/>
      <c r="OD236" s="1"/>
      <c r="OE236" s="1"/>
      <c r="OF236" s="1"/>
      <c r="OG236" s="1"/>
      <c r="OH236" s="1"/>
      <c r="OI236" s="1"/>
      <c r="OJ236" s="1"/>
      <c r="OK236" s="1"/>
      <c r="OL236" s="1"/>
      <c r="OM236" s="1"/>
      <c r="ON236" s="1"/>
      <c r="OO236" s="1"/>
      <c r="OP236" s="1"/>
      <c r="OQ236" s="1"/>
      <c r="OR236" s="1"/>
      <c r="OS236" s="1"/>
      <c r="OT236" s="1"/>
      <c r="OU236" s="1"/>
      <c r="OV236" s="1"/>
      <c r="OW236" s="1"/>
      <c r="OX236" s="1"/>
      <c r="OY236" s="1"/>
      <c r="OZ236" s="1"/>
      <c r="PA236" s="1"/>
      <c r="PB236" s="1"/>
      <c r="PC236" s="1"/>
      <c r="PD236" s="1"/>
      <c r="PE236" s="1"/>
      <c r="PF236" s="1"/>
      <c r="PG236" s="1"/>
      <c r="PH236" s="1"/>
      <c r="PI236" s="1"/>
      <c r="PJ236" s="1"/>
      <c r="PK236" s="1"/>
      <c r="PL236" s="1"/>
      <c r="PM236" s="1"/>
      <c r="PN236" s="1"/>
      <c r="PO236" s="1"/>
      <c r="PP236" s="1"/>
      <c r="PQ236" s="1"/>
      <c r="PR236" s="1"/>
      <c r="PS236" s="1"/>
      <c r="PT236" s="1"/>
      <c r="PU236" s="1"/>
      <c r="PV236" s="1"/>
      <c r="PW236" s="1"/>
      <c r="PX236" s="1"/>
      <c r="PY236" s="1"/>
      <c r="PZ236" s="1"/>
      <c r="QA236" s="1"/>
      <c r="QB236" s="1"/>
      <c r="QC236" s="1"/>
      <c r="QD236" s="1"/>
      <c r="QE236" s="1"/>
      <c r="QF236" s="1"/>
      <c r="QG236" s="1"/>
      <c r="QH236" s="1"/>
      <c r="QI236" s="1"/>
      <c r="QJ236" s="1"/>
      <c r="QK236" s="1"/>
      <c r="QL236" s="1"/>
      <c r="QM236" s="1"/>
      <c r="QN236" s="1"/>
      <c r="QO236" s="1"/>
      <c r="QP236" s="1"/>
      <c r="QQ236" s="1"/>
      <c r="QR236" s="1"/>
      <c r="QS236" s="1"/>
      <c r="QT236" s="1"/>
      <c r="QU236" s="1"/>
      <c r="QV236" s="1"/>
      <c r="QW236" s="1"/>
      <c r="QX236" s="1"/>
      <c r="QY236" s="1"/>
      <c r="QZ236" s="1"/>
      <c r="RA236" s="1"/>
      <c r="RB236" s="1"/>
      <c r="RC236" s="1"/>
      <c r="RD236" s="1"/>
      <c r="RE236" s="1"/>
      <c r="RF236" s="1"/>
      <c r="RG236" s="1"/>
      <c r="RH236" s="1"/>
      <c r="RI236" s="1"/>
      <c r="RJ236" s="1"/>
      <c r="RK236" s="1"/>
      <c r="RL236" s="1"/>
      <c r="RM236" s="1"/>
      <c r="RN236" s="1"/>
      <c r="RO236" s="1"/>
      <c r="RP236" s="1"/>
      <c r="RQ236" s="1"/>
      <c r="RR236" s="1"/>
      <c r="RS236" s="1"/>
      <c r="RT236" s="1"/>
      <c r="RU236" s="1"/>
      <c r="RV236" s="1"/>
      <c r="RW236" s="1"/>
      <c r="RX236" s="1"/>
      <c r="RY236" s="1"/>
      <c r="RZ236" s="1"/>
      <c r="SA236" s="1"/>
      <c r="SB236" s="1"/>
      <c r="SC236" s="1"/>
      <c r="SD236" s="1"/>
      <c r="SE236" s="1"/>
      <c r="SF236" s="1"/>
      <c r="SG236" s="1"/>
      <c r="SH236" s="1"/>
      <c r="SI236" s="1"/>
      <c r="SJ236" s="1"/>
      <c r="SK236" s="1"/>
      <c r="SL236" s="1"/>
      <c r="SM236" s="1"/>
      <c r="SN236" s="1"/>
      <c r="SO236" s="1"/>
      <c r="SP236" s="1"/>
      <c r="SQ236" s="1"/>
      <c r="SR236" s="1"/>
      <c r="SS236" s="1"/>
      <c r="ST236" s="1"/>
      <c r="SU236" s="1"/>
      <c r="SV236" s="1"/>
      <c r="SW236" s="1"/>
      <c r="SX236" s="1"/>
      <c r="SY236" s="1"/>
      <c r="SZ236" s="1"/>
      <c r="TA236" s="1"/>
      <c r="TB236" s="1"/>
      <c r="TC236" s="1"/>
      <c r="TD236" s="1"/>
      <c r="TE236" s="1"/>
      <c r="TF236" s="1"/>
      <c r="TG236" s="1"/>
      <c r="TH236" s="1"/>
      <c r="TI236" s="1"/>
      <c r="TJ236" s="1"/>
      <c r="TK236" s="1"/>
      <c r="TL236" s="1"/>
      <c r="TM236" s="1"/>
      <c r="TN236" s="1"/>
      <c r="TO236" s="1"/>
      <c r="TP236" s="1"/>
      <c r="TQ236" s="1"/>
      <c r="TR236" s="1"/>
      <c r="TS236" s="1"/>
      <c r="TT236" s="1"/>
      <c r="TU236" s="1"/>
      <c r="TV236" s="1"/>
      <c r="TW236" s="1"/>
      <c r="TX236" s="1"/>
      <c r="TY236" s="1"/>
      <c r="TZ236" s="1"/>
      <c r="UA236" s="1"/>
      <c r="UB236" s="1"/>
      <c r="UC236" s="1"/>
      <c r="UD236" s="1"/>
      <c r="UE236" s="1"/>
      <c r="UF236" s="1"/>
      <c r="UG236" s="1"/>
      <c r="UH236" s="1"/>
      <c r="UI236" s="1"/>
      <c r="UJ236" s="1"/>
      <c r="UK236" s="1"/>
      <c r="UL236" s="1"/>
      <c r="UM236" s="1"/>
      <c r="UN236" s="1"/>
      <c r="UO236" s="1"/>
      <c r="UP236" s="1"/>
      <c r="UQ236" s="1"/>
      <c r="UR236" s="1"/>
      <c r="US236" s="1"/>
      <c r="UT236" s="1"/>
      <c r="UU236" s="1"/>
      <c r="UV236" s="1"/>
      <c r="UW236" s="1"/>
      <c r="UX236" s="1"/>
      <c r="UY236" s="1"/>
      <c r="UZ236" s="1"/>
      <c r="VA236" s="1"/>
      <c r="VB236" s="1"/>
      <c r="VC236" s="1"/>
      <c r="VD236" s="1"/>
      <c r="VE236" s="1"/>
      <c r="VF236" s="1"/>
      <c r="VG236" s="1"/>
      <c r="VH236" s="1"/>
      <c r="VI236" s="1"/>
      <c r="VJ236" s="1"/>
      <c r="VK236" s="1"/>
      <c r="VL236" s="1"/>
      <c r="VM236" s="1"/>
      <c r="VN236" s="1"/>
      <c r="VO236" s="1"/>
      <c r="VP236" s="1"/>
      <c r="VQ236" s="1"/>
      <c r="VR236" s="1"/>
      <c r="VS236" s="1"/>
      <c r="VT236" s="1"/>
      <c r="VU236" s="1"/>
      <c r="VV236" s="1"/>
      <c r="VW236" s="1"/>
      <c r="VX236" s="1"/>
      <c r="VY236" s="1"/>
      <c r="VZ236" s="1"/>
      <c r="WA236" s="1"/>
      <c r="WB236" s="1"/>
      <c r="WC236" s="1"/>
      <c r="WD236" s="1"/>
      <c r="WE236" s="1"/>
      <c r="WF236" s="1"/>
      <c r="WG236" s="1"/>
      <c r="WH236" s="1"/>
      <c r="WI236" s="1"/>
      <c r="WJ236" s="1"/>
      <c r="WK236" s="1"/>
    </row>
    <row r="237" ht="16.5" customHeight="1">
      <c r="A237" s="267">
        <v>2</v>
      </c>
      <c r="B237" s="262" t="s">
        <v>70</v>
      </c>
      <c r="C237" s="262"/>
      <c r="D237" s="263"/>
      <c r="E237" s="311"/>
      <c r="F237" s="311"/>
      <c r="G237" s="329"/>
      <c r="H237" s="330">
        <f>SUM(H235:H236)</f>
        <v>6</v>
      </c>
      <c r="I237" s="526">
        <f>SUM(I235:I236)</f>
        <v>6</v>
      </c>
      <c r="J237" s="527">
        <f>SUM(J235:J236)</f>
        <v>0</v>
      </c>
      <c r="K237" s="528"/>
      <c r="L237" s="146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88"/>
      <c r="BH237" s="1"/>
      <c r="BI237" s="188"/>
      <c r="BJ237" s="1"/>
      <c r="BK237" s="188"/>
      <c r="BL237" s="1"/>
      <c r="BM237" s="188"/>
      <c r="BN237" s="1"/>
      <c r="BO237" s="188"/>
      <c r="BP237" s="1"/>
      <c r="BQ237" s="188"/>
      <c r="BR237" s="1"/>
      <c r="BS237" s="188"/>
      <c r="BT237" s="1"/>
      <c r="BU237" s="188"/>
      <c r="BV237" s="1"/>
      <c r="BW237" s="188"/>
      <c r="BX237" s="1"/>
      <c r="BY237" s="188"/>
      <c r="BZ237" s="1"/>
      <c r="CA237" s="188"/>
      <c r="CB237" s="1"/>
      <c r="CC237" s="188"/>
      <c r="CD237" s="1"/>
      <c r="CE237" s="188"/>
      <c r="CF237" s="1"/>
      <c r="CG237" s="188"/>
      <c r="CH237" s="1"/>
      <c r="CI237" s="188"/>
      <c r="CJ237" s="1"/>
      <c r="CK237" s="188"/>
      <c r="CL237" s="1"/>
      <c r="CM237" s="188"/>
      <c r="CN237" s="1"/>
      <c r="CO237" s="188"/>
      <c r="CP237" s="1"/>
      <c r="CQ237" s="188"/>
      <c r="CR237" s="1"/>
      <c r="CS237" s="188"/>
      <c r="CT237" s="1"/>
      <c r="CU237" s="188"/>
      <c r="CV237" s="1"/>
      <c r="CW237" s="188"/>
      <c r="CX237" s="1"/>
      <c r="CY237" s="188"/>
      <c r="CZ237" s="1"/>
      <c r="DA237" s="188"/>
      <c r="DB237" s="1"/>
      <c r="DC237" s="188"/>
      <c r="DD237" s="1"/>
      <c r="DE237" s="188"/>
      <c r="DF237" s="1"/>
      <c r="DG237" s="188"/>
      <c r="DH237" s="1"/>
      <c r="DI237" s="188"/>
      <c r="DJ237" s="1"/>
      <c r="DK237" s="188"/>
      <c r="DL237" s="1"/>
      <c r="DM237" s="188"/>
      <c r="DN237" s="1"/>
      <c r="DO237" s="188"/>
      <c r="DP237" s="1"/>
      <c r="DQ237" s="188"/>
      <c r="DR237" s="1"/>
      <c r="DS237" s="188"/>
      <c r="DT237" s="1"/>
      <c r="DU237" s="188"/>
      <c r="DV237" s="1"/>
      <c r="DW237" s="188"/>
      <c r="DX237" s="1"/>
      <c r="DY237" s="188"/>
      <c r="DZ237" s="1"/>
      <c r="EA237" s="188"/>
      <c r="EB237" s="1"/>
      <c r="EC237" s="188"/>
      <c r="ED237" s="1"/>
      <c r="EE237" s="188"/>
      <c r="EF237" s="1"/>
      <c r="EG237" s="188"/>
      <c r="EH237" s="1"/>
      <c r="EI237" s="188"/>
      <c r="EJ237" s="1"/>
      <c r="EK237" s="188"/>
      <c r="EL237" s="1"/>
      <c r="EM237" s="188"/>
      <c r="EN237" s="1"/>
      <c r="EO237" s="188"/>
      <c r="EP237" s="1"/>
      <c r="EQ237" s="188"/>
      <c r="ER237" s="1"/>
      <c r="ES237" s="188"/>
      <c r="ET237" s="1"/>
      <c r="EU237" s="188"/>
      <c r="EV237" s="1"/>
      <c r="EW237" s="188"/>
      <c r="EX237" s="1"/>
      <c r="EY237" s="188"/>
      <c r="EZ237" s="1"/>
      <c r="FA237" s="188"/>
      <c r="FB237" s="1"/>
      <c r="FC237" s="188"/>
      <c r="FD237" s="1"/>
      <c r="FE237" s="188"/>
      <c r="FF237" s="1"/>
      <c r="FG237" s="188"/>
      <c r="FH237" s="1"/>
      <c r="FI237" s="188"/>
      <c r="FJ237" s="1"/>
      <c r="FK237" s="188"/>
      <c r="FL237" s="1"/>
      <c r="FM237" s="188"/>
      <c r="FN237" s="1"/>
      <c r="FO237" s="188"/>
      <c r="FP237" s="1"/>
      <c r="FQ237" s="188"/>
      <c r="FR237" s="1"/>
      <c r="FS237" s="188"/>
      <c r="FT237" s="1"/>
      <c r="FU237" s="188"/>
      <c r="FV237" s="1"/>
      <c r="FW237" s="188"/>
      <c r="FX237" s="1"/>
      <c r="FY237" s="188"/>
      <c r="FZ237" s="1"/>
      <c r="GA237" s="188"/>
      <c r="GB237" s="1"/>
      <c r="GC237" s="188"/>
      <c r="GD237" s="1"/>
      <c r="GE237" s="188"/>
      <c r="GF237" s="1"/>
      <c r="GG237" s="188"/>
      <c r="GH237" s="1"/>
      <c r="GI237" s="188"/>
      <c r="GJ237" s="1"/>
      <c r="GK237" s="188"/>
      <c r="GL237" s="1"/>
      <c r="GM237" s="188"/>
      <c r="GN237" s="1"/>
      <c r="GO237" s="188"/>
      <c r="GP237" s="1"/>
      <c r="GQ237" s="188"/>
      <c r="GR237" s="1"/>
      <c r="GS237" s="188"/>
      <c r="GT237" s="1"/>
      <c r="GU237" s="188"/>
      <c r="GV237" s="1"/>
      <c r="GW237" s="188"/>
      <c r="GX237" s="1"/>
      <c r="GY237" s="188"/>
      <c r="GZ237" s="1"/>
      <c r="HA237" s="188"/>
      <c r="HB237" s="1"/>
      <c r="HC237" s="188"/>
      <c r="HD237" s="1"/>
      <c r="HE237" s="188"/>
      <c r="HF237" s="1"/>
      <c r="HG237" s="188"/>
      <c r="HH237" s="1"/>
      <c r="HI237" s="188"/>
      <c r="HJ237" s="1"/>
      <c r="HK237" s="188"/>
      <c r="HL237" s="1"/>
      <c r="HM237" s="188"/>
      <c r="HN237" s="1"/>
      <c r="HO237" s="188"/>
      <c r="HP237" s="1"/>
      <c r="HQ237" s="188"/>
      <c r="HR237" s="1"/>
      <c r="HS237" s="188"/>
      <c r="HT237" s="1"/>
      <c r="HU237" s="188"/>
      <c r="HV237" s="1"/>
      <c r="HW237" s="188"/>
      <c r="HX237" s="1"/>
      <c r="HY237" s="188"/>
      <c r="HZ237" s="1"/>
      <c r="IA237" s="188"/>
      <c r="IB237" s="1"/>
      <c r="IC237" s="188"/>
      <c r="ID237" s="1"/>
      <c r="IE237" s="188"/>
      <c r="IF237" s="1"/>
      <c r="IG237" s="188"/>
      <c r="IH237" s="1"/>
      <c r="II237" s="188"/>
      <c r="IJ237" s="1"/>
      <c r="IK237" s="188"/>
      <c r="IL237" s="1"/>
      <c r="IM237" s="188"/>
      <c r="IN237" s="1"/>
      <c r="IO237" s="188"/>
      <c r="IP237" s="1"/>
      <c r="IQ237" s="188"/>
      <c r="IR237" s="1"/>
      <c r="IS237" s="188"/>
      <c r="IT237" s="1"/>
      <c r="IU237" s="188"/>
      <c r="IV237" s="1"/>
      <c r="IW237" s="188"/>
      <c r="IX237" s="1"/>
      <c r="IY237" s="188"/>
      <c r="IZ237" s="1"/>
      <c r="JA237" s="188"/>
      <c r="JB237" s="1"/>
      <c r="JC237" s="188"/>
      <c r="JD237" s="1"/>
      <c r="JE237" s="188"/>
      <c r="JF237" s="1"/>
      <c r="JG237" s="188"/>
      <c r="JH237" s="1"/>
      <c r="JI237" s="188"/>
      <c r="JJ237" s="1"/>
      <c r="JK237" s="188"/>
      <c r="JL237" s="1"/>
      <c r="JM237" s="188"/>
      <c r="JN237" s="1"/>
      <c r="JO237" s="188"/>
      <c r="JP237" s="1"/>
      <c r="JQ237" s="188"/>
      <c r="JR237" s="1"/>
      <c r="JS237" s="188"/>
      <c r="JT237" s="1"/>
      <c r="JU237" s="188"/>
      <c r="JV237" s="1"/>
      <c r="JW237" s="188"/>
      <c r="JX237" s="1"/>
      <c r="JY237" s="188"/>
      <c r="JZ237" s="1"/>
      <c r="KA237" s="188"/>
      <c r="KB237" s="1"/>
      <c r="KC237" s="188"/>
      <c r="KD237" s="1"/>
      <c r="KE237" s="188"/>
      <c r="KF237" s="1"/>
      <c r="KG237" s="188"/>
      <c r="KH237" s="1"/>
      <c r="KI237" s="188"/>
      <c r="KJ237" s="1"/>
      <c r="KK237" s="188"/>
      <c r="KL237" s="1"/>
      <c r="KM237" s="188"/>
      <c r="KN237" s="1"/>
      <c r="KO237" s="188"/>
      <c r="KP237" s="1"/>
      <c r="KQ237" s="188"/>
      <c r="KR237" s="1"/>
      <c r="KS237" s="188"/>
      <c r="KT237" s="1"/>
      <c r="KU237" s="188"/>
      <c r="KV237" s="1"/>
      <c r="KW237" s="188"/>
      <c r="KX237" s="1"/>
      <c r="KY237" s="188"/>
      <c r="KZ237" s="1"/>
      <c r="LA237" s="188"/>
      <c r="LB237" s="1"/>
      <c r="LC237" s="188"/>
      <c r="LD237" s="1"/>
      <c r="LE237" s="188"/>
      <c r="LF237" s="1"/>
      <c r="LG237" s="188"/>
      <c r="LH237" s="1"/>
      <c r="LI237" s="188"/>
      <c r="LJ237" s="1"/>
      <c r="LK237" s="188"/>
      <c r="LL237" s="1"/>
      <c r="LM237" s="188"/>
      <c r="LN237" s="1"/>
      <c r="LO237" s="188"/>
      <c r="LP237" s="1"/>
      <c r="LQ237" s="188"/>
      <c r="LR237" s="1"/>
      <c r="LS237" s="188"/>
      <c r="LT237" s="1"/>
      <c r="LU237" s="188"/>
      <c r="LV237" s="1"/>
      <c r="LW237" s="188"/>
      <c r="LX237" s="1"/>
      <c r="LY237" s="188"/>
      <c r="LZ237" s="1"/>
      <c r="MA237" s="188"/>
      <c r="MB237" s="1"/>
      <c r="MC237" s="188"/>
      <c r="MD237" s="1"/>
      <c r="ME237" s="188"/>
      <c r="MF237" s="1"/>
      <c r="MG237" s="188"/>
      <c r="MH237" s="1"/>
      <c r="MI237" s="188"/>
      <c r="MJ237" s="1"/>
      <c r="MK237" s="188"/>
      <c r="ML237" s="1"/>
      <c r="MM237" s="188"/>
      <c r="MN237" s="1"/>
      <c r="MO237" s="188"/>
      <c r="MP237" s="1"/>
      <c r="MQ237" s="188"/>
      <c r="MR237" s="1"/>
      <c r="MS237" s="188"/>
      <c r="MT237" s="1"/>
      <c r="MU237" s="188"/>
      <c r="MV237" s="1"/>
      <c r="MW237" s="188"/>
      <c r="MX237" s="1"/>
      <c r="MY237" s="188"/>
      <c r="MZ237" s="1"/>
      <c r="NA237" s="188"/>
      <c r="NB237" s="1"/>
      <c r="NC237" s="188"/>
      <c r="ND237" s="1"/>
      <c r="NE237" s="188"/>
      <c r="NF237" s="1"/>
      <c r="NG237" s="188"/>
      <c r="NH237" s="1"/>
      <c r="NI237" s="188"/>
      <c r="NJ237" s="1"/>
      <c r="NK237" s="188"/>
      <c r="NL237" s="1"/>
      <c r="NM237" s="188"/>
      <c r="NN237" s="1"/>
      <c r="NO237" s="188"/>
      <c r="NP237" s="1"/>
      <c r="NQ237" s="188"/>
      <c r="NR237" s="1"/>
      <c r="NS237" s="188"/>
      <c r="NT237" s="1"/>
      <c r="NU237" s="188"/>
      <c r="NV237" s="1"/>
      <c r="NW237" s="188"/>
      <c r="NX237" s="1"/>
      <c r="NY237" s="188"/>
      <c r="NZ237" s="1"/>
      <c r="OA237" s="188"/>
      <c r="OB237" s="1"/>
      <c r="OC237" s="188"/>
      <c r="OD237" s="1"/>
      <c r="OE237" s="188"/>
      <c r="OF237" s="1"/>
      <c r="OG237" s="188"/>
      <c r="OH237" s="1"/>
      <c r="OI237" s="188"/>
      <c r="OJ237" s="1"/>
      <c r="OK237" s="188"/>
      <c r="OL237" s="1"/>
      <c r="OM237" s="188"/>
      <c r="ON237" s="1"/>
      <c r="OO237" s="188"/>
      <c r="OP237" s="1"/>
      <c r="OQ237" s="188"/>
      <c r="OR237" s="1"/>
      <c r="OS237" s="188"/>
      <c r="OT237" s="1"/>
      <c r="OU237" s="188"/>
      <c r="OV237" s="1"/>
      <c r="OW237" s="188"/>
      <c r="OX237" s="1"/>
      <c r="OY237" s="188"/>
      <c r="OZ237" s="1"/>
      <c r="PA237" s="188"/>
      <c r="PB237" s="1"/>
      <c r="PC237" s="188"/>
      <c r="PD237" s="1"/>
      <c r="PE237" s="188"/>
      <c r="PF237" s="1"/>
      <c r="PG237" s="188"/>
      <c r="PH237" s="1"/>
      <c r="PI237" s="188"/>
      <c r="PJ237" s="1"/>
      <c r="PK237" s="188"/>
      <c r="PL237" s="1"/>
      <c r="PM237" s="188"/>
      <c r="PN237" s="1"/>
      <c r="PO237" s="188"/>
      <c r="PP237" s="1"/>
      <c r="PQ237" s="188"/>
      <c r="PR237" s="1"/>
      <c r="PS237" s="188"/>
      <c r="PT237" s="1"/>
      <c r="PU237" s="188"/>
      <c r="PV237" s="1"/>
      <c r="PW237" s="188"/>
      <c r="PX237" s="1"/>
      <c r="PY237" s="188"/>
      <c r="PZ237" s="1"/>
      <c r="QA237" s="188"/>
      <c r="QB237" s="1"/>
      <c r="QC237" s="188"/>
      <c r="QD237" s="1"/>
      <c r="QE237" s="188"/>
      <c r="QF237" s="1"/>
      <c r="QG237" s="188"/>
      <c r="QH237" s="1"/>
      <c r="QI237" s="188"/>
      <c r="QJ237" s="1"/>
      <c r="QK237" s="188"/>
      <c r="QL237" s="1"/>
      <c r="QM237" s="188"/>
      <c r="QN237" s="1"/>
      <c r="QO237" s="188"/>
      <c r="QP237" s="1"/>
      <c r="QQ237" s="188"/>
      <c r="QR237" s="1"/>
      <c r="QS237" s="188"/>
      <c r="QT237" s="1"/>
      <c r="QU237" s="188"/>
      <c r="QV237" s="1"/>
      <c r="QW237" s="188"/>
      <c r="QX237" s="1"/>
      <c r="QY237" s="188"/>
      <c r="QZ237" s="1"/>
      <c r="RA237" s="188"/>
      <c r="RB237" s="1"/>
      <c r="RC237" s="188"/>
      <c r="RD237" s="1"/>
      <c r="RE237" s="188"/>
      <c r="RF237" s="1"/>
      <c r="RG237" s="188"/>
      <c r="RH237" s="1"/>
      <c r="RI237" s="188"/>
      <c r="RJ237" s="1"/>
      <c r="RK237" s="188"/>
      <c r="RL237" s="1"/>
      <c r="RM237" s="188"/>
      <c r="RN237" s="1"/>
      <c r="RO237" s="188"/>
      <c r="RP237" s="1"/>
      <c r="RQ237" s="188"/>
      <c r="RR237" s="1"/>
      <c r="RS237" s="188"/>
      <c r="RT237" s="1"/>
      <c r="RU237" s="188"/>
      <c r="RV237" s="1"/>
      <c r="RW237" s="188"/>
      <c r="RX237" s="1"/>
      <c r="RY237" s="188"/>
      <c r="RZ237" s="1"/>
      <c r="SA237" s="188"/>
      <c r="SB237" s="1"/>
      <c r="SC237" s="188"/>
      <c r="SD237" s="1"/>
      <c r="SE237" s="188"/>
      <c r="SF237" s="1"/>
      <c r="SG237" s="188"/>
      <c r="SH237" s="1"/>
      <c r="SI237" s="188"/>
      <c r="SJ237" s="1"/>
      <c r="SK237" s="188"/>
      <c r="SL237" s="1"/>
      <c r="SM237" s="188"/>
      <c r="SN237" s="1"/>
      <c r="SO237" s="188"/>
      <c r="SP237" s="1"/>
      <c r="SQ237" s="188"/>
      <c r="SR237" s="1"/>
      <c r="SS237" s="188"/>
      <c r="ST237" s="1"/>
      <c r="SU237" s="188"/>
      <c r="SV237" s="1"/>
      <c r="SW237" s="188"/>
      <c r="SX237" s="1"/>
      <c r="SY237" s="188"/>
      <c r="SZ237" s="1"/>
      <c r="TA237" s="188"/>
      <c r="TB237" s="1"/>
      <c r="TC237" s="188"/>
      <c r="TD237" s="1"/>
      <c r="TE237" s="188"/>
      <c r="TF237" s="1"/>
      <c r="TG237" s="188"/>
      <c r="TH237" s="1"/>
      <c r="TI237" s="188"/>
      <c r="TJ237" s="1"/>
      <c r="TK237" s="188"/>
      <c r="TL237" s="1"/>
      <c r="TM237" s="188"/>
      <c r="TN237" s="1"/>
      <c r="TO237" s="188"/>
      <c r="TP237" s="1"/>
      <c r="TQ237" s="188"/>
      <c r="TR237" s="1"/>
      <c r="TS237" s="188"/>
      <c r="TT237" s="1"/>
      <c r="TU237" s="188"/>
      <c r="TV237" s="1"/>
      <c r="TW237" s="188"/>
      <c r="TX237" s="1"/>
      <c r="TY237" s="188"/>
      <c r="TZ237" s="1"/>
      <c r="UA237" s="188"/>
      <c r="UB237" s="1"/>
      <c r="UC237" s="188"/>
      <c r="UD237" s="1"/>
      <c r="UE237" s="188"/>
      <c r="UF237" s="1"/>
      <c r="UG237" s="188"/>
      <c r="UH237" s="1"/>
      <c r="UI237" s="188"/>
      <c r="UJ237" s="1"/>
      <c r="UK237" s="188"/>
      <c r="UL237" s="1"/>
      <c r="UM237" s="188"/>
      <c r="UN237" s="1"/>
      <c r="UO237" s="188"/>
      <c r="UP237" s="1"/>
      <c r="UQ237" s="188"/>
      <c r="UR237" s="1"/>
      <c r="US237" s="188"/>
      <c r="UT237" s="1"/>
      <c r="UU237" s="188"/>
      <c r="UV237" s="1"/>
      <c r="UW237" s="188"/>
      <c r="UX237" s="1"/>
      <c r="UY237" s="188"/>
      <c r="UZ237" s="1"/>
      <c r="VA237" s="188"/>
      <c r="VB237" s="1"/>
      <c r="VC237" s="188"/>
      <c r="VD237" s="1"/>
      <c r="VE237" s="188"/>
      <c r="VF237" s="1"/>
      <c r="VG237" s="188"/>
      <c r="VH237" s="1"/>
      <c r="VI237" s="188"/>
      <c r="VJ237" s="1"/>
      <c r="VK237" s="188"/>
      <c r="VL237" s="1"/>
      <c r="VM237" s="188"/>
      <c r="VN237" s="1"/>
      <c r="VO237" s="188"/>
      <c r="VP237" s="1"/>
      <c r="VQ237" s="188"/>
      <c r="VR237" s="1"/>
      <c r="VS237" s="188"/>
      <c r="VT237" s="1"/>
      <c r="VU237" s="188"/>
      <c r="VV237" s="1"/>
      <c r="VW237" s="188"/>
      <c r="VX237" s="1"/>
      <c r="VY237" s="188"/>
      <c r="VZ237" s="1"/>
      <c r="WA237" s="188"/>
      <c r="WB237" s="1"/>
      <c r="WC237" s="188"/>
      <c r="WD237" s="1"/>
      <c r="WE237" s="188"/>
      <c r="WF237" s="1"/>
      <c r="WG237" s="188"/>
      <c r="WH237" s="1"/>
      <c r="WI237" s="188"/>
      <c r="WJ237" s="1"/>
      <c r="WK237" s="188"/>
    </row>
    <row r="238" ht="15" customHeight="1">
      <c r="A238" s="267" t="s">
        <v>224</v>
      </c>
      <c r="B238" s="269"/>
      <c r="C238" s="269"/>
      <c r="D238" s="270"/>
      <c r="E238" s="271"/>
      <c r="F238" s="271"/>
      <c r="G238" s="529"/>
      <c r="H238" s="530"/>
      <c r="I238" s="530"/>
      <c r="J238" s="529"/>
      <c r="K238" s="238"/>
      <c r="L238" s="146"/>
      <c r="M238" s="147"/>
      <c r="N238" s="147"/>
      <c r="O238" s="147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  <c r="AA238" s="147"/>
      <c r="AB238" s="147"/>
      <c r="AC238" s="147"/>
      <c r="AD238" s="147"/>
      <c r="AE238" s="147"/>
      <c r="AF238" s="147"/>
      <c r="AG238" s="147"/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88"/>
      <c r="BH238" s="1"/>
      <c r="BI238" s="188"/>
      <c r="BJ238" s="1"/>
      <c r="BK238" s="188"/>
      <c r="BL238" s="1"/>
      <c r="BM238" s="188"/>
      <c r="BN238" s="1"/>
      <c r="BO238" s="188"/>
      <c r="BP238" s="1"/>
      <c r="BQ238" s="188"/>
      <c r="BR238" s="1"/>
      <c r="BS238" s="188"/>
      <c r="BT238" s="1"/>
      <c r="BU238" s="188"/>
      <c r="BV238" s="1"/>
      <c r="BW238" s="188"/>
      <c r="BX238" s="1"/>
      <c r="BY238" s="188"/>
      <c r="BZ238" s="1"/>
      <c r="CA238" s="188"/>
      <c r="CB238" s="1"/>
      <c r="CC238" s="188"/>
      <c r="CD238" s="1"/>
      <c r="CE238" s="188"/>
      <c r="CF238" s="1"/>
      <c r="CG238" s="188"/>
      <c r="CH238" s="1"/>
      <c r="CI238" s="188"/>
      <c r="CJ238" s="1"/>
      <c r="CK238" s="188"/>
      <c r="CL238" s="1"/>
      <c r="CM238" s="188"/>
      <c r="CN238" s="1"/>
      <c r="CO238" s="188"/>
      <c r="CP238" s="1"/>
      <c r="CQ238" s="188"/>
      <c r="CR238" s="1"/>
      <c r="CS238" s="188"/>
      <c r="CT238" s="1"/>
      <c r="CU238" s="188"/>
      <c r="CV238" s="1"/>
      <c r="CW238" s="188"/>
      <c r="CX238" s="1"/>
      <c r="CY238" s="188"/>
      <c r="CZ238" s="1"/>
      <c r="DA238" s="188"/>
      <c r="DB238" s="1"/>
      <c r="DC238" s="188"/>
      <c r="DD238" s="1"/>
      <c r="DE238" s="188"/>
      <c r="DF238" s="1"/>
      <c r="DG238" s="188"/>
      <c r="DH238" s="1"/>
      <c r="DI238" s="188"/>
      <c r="DJ238" s="1"/>
      <c r="DK238" s="188"/>
      <c r="DL238" s="1"/>
      <c r="DM238" s="188"/>
      <c r="DN238" s="1"/>
      <c r="DO238" s="188"/>
      <c r="DP238" s="1"/>
      <c r="DQ238" s="188"/>
      <c r="DR238" s="1"/>
      <c r="DS238" s="188"/>
      <c r="DT238" s="1"/>
      <c r="DU238" s="188"/>
      <c r="DV238" s="1"/>
      <c r="DW238" s="188"/>
      <c r="DX238" s="1"/>
      <c r="DY238" s="188"/>
      <c r="DZ238" s="1"/>
      <c r="EA238" s="188"/>
      <c r="EB238" s="1"/>
      <c r="EC238" s="188"/>
      <c r="ED238" s="1"/>
      <c r="EE238" s="188"/>
      <c r="EF238" s="1"/>
      <c r="EG238" s="188"/>
      <c r="EH238" s="1"/>
      <c r="EI238" s="188"/>
      <c r="EJ238" s="1"/>
      <c r="EK238" s="188"/>
      <c r="EL238" s="1"/>
      <c r="EM238" s="188"/>
      <c r="EN238" s="1"/>
      <c r="EO238" s="188"/>
      <c r="EP238" s="1"/>
      <c r="EQ238" s="188"/>
      <c r="ER238" s="1"/>
      <c r="ES238" s="188"/>
      <c r="ET238" s="1"/>
      <c r="EU238" s="188"/>
      <c r="EV238" s="1"/>
      <c r="EW238" s="188"/>
      <c r="EX238" s="1"/>
      <c r="EY238" s="188"/>
      <c r="EZ238" s="1"/>
      <c r="FA238" s="188"/>
      <c r="FB238" s="1"/>
      <c r="FC238" s="188"/>
      <c r="FD238" s="1"/>
      <c r="FE238" s="188"/>
      <c r="FF238" s="1"/>
      <c r="FG238" s="188"/>
      <c r="FH238" s="1"/>
      <c r="FI238" s="188"/>
      <c r="FJ238" s="1"/>
      <c r="FK238" s="188"/>
      <c r="FL238" s="1"/>
      <c r="FM238" s="188"/>
      <c r="FN238" s="1"/>
      <c r="FO238" s="188"/>
      <c r="FP238" s="1"/>
      <c r="FQ238" s="188"/>
      <c r="FR238" s="1"/>
      <c r="FS238" s="188"/>
      <c r="FT238" s="1"/>
      <c r="FU238" s="188"/>
      <c r="FV238" s="1"/>
      <c r="FW238" s="188"/>
      <c r="FX238" s="1"/>
      <c r="FY238" s="188"/>
      <c r="FZ238" s="1"/>
      <c r="GA238" s="188"/>
      <c r="GB238" s="1"/>
      <c r="GC238" s="188"/>
      <c r="GD238" s="1"/>
      <c r="GE238" s="188"/>
      <c r="GF238" s="1"/>
      <c r="GG238" s="188"/>
      <c r="GH238" s="1"/>
      <c r="GI238" s="188"/>
      <c r="GJ238" s="1"/>
      <c r="GK238" s="188"/>
      <c r="GL238" s="1"/>
      <c r="GM238" s="188"/>
      <c r="GN238" s="1"/>
      <c r="GO238" s="188"/>
      <c r="GP238" s="1"/>
      <c r="GQ238" s="188"/>
      <c r="GR238" s="1"/>
      <c r="GS238" s="188"/>
      <c r="GT238" s="1"/>
      <c r="GU238" s="188"/>
      <c r="GV238" s="1"/>
      <c r="GW238" s="188"/>
      <c r="GX238" s="1"/>
      <c r="GY238" s="188"/>
      <c r="GZ238" s="1"/>
      <c r="HA238" s="188"/>
      <c r="HB238" s="1"/>
      <c r="HC238" s="188"/>
      <c r="HD238" s="1"/>
      <c r="HE238" s="188"/>
      <c r="HF238" s="1"/>
      <c r="HG238" s="188"/>
      <c r="HH238" s="1"/>
      <c r="HI238" s="188"/>
      <c r="HJ238" s="1"/>
      <c r="HK238" s="188"/>
      <c r="HL238" s="1"/>
      <c r="HM238" s="188"/>
      <c r="HN238" s="1"/>
      <c r="HO238" s="188"/>
      <c r="HP238" s="1"/>
      <c r="HQ238" s="188"/>
      <c r="HR238" s="1"/>
      <c r="HS238" s="188"/>
      <c r="HT238" s="1"/>
      <c r="HU238" s="188"/>
      <c r="HV238" s="1"/>
      <c r="HW238" s="188"/>
      <c r="HX238" s="1"/>
      <c r="HY238" s="188"/>
      <c r="HZ238" s="1"/>
      <c r="IA238" s="188"/>
      <c r="IB238" s="1"/>
      <c r="IC238" s="188"/>
      <c r="ID238" s="1"/>
      <c r="IE238" s="188"/>
      <c r="IF238" s="1"/>
      <c r="IG238" s="188"/>
      <c r="IH238" s="1"/>
      <c r="II238" s="188"/>
      <c r="IJ238" s="1"/>
      <c r="IK238" s="188"/>
      <c r="IL238" s="1"/>
      <c r="IM238" s="188"/>
      <c r="IN238" s="1"/>
      <c r="IO238" s="188"/>
      <c r="IP238" s="1"/>
      <c r="IQ238" s="188"/>
      <c r="IR238" s="1"/>
      <c r="IS238" s="188"/>
      <c r="IT238" s="1"/>
      <c r="IU238" s="188"/>
      <c r="IV238" s="1"/>
      <c r="IW238" s="188"/>
      <c r="IX238" s="1"/>
      <c r="IY238" s="188"/>
      <c r="IZ238" s="1"/>
      <c r="JA238" s="188"/>
      <c r="JB238" s="1"/>
      <c r="JC238" s="188"/>
      <c r="JD238" s="1"/>
      <c r="JE238" s="188"/>
      <c r="JF238" s="1"/>
      <c r="JG238" s="188"/>
      <c r="JH238" s="1"/>
      <c r="JI238" s="188"/>
      <c r="JJ238" s="1"/>
      <c r="JK238" s="188"/>
      <c r="JL238" s="1"/>
      <c r="JM238" s="188"/>
      <c r="JN238" s="1"/>
      <c r="JO238" s="188"/>
      <c r="JP238" s="1"/>
      <c r="JQ238" s="188"/>
      <c r="JR238" s="1"/>
      <c r="JS238" s="188"/>
      <c r="JT238" s="1"/>
      <c r="JU238" s="188"/>
      <c r="JV238" s="1"/>
      <c r="JW238" s="188"/>
      <c r="JX238" s="1"/>
      <c r="JY238" s="188"/>
      <c r="JZ238" s="1"/>
      <c r="KA238" s="188"/>
      <c r="KB238" s="1"/>
      <c r="KC238" s="188"/>
      <c r="KD238" s="1"/>
      <c r="KE238" s="188"/>
      <c r="KF238" s="1"/>
      <c r="KG238" s="188"/>
      <c r="KH238" s="1"/>
      <c r="KI238" s="188"/>
      <c r="KJ238" s="1"/>
      <c r="KK238" s="188"/>
      <c r="KL238" s="1"/>
      <c r="KM238" s="188"/>
      <c r="KN238" s="1"/>
      <c r="KO238" s="188"/>
      <c r="KP238" s="1"/>
      <c r="KQ238" s="188"/>
      <c r="KR238" s="1"/>
      <c r="KS238" s="188"/>
      <c r="KT238" s="1"/>
      <c r="KU238" s="188"/>
      <c r="KV238" s="1"/>
      <c r="KW238" s="188"/>
      <c r="KX238" s="1"/>
      <c r="KY238" s="188"/>
      <c r="KZ238" s="1"/>
      <c r="LA238" s="188"/>
      <c r="LB238" s="1"/>
      <c r="LC238" s="188"/>
      <c r="LD238" s="1"/>
      <c r="LE238" s="188"/>
      <c r="LF238" s="1"/>
      <c r="LG238" s="188"/>
      <c r="LH238" s="1"/>
      <c r="LI238" s="188"/>
      <c r="LJ238" s="1"/>
      <c r="LK238" s="188"/>
      <c r="LL238" s="1"/>
      <c r="LM238" s="188"/>
      <c r="LN238" s="1"/>
      <c r="LO238" s="188"/>
      <c r="LP238" s="1"/>
      <c r="LQ238" s="188"/>
      <c r="LR238" s="1"/>
      <c r="LS238" s="188"/>
      <c r="LT238" s="1"/>
      <c r="LU238" s="188"/>
      <c r="LV238" s="1"/>
      <c r="LW238" s="188"/>
      <c r="LX238" s="1"/>
      <c r="LY238" s="188"/>
      <c r="LZ238" s="1"/>
      <c r="MA238" s="188"/>
      <c r="MB238" s="1"/>
      <c r="MC238" s="188"/>
      <c r="MD238" s="1"/>
      <c r="ME238" s="188"/>
      <c r="MF238" s="1"/>
      <c r="MG238" s="188"/>
      <c r="MH238" s="1"/>
      <c r="MI238" s="188"/>
      <c r="MJ238" s="1"/>
      <c r="MK238" s="188"/>
      <c r="ML238" s="1"/>
      <c r="MM238" s="188"/>
      <c r="MN238" s="1"/>
      <c r="MO238" s="188"/>
      <c r="MP238" s="1"/>
      <c r="MQ238" s="188"/>
      <c r="MR238" s="1"/>
      <c r="MS238" s="188"/>
      <c r="MT238" s="1"/>
      <c r="MU238" s="188"/>
      <c r="MV238" s="1"/>
      <c r="MW238" s="188"/>
      <c r="MX238" s="1"/>
      <c r="MY238" s="188"/>
      <c r="MZ238" s="1"/>
      <c r="NA238" s="188"/>
      <c r="NB238" s="1"/>
      <c r="NC238" s="188"/>
      <c r="ND238" s="1"/>
      <c r="NE238" s="188"/>
      <c r="NF238" s="1"/>
      <c r="NG238" s="188"/>
      <c r="NH238" s="1"/>
      <c r="NI238" s="188"/>
      <c r="NJ238" s="1"/>
      <c r="NK238" s="188"/>
      <c r="NL238" s="1"/>
      <c r="NM238" s="188"/>
      <c r="NN238" s="1"/>
      <c r="NO238" s="188"/>
      <c r="NP238" s="1"/>
      <c r="NQ238" s="188"/>
      <c r="NR238" s="1"/>
      <c r="NS238" s="188"/>
      <c r="NT238" s="1"/>
      <c r="NU238" s="188"/>
      <c r="NV238" s="1"/>
      <c r="NW238" s="188"/>
      <c r="NX238" s="1"/>
      <c r="NY238" s="188"/>
      <c r="NZ238" s="1"/>
      <c r="OA238" s="188"/>
      <c r="OB238" s="1"/>
      <c r="OC238" s="188"/>
      <c r="OD238" s="1"/>
      <c r="OE238" s="188"/>
      <c r="OF238" s="1"/>
      <c r="OG238" s="188"/>
      <c r="OH238" s="1"/>
      <c r="OI238" s="188"/>
      <c r="OJ238" s="1"/>
      <c r="OK238" s="188"/>
      <c r="OL238" s="1"/>
      <c r="OM238" s="188"/>
      <c r="ON238" s="1"/>
      <c r="OO238" s="188"/>
      <c r="OP238" s="1"/>
      <c r="OQ238" s="188"/>
      <c r="OR238" s="1"/>
      <c r="OS238" s="188"/>
      <c r="OT238" s="1"/>
      <c r="OU238" s="188"/>
      <c r="OV238" s="1"/>
      <c r="OW238" s="188"/>
      <c r="OX238" s="1"/>
      <c r="OY238" s="188"/>
      <c r="OZ238" s="1"/>
      <c r="PA238" s="188"/>
      <c r="PB238" s="1"/>
      <c r="PC238" s="188"/>
      <c r="PD238" s="1"/>
      <c r="PE238" s="188"/>
      <c r="PF238" s="1"/>
      <c r="PG238" s="188"/>
      <c r="PH238" s="1"/>
      <c r="PI238" s="188"/>
      <c r="PJ238" s="1"/>
      <c r="PK238" s="188"/>
      <c r="PL238" s="1"/>
      <c r="PM238" s="188"/>
      <c r="PN238" s="1"/>
      <c r="PO238" s="188"/>
      <c r="PP238" s="1"/>
      <c r="PQ238" s="188"/>
      <c r="PR238" s="1"/>
      <c r="PS238" s="188"/>
      <c r="PT238" s="1"/>
      <c r="PU238" s="188"/>
      <c r="PV238" s="1"/>
      <c r="PW238" s="188"/>
      <c r="PX238" s="1"/>
      <c r="PY238" s="188"/>
      <c r="PZ238" s="1"/>
      <c r="QA238" s="188"/>
      <c r="QB238" s="1"/>
      <c r="QC238" s="188"/>
      <c r="QD238" s="1"/>
      <c r="QE238" s="188"/>
      <c r="QF238" s="1"/>
      <c r="QG238" s="188"/>
      <c r="QH238" s="1"/>
      <c r="QI238" s="188"/>
      <c r="QJ238" s="1"/>
      <c r="QK238" s="188"/>
      <c r="QL238" s="1"/>
      <c r="QM238" s="188"/>
      <c r="QN238" s="1"/>
      <c r="QO238" s="188"/>
      <c r="QP238" s="1"/>
      <c r="QQ238" s="188"/>
      <c r="QR238" s="1"/>
      <c r="QS238" s="188"/>
      <c r="QT238" s="1"/>
      <c r="QU238" s="188"/>
      <c r="QV238" s="1"/>
      <c r="QW238" s="188"/>
      <c r="QX238" s="1"/>
      <c r="QY238" s="188"/>
      <c r="QZ238" s="1"/>
      <c r="RA238" s="188"/>
      <c r="RB238" s="1"/>
      <c r="RC238" s="188"/>
      <c r="RD238" s="1"/>
      <c r="RE238" s="188"/>
      <c r="RF238" s="1"/>
      <c r="RG238" s="188"/>
      <c r="RH238" s="1"/>
      <c r="RI238" s="188"/>
      <c r="RJ238" s="1"/>
      <c r="RK238" s="188"/>
      <c r="RL238" s="1"/>
      <c r="RM238" s="188"/>
      <c r="RN238" s="1"/>
      <c r="RO238" s="188"/>
      <c r="RP238" s="1"/>
      <c r="RQ238" s="188"/>
      <c r="RR238" s="1"/>
      <c r="RS238" s="188"/>
      <c r="RT238" s="1"/>
      <c r="RU238" s="188"/>
      <c r="RV238" s="1"/>
      <c r="RW238" s="188"/>
      <c r="RX238" s="1"/>
      <c r="RY238" s="188"/>
      <c r="RZ238" s="1"/>
      <c r="SA238" s="188"/>
      <c r="SB238" s="1"/>
      <c r="SC238" s="188"/>
      <c r="SD238" s="1"/>
      <c r="SE238" s="188"/>
      <c r="SF238" s="1"/>
      <c r="SG238" s="188"/>
      <c r="SH238" s="1"/>
      <c r="SI238" s="188"/>
      <c r="SJ238" s="1"/>
      <c r="SK238" s="188"/>
      <c r="SL238" s="1"/>
      <c r="SM238" s="188"/>
      <c r="SN238" s="1"/>
      <c r="SO238" s="188"/>
      <c r="SP238" s="1"/>
      <c r="SQ238" s="188"/>
      <c r="SR238" s="1"/>
      <c r="SS238" s="188"/>
      <c r="ST238" s="1"/>
      <c r="SU238" s="188"/>
      <c r="SV238" s="1"/>
      <c r="SW238" s="188"/>
      <c r="SX238" s="1"/>
      <c r="SY238" s="188"/>
      <c r="SZ238" s="1"/>
      <c r="TA238" s="188"/>
      <c r="TB238" s="1"/>
      <c r="TC238" s="188"/>
      <c r="TD238" s="1"/>
      <c r="TE238" s="188"/>
      <c r="TF238" s="1"/>
      <c r="TG238" s="188"/>
      <c r="TH238" s="1"/>
      <c r="TI238" s="188"/>
      <c r="TJ238" s="1"/>
      <c r="TK238" s="188"/>
      <c r="TL238" s="1"/>
      <c r="TM238" s="188"/>
      <c r="TN238" s="1"/>
      <c r="TO238" s="188"/>
      <c r="TP238" s="1"/>
      <c r="TQ238" s="188"/>
      <c r="TR238" s="1"/>
      <c r="TS238" s="188"/>
      <c r="TT238" s="1"/>
      <c r="TU238" s="188"/>
      <c r="TV238" s="1"/>
      <c r="TW238" s="188"/>
      <c r="TX238" s="1"/>
      <c r="TY238" s="188"/>
      <c r="TZ238" s="1"/>
      <c r="UA238" s="188"/>
      <c r="UB238" s="1"/>
      <c r="UC238" s="188"/>
      <c r="UD238" s="1"/>
      <c r="UE238" s="188"/>
      <c r="UF238" s="1"/>
      <c r="UG238" s="188"/>
      <c r="UH238" s="1"/>
      <c r="UI238" s="188"/>
      <c r="UJ238" s="1"/>
      <c r="UK238" s="188"/>
      <c r="UL238" s="1"/>
      <c r="UM238" s="188"/>
      <c r="UN238" s="1"/>
      <c r="UO238" s="188"/>
      <c r="UP238" s="1"/>
      <c r="UQ238" s="188"/>
      <c r="UR238" s="1"/>
      <c r="US238" s="188"/>
      <c r="UT238" s="1"/>
      <c r="UU238" s="188"/>
      <c r="UV238" s="1"/>
      <c r="UW238" s="188"/>
      <c r="UX238" s="1"/>
      <c r="UY238" s="188"/>
      <c r="UZ238" s="1"/>
      <c r="VA238" s="188"/>
      <c r="VB238" s="1"/>
      <c r="VC238" s="188"/>
      <c r="VD238" s="1"/>
      <c r="VE238" s="188"/>
      <c r="VF238" s="1"/>
      <c r="VG238" s="188"/>
      <c r="VH238" s="1"/>
      <c r="VI238" s="188"/>
      <c r="VJ238" s="1"/>
      <c r="VK238" s="188"/>
      <c r="VL238" s="1"/>
      <c r="VM238" s="188"/>
      <c r="VN238" s="1"/>
      <c r="VO238" s="188"/>
      <c r="VP238" s="1"/>
      <c r="VQ238" s="188"/>
      <c r="VR238" s="1"/>
      <c r="VS238" s="188"/>
      <c r="VT238" s="1"/>
      <c r="VU238" s="188"/>
      <c r="VV238" s="1"/>
      <c r="VW238" s="188"/>
      <c r="VX238" s="1"/>
      <c r="VY238" s="188"/>
      <c r="VZ238" s="1"/>
      <c r="WA238" s="188"/>
      <c r="WB238" s="1"/>
      <c r="WC238" s="188"/>
      <c r="WD238" s="1"/>
      <c r="WE238" s="188"/>
      <c r="WF238" s="1"/>
      <c r="WG238" s="188"/>
      <c r="WH238" s="1"/>
      <c r="WI238" s="188"/>
      <c r="WJ238" s="1"/>
      <c r="WK238" s="188"/>
    </row>
    <row r="239" ht="48">
      <c r="A239" s="198">
        <v>1</v>
      </c>
      <c r="B239" s="190" t="s">
        <v>243</v>
      </c>
      <c r="C239" s="531" t="s">
        <v>244</v>
      </c>
      <c r="D239" s="4">
        <v>1</v>
      </c>
      <c r="E239" s="200"/>
      <c r="F239" s="199">
        <v>50</v>
      </c>
      <c r="G239" s="199" t="s">
        <v>64</v>
      </c>
      <c r="H239" s="201">
        <v>25</v>
      </c>
      <c r="I239" s="201">
        <v>3</v>
      </c>
      <c r="J239" s="532">
        <v>3</v>
      </c>
      <c r="K239" s="533">
        <v>100</v>
      </c>
      <c r="L239" s="146"/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  <c r="AD239" s="147"/>
      <c r="AE239" s="147"/>
      <c r="AF239" s="147"/>
      <c r="AG239" s="147"/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249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  <c r="OE239" s="1"/>
      <c r="OF239" s="1"/>
      <c r="OG239" s="1"/>
      <c r="OH239" s="1"/>
      <c r="OI239" s="1"/>
      <c r="OJ239" s="1"/>
      <c r="OK239" s="1"/>
      <c r="OL239" s="1"/>
      <c r="OM239" s="1"/>
      <c r="ON239" s="1"/>
      <c r="OO239" s="1"/>
      <c r="OP239" s="1"/>
      <c r="OQ239" s="1"/>
      <c r="OR239" s="1"/>
      <c r="OS239" s="1"/>
      <c r="OT239" s="1"/>
      <c r="OU239" s="1"/>
      <c r="OV239" s="1"/>
      <c r="OW239" s="1"/>
      <c r="OX239" s="1"/>
      <c r="OY239" s="1"/>
      <c r="OZ239" s="1"/>
      <c r="PA239" s="1"/>
      <c r="PB239" s="1"/>
      <c r="PC239" s="1"/>
      <c r="PD239" s="1"/>
      <c r="PE239" s="1"/>
      <c r="PF239" s="1"/>
      <c r="PG239" s="1"/>
      <c r="PH239" s="1"/>
      <c r="PI239" s="1"/>
      <c r="PJ239" s="1"/>
      <c r="PK239" s="1"/>
      <c r="PL239" s="1"/>
      <c r="PM239" s="1"/>
      <c r="PN239" s="1"/>
      <c r="PO239" s="1"/>
      <c r="PP239" s="1"/>
      <c r="PQ239" s="1"/>
      <c r="PR239" s="1"/>
      <c r="PS239" s="1"/>
      <c r="PT239" s="1"/>
      <c r="PU239" s="1"/>
      <c r="PV239" s="1"/>
      <c r="PW239" s="1"/>
      <c r="PX239" s="1"/>
      <c r="PY239" s="1"/>
      <c r="PZ239" s="1"/>
      <c r="QA239" s="1"/>
      <c r="QB239" s="1"/>
      <c r="QC239" s="1"/>
      <c r="QD239" s="1"/>
      <c r="QE239" s="1"/>
      <c r="QF239" s="1"/>
      <c r="QG239" s="1"/>
      <c r="QH239" s="1"/>
      <c r="QI239" s="1"/>
      <c r="QJ239" s="1"/>
      <c r="QK239" s="1"/>
      <c r="QL239" s="1"/>
      <c r="QM239" s="1"/>
      <c r="QN239" s="1"/>
      <c r="QO239" s="1"/>
      <c r="QP239" s="1"/>
      <c r="QQ239" s="1"/>
      <c r="QR239" s="1"/>
      <c r="QS239" s="1"/>
      <c r="QT239" s="1"/>
      <c r="QU239" s="1"/>
      <c r="QV239" s="1"/>
      <c r="QW239" s="1"/>
      <c r="QX239" s="1"/>
      <c r="QY239" s="1"/>
      <c r="QZ239" s="1"/>
      <c r="RA239" s="1"/>
      <c r="RB239" s="1"/>
      <c r="RC239" s="1"/>
      <c r="RD239" s="1"/>
      <c r="RE239" s="1"/>
      <c r="RF239" s="1"/>
      <c r="RG239" s="1"/>
      <c r="RH239" s="1"/>
      <c r="RI239" s="1"/>
      <c r="RJ239" s="1"/>
      <c r="RK239" s="1"/>
      <c r="RL239" s="1"/>
      <c r="RM239" s="1"/>
      <c r="RN239" s="1"/>
      <c r="RO239" s="1"/>
      <c r="RP239" s="1"/>
      <c r="RQ239" s="1"/>
      <c r="RR239" s="1"/>
      <c r="RS239" s="1"/>
      <c r="RT239" s="1"/>
      <c r="RU239" s="1"/>
      <c r="RV239" s="1"/>
      <c r="RW239" s="1"/>
      <c r="RX239" s="1"/>
      <c r="RY239" s="1"/>
      <c r="RZ239" s="1"/>
      <c r="SA239" s="1"/>
      <c r="SB239" s="1"/>
      <c r="SC239" s="1"/>
      <c r="SD239" s="1"/>
      <c r="SE239" s="1"/>
      <c r="SF239" s="1"/>
      <c r="SG239" s="1"/>
      <c r="SH239" s="1"/>
      <c r="SI239" s="1"/>
      <c r="SJ239" s="1"/>
      <c r="SK239" s="1"/>
      <c r="SL239" s="1"/>
      <c r="SM239" s="1"/>
      <c r="SN239" s="1"/>
      <c r="SO239" s="1"/>
      <c r="SP239" s="1"/>
      <c r="SQ239" s="1"/>
      <c r="SR239" s="1"/>
      <c r="SS239" s="1"/>
      <c r="ST239" s="1"/>
      <c r="SU239" s="1"/>
      <c r="SV239" s="1"/>
      <c r="SW239" s="1"/>
      <c r="SX239" s="1"/>
      <c r="SY239" s="1"/>
      <c r="SZ239" s="1"/>
      <c r="TA239" s="1"/>
      <c r="TB239" s="1"/>
      <c r="TC239" s="1"/>
      <c r="TD239" s="1"/>
      <c r="TE239" s="1"/>
      <c r="TF239" s="1"/>
      <c r="TG239" s="1"/>
      <c r="TH239" s="1"/>
      <c r="TI239" s="1"/>
      <c r="TJ239" s="1"/>
      <c r="TK239" s="1"/>
      <c r="TL239" s="1"/>
      <c r="TM239" s="1"/>
      <c r="TN239" s="1"/>
      <c r="TO239" s="1"/>
      <c r="TP239" s="1"/>
      <c r="TQ239" s="1"/>
      <c r="TR239" s="1"/>
      <c r="TS239" s="1"/>
      <c r="TT239" s="1"/>
      <c r="TU239" s="1"/>
      <c r="TV239" s="1"/>
      <c r="TW239" s="1"/>
      <c r="TX239" s="1"/>
      <c r="TY239" s="1"/>
      <c r="TZ239" s="1"/>
      <c r="UA239" s="1"/>
      <c r="UB239" s="1"/>
      <c r="UC239" s="1"/>
      <c r="UD239" s="1"/>
      <c r="UE239" s="1"/>
      <c r="UF239" s="1"/>
      <c r="UG239" s="1"/>
      <c r="UH239" s="1"/>
      <c r="UI239" s="1"/>
      <c r="UJ239" s="1"/>
      <c r="UK239" s="1"/>
      <c r="UL239" s="1"/>
      <c r="UM239" s="1"/>
      <c r="UN239" s="1"/>
      <c r="UO239" s="1"/>
      <c r="UP239" s="1"/>
      <c r="UQ239" s="1"/>
      <c r="UR239" s="1"/>
      <c r="US239" s="1"/>
      <c r="UT239" s="1"/>
      <c r="UU239" s="1"/>
      <c r="UV239" s="1"/>
      <c r="UW239" s="1"/>
      <c r="UX239" s="1"/>
      <c r="UY239" s="1"/>
      <c r="UZ239" s="1"/>
      <c r="VA239" s="1"/>
      <c r="VB239" s="1"/>
      <c r="VC239" s="1"/>
      <c r="VD239" s="1"/>
      <c r="VE239" s="1"/>
      <c r="VF239" s="1"/>
      <c r="VG239" s="1"/>
      <c r="VH239" s="1"/>
      <c r="VI239" s="1"/>
      <c r="VJ239" s="1"/>
      <c r="VK239" s="1"/>
      <c r="VL239" s="1"/>
      <c r="VM239" s="1"/>
      <c r="VN239" s="1"/>
      <c r="VO239" s="1"/>
      <c r="VP239" s="1"/>
      <c r="VQ239" s="1"/>
      <c r="VR239" s="1"/>
      <c r="VS239" s="1"/>
      <c r="VT239" s="1"/>
      <c r="VU239" s="1"/>
      <c r="VV239" s="1"/>
      <c r="VW239" s="1"/>
      <c r="VX239" s="1"/>
      <c r="VY239" s="1"/>
      <c r="VZ239" s="1"/>
      <c r="WA239" s="1"/>
      <c r="WB239" s="1"/>
      <c r="WC239" s="1"/>
      <c r="WD239" s="1"/>
      <c r="WE239" s="1"/>
      <c r="WF239" s="1"/>
      <c r="WG239" s="1"/>
      <c r="WH239" s="1"/>
      <c r="WI239" s="1"/>
      <c r="WJ239" s="1"/>
      <c r="WK239" s="1"/>
    </row>
    <row r="240" ht="20.25" customHeight="1">
      <c r="A240" s="219">
        <v>1</v>
      </c>
      <c r="B240" s="214" t="s">
        <v>70</v>
      </c>
      <c r="C240" s="214"/>
      <c r="D240" s="315"/>
      <c r="E240" s="458"/>
      <c r="F240" s="215"/>
      <c r="G240" s="265"/>
      <c r="H240" s="217">
        <f>H239</f>
        <v>25</v>
      </c>
      <c r="I240" s="266">
        <f>I239</f>
        <v>3</v>
      </c>
      <c r="J240" s="216">
        <f>J239</f>
        <v>3</v>
      </c>
      <c r="K240" s="337"/>
      <c r="L240" s="146"/>
      <c r="M240" s="147"/>
      <c r="N240" s="147"/>
      <c r="O240" s="147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  <c r="AA240" s="147"/>
      <c r="AB240" s="147"/>
      <c r="AC240" s="147"/>
      <c r="AD240" s="147"/>
      <c r="AE240" s="147"/>
      <c r="AF240" s="147"/>
      <c r="AG240" s="147"/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249"/>
      <c r="BH240" s="188"/>
      <c r="BI240" s="1"/>
      <c r="BJ240" s="188"/>
      <c r="BK240" s="1"/>
      <c r="BL240" s="188"/>
      <c r="BM240" s="1"/>
      <c r="BN240" s="188"/>
      <c r="BO240" s="1"/>
      <c r="BP240" s="188"/>
      <c r="BQ240" s="1"/>
      <c r="BR240" s="188"/>
      <c r="BS240" s="1"/>
      <c r="BT240" s="188"/>
      <c r="BU240" s="1"/>
      <c r="BV240" s="188"/>
      <c r="BW240" s="1"/>
      <c r="BX240" s="188"/>
      <c r="BY240" s="1"/>
      <c r="BZ240" s="188"/>
      <c r="CA240" s="1"/>
      <c r="CB240" s="188"/>
      <c r="CC240" s="1"/>
      <c r="CD240" s="188"/>
      <c r="CE240" s="1"/>
      <c r="CF240" s="188"/>
      <c r="CG240" s="1"/>
      <c r="CH240" s="188"/>
      <c r="CI240" s="1"/>
      <c r="CJ240" s="188"/>
      <c r="CK240" s="1"/>
      <c r="CL240" s="188"/>
      <c r="CM240" s="1"/>
      <c r="CN240" s="188"/>
      <c r="CO240" s="1"/>
      <c r="CP240" s="188"/>
      <c r="CQ240" s="1"/>
      <c r="CR240" s="188"/>
      <c r="CS240" s="1"/>
      <c r="CT240" s="188"/>
      <c r="CU240" s="1"/>
      <c r="CV240" s="188"/>
      <c r="CW240" s="1"/>
      <c r="CX240" s="188"/>
      <c r="CY240" s="1"/>
      <c r="CZ240" s="188"/>
      <c r="DA240" s="1"/>
      <c r="DB240" s="188"/>
      <c r="DC240" s="1"/>
      <c r="DD240" s="188"/>
      <c r="DE240" s="1"/>
      <c r="DF240" s="188"/>
      <c r="DG240" s="1"/>
      <c r="DH240" s="188"/>
      <c r="DI240" s="1"/>
      <c r="DJ240" s="188"/>
      <c r="DK240" s="1"/>
      <c r="DL240" s="188"/>
      <c r="DM240" s="1"/>
      <c r="DN240" s="188"/>
      <c r="DO240" s="1"/>
      <c r="DP240" s="188"/>
      <c r="DQ240" s="1"/>
      <c r="DR240" s="188"/>
      <c r="DS240" s="1"/>
      <c r="DT240" s="188"/>
      <c r="DU240" s="1"/>
      <c r="DV240" s="188"/>
      <c r="DW240" s="1"/>
      <c r="DX240" s="188"/>
      <c r="DY240" s="1"/>
      <c r="DZ240" s="188"/>
      <c r="EA240" s="1"/>
      <c r="EB240" s="188"/>
      <c r="EC240" s="1"/>
      <c r="ED240" s="188"/>
      <c r="EE240" s="1"/>
      <c r="EF240" s="188"/>
      <c r="EG240" s="1"/>
      <c r="EH240" s="188"/>
      <c r="EI240" s="1"/>
      <c r="EJ240" s="188"/>
      <c r="EK240" s="1"/>
      <c r="EL240" s="188"/>
      <c r="EM240" s="1"/>
      <c r="EN240" s="188"/>
      <c r="EO240" s="1"/>
      <c r="EP240" s="188"/>
      <c r="EQ240" s="1"/>
      <c r="ER240" s="188"/>
      <c r="ES240" s="1"/>
      <c r="ET240" s="188"/>
      <c r="EU240" s="1"/>
      <c r="EV240" s="188"/>
      <c r="EW240" s="1"/>
      <c r="EX240" s="188"/>
      <c r="EY240" s="1"/>
      <c r="EZ240" s="188"/>
      <c r="FA240" s="1"/>
      <c r="FB240" s="188"/>
      <c r="FC240" s="1"/>
      <c r="FD240" s="188"/>
      <c r="FE240" s="1"/>
      <c r="FF240" s="188"/>
      <c r="FG240" s="1"/>
      <c r="FH240" s="188"/>
      <c r="FI240" s="1"/>
      <c r="FJ240" s="188"/>
      <c r="FK240" s="1"/>
      <c r="FL240" s="188"/>
      <c r="FM240" s="1"/>
      <c r="FN240" s="188"/>
      <c r="FO240" s="1"/>
      <c r="FP240" s="188"/>
      <c r="FQ240" s="1"/>
      <c r="FR240" s="188"/>
      <c r="FS240" s="1"/>
      <c r="FT240" s="188"/>
      <c r="FU240" s="1"/>
      <c r="FV240" s="188"/>
      <c r="FW240" s="1"/>
      <c r="FX240" s="188"/>
      <c r="FY240" s="1"/>
      <c r="FZ240" s="188"/>
      <c r="GA240" s="1"/>
      <c r="GB240" s="188"/>
      <c r="GC240" s="1"/>
      <c r="GD240" s="188"/>
      <c r="GE240" s="1"/>
      <c r="GF240" s="188"/>
      <c r="GG240" s="1"/>
      <c r="GH240" s="188"/>
      <c r="GI240" s="1"/>
      <c r="GJ240" s="188"/>
      <c r="GK240" s="1"/>
      <c r="GL240" s="188"/>
      <c r="GM240" s="1"/>
      <c r="GN240" s="188"/>
      <c r="GO240" s="1"/>
      <c r="GP240" s="188"/>
      <c r="GQ240" s="1"/>
      <c r="GR240" s="188"/>
      <c r="GS240" s="1"/>
      <c r="GT240" s="188"/>
      <c r="GU240" s="1"/>
      <c r="GV240" s="188"/>
      <c r="GW240" s="1"/>
      <c r="GX240" s="188"/>
      <c r="GY240" s="1"/>
      <c r="GZ240" s="188"/>
      <c r="HA240" s="1"/>
      <c r="HB240" s="188"/>
      <c r="HC240" s="1"/>
      <c r="HD240" s="188"/>
      <c r="HE240" s="1"/>
      <c r="HF240" s="188"/>
      <c r="HG240" s="1"/>
      <c r="HH240" s="188"/>
      <c r="HI240" s="1"/>
      <c r="HJ240" s="188"/>
      <c r="HK240" s="1"/>
      <c r="HL240" s="188"/>
      <c r="HM240" s="1"/>
      <c r="HN240" s="188"/>
      <c r="HO240" s="1"/>
      <c r="HP240" s="188"/>
      <c r="HQ240" s="1"/>
      <c r="HR240" s="188"/>
      <c r="HS240" s="1"/>
      <c r="HT240" s="188"/>
      <c r="HU240" s="1"/>
      <c r="HV240" s="188"/>
      <c r="HW240" s="1"/>
      <c r="HX240" s="188"/>
      <c r="HY240" s="1"/>
      <c r="HZ240" s="188"/>
      <c r="IA240" s="1"/>
      <c r="IB240" s="188"/>
      <c r="IC240" s="1"/>
      <c r="ID240" s="188"/>
      <c r="IE240" s="1"/>
      <c r="IF240" s="188"/>
      <c r="IG240" s="1"/>
      <c r="IH240" s="188"/>
      <c r="II240" s="1"/>
      <c r="IJ240" s="188"/>
      <c r="IK240" s="1"/>
      <c r="IL240" s="188"/>
      <c r="IM240" s="1"/>
      <c r="IN240" s="188"/>
      <c r="IO240" s="1"/>
      <c r="IP240" s="188"/>
      <c r="IQ240" s="1"/>
      <c r="IR240" s="188"/>
      <c r="IS240" s="1"/>
      <c r="IT240" s="188"/>
      <c r="IU240" s="1"/>
      <c r="IV240" s="188"/>
      <c r="IW240" s="1"/>
      <c r="IX240" s="188"/>
      <c r="IY240" s="1"/>
      <c r="IZ240" s="188"/>
      <c r="JA240" s="1"/>
      <c r="JB240" s="188"/>
      <c r="JC240" s="1"/>
      <c r="JD240" s="188"/>
      <c r="JE240" s="1"/>
      <c r="JF240" s="188"/>
      <c r="JG240" s="1"/>
      <c r="JH240" s="188"/>
      <c r="JI240" s="1"/>
      <c r="JJ240" s="188"/>
      <c r="JK240" s="1"/>
      <c r="JL240" s="188"/>
      <c r="JM240" s="1"/>
      <c r="JN240" s="188"/>
      <c r="JO240" s="1"/>
      <c r="JP240" s="188"/>
      <c r="JQ240" s="1"/>
      <c r="JR240" s="188"/>
      <c r="JS240" s="1"/>
      <c r="JT240" s="188"/>
      <c r="JU240" s="1"/>
      <c r="JV240" s="188"/>
      <c r="JW240" s="1"/>
      <c r="JX240" s="188"/>
      <c r="JY240" s="1"/>
      <c r="JZ240" s="188"/>
      <c r="KA240" s="1"/>
      <c r="KB240" s="188"/>
      <c r="KC240" s="1"/>
      <c r="KD240" s="188"/>
      <c r="KE240" s="1"/>
      <c r="KF240" s="188"/>
      <c r="KG240" s="1"/>
      <c r="KH240" s="188"/>
      <c r="KI240" s="1"/>
      <c r="KJ240" s="188"/>
      <c r="KK240" s="1"/>
      <c r="KL240" s="188"/>
      <c r="KM240" s="1"/>
      <c r="KN240" s="188"/>
      <c r="KO240" s="1"/>
      <c r="KP240" s="188"/>
      <c r="KQ240" s="1"/>
      <c r="KR240" s="188"/>
      <c r="KS240" s="1"/>
      <c r="KT240" s="188"/>
      <c r="KU240" s="1"/>
      <c r="KV240" s="188"/>
      <c r="KW240" s="1"/>
      <c r="KX240" s="188"/>
      <c r="KY240" s="1"/>
      <c r="KZ240" s="188"/>
      <c r="LA240" s="1"/>
      <c r="LB240" s="188"/>
      <c r="LC240" s="1"/>
      <c r="LD240" s="188"/>
      <c r="LE240" s="1"/>
      <c r="LF240" s="188"/>
      <c r="LG240" s="1"/>
      <c r="LH240" s="188"/>
      <c r="LI240" s="1"/>
      <c r="LJ240" s="188"/>
      <c r="LK240" s="1"/>
      <c r="LL240" s="188"/>
      <c r="LM240" s="1"/>
      <c r="LN240" s="188"/>
      <c r="LO240" s="1"/>
      <c r="LP240" s="188"/>
      <c r="LQ240" s="1"/>
      <c r="LR240" s="188"/>
      <c r="LS240" s="1"/>
      <c r="LT240" s="188"/>
      <c r="LU240" s="1"/>
      <c r="LV240" s="188"/>
      <c r="LW240" s="1"/>
      <c r="LX240" s="188"/>
      <c r="LY240" s="1"/>
      <c r="LZ240" s="188"/>
      <c r="MA240" s="1"/>
      <c r="MB240" s="188"/>
      <c r="MC240" s="1"/>
      <c r="MD240" s="188"/>
      <c r="ME240" s="1"/>
      <c r="MF240" s="188"/>
      <c r="MG240" s="1"/>
      <c r="MH240" s="188"/>
      <c r="MI240" s="1"/>
      <c r="MJ240" s="188"/>
      <c r="MK240" s="1"/>
      <c r="ML240" s="188"/>
      <c r="MM240" s="1"/>
      <c r="MN240" s="188"/>
      <c r="MO240" s="1"/>
      <c r="MP240" s="188"/>
      <c r="MQ240" s="1"/>
      <c r="MR240" s="188"/>
      <c r="MS240" s="1"/>
      <c r="MT240" s="188"/>
      <c r="MU240" s="1"/>
      <c r="MV240" s="188"/>
      <c r="MW240" s="1"/>
      <c r="MX240" s="188"/>
      <c r="MY240" s="1"/>
      <c r="MZ240" s="188"/>
      <c r="NA240" s="1"/>
      <c r="NB240" s="188"/>
      <c r="NC240" s="1"/>
      <c r="ND240" s="188"/>
      <c r="NE240" s="1"/>
      <c r="NF240" s="188"/>
      <c r="NG240" s="1"/>
      <c r="NH240" s="188"/>
      <c r="NI240" s="1"/>
      <c r="NJ240" s="188"/>
      <c r="NK240" s="1"/>
      <c r="NL240" s="188"/>
      <c r="NM240" s="1"/>
      <c r="NN240" s="188"/>
      <c r="NO240" s="1"/>
      <c r="NP240" s="188"/>
      <c r="NQ240" s="1"/>
      <c r="NR240" s="188"/>
      <c r="NS240" s="1"/>
      <c r="NT240" s="188"/>
      <c r="NU240" s="1"/>
      <c r="NV240" s="188"/>
      <c r="NW240" s="1"/>
      <c r="NX240" s="188"/>
      <c r="NY240" s="1"/>
      <c r="NZ240" s="188"/>
      <c r="OA240" s="1"/>
      <c r="OB240" s="188"/>
      <c r="OC240" s="1"/>
      <c r="OD240" s="188"/>
      <c r="OE240" s="1"/>
      <c r="OF240" s="188"/>
      <c r="OG240" s="1"/>
      <c r="OH240" s="188"/>
      <c r="OI240" s="1"/>
      <c r="OJ240" s="188"/>
      <c r="OK240" s="1"/>
      <c r="OL240" s="188"/>
      <c r="OM240" s="1"/>
      <c r="ON240" s="188"/>
      <c r="OO240" s="1"/>
      <c r="OP240" s="188"/>
      <c r="OQ240" s="1"/>
      <c r="OR240" s="188"/>
      <c r="OS240" s="1"/>
      <c r="OT240" s="188"/>
      <c r="OU240" s="1"/>
      <c r="OV240" s="188"/>
      <c r="OW240" s="1"/>
      <c r="OX240" s="188"/>
      <c r="OY240" s="1"/>
      <c r="OZ240" s="188"/>
      <c r="PA240" s="1"/>
      <c r="PB240" s="188"/>
      <c r="PC240" s="1"/>
      <c r="PD240" s="188"/>
      <c r="PE240" s="1"/>
      <c r="PF240" s="188"/>
      <c r="PG240" s="1"/>
      <c r="PH240" s="188"/>
      <c r="PI240" s="1"/>
      <c r="PJ240" s="188"/>
      <c r="PK240" s="1"/>
      <c r="PL240" s="188"/>
      <c r="PM240" s="1"/>
      <c r="PN240" s="188"/>
      <c r="PO240" s="1"/>
      <c r="PP240" s="188"/>
      <c r="PQ240" s="1"/>
      <c r="PR240" s="188"/>
      <c r="PS240" s="1"/>
      <c r="PT240" s="188"/>
      <c r="PU240" s="1"/>
      <c r="PV240" s="188"/>
      <c r="PW240" s="1"/>
      <c r="PX240" s="188"/>
      <c r="PY240" s="1"/>
      <c r="PZ240" s="188"/>
      <c r="QA240" s="1"/>
      <c r="QB240" s="188"/>
      <c r="QC240" s="1"/>
      <c r="QD240" s="188"/>
      <c r="QE240" s="1"/>
      <c r="QF240" s="188"/>
      <c r="QG240" s="1"/>
      <c r="QH240" s="188"/>
      <c r="QI240" s="1"/>
      <c r="QJ240" s="188"/>
      <c r="QK240" s="1"/>
      <c r="QL240" s="188"/>
      <c r="QM240" s="1"/>
      <c r="QN240" s="188"/>
      <c r="QO240" s="1"/>
      <c r="QP240" s="188"/>
      <c r="QQ240" s="1"/>
      <c r="QR240" s="188"/>
      <c r="QS240" s="1"/>
      <c r="QT240" s="188"/>
      <c r="QU240" s="1"/>
      <c r="QV240" s="188"/>
      <c r="QW240" s="1"/>
      <c r="QX240" s="188"/>
      <c r="QY240" s="1"/>
      <c r="QZ240" s="188"/>
      <c r="RA240" s="1"/>
      <c r="RB240" s="188"/>
      <c r="RC240" s="1"/>
      <c r="RD240" s="188"/>
      <c r="RE240" s="1"/>
      <c r="RF240" s="188"/>
      <c r="RG240" s="1"/>
      <c r="RH240" s="188"/>
      <c r="RI240" s="1"/>
      <c r="RJ240" s="188"/>
      <c r="RK240" s="1"/>
      <c r="RL240" s="188"/>
      <c r="RM240" s="1"/>
      <c r="RN240" s="188"/>
      <c r="RO240" s="1"/>
      <c r="RP240" s="188"/>
      <c r="RQ240" s="1"/>
      <c r="RR240" s="188"/>
      <c r="RS240" s="1"/>
      <c r="RT240" s="188"/>
      <c r="RU240" s="1"/>
      <c r="RV240" s="188"/>
      <c r="RW240" s="1"/>
      <c r="RX240" s="188"/>
      <c r="RY240" s="1"/>
      <c r="RZ240" s="188"/>
      <c r="SA240" s="1"/>
      <c r="SB240" s="188"/>
      <c r="SC240" s="1"/>
      <c r="SD240" s="188"/>
      <c r="SE240" s="1"/>
      <c r="SF240" s="188"/>
      <c r="SG240" s="1"/>
      <c r="SH240" s="188"/>
      <c r="SI240" s="1"/>
      <c r="SJ240" s="188"/>
      <c r="SK240" s="1"/>
      <c r="SL240" s="188"/>
      <c r="SM240" s="1"/>
      <c r="SN240" s="188"/>
      <c r="SO240" s="1"/>
      <c r="SP240" s="188"/>
      <c r="SQ240" s="1"/>
      <c r="SR240" s="188"/>
      <c r="SS240" s="1"/>
      <c r="ST240" s="188"/>
      <c r="SU240" s="1"/>
      <c r="SV240" s="188"/>
      <c r="SW240" s="1"/>
      <c r="SX240" s="188"/>
      <c r="SY240" s="1"/>
      <c r="SZ240" s="188"/>
      <c r="TA240" s="1"/>
      <c r="TB240" s="188"/>
      <c r="TC240" s="1"/>
      <c r="TD240" s="188"/>
      <c r="TE240" s="1"/>
      <c r="TF240" s="188"/>
      <c r="TG240" s="1"/>
      <c r="TH240" s="188"/>
      <c r="TI240" s="1"/>
      <c r="TJ240" s="188"/>
      <c r="TK240" s="1"/>
      <c r="TL240" s="188"/>
      <c r="TM240" s="1"/>
      <c r="TN240" s="188"/>
      <c r="TO240" s="1"/>
      <c r="TP240" s="188"/>
      <c r="TQ240" s="1"/>
      <c r="TR240" s="188"/>
      <c r="TS240" s="1"/>
      <c r="TT240" s="188"/>
      <c r="TU240" s="1"/>
      <c r="TV240" s="188"/>
      <c r="TW240" s="1"/>
      <c r="TX240" s="188"/>
      <c r="TY240" s="1"/>
      <c r="TZ240" s="188"/>
      <c r="UA240" s="1"/>
      <c r="UB240" s="188"/>
      <c r="UC240" s="1"/>
      <c r="UD240" s="188"/>
      <c r="UE240" s="1"/>
      <c r="UF240" s="188"/>
      <c r="UG240" s="1"/>
      <c r="UH240" s="188"/>
      <c r="UI240" s="1"/>
      <c r="UJ240" s="188"/>
      <c r="UK240" s="1"/>
      <c r="UL240" s="188"/>
      <c r="UM240" s="1"/>
      <c r="UN240" s="188"/>
      <c r="UO240" s="1"/>
      <c r="UP240" s="188"/>
      <c r="UQ240" s="1"/>
      <c r="UR240" s="188"/>
      <c r="US240" s="1"/>
      <c r="UT240" s="188"/>
      <c r="UU240" s="1"/>
      <c r="UV240" s="188"/>
      <c r="UW240" s="1"/>
      <c r="UX240" s="188"/>
      <c r="UY240" s="1"/>
      <c r="UZ240" s="188"/>
      <c r="VA240" s="1"/>
      <c r="VB240" s="188"/>
      <c r="VC240" s="1"/>
      <c r="VD240" s="188"/>
      <c r="VE240" s="1"/>
      <c r="VF240" s="188"/>
      <c r="VG240" s="1"/>
      <c r="VH240" s="188"/>
      <c r="VI240" s="1"/>
      <c r="VJ240" s="188"/>
      <c r="VK240" s="1"/>
      <c r="VL240" s="188"/>
      <c r="VM240" s="1"/>
      <c r="VN240" s="188"/>
      <c r="VO240" s="1"/>
      <c r="VP240" s="188"/>
      <c r="VQ240" s="1"/>
      <c r="VR240" s="188"/>
      <c r="VS240" s="1"/>
      <c r="VT240" s="188"/>
      <c r="VU240" s="1"/>
      <c r="VV240" s="188"/>
      <c r="VW240" s="1"/>
      <c r="VX240" s="188"/>
      <c r="VY240" s="1"/>
      <c r="VZ240" s="188"/>
      <c r="WA240" s="1"/>
      <c r="WB240" s="188"/>
      <c r="WC240" s="1"/>
      <c r="WD240" s="188"/>
      <c r="WE240" s="1"/>
      <c r="WF240" s="188"/>
      <c r="WG240" s="1"/>
      <c r="WH240" s="188"/>
      <c r="WI240" s="1"/>
      <c r="WJ240" s="188"/>
      <c r="WK240" s="1"/>
    </row>
    <row r="241" s="197" customFormat="1" ht="12.75" customHeight="1">
      <c r="A241" s="245">
        <f>A237+A240</f>
        <v>3</v>
      </c>
      <c r="B241" s="214" t="s">
        <v>96</v>
      </c>
      <c r="C241" s="214"/>
      <c r="D241" s="18"/>
      <c r="E241" s="216"/>
      <c r="F241" s="215"/>
      <c r="G241" s="216"/>
      <c r="H241" s="217">
        <f>H237+H240</f>
        <v>31</v>
      </c>
      <c r="I241" s="217">
        <f>I237+I240</f>
        <v>9</v>
      </c>
      <c r="J241" s="216">
        <f>J237+J240</f>
        <v>3</v>
      </c>
      <c r="K241" s="248"/>
      <c r="L241" s="205">
        <f>H241+H256</f>
        <v>51</v>
      </c>
      <c r="M241" s="206">
        <v>13</v>
      </c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7"/>
      <c r="BH241" s="197"/>
      <c r="BI241" s="197"/>
      <c r="BJ241" s="197"/>
      <c r="BK241" s="197"/>
      <c r="BL241" s="197"/>
      <c r="BM241" s="197"/>
      <c r="BN241" s="197"/>
      <c r="BO241" s="197"/>
      <c r="BP241" s="197"/>
      <c r="BQ241" s="197"/>
      <c r="BR241" s="197"/>
      <c r="BS241" s="197"/>
      <c r="BT241" s="197"/>
      <c r="BU241" s="197"/>
      <c r="BV241" s="197"/>
      <c r="BW241" s="197"/>
      <c r="BX241" s="197"/>
      <c r="BY241" s="197"/>
      <c r="BZ241" s="197"/>
      <c r="CA241" s="197"/>
      <c r="CB241" s="197"/>
      <c r="CC241" s="197"/>
      <c r="CD241" s="197"/>
      <c r="CE241" s="197"/>
      <c r="CF241" s="197"/>
      <c r="CG241" s="197"/>
      <c r="CH241" s="197"/>
      <c r="CI241" s="197"/>
      <c r="CJ241" s="197"/>
      <c r="CK241" s="197"/>
      <c r="CL241" s="197"/>
      <c r="CM241" s="197"/>
      <c r="CN241" s="197"/>
      <c r="CO241" s="197"/>
      <c r="CP241" s="197"/>
      <c r="CQ241" s="197"/>
      <c r="CR241" s="197"/>
      <c r="CS241" s="197"/>
      <c r="CT241" s="197"/>
      <c r="CU241" s="197"/>
      <c r="CV241" s="197"/>
      <c r="CW241" s="197"/>
      <c r="CX241" s="197"/>
      <c r="CY241" s="197"/>
      <c r="CZ241" s="197"/>
      <c r="DA241" s="197"/>
      <c r="DB241" s="197"/>
      <c r="DC241" s="197"/>
      <c r="DD241" s="197"/>
      <c r="DE241" s="197"/>
      <c r="DF241" s="197"/>
      <c r="DG241" s="197"/>
      <c r="DH241" s="197"/>
      <c r="DI241" s="197"/>
      <c r="DJ241" s="197"/>
      <c r="DK241" s="197"/>
      <c r="DL241" s="197"/>
      <c r="DM241" s="197"/>
      <c r="DN241" s="197"/>
      <c r="DO241" s="197"/>
      <c r="DP241" s="197"/>
      <c r="DQ241" s="197"/>
      <c r="DR241" s="197"/>
      <c r="DS241" s="197"/>
      <c r="DT241" s="197"/>
      <c r="DU241" s="197"/>
      <c r="DV241" s="197"/>
      <c r="DW241" s="197"/>
      <c r="DX241" s="197"/>
      <c r="DY241" s="197"/>
      <c r="DZ241" s="197"/>
      <c r="EA241" s="197"/>
      <c r="EB241" s="197"/>
      <c r="EC241" s="197"/>
      <c r="ED241" s="197"/>
      <c r="EE241" s="197"/>
      <c r="EF241" s="197"/>
      <c r="EG241" s="197"/>
      <c r="EH241" s="197"/>
      <c r="EI241" s="197"/>
      <c r="EJ241" s="197"/>
      <c r="EK241" s="197"/>
      <c r="EL241" s="197"/>
      <c r="EM241" s="197"/>
      <c r="EN241" s="197"/>
      <c r="EO241" s="197"/>
      <c r="EP241" s="197"/>
      <c r="EQ241" s="197"/>
      <c r="ER241" s="197"/>
      <c r="ES241" s="197"/>
      <c r="ET241" s="197"/>
      <c r="EU241" s="197"/>
      <c r="EV241" s="197"/>
      <c r="EW241" s="197"/>
      <c r="EX241" s="197"/>
      <c r="EY241" s="197"/>
      <c r="EZ241" s="197"/>
      <c r="FA241" s="197"/>
      <c r="FB241" s="197"/>
      <c r="FC241" s="197"/>
      <c r="FD241" s="197"/>
      <c r="FE241" s="197"/>
      <c r="FF241" s="197"/>
      <c r="FG241" s="197"/>
      <c r="FH241" s="197"/>
      <c r="FI241" s="197"/>
      <c r="FJ241" s="197"/>
      <c r="FK241" s="197"/>
      <c r="FL241" s="197"/>
      <c r="FM241" s="197"/>
      <c r="FN241" s="197"/>
      <c r="FO241" s="197"/>
      <c r="FP241" s="197"/>
      <c r="FQ241" s="197"/>
      <c r="FR241" s="197"/>
      <c r="FS241" s="197"/>
      <c r="FT241" s="197"/>
      <c r="FU241" s="197"/>
      <c r="FV241" s="197"/>
      <c r="FW241" s="197"/>
      <c r="FX241" s="197"/>
      <c r="FY241" s="197"/>
      <c r="FZ241" s="197"/>
      <c r="GA241" s="197"/>
      <c r="GB241" s="197"/>
      <c r="GC241" s="197"/>
      <c r="GD241" s="197"/>
      <c r="GE241" s="197"/>
      <c r="GF241" s="197"/>
      <c r="GG241" s="197"/>
      <c r="GH241" s="197"/>
      <c r="GI241" s="197"/>
      <c r="GJ241" s="197"/>
      <c r="GK241" s="197"/>
      <c r="GL241" s="197"/>
      <c r="GM241" s="197"/>
      <c r="GN241" s="197"/>
      <c r="GO241" s="197"/>
      <c r="GP241" s="197"/>
      <c r="GQ241" s="197"/>
      <c r="GR241" s="197"/>
      <c r="GS241" s="197"/>
      <c r="GT241" s="197"/>
      <c r="GU241" s="197"/>
      <c r="GV241" s="197"/>
      <c r="GW241" s="197"/>
      <c r="GX241" s="197"/>
      <c r="GY241" s="197"/>
      <c r="GZ241" s="197"/>
      <c r="HA241" s="197"/>
      <c r="HB241" s="197"/>
      <c r="HC241" s="197"/>
      <c r="HD241" s="197"/>
      <c r="HE241" s="197"/>
      <c r="HF241" s="197"/>
      <c r="HG241" s="197"/>
      <c r="HH241" s="197"/>
      <c r="HI241" s="197"/>
      <c r="HJ241" s="197"/>
      <c r="HK241" s="197"/>
      <c r="HL241" s="197"/>
      <c r="HM241" s="197"/>
      <c r="HN241" s="197"/>
      <c r="HO241" s="197"/>
      <c r="HP241" s="197"/>
      <c r="HQ241" s="197"/>
      <c r="HR241" s="197"/>
      <c r="HS241" s="197"/>
      <c r="HT241" s="197"/>
      <c r="HU241" s="197"/>
      <c r="HV241" s="197"/>
      <c r="HW241" s="197"/>
      <c r="HX241" s="197"/>
      <c r="HY241" s="197"/>
      <c r="HZ241" s="197"/>
      <c r="IA241" s="197"/>
      <c r="IB241" s="197"/>
      <c r="IC241" s="197"/>
      <c r="ID241" s="197"/>
      <c r="IE241" s="197"/>
      <c r="IF241" s="197"/>
      <c r="IG241" s="197"/>
      <c r="IH241" s="197"/>
      <c r="II241" s="197"/>
      <c r="IJ241" s="197"/>
      <c r="IK241" s="197"/>
      <c r="IL241" s="197"/>
      <c r="IM241" s="197"/>
      <c r="IN241" s="197"/>
      <c r="IO241" s="197"/>
      <c r="IP241" s="197"/>
      <c r="IQ241" s="197"/>
      <c r="IR241" s="197"/>
      <c r="IS241" s="197"/>
      <c r="IT241" s="197"/>
      <c r="IU241" s="197"/>
      <c r="IV241" s="197"/>
      <c r="IW241" s="197"/>
      <c r="IX241" s="197"/>
      <c r="IY241" s="197"/>
      <c r="IZ241" s="197"/>
      <c r="JA241" s="197"/>
      <c r="JB241" s="197"/>
      <c r="JC241" s="197"/>
      <c r="JD241" s="197"/>
      <c r="JE241" s="197"/>
      <c r="JF241" s="197"/>
      <c r="JG241" s="197"/>
      <c r="JH241" s="197"/>
      <c r="JI241" s="197"/>
      <c r="JJ241" s="197"/>
      <c r="JK241" s="197"/>
      <c r="JL241" s="197"/>
      <c r="JM241" s="197"/>
      <c r="JN241" s="197"/>
      <c r="JO241" s="197"/>
      <c r="JP241" s="197"/>
      <c r="JQ241" s="197"/>
      <c r="JR241" s="197"/>
      <c r="JS241" s="197"/>
      <c r="JT241" s="197"/>
      <c r="JU241" s="197"/>
      <c r="JV241" s="197"/>
      <c r="JW241" s="197"/>
      <c r="JX241" s="197"/>
      <c r="JY241" s="197"/>
      <c r="JZ241" s="197"/>
      <c r="KA241" s="197"/>
      <c r="KB241" s="197"/>
      <c r="KC241" s="197"/>
      <c r="KD241" s="197"/>
      <c r="KE241" s="197"/>
      <c r="KF241" s="197"/>
      <c r="KG241" s="197"/>
      <c r="KH241" s="197"/>
      <c r="KI241" s="197"/>
      <c r="KJ241" s="197"/>
      <c r="KK241" s="197"/>
      <c r="KL241" s="197"/>
      <c r="KM241" s="197"/>
      <c r="KN241" s="197"/>
      <c r="KO241" s="197"/>
      <c r="KP241" s="197"/>
      <c r="KQ241" s="197"/>
      <c r="KR241" s="197"/>
      <c r="KS241" s="197"/>
      <c r="KT241" s="197"/>
      <c r="KU241" s="197"/>
      <c r="KV241" s="197"/>
      <c r="KW241" s="197"/>
      <c r="KX241" s="197"/>
      <c r="KY241" s="197"/>
      <c r="KZ241" s="197"/>
      <c r="LA241" s="197"/>
      <c r="LB241" s="197"/>
      <c r="LC241" s="197"/>
      <c r="LD241" s="197"/>
      <c r="LE241" s="197"/>
      <c r="LF241" s="197"/>
      <c r="LG241" s="197"/>
      <c r="LH241" s="197"/>
      <c r="LI241" s="197"/>
      <c r="LJ241" s="197"/>
      <c r="LK241" s="197"/>
      <c r="LL241" s="197"/>
      <c r="LM241" s="197"/>
      <c r="LN241" s="197"/>
      <c r="LO241" s="197"/>
      <c r="LP241" s="197"/>
      <c r="LQ241" s="197"/>
      <c r="LR241" s="197"/>
      <c r="LS241" s="197"/>
      <c r="LT241" s="197"/>
      <c r="LU241" s="197"/>
      <c r="LV241" s="197"/>
      <c r="LW241" s="197"/>
      <c r="LX241" s="197"/>
      <c r="LY241" s="197"/>
      <c r="LZ241" s="197"/>
      <c r="MA241" s="197"/>
      <c r="MB241" s="197"/>
      <c r="MC241" s="197"/>
      <c r="MD241" s="197"/>
      <c r="ME241" s="197"/>
      <c r="MF241" s="197"/>
      <c r="MG241" s="197"/>
      <c r="MH241" s="197"/>
      <c r="MI241" s="197"/>
      <c r="MJ241" s="197"/>
      <c r="MK241" s="197"/>
      <c r="ML241" s="197"/>
      <c r="MM241" s="197"/>
      <c r="MN241" s="197"/>
      <c r="MO241" s="197"/>
      <c r="MP241" s="197"/>
      <c r="MQ241" s="197"/>
      <c r="MR241" s="197"/>
      <c r="MS241" s="197"/>
      <c r="MT241" s="197"/>
      <c r="MU241" s="197"/>
      <c r="MV241" s="197"/>
      <c r="MW241" s="197"/>
      <c r="MX241" s="197"/>
      <c r="MY241" s="197"/>
      <c r="MZ241" s="197"/>
      <c r="NA241" s="197"/>
      <c r="NB241" s="197"/>
      <c r="NC241" s="197"/>
      <c r="ND241" s="197"/>
      <c r="NE241" s="197"/>
      <c r="NF241" s="197"/>
      <c r="NG241" s="197"/>
      <c r="NH241" s="197"/>
      <c r="NI241" s="197"/>
      <c r="NJ241" s="197"/>
      <c r="NK241" s="197"/>
      <c r="NL241" s="197"/>
      <c r="NM241" s="197"/>
      <c r="NN241" s="197"/>
      <c r="NO241" s="197"/>
      <c r="NP241" s="197"/>
      <c r="NQ241" s="197"/>
      <c r="NR241" s="197"/>
      <c r="NS241" s="197"/>
      <c r="NT241" s="197"/>
      <c r="NU241" s="197"/>
      <c r="NV241" s="197"/>
      <c r="NW241" s="197"/>
      <c r="NX241" s="197"/>
      <c r="NY241" s="197"/>
      <c r="NZ241" s="197"/>
      <c r="OA241" s="197"/>
      <c r="OB241" s="197"/>
      <c r="OC241" s="197"/>
      <c r="OD241" s="197"/>
      <c r="OE241" s="197"/>
      <c r="OF241" s="197"/>
      <c r="OG241" s="197"/>
      <c r="OH241" s="197"/>
      <c r="OI241" s="197"/>
      <c r="OJ241" s="197"/>
      <c r="OK241" s="197"/>
      <c r="OL241" s="197"/>
      <c r="OM241" s="197"/>
      <c r="ON241" s="197"/>
      <c r="OO241" s="197"/>
      <c r="OP241" s="197"/>
      <c r="OQ241" s="197"/>
      <c r="OR241" s="197"/>
      <c r="OS241" s="197"/>
      <c r="OT241" s="197"/>
      <c r="OU241" s="197"/>
      <c r="OV241" s="197"/>
      <c r="OW241" s="197"/>
      <c r="OX241" s="197"/>
      <c r="OY241" s="197"/>
      <c r="OZ241" s="197"/>
      <c r="PA241" s="197"/>
      <c r="PB241" s="197"/>
      <c r="PC241" s="197"/>
      <c r="PD241" s="197"/>
      <c r="PE241" s="197"/>
      <c r="PF241" s="197"/>
      <c r="PG241" s="197"/>
      <c r="PH241" s="197"/>
      <c r="PI241" s="197"/>
      <c r="PJ241" s="197"/>
      <c r="PK241" s="197"/>
      <c r="PL241" s="197"/>
      <c r="PM241" s="197"/>
      <c r="PN241" s="197"/>
      <c r="PO241" s="197"/>
      <c r="PP241" s="197"/>
      <c r="PQ241" s="197"/>
      <c r="PR241" s="197"/>
      <c r="PS241" s="197"/>
      <c r="PT241" s="197"/>
      <c r="PU241" s="197"/>
      <c r="PV241" s="197"/>
      <c r="PW241" s="197"/>
      <c r="PX241" s="197"/>
      <c r="PY241" s="197"/>
      <c r="PZ241" s="197"/>
      <c r="QA241" s="197"/>
      <c r="QB241" s="197"/>
      <c r="QC241" s="197"/>
      <c r="QD241" s="197"/>
      <c r="QE241" s="197"/>
      <c r="QF241" s="197"/>
      <c r="QG241" s="197"/>
      <c r="QH241" s="197"/>
      <c r="QI241" s="197"/>
      <c r="QJ241" s="197"/>
      <c r="QK241" s="197"/>
      <c r="QL241" s="197"/>
      <c r="QM241" s="197"/>
      <c r="QN241" s="197"/>
      <c r="QO241" s="197"/>
      <c r="QP241" s="197"/>
      <c r="QQ241" s="197"/>
      <c r="QR241" s="197"/>
      <c r="QS241" s="197"/>
      <c r="QT241" s="197"/>
      <c r="QU241" s="197"/>
      <c r="QV241" s="197"/>
      <c r="QW241" s="197"/>
      <c r="QX241" s="197"/>
      <c r="QY241" s="197"/>
      <c r="QZ241" s="197"/>
      <c r="RA241" s="197"/>
      <c r="RB241" s="197"/>
      <c r="RC241" s="197"/>
      <c r="RD241" s="197"/>
      <c r="RE241" s="197"/>
      <c r="RF241" s="197"/>
      <c r="RG241" s="197"/>
      <c r="RH241" s="197"/>
      <c r="RI241" s="197"/>
      <c r="RJ241" s="197"/>
      <c r="RK241" s="197"/>
      <c r="RL241" s="197"/>
      <c r="RM241" s="197"/>
      <c r="RN241" s="197"/>
      <c r="RO241" s="197"/>
      <c r="RP241" s="197"/>
      <c r="RQ241" s="197"/>
      <c r="RR241" s="197"/>
      <c r="RS241" s="197"/>
      <c r="RT241" s="197"/>
      <c r="RU241" s="197"/>
      <c r="RV241" s="197"/>
      <c r="RW241" s="197"/>
      <c r="RX241" s="197"/>
      <c r="RY241" s="197"/>
      <c r="RZ241" s="197"/>
      <c r="SA241" s="197"/>
      <c r="SB241" s="197"/>
      <c r="SC241" s="197"/>
      <c r="SD241" s="197"/>
      <c r="SE241" s="197"/>
      <c r="SF241" s="197"/>
      <c r="SG241" s="197"/>
      <c r="SH241" s="197"/>
      <c r="SI241" s="197"/>
      <c r="SJ241" s="197"/>
      <c r="SK241" s="197"/>
      <c r="SL241" s="197"/>
      <c r="SM241" s="197"/>
      <c r="SN241" s="197"/>
      <c r="SO241" s="197"/>
      <c r="SP241" s="197"/>
      <c r="SQ241" s="197"/>
      <c r="SR241" s="197"/>
      <c r="SS241" s="197"/>
      <c r="ST241" s="197"/>
      <c r="SU241" s="197"/>
      <c r="SV241" s="197"/>
      <c r="SW241" s="197"/>
      <c r="SX241" s="197"/>
      <c r="SY241" s="197"/>
      <c r="SZ241" s="197"/>
      <c r="TA241" s="197"/>
      <c r="TB241" s="197"/>
      <c r="TC241" s="197"/>
      <c r="TD241" s="197"/>
      <c r="TE241" s="197"/>
      <c r="TF241" s="197"/>
      <c r="TG241" s="197"/>
      <c r="TH241" s="197"/>
      <c r="TI241" s="197"/>
      <c r="TJ241" s="197"/>
      <c r="TK241" s="197"/>
      <c r="TL241" s="197"/>
      <c r="TM241" s="197"/>
      <c r="TN241" s="197"/>
      <c r="TO241" s="197"/>
      <c r="TP241" s="197"/>
      <c r="TQ241" s="197"/>
      <c r="TR241" s="197"/>
      <c r="TS241" s="197"/>
      <c r="TT241" s="197"/>
      <c r="TU241" s="197"/>
      <c r="TV241" s="197"/>
      <c r="TW241" s="197"/>
      <c r="TX241" s="197"/>
      <c r="TY241" s="197"/>
      <c r="TZ241" s="197"/>
      <c r="UA241" s="197"/>
      <c r="UB241" s="197"/>
      <c r="UC241" s="197"/>
      <c r="UD241" s="197"/>
      <c r="UE241" s="197"/>
      <c r="UF241" s="197"/>
      <c r="UG241" s="197"/>
      <c r="UH241" s="197"/>
      <c r="UI241" s="197"/>
      <c r="UJ241" s="197"/>
      <c r="UK241" s="197"/>
      <c r="UL241" s="197"/>
      <c r="UM241" s="197"/>
      <c r="UN241" s="197"/>
      <c r="UO241" s="197"/>
      <c r="UP241" s="197"/>
      <c r="UQ241" s="197"/>
      <c r="UR241" s="197"/>
      <c r="US241" s="197"/>
      <c r="UT241" s="197"/>
      <c r="UU241" s="197"/>
      <c r="UV241" s="197"/>
      <c r="UW241" s="197"/>
      <c r="UX241" s="197"/>
      <c r="UY241" s="197"/>
      <c r="UZ241" s="197"/>
      <c r="VA241" s="197"/>
      <c r="VB241" s="197"/>
      <c r="VC241" s="197"/>
      <c r="VD241" s="197"/>
      <c r="VE241" s="197"/>
      <c r="VF241" s="197"/>
      <c r="VG241" s="197"/>
      <c r="VH241" s="197"/>
      <c r="VI241" s="197"/>
      <c r="VJ241" s="197"/>
      <c r="VK241" s="197"/>
      <c r="VL241" s="197"/>
      <c r="VM241" s="197"/>
      <c r="VN241" s="197"/>
      <c r="VO241" s="197"/>
      <c r="VP241" s="197"/>
      <c r="VQ241" s="197"/>
      <c r="VR241" s="197"/>
      <c r="VS241" s="197"/>
      <c r="VT241" s="197"/>
      <c r="VU241" s="197"/>
      <c r="VV241" s="197"/>
      <c r="VW241" s="197"/>
      <c r="VX241" s="197"/>
      <c r="VY241" s="197"/>
      <c r="VZ241" s="197"/>
      <c r="WA241" s="197"/>
      <c r="WB241" s="197"/>
      <c r="WC241" s="197"/>
      <c r="WD241" s="197"/>
      <c r="WE241" s="197"/>
      <c r="WF241" s="197"/>
      <c r="WG241" s="197"/>
      <c r="WH241" s="197"/>
      <c r="WI241" s="197"/>
      <c r="WJ241" s="197"/>
      <c r="WK241" s="197"/>
    </row>
    <row r="242" s="197" customFormat="1" ht="24">
      <c r="A242" s="179"/>
      <c r="B242" s="170" t="s">
        <v>245</v>
      </c>
      <c r="C242" s="170"/>
      <c r="D242" s="18">
        <f>D50+D51+D56+D57+D63+D64+D66+D69+D70+D99+D95+D94+D105+D107+D108+D116+D117+D125+D147+D149+D152+D153+D154+D164+D178+D187+D188+D191+D193+D199+D226+D229+D161</f>
        <v>31</v>
      </c>
      <c r="E242" s="426">
        <f>E54+E58+E67+E74+E96+E100+E109+E120+E126+E150+E155+E162+E165+E189+E194+E200+E227+E230</f>
        <v>5333</v>
      </c>
      <c r="F242" s="180"/>
      <c r="G242" s="181"/>
      <c r="H242" s="78">
        <f>H50+H51+H56+H57+H63+H64+H66+H69+H70+H94+H95+H99+H105+H107+H108+H116+H117+H125+H147+H149+H152+H153+H154+H164+H178+H187+H188+H191+H193+H199+H226+H229+H161</f>
        <v>1178.26</v>
      </c>
      <c r="I242" s="78"/>
      <c r="J242" s="181">
        <f>J50+J51+J56+J57+J63+J64+J66+J69+J70+J94+J95+J99+J105+J107+J108+J116+J117+J125+J147+J149+J152+J153+J154+J164+J178+J187+J188+J191+J193+J199+J226+J229+J161</f>
        <v>57</v>
      </c>
      <c r="K242" s="209"/>
      <c r="L242" s="205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75"/>
      <c r="BH242" s="275"/>
      <c r="BI242" s="275"/>
      <c r="BJ242" s="275"/>
      <c r="BK242" s="275"/>
      <c r="BL242" s="275"/>
      <c r="BM242" s="275"/>
      <c r="BN242" s="275"/>
      <c r="BO242" s="275"/>
      <c r="BP242" s="275"/>
      <c r="BQ242" s="275"/>
      <c r="BR242" s="275"/>
      <c r="BS242" s="275"/>
      <c r="BT242" s="275"/>
      <c r="BU242" s="275"/>
      <c r="BV242" s="275"/>
      <c r="BW242" s="275"/>
      <c r="BX242" s="275"/>
      <c r="BY242" s="275"/>
      <c r="BZ242" s="275"/>
      <c r="CA242" s="275"/>
      <c r="CB242" s="275"/>
      <c r="CC242" s="275"/>
      <c r="CD242" s="275"/>
      <c r="CE242" s="275"/>
      <c r="CF242" s="275"/>
      <c r="CG242" s="275"/>
      <c r="CH242" s="275"/>
      <c r="CI242" s="275"/>
      <c r="CJ242" s="275"/>
      <c r="CK242" s="275"/>
      <c r="CL242" s="275"/>
      <c r="CM242" s="275"/>
      <c r="CN242" s="275"/>
      <c r="CO242" s="275"/>
      <c r="CP242" s="275"/>
      <c r="CQ242" s="275"/>
      <c r="CR242" s="275"/>
      <c r="CS242" s="275"/>
      <c r="CT242" s="275"/>
      <c r="CU242" s="275"/>
      <c r="CV242" s="275"/>
      <c r="CW242" s="275"/>
      <c r="CX242" s="275"/>
      <c r="CY242" s="275"/>
      <c r="CZ242" s="275"/>
      <c r="DA242" s="275"/>
      <c r="DB242" s="275"/>
      <c r="DC242" s="275"/>
      <c r="DD242" s="275"/>
      <c r="DE242" s="275"/>
      <c r="DF242" s="275"/>
      <c r="DG242" s="275"/>
      <c r="DH242" s="275"/>
      <c r="DI242" s="275"/>
      <c r="DJ242" s="275"/>
      <c r="DK242" s="275"/>
      <c r="DL242" s="275"/>
      <c r="DM242" s="275"/>
      <c r="DN242" s="275"/>
      <c r="DO242" s="275"/>
      <c r="DP242" s="275"/>
      <c r="DQ242" s="275"/>
      <c r="DR242" s="275"/>
      <c r="DS242" s="275"/>
      <c r="DT242" s="275"/>
      <c r="DU242" s="275"/>
      <c r="DV242" s="275"/>
      <c r="DW242" s="275"/>
      <c r="DX242" s="275"/>
      <c r="DY242" s="275"/>
      <c r="DZ242" s="275"/>
      <c r="EA242" s="275"/>
      <c r="EB242" s="275"/>
      <c r="EC242" s="275"/>
      <c r="ED242" s="275"/>
      <c r="EE242" s="275"/>
      <c r="EF242" s="275"/>
      <c r="EG242" s="275"/>
      <c r="EH242" s="275"/>
      <c r="EI242" s="275"/>
      <c r="EJ242" s="275"/>
      <c r="EK242" s="275"/>
      <c r="EL242" s="275"/>
      <c r="EM242" s="275"/>
      <c r="EN242" s="275"/>
      <c r="EO242" s="275"/>
      <c r="EP242" s="275"/>
      <c r="EQ242" s="275"/>
      <c r="ER242" s="275"/>
      <c r="ES242" s="275"/>
      <c r="ET242" s="275"/>
      <c r="EU242" s="275"/>
      <c r="EV242" s="275"/>
      <c r="EW242" s="275"/>
      <c r="EX242" s="275"/>
      <c r="EY242" s="275"/>
      <c r="EZ242" s="275"/>
      <c r="FA242" s="275"/>
      <c r="FB242" s="275"/>
      <c r="FC242" s="275"/>
      <c r="FD242" s="275"/>
      <c r="FE242" s="275"/>
      <c r="FF242" s="275"/>
      <c r="FG242" s="275"/>
      <c r="FH242" s="275"/>
      <c r="FI242" s="275"/>
      <c r="FJ242" s="275"/>
      <c r="FK242" s="275"/>
      <c r="FL242" s="275"/>
      <c r="FM242" s="275"/>
      <c r="FN242" s="275"/>
      <c r="FO242" s="275"/>
      <c r="FP242" s="275"/>
      <c r="FQ242" s="275"/>
      <c r="FR242" s="275"/>
      <c r="FS242" s="275"/>
      <c r="FT242" s="275"/>
      <c r="FU242" s="275"/>
      <c r="FV242" s="275"/>
      <c r="FW242" s="275"/>
      <c r="FX242" s="275"/>
      <c r="FY242" s="275"/>
      <c r="FZ242" s="275"/>
      <c r="GA242" s="275"/>
      <c r="GB242" s="275"/>
      <c r="GC242" s="275"/>
      <c r="GD242" s="275"/>
      <c r="GE242" s="275"/>
      <c r="GF242" s="275"/>
      <c r="GG242" s="275"/>
      <c r="GH242" s="275"/>
      <c r="GI242" s="275"/>
      <c r="GJ242" s="275"/>
      <c r="GK242" s="275"/>
      <c r="GL242" s="275"/>
      <c r="GM242" s="275"/>
      <c r="GN242" s="275"/>
      <c r="GO242" s="275"/>
      <c r="GP242" s="275"/>
      <c r="GQ242" s="275"/>
      <c r="GR242" s="275"/>
      <c r="GS242" s="275"/>
      <c r="GT242" s="275"/>
      <c r="GU242" s="275"/>
      <c r="GV242" s="275"/>
      <c r="GW242" s="275"/>
      <c r="GX242" s="275"/>
      <c r="GY242" s="275"/>
      <c r="GZ242" s="275"/>
      <c r="HA242" s="275"/>
      <c r="HB242" s="275"/>
      <c r="HC242" s="275"/>
      <c r="HD242" s="275"/>
      <c r="HE242" s="275"/>
      <c r="HF242" s="275"/>
      <c r="HG242" s="275"/>
      <c r="HH242" s="275"/>
      <c r="HI242" s="275"/>
      <c r="HJ242" s="275"/>
      <c r="HK242" s="275"/>
      <c r="HL242" s="275"/>
      <c r="HM242" s="275"/>
      <c r="HN242" s="275"/>
      <c r="HO242" s="275"/>
      <c r="HP242" s="275"/>
      <c r="HQ242" s="275"/>
      <c r="HR242" s="275"/>
      <c r="HS242" s="275"/>
      <c r="HT242" s="275"/>
      <c r="HU242" s="275"/>
      <c r="HV242" s="275"/>
      <c r="HW242" s="275"/>
      <c r="HX242" s="275"/>
      <c r="HY242" s="275"/>
      <c r="HZ242" s="275"/>
      <c r="IA242" s="275"/>
      <c r="IB242" s="275"/>
      <c r="IC242" s="275"/>
      <c r="ID242" s="275"/>
      <c r="IE242" s="275"/>
      <c r="IF242" s="275"/>
      <c r="IG242" s="275"/>
      <c r="IH242" s="275"/>
      <c r="II242" s="275"/>
      <c r="IJ242" s="275"/>
      <c r="IK242" s="275"/>
      <c r="IL242" s="275"/>
      <c r="IM242" s="275"/>
      <c r="IN242" s="275"/>
      <c r="IO242" s="275"/>
      <c r="IP242" s="275"/>
      <c r="IQ242" s="275"/>
      <c r="IR242" s="275"/>
      <c r="IS242" s="275"/>
      <c r="IT242" s="275"/>
      <c r="IU242" s="275"/>
      <c r="IV242" s="275"/>
      <c r="IW242" s="275"/>
      <c r="IX242" s="275"/>
      <c r="IY242" s="275"/>
      <c r="IZ242" s="275"/>
      <c r="JA242" s="275"/>
      <c r="JB242" s="275"/>
      <c r="JC242" s="275"/>
      <c r="JD242" s="275"/>
      <c r="JE242" s="275"/>
      <c r="JF242" s="275"/>
      <c r="JG242" s="275"/>
      <c r="JH242" s="275"/>
      <c r="JI242" s="275"/>
      <c r="JJ242" s="275"/>
      <c r="JK242" s="275"/>
      <c r="JL242" s="275"/>
      <c r="JM242" s="275"/>
      <c r="JN242" s="275"/>
      <c r="JO242" s="275"/>
      <c r="JP242" s="275"/>
      <c r="JQ242" s="275"/>
      <c r="JR242" s="275"/>
      <c r="JS242" s="275"/>
      <c r="JT242" s="275"/>
      <c r="JU242" s="275"/>
      <c r="JV242" s="275"/>
      <c r="JW242" s="275"/>
      <c r="JX242" s="275"/>
      <c r="JY242" s="275"/>
      <c r="JZ242" s="275"/>
      <c r="KA242" s="275"/>
      <c r="KB242" s="275"/>
      <c r="KC242" s="275"/>
      <c r="KD242" s="275"/>
      <c r="KE242" s="275"/>
      <c r="KF242" s="275"/>
      <c r="KG242" s="275"/>
      <c r="KH242" s="275"/>
      <c r="KI242" s="275"/>
      <c r="KJ242" s="275"/>
      <c r="KK242" s="275"/>
      <c r="KL242" s="275"/>
      <c r="KM242" s="275"/>
      <c r="KN242" s="275"/>
      <c r="KO242" s="275"/>
      <c r="KP242" s="275"/>
      <c r="KQ242" s="275"/>
      <c r="KR242" s="275"/>
      <c r="KS242" s="275"/>
      <c r="KT242" s="275"/>
      <c r="KU242" s="275"/>
      <c r="KV242" s="275"/>
      <c r="KW242" s="275"/>
      <c r="KX242" s="275"/>
      <c r="KY242" s="275"/>
      <c r="KZ242" s="275"/>
      <c r="LA242" s="275"/>
      <c r="LB242" s="275"/>
      <c r="LC242" s="275"/>
      <c r="LD242" s="275"/>
      <c r="LE242" s="275"/>
      <c r="LF242" s="275"/>
      <c r="LG242" s="275"/>
      <c r="LH242" s="275"/>
      <c r="LI242" s="275"/>
      <c r="LJ242" s="275"/>
      <c r="LK242" s="275"/>
      <c r="LL242" s="275"/>
      <c r="LM242" s="275"/>
      <c r="LN242" s="275"/>
      <c r="LO242" s="275"/>
      <c r="LP242" s="275"/>
      <c r="LQ242" s="275"/>
      <c r="LR242" s="275"/>
      <c r="LS242" s="275"/>
      <c r="LT242" s="275"/>
      <c r="LU242" s="275"/>
      <c r="LV242" s="275"/>
      <c r="LW242" s="275"/>
      <c r="LX242" s="275"/>
      <c r="LY242" s="275"/>
      <c r="LZ242" s="275"/>
      <c r="MA242" s="275"/>
      <c r="MB242" s="275"/>
      <c r="MC242" s="275"/>
      <c r="MD242" s="275"/>
      <c r="ME242" s="275"/>
      <c r="MF242" s="275"/>
      <c r="MG242" s="275"/>
      <c r="MH242" s="275"/>
      <c r="MI242" s="275"/>
      <c r="MJ242" s="275"/>
      <c r="MK242" s="275"/>
      <c r="ML242" s="275"/>
      <c r="MM242" s="275"/>
      <c r="MN242" s="275"/>
      <c r="MO242" s="275"/>
      <c r="MP242" s="275"/>
      <c r="MQ242" s="275"/>
      <c r="MR242" s="275"/>
      <c r="MS242" s="275"/>
      <c r="MT242" s="275"/>
      <c r="MU242" s="275"/>
      <c r="MV242" s="275"/>
      <c r="MW242" s="275"/>
      <c r="MX242" s="275"/>
      <c r="MY242" s="275"/>
      <c r="MZ242" s="275"/>
      <c r="NA242" s="275"/>
      <c r="NB242" s="275"/>
      <c r="NC242" s="275"/>
      <c r="ND242" s="275"/>
      <c r="NE242" s="275"/>
      <c r="NF242" s="275"/>
      <c r="NG242" s="275"/>
      <c r="NH242" s="275"/>
      <c r="NI242" s="275"/>
      <c r="NJ242" s="275"/>
      <c r="NK242" s="275"/>
      <c r="NL242" s="275"/>
      <c r="NM242" s="275"/>
      <c r="NN242" s="275"/>
      <c r="NO242" s="275"/>
      <c r="NP242" s="275"/>
      <c r="NQ242" s="275"/>
      <c r="NR242" s="275"/>
      <c r="NS242" s="275"/>
      <c r="NT242" s="275"/>
      <c r="NU242" s="275"/>
      <c r="NV242" s="275"/>
      <c r="NW242" s="275"/>
      <c r="NX242" s="275"/>
      <c r="NY242" s="275"/>
      <c r="NZ242" s="275"/>
      <c r="OA242" s="275"/>
      <c r="OB242" s="275"/>
      <c r="OC242" s="275"/>
      <c r="OD242" s="275"/>
      <c r="OE242" s="275"/>
      <c r="OF242" s="275"/>
      <c r="OG242" s="275"/>
      <c r="OH242" s="275"/>
      <c r="OI242" s="275"/>
      <c r="OJ242" s="275"/>
      <c r="OK242" s="275"/>
      <c r="OL242" s="275"/>
      <c r="OM242" s="275"/>
      <c r="ON242" s="275"/>
      <c r="OO242" s="275"/>
      <c r="OP242" s="275"/>
      <c r="OQ242" s="275"/>
      <c r="OR242" s="275"/>
      <c r="OS242" s="275"/>
      <c r="OT242" s="275"/>
      <c r="OU242" s="275"/>
      <c r="OV242" s="275"/>
      <c r="OW242" s="275"/>
      <c r="OX242" s="275"/>
      <c r="OY242" s="275"/>
      <c r="OZ242" s="275"/>
      <c r="PA242" s="275"/>
      <c r="PB242" s="275"/>
      <c r="PC242" s="275"/>
      <c r="PD242" s="275"/>
      <c r="PE242" s="275"/>
      <c r="PF242" s="275"/>
      <c r="PG242" s="275"/>
      <c r="PH242" s="275"/>
      <c r="PI242" s="275"/>
      <c r="PJ242" s="275"/>
      <c r="PK242" s="275"/>
      <c r="PL242" s="275"/>
      <c r="PM242" s="275"/>
      <c r="PN242" s="275"/>
      <c r="PO242" s="275"/>
      <c r="PP242" s="275"/>
      <c r="PQ242" s="275"/>
      <c r="PR242" s="275"/>
      <c r="PS242" s="275"/>
      <c r="PT242" s="275"/>
      <c r="PU242" s="275"/>
      <c r="PV242" s="275"/>
      <c r="PW242" s="275"/>
      <c r="PX242" s="275"/>
      <c r="PY242" s="275"/>
      <c r="PZ242" s="275"/>
      <c r="QA242" s="275"/>
      <c r="QB242" s="275"/>
      <c r="QC242" s="275"/>
      <c r="QD242" s="275"/>
      <c r="QE242" s="275"/>
      <c r="QF242" s="275"/>
      <c r="QG242" s="275"/>
      <c r="QH242" s="275"/>
      <c r="QI242" s="275"/>
      <c r="QJ242" s="275"/>
      <c r="QK242" s="275"/>
      <c r="QL242" s="275"/>
      <c r="QM242" s="275"/>
      <c r="QN242" s="275"/>
      <c r="QO242" s="275"/>
      <c r="QP242" s="275"/>
      <c r="QQ242" s="275"/>
      <c r="QR242" s="275"/>
      <c r="QS242" s="275"/>
      <c r="QT242" s="275"/>
      <c r="QU242" s="275"/>
      <c r="QV242" s="275"/>
      <c r="QW242" s="275"/>
      <c r="QX242" s="275"/>
      <c r="QY242" s="275"/>
      <c r="QZ242" s="275"/>
      <c r="RA242" s="275"/>
      <c r="RB242" s="275"/>
      <c r="RC242" s="275"/>
      <c r="RD242" s="275"/>
      <c r="RE242" s="275"/>
      <c r="RF242" s="275"/>
      <c r="RG242" s="275"/>
      <c r="RH242" s="275"/>
      <c r="RI242" s="275"/>
      <c r="RJ242" s="275"/>
      <c r="RK242" s="275"/>
      <c r="RL242" s="275"/>
      <c r="RM242" s="275"/>
      <c r="RN242" s="275"/>
      <c r="RO242" s="275"/>
      <c r="RP242" s="275"/>
      <c r="RQ242" s="275"/>
      <c r="RR242" s="275"/>
      <c r="RS242" s="275"/>
      <c r="RT242" s="275"/>
      <c r="RU242" s="275"/>
      <c r="RV242" s="275"/>
      <c r="RW242" s="275"/>
      <c r="RX242" s="275"/>
      <c r="RY242" s="275"/>
      <c r="RZ242" s="275"/>
      <c r="SA242" s="275"/>
      <c r="SB242" s="275"/>
      <c r="SC242" s="275"/>
      <c r="SD242" s="275"/>
      <c r="SE242" s="275"/>
      <c r="SF242" s="275"/>
      <c r="SG242" s="275"/>
      <c r="SH242" s="275"/>
      <c r="SI242" s="275"/>
      <c r="SJ242" s="275"/>
      <c r="SK242" s="275"/>
      <c r="SL242" s="275"/>
      <c r="SM242" s="275"/>
      <c r="SN242" s="275"/>
      <c r="SO242" s="275"/>
      <c r="SP242" s="275"/>
      <c r="SQ242" s="275"/>
      <c r="SR242" s="275"/>
      <c r="SS242" s="275"/>
      <c r="ST242" s="275"/>
      <c r="SU242" s="275"/>
      <c r="SV242" s="275"/>
      <c r="SW242" s="275"/>
      <c r="SX242" s="275"/>
      <c r="SY242" s="275"/>
      <c r="SZ242" s="275"/>
      <c r="TA242" s="275"/>
      <c r="TB242" s="275"/>
      <c r="TC242" s="275"/>
      <c r="TD242" s="275"/>
      <c r="TE242" s="275"/>
      <c r="TF242" s="275"/>
      <c r="TG242" s="275"/>
      <c r="TH242" s="275"/>
      <c r="TI242" s="275"/>
      <c r="TJ242" s="275"/>
      <c r="TK242" s="275"/>
      <c r="TL242" s="275"/>
      <c r="TM242" s="275"/>
      <c r="TN242" s="275"/>
      <c r="TO242" s="275"/>
      <c r="TP242" s="275"/>
      <c r="TQ242" s="275"/>
      <c r="TR242" s="275"/>
      <c r="TS242" s="275"/>
      <c r="TT242" s="275"/>
      <c r="TU242" s="275"/>
      <c r="TV242" s="275"/>
      <c r="TW242" s="275"/>
      <c r="TX242" s="275"/>
      <c r="TY242" s="275"/>
      <c r="TZ242" s="275"/>
      <c r="UA242" s="275"/>
      <c r="UB242" s="275"/>
      <c r="UC242" s="275"/>
      <c r="UD242" s="275"/>
      <c r="UE242" s="275"/>
      <c r="UF242" s="275"/>
      <c r="UG242" s="275"/>
      <c r="UH242" s="275"/>
      <c r="UI242" s="275"/>
      <c r="UJ242" s="275"/>
      <c r="UK242" s="275"/>
      <c r="UL242" s="275"/>
      <c r="UM242" s="275"/>
      <c r="UN242" s="275"/>
      <c r="UO242" s="275"/>
      <c r="UP242" s="275"/>
      <c r="UQ242" s="275"/>
      <c r="UR242" s="275"/>
      <c r="US242" s="275"/>
      <c r="UT242" s="275"/>
      <c r="UU242" s="275"/>
      <c r="UV242" s="275"/>
      <c r="UW242" s="275"/>
      <c r="UX242" s="275"/>
      <c r="UY242" s="275"/>
      <c r="UZ242" s="275"/>
      <c r="VA242" s="275"/>
      <c r="VB242" s="275"/>
      <c r="VC242" s="275"/>
      <c r="VD242" s="275"/>
      <c r="VE242" s="275"/>
      <c r="VF242" s="275"/>
      <c r="VG242" s="275"/>
      <c r="VH242" s="275"/>
      <c r="VI242" s="275"/>
      <c r="VJ242" s="275"/>
      <c r="VK242" s="275"/>
      <c r="VL242" s="275"/>
      <c r="VM242" s="275"/>
      <c r="VN242" s="275"/>
      <c r="VO242" s="275"/>
      <c r="VP242" s="275"/>
      <c r="VQ242" s="275"/>
      <c r="VR242" s="275"/>
      <c r="VS242" s="275"/>
      <c r="VT242" s="275"/>
      <c r="VU242" s="275"/>
      <c r="VV242" s="275"/>
      <c r="VW242" s="275"/>
      <c r="VX242" s="275"/>
      <c r="VY242" s="275"/>
      <c r="VZ242" s="275"/>
      <c r="WA242" s="275"/>
      <c r="WB242" s="275"/>
      <c r="WC242" s="275"/>
      <c r="WD242" s="275"/>
      <c r="WE242" s="275"/>
      <c r="WF242" s="275"/>
      <c r="WG242" s="275"/>
      <c r="WH242" s="275"/>
      <c r="WI242" s="275"/>
      <c r="WJ242" s="275"/>
      <c r="WK242" s="275"/>
    </row>
    <row r="243" s="197" customFormat="1" ht="27.75" customHeight="1">
      <c r="A243" s="534">
        <f>A59+A75+A84+A90+A101+A110+A121+A126+A136+A142+A156+A166+A174+A180+A195+A201+A207+A220+A231+A241</f>
        <v>69</v>
      </c>
      <c r="B243" s="535" t="s">
        <v>246</v>
      </c>
      <c r="C243" s="536"/>
      <c r="D243" s="97"/>
      <c r="E243" s="100">
        <f>E59+E75+E84+E90+E101+E110+E121+E126+E156+E136+E142+E166+E174+E180+E195+E201+E207+E220+E231+E241</f>
        <v>5333</v>
      </c>
      <c r="F243" s="537"/>
      <c r="G243" s="100"/>
      <c r="H243" s="538">
        <f>H59+H84+H75+H90+H101+H109+H121+H126+H136+H142+H156+H162+H165+H174+H180+H195+H201+H207+H220+H231+H241</f>
        <v>2005.8723640000003</v>
      </c>
      <c r="I243" s="539" t="e">
        <f>I59+I75+I84+I90+I101+I109+I121+I126+I136+I142+I156+I166+I174+I180+I195+I201+I207+I220+I231+I241</f>
        <v>#VALUE!</v>
      </c>
      <c r="J243" s="540">
        <f>J59+J75+J84+J90+J101+J109+J121+J136+J142+J156+J166+J174+J180+J195+J201+J207+J220+J231+J241+J126</f>
        <v>142</v>
      </c>
      <c r="K243" s="541"/>
      <c r="L243" s="205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7"/>
      <c r="BH243" s="197"/>
      <c r="BI243" s="197"/>
      <c r="BJ243" s="197"/>
      <c r="BK243" s="197"/>
      <c r="BL243" s="197"/>
      <c r="BM243" s="197"/>
      <c r="BN243" s="197"/>
      <c r="BO243" s="197"/>
      <c r="BP243" s="197"/>
      <c r="BQ243" s="197"/>
      <c r="BR243" s="197"/>
      <c r="BS243" s="197"/>
      <c r="BT243" s="197"/>
      <c r="BU243" s="197"/>
      <c r="BV243" s="197"/>
      <c r="BW243" s="197"/>
      <c r="BX243" s="197"/>
      <c r="BY243" s="197"/>
      <c r="BZ243" s="197"/>
      <c r="CA243" s="197"/>
      <c r="CB243" s="197"/>
      <c r="CC243" s="197"/>
      <c r="CD243" s="197"/>
      <c r="CE243" s="197"/>
      <c r="CF243" s="197"/>
      <c r="CG243" s="197"/>
      <c r="CH243" s="197"/>
      <c r="CI243" s="197"/>
      <c r="CJ243" s="197"/>
      <c r="CK243" s="197"/>
      <c r="CL243" s="197"/>
      <c r="CM243" s="197"/>
      <c r="CN243" s="197"/>
      <c r="CO243" s="197"/>
      <c r="CP243" s="197"/>
      <c r="CQ243" s="197"/>
      <c r="CR243" s="197"/>
      <c r="CS243" s="197"/>
      <c r="CT243" s="197"/>
      <c r="CU243" s="197"/>
      <c r="CV243" s="197"/>
      <c r="CW243" s="197"/>
      <c r="CX243" s="197"/>
      <c r="CY243" s="197"/>
      <c r="CZ243" s="197"/>
      <c r="DA243" s="197"/>
      <c r="DB243" s="197"/>
      <c r="DC243" s="197"/>
      <c r="DD243" s="197"/>
      <c r="DE243" s="197"/>
      <c r="DF243" s="197"/>
      <c r="DG243" s="197"/>
      <c r="DH243" s="197"/>
      <c r="DI243" s="197"/>
      <c r="DJ243" s="197"/>
      <c r="DK243" s="197"/>
      <c r="DL243" s="197"/>
      <c r="DM243" s="197"/>
      <c r="DN243" s="197"/>
      <c r="DO243" s="197"/>
      <c r="DP243" s="197"/>
      <c r="DQ243" s="197"/>
      <c r="DR243" s="197"/>
      <c r="DS243" s="197"/>
      <c r="DT243" s="197"/>
      <c r="DU243" s="197"/>
      <c r="DV243" s="197"/>
      <c r="DW243" s="197"/>
      <c r="DX243" s="197"/>
      <c r="DY243" s="197"/>
      <c r="DZ243" s="197"/>
      <c r="EA243" s="197"/>
      <c r="EB243" s="197"/>
      <c r="EC243" s="197"/>
      <c r="ED243" s="197"/>
      <c r="EE243" s="197"/>
      <c r="EF243" s="197"/>
      <c r="EG243" s="197"/>
      <c r="EH243" s="197"/>
      <c r="EI243" s="197"/>
      <c r="EJ243" s="197"/>
      <c r="EK243" s="197"/>
      <c r="EL243" s="197"/>
      <c r="EM243" s="197"/>
      <c r="EN243" s="197"/>
      <c r="EO243" s="197"/>
      <c r="EP243" s="197"/>
      <c r="EQ243" s="197"/>
      <c r="ER243" s="197"/>
      <c r="ES243" s="197"/>
      <c r="ET243" s="197"/>
      <c r="EU243" s="197"/>
      <c r="EV243" s="197"/>
      <c r="EW243" s="197"/>
      <c r="EX243" s="197"/>
      <c r="EY243" s="197"/>
      <c r="EZ243" s="197"/>
      <c r="FA243" s="197"/>
      <c r="FB243" s="197"/>
      <c r="FC243" s="197"/>
      <c r="FD243" s="197"/>
      <c r="FE243" s="197"/>
      <c r="FF243" s="197"/>
      <c r="FG243" s="197"/>
      <c r="FH243" s="197"/>
      <c r="FI243" s="197"/>
      <c r="FJ243" s="197"/>
      <c r="FK243" s="197"/>
      <c r="FL243" s="197"/>
      <c r="FM243" s="197"/>
      <c r="FN243" s="197"/>
      <c r="FO243" s="197"/>
      <c r="FP243" s="197"/>
      <c r="FQ243" s="197"/>
      <c r="FR243" s="197"/>
      <c r="FS243" s="197"/>
      <c r="FT243" s="197"/>
      <c r="FU243" s="197"/>
      <c r="FV243" s="197"/>
      <c r="FW243" s="197"/>
      <c r="FX243" s="197"/>
      <c r="FY243" s="197"/>
      <c r="FZ243" s="197"/>
      <c r="GA243" s="197"/>
      <c r="GB243" s="197"/>
      <c r="GC243" s="197"/>
      <c r="GD243" s="197"/>
      <c r="GE243" s="197"/>
      <c r="GF243" s="197"/>
      <c r="GG243" s="197"/>
      <c r="GH243" s="197"/>
      <c r="GI243" s="197"/>
      <c r="GJ243" s="197"/>
      <c r="GK243" s="197"/>
      <c r="GL243" s="197"/>
      <c r="GM243" s="197"/>
      <c r="GN243" s="197"/>
      <c r="GO243" s="197"/>
      <c r="GP243" s="197"/>
      <c r="GQ243" s="197"/>
      <c r="GR243" s="197"/>
      <c r="GS243" s="197"/>
      <c r="GT243" s="197"/>
      <c r="GU243" s="197"/>
      <c r="GV243" s="197"/>
      <c r="GW243" s="197"/>
      <c r="GX243" s="197"/>
      <c r="GY243" s="197"/>
      <c r="GZ243" s="197"/>
      <c r="HA243" s="197"/>
      <c r="HB243" s="197"/>
      <c r="HC243" s="197"/>
      <c r="HD243" s="197"/>
      <c r="HE243" s="197"/>
      <c r="HF243" s="197"/>
      <c r="HG243" s="197"/>
      <c r="HH243" s="197"/>
      <c r="HI243" s="197"/>
      <c r="HJ243" s="197"/>
      <c r="HK243" s="197"/>
      <c r="HL243" s="197"/>
      <c r="HM243" s="197"/>
      <c r="HN243" s="197"/>
      <c r="HO243" s="197"/>
      <c r="HP243" s="197"/>
      <c r="HQ243" s="197"/>
      <c r="HR243" s="197"/>
      <c r="HS243" s="197"/>
      <c r="HT243" s="197"/>
      <c r="HU243" s="197"/>
      <c r="HV243" s="197"/>
      <c r="HW243" s="197"/>
      <c r="HX243" s="197"/>
      <c r="HY243" s="197"/>
      <c r="HZ243" s="197"/>
      <c r="IA243" s="197"/>
      <c r="IB243" s="197"/>
      <c r="IC243" s="197"/>
      <c r="ID243" s="197"/>
      <c r="IE243" s="197"/>
      <c r="IF243" s="197"/>
      <c r="IG243" s="197"/>
      <c r="IH243" s="197"/>
      <c r="II243" s="197"/>
      <c r="IJ243" s="197"/>
      <c r="IK243" s="197"/>
      <c r="IL243" s="197"/>
      <c r="IM243" s="197"/>
      <c r="IN243" s="197"/>
      <c r="IO243" s="197"/>
      <c r="IP243" s="197"/>
      <c r="IQ243" s="197"/>
      <c r="IR243" s="197"/>
      <c r="IS243" s="197"/>
      <c r="IT243" s="197"/>
      <c r="IU243" s="197"/>
      <c r="IV243" s="197"/>
      <c r="IW243" s="197"/>
      <c r="IX243" s="197"/>
      <c r="IY243" s="197"/>
      <c r="IZ243" s="197"/>
      <c r="JA243" s="197"/>
      <c r="JB243" s="197"/>
      <c r="JC243" s="197"/>
      <c r="JD243" s="197"/>
      <c r="JE243" s="197"/>
      <c r="JF243" s="197"/>
      <c r="JG243" s="197"/>
      <c r="JH243" s="197"/>
      <c r="JI243" s="197"/>
      <c r="JJ243" s="197"/>
      <c r="JK243" s="197"/>
      <c r="JL243" s="197"/>
      <c r="JM243" s="197"/>
      <c r="JN243" s="197"/>
      <c r="JO243" s="197"/>
      <c r="JP243" s="197"/>
      <c r="JQ243" s="197"/>
      <c r="JR243" s="197"/>
      <c r="JS243" s="197"/>
      <c r="JT243" s="197"/>
      <c r="JU243" s="197"/>
      <c r="JV243" s="197"/>
      <c r="JW243" s="197"/>
      <c r="JX243" s="197"/>
      <c r="JY243" s="197"/>
      <c r="JZ243" s="197"/>
      <c r="KA243" s="197"/>
      <c r="KB243" s="197"/>
      <c r="KC243" s="197"/>
      <c r="KD243" s="197"/>
      <c r="KE243" s="197"/>
      <c r="KF243" s="197"/>
      <c r="KG243" s="197"/>
      <c r="KH243" s="197"/>
      <c r="KI243" s="197"/>
      <c r="KJ243" s="197"/>
      <c r="KK243" s="197"/>
      <c r="KL243" s="197"/>
      <c r="KM243" s="197"/>
      <c r="KN243" s="197"/>
      <c r="KO243" s="197"/>
      <c r="KP243" s="197"/>
      <c r="KQ243" s="197"/>
      <c r="KR243" s="197"/>
      <c r="KS243" s="197"/>
      <c r="KT243" s="197"/>
      <c r="KU243" s="197"/>
      <c r="KV243" s="197"/>
      <c r="KW243" s="197"/>
      <c r="KX243" s="197"/>
      <c r="KY243" s="197"/>
      <c r="KZ243" s="197"/>
      <c r="LA243" s="197"/>
      <c r="LB243" s="197"/>
      <c r="LC243" s="197"/>
      <c r="LD243" s="197"/>
      <c r="LE243" s="197"/>
      <c r="LF243" s="197"/>
      <c r="LG243" s="197"/>
      <c r="LH243" s="197"/>
      <c r="LI243" s="197"/>
      <c r="LJ243" s="197"/>
      <c r="LK243" s="197"/>
      <c r="LL243" s="197"/>
      <c r="LM243" s="197"/>
      <c r="LN243" s="197"/>
      <c r="LO243" s="197"/>
      <c r="LP243" s="197"/>
      <c r="LQ243" s="197"/>
      <c r="LR243" s="197"/>
      <c r="LS243" s="197"/>
      <c r="LT243" s="197"/>
      <c r="LU243" s="197"/>
      <c r="LV243" s="197"/>
      <c r="LW243" s="197"/>
      <c r="LX243" s="197"/>
      <c r="LY243" s="197"/>
      <c r="LZ243" s="197"/>
      <c r="MA243" s="197"/>
      <c r="MB243" s="197"/>
      <c r="MC243" s="197"/>
      <c r="MD243" s="197"/>
      <c r="ME243" s="197"/>
      <c r="MF243" s="197"/>
      <c r="MG243" s="197"/>
      <c r="MH243" s="197"/>
      <c r="MI243" s="197"/>
      <c r="MJ243" s="197"/>
      <c r="MK243" s="197"/>
      <c r="ML243" s="197"/>
      <c r="MM243" s="197"/>
      <c r="MN243" s="197"/>
      <c r="MO243" s="197"/>
      <c r="MP243" s="197"/>
      <c r="MQ243" s="197"/>
      <c r="MR243" s="197"/>
      <c r="MS243" s="197"/>
      <c r="MT243" s="197"/>
      <c r="MU243" s="197"/>
      <c r="MV243" s="197"/>
      <c r="MW243" s="197"/>
      <c r="MX243" s="197"/>
      <c r="MY243" s="197"/>
      <c r="MZ243" s="197"/>
      <c r="NA243" s="197"/>
      <c r="NB243" s="197"/>
      <c r="NC243" s="197"/>
      <c r="ND243" s="197"/>
      <c r="NE243" s="197"/>
      <c r="NF243" s="197"/>
      <c r="NG243" s="197"/>
      <c r="NH243" s="197"/>
      <c r="NI243" s="197"/>
      <c r="NJ243" s="197"/>
      <c r="NK243" s="197"/>
      <c r="NL243" s="197"/>
      <c r="NM243" s="197"/>
      <c r="NN243" s="197"/>
      <c r="NO243" s="197"/>
      <c r="NP243" s="197"/>
      <c r="NQ243" s="197"/>
      <c r="NR243" s="197"/>
      <c r="NS243" s="197"/>
      <c r="NT243" s="197"/>
      <c r="NU243" s="197"/>
      <c r="NV243" s="197"/>
      <c r="NW243" s="197"/>
      <c r="NX243" s="197"/>
      <c r="NY243" s="197"/>
      <c r="NZ243" s="197"/>
      <c r="OA243" s="197"/>
      <c r="OB243" s="197"/>
      <c r="OC243" s="197"/>
      <c r="OD243" s="197"/>
      <c r="OE243" s="197"/>
      <c r="OF243" s="197"/>
      <c r="OG243" s="197"/>
      <c r="OH243" s="197"/>
      <c r="OI243" s="197"/>
      <c r="OJ243" s="197"/>
      <c r="OK243" s="197"/>
      <c r="OL243" s="197"/>
      <c r="OM243" s="197"/>
      <c r="ON243" s="197"/>
      <c r="OO243" s="197"/>
      <c r="OP243" s="197"/>
      <c r="OQ243" s="197"/>
      <c r="OR243" s="197"/>
      <c r="OS243" s="197"/>
      <c r="OT243" s="197"/>
      <c r="OU243" s="197"/>
      <c r="OV243" s="197"/>
      <c r="OW243" s="197"/>
      <c r="OX243" s="197"/>
      <c r="OY243" s="197"/>
      <c r="OZ243" s="197"/>
      <c r="PA243" s="197"/>
      <c r="PB243" s="197"/>
      <c r="PC243" s="197"/>
      <c r="PD243" s="197"/>
      <c r="PE243" s="197"/>
      <c r="PF243" s="197"/>
      <c r="PG243" s="197"/>
      <c r="PH243" s="197"/>
      <c r="PI243" s="197"/>
      <c r="PJ243" s="197"/>
      <c r="PK243" s="197"/>
      <c r="PL243" s="197"/>
      <c r="PM243" s="197"/>
      <c r="PN243" s="197"/>
      <c r="PO243" s="197"/>
      <c r="PP243" s="197"/>
      <c r="PQ243" s="197"/>
      <c r="PR243" s="197"/>
      <c r="PS243" s="197"/>
      <c r="PT243" s="197"/>
      <c r="PU243" s="197"/>
      <c r="PV243" s="197"/>
      <c r="PW243" s="197"/>
      <c r="PX243" s="197"/>
      <c r="PY243" s="197"/>
      <c r="PZ243" s="197"/>
      <c r="QA243" s="197"/>
      <c r="QB243" s="197"/>
      <c r="QC243" s="197"/>
      <c r="QD243" s="197"/>
      <c r="QE243" s="197"/>
      <c r="QF243" s="197"/>
      <c r="QG243" s="197"/>
      <c r="QH243" s="197"/>
      <c r="QI243" s="197"/>
      <c r="QJ243" s="197"/>
      <c r="QK243" s="197"/>
      <c r="QL243" s="197"/>
      <c r="QM243" s="197"/>
      <c r="QN243" s="197"/>
      <c r="QO243" s="197"/>
      <c r="QP243" s="197"/>
      <c r="QQ243" s="197"/>
      <c r="QR243" s="197"/>
      <c r="QS243" s="197"/>
      <c r="QT243" s="197"/>
      <c r="QU243" s="197"/>
      <c r="QV243" s="197"/>
      <c r="QW243" s="197"/>
      <c r="QX243" s="197"/>
      <c r="QY243" s="197"/>
      <c r="QZ243" s="197"/>
      <c r="RA243" s="197"/>
      <c r="RB243" s="197"/>
      <c r="RC243" s="197"/>
      <c r="RD243" s="197"/>
      <c r="RE243" s="197"/>
      <c r="RF243" s="197"/>
      <c r="RG243" s="197"/>
      <c r="RH243" s="197"/>
      <c r="RI243" s="197"/>
      <c r="RJ243" s="197"/>
      <c r="RK243" s="197"/>
      <c r="RL243" s="197"/>
      <c r="RM243" s="197"/>
      <c r="RN243" s="197"/>
      <c r="RO243" s="197"/>
      <c r="RP243" s="197"/>
      <c r="RQ243" s="197"/>
      <c r="RR243" s="197"/>
      <c r="RS243" s="197"/>
      <c r="RT243" s="197"/>
      <c r="RU243" s="197"/>
      <c r="RV243" s="197"/>
      <c r="RW243" s="197"/>
      <c r="RX243" s="197"/>
      <c r="RY243" s="197"/>
      <c r="RZ243" s="197"/>
      <c r="SA243" s="197"/>
      <c r="SB243" s="197"/>
      <c r="SC243" s="197"/>
      <c r="SD243" s="197"/>
      <c r="SE243" s="197"/>
      <c r="SF243" s="197"/>
      <c r="SG243" s="197"/>
      <c r="SH243" s="197"/>
      <c r="SI243" s="197"/>
      <c r="SJ243" s="197"/>
      <c r="SK243" s="197"/>
      <c r="SL243" s="197"/>
      <c r="SM243" s="197"/>
      <c r="SN243" s="197"/>
      <c r="SO243" s="197"/>
      <c r="SP243" s="197"/>
      <c r="SQ243" s="197"/>
      <c r="SR243" s="197"/>
      <c r="SS243" s="197"/>
      <c r="ST243" s="197"/>
      <c r="SU243" s="197"/>
      <c r="SV243" s="197"/>
      <c r="SW243" s="197"/>
      <c r="SX243" s="197"/>
      <c r="SY243" s="197"/>
      <c r="SZ243" s="197"/>
      <c r="TA243" s="197"/>
      <c r="TB243" s="197"/>
      <c r="TC243" s="197"/>
      <c r="TD243" s="197"/>
      <c r="TE243" s="197"/>
      <c r="TF243" s="197"/>
      <c r="TG243" s="197"/>
      <c r="TH243" s="197"/>
      <c r="TI243" s="197"/>
      <c r="TJ243" s="197"/>
      <c r="TK243" s="197"/>
      <c r="TL243" s="197"/>
      <c r="TM243" s="197"/>
      <c r="TN243" s="197"/>
      <c r="TO243" s="197"/>
      <c r="TP243" s="197"/>
      <c r="TQ243" s="197"/>
      <c r="TR243" s="197"/>
      <c r="TS243" s="197"/>
      <c r="TT243" s="197"/>
      <c r="TU243" s="197"/>
      <c r="TV243" s="197"/>
      <c r="TW243" s="197"/>
      <c r="TX243" s="197"/>
      <c r="TY243" s="197"/>
      <c r="TZ243" s="197"/>
      <c r="UA243" s="197"/>
      <c r="UB243" s="197"/>
      <c r="UC243" s="197"/>
      <c r="UD243" s="197"/>
      <c r="UE243" s="197"/>
      <c r="UF243" s="197"/>
      <c r="UG243" s="197"/>
      <c r="UH243" s="197"/>
      <c r="UI243" s="197"/>
      <c r="UJ243" s="197"/>
      <c r="UK243" s="197"/>
      <c r="UL243" s="197"/>
      <c r="UM243" s="197"/>
      <c r="UN243" s="197"/>
      <c r="UO243" s="197"/>
      <c r="UP243" s="197"/>
      <c r="UQ243" s="197"/>
      <c r="UR243" s="197"/>
      <c r="US243" s="197"/>
      <c r="UT243" s="197"/>
      <c r="UU243" s="197"/>
      <c r="UV243" s="197"/>
      <c r="UW243" s="197"/>
      <c r="UX243" s="197"/>
      <c r="UY243" s="197"/>
      <c r="UZ243" s="197"/>
      <c r="VA243" s="197"/>
      <c r="VB243" s="197"/>
      <c r="VC243" s="197"/>
      <c r="VD243" s="197"/>
      <c r="VE243" s="197"/>
      <c r="VF243" s="197"/>
      <c r="VG243" s="197"/>
      <c r="VH243" s="197"/>
      <c r="VI243" s="197"/>
      <c r="VJ243" s="197"/>
      <c r="VK243" s="197"/>
      <c r="VL243" s="197"/>
      <c r="VM243" s="197"/>
      <c r="VN243" s="197"/>
      <c r="VO243" s="197"/>
      <c r="VP243" s="197"/>
      <c r="VQ243" s="197"/>
      <c r="VR243" s="197"/>
      <c r="VS243" s="197"/>
      <c r="VT243" s="197"/>
      <c r="VU243" s="197"/>
      <c r="VV243" s="197"/>
      <c r="VW243" s="197"/>
      <c r="VX243" s="197"/>
      <c r="VY243" s="197"/>
      <c r="VZ243" s="197"/>
      <c r="WA243" s="197"/>
      <c r="WB243" s="197"/>
      <c r="WC243" s="197"/>
      <c r="WD243" s="197"/>
      <c r="WE243" s="197"/>
      <c r="WF243" s="197"/>
      <c r="WG243" s="197"/>
      <c r="WH243" s="197"/>
      <c r="WI243" s="197"/>
      <c r="WJ243" s="197"/>
      <c r="WK243" s="197"/>
    </row>
    <row r="244" s="11" customFormat="1" ht="18" customHeight="1">
      <c r="A244" s="542" t="s">
        <v>247</v>
      </c>
      <c r="B244" s="543"/>
      <c r="C244" s="543"/>
      <c r="D244" s="544"/>
      <c r="E244" s="545"/>
      <c r="F244" s="545"/>
      <c r="G244" s="546"/>
      <c r="H244" s="547"/>
      <c r="I244" s="547"/>
      <c r="J244" s="546"/>
      <c r="K244" s="548"/>
      <c r="L244" s="16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10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  <c r="FG244" s="11"/>
      <c r="FH244" s="11"/>
      <c r="FI244" s="11"/>
      <c r="FJ244" s="11"/>
      <c r="FK244" s="11"/>
      <c r="FL244" s="11"/>
      <c r="FM244" s="11"/>
      <c r="FN244" s="11"/>
      <c r="FO244" s="11"/>
      <c r="FP244" s="11"/>
      <c r="FQ244" s="11"/>
      <c r="FR244" s="11"/>
      <c r="FS244" s="11"/>
      <c r="FT244" s="11"/>
      <c r="FU244" s="11"/>
      <c r="FV244" s="11"/>
      <c r="FW244" s="11"/>
      <c r="FX244" s="11"/>
      <c r="FY244" s="11"/>
      <c r="FZ244" s="11"/>
      <c r="GA244" s="11"/>
      <c r="GB244" s="11"/>
      <c r="GC244" s="11"/>
      <c r="GD244" s="11"/>
      <c r="GE244" s="11"/>
      <c r="GF244" s="11"/>
      <c r="GG244" s="11"/>
      <c r="GH244" s="11"/>
      <c r="GI244" s="11"/>
      <c r="GJ244" s="11"/>
      <c r="GK244" s="11"/>
      <c r="GL244" s="11"/>
      <c r="GM244" s="11"/>
      <c r="GN244" s="11"/>
      <c r="GO244" s="11"/>
      <c r="GP244" s="11"/>
      <c r="GQ244" s="11"/>
      <c r="GR244" s="11"/>
      <c r="GS244" s="11"/>
      <c r="GT244" s="11"/>
      <c r="GU244" s="11"/>
      <c r="GV244" s="11"/>
      <c r="GW244" s="11"/>
      <c r="GX244" s="11"/>
      <c r="GY244" s="11"/>
      <c r="GZ244" s="11"/>
      <c r="HA244" s="11"/>
      <c r="HB244" s="11"/>
      <c r="HC244" s="11"/>
      <c r="HD244" s="11"/>
      <c r="HE244" s="11"/>
      <c r="HF244" s="11"/>
      <c r="HG244" s="11"/>
      <c r="HH244" s="11"/>
      <c r="HI244" s="11"/>
      <c r="HJ244" s="11"/>
      <c r="HK244" s="11"/>
      <c r="HL244" s="11"/>
      <c r="HM244" s="11"/>
      <c r="HN244" s="11"/>
      <c r="HO244" s="11"/>
      <c r="HP244" s="11"/>
      <c r="HQ244" s="11"/>
      <c r="HR244" s="11"/>
      <c r="HS244" s="11"/>
      <c r="HT244" s="11"/>
      <c r="HU244" s="11"/>
      <c r="HV244" s="11"/>
      <c r="HW244" s="11"/>
      <c r="HX244" s="11"/>
      <c r="HY244" s="11"/>
      <c r="HZ244" s="11"/>
      <c r="IA244" s="11"/>
      <c r="IB244" s="11"/>
      <c r="IC244" s="11"/>
      <c r="ID244" s="11"/>
      <c r="IE244" s="11"/>
      <c r="IF244" s="11"/>
      <c r="IG244" s="11"/>
      <c r="IH244" s="11"/>
      <c r="II244" s="11"/>
      <c r="IJ244" s="11"/>
      <c r="IK244" s="11"/>
      <c r="IL244" s="11"/>
      <c r="IM244" s="11"/>
      <c r="IN244" s="11"/>
      <c r="IO244" s="11"/>
      <c r="IP244" s="11"/>
      <c r="IQ244" s="11"/>
      <c r="IR244" s="11"/>
      <c r="IS244" s="11"/>
      <c r="IT244" s="11"/>
      <c r="IU244" s="11"/>
      <c r="IV244" s="11"/>
      <c r="IW244" s="11"/>
      <c r="IX244" s="11"/>
      <c r="IY244" s="11"/>
      <c r="IZ244" s="11"/>
      <c r="JA244" s="11"/>
      <c r="JB244" s="11"/>
      <c r="JC244" s="11"/>
      <c r="JD244" s="11"/>
      <c r="JE244" s="11"/>
      <c r="JF244" s="11"/>
      <c r="JG244" s="11"/>
      <c r="JH244" s="11"/>
      <c r="JI244" s="11"/>
      <c r="JJ244" s="11"/>
      <c r="JK244" s="11"/>
      <c r="JL244" s="11"/>
      <c r="JM244" s="11"/>
      <c r="JN244" s="11"/>
      <c r="JO244" s="11"/>
      <c r="JP244" s="11"/>
      <c r="JQ244" s="11"/>
      <c r="JR244" s="11"/>
      <c r="JS244" s="11"/>
      <c r="JT244" s="11"/>
      <c r="JU244" s="11"/>
      <c r="JV244" s="11"/>
      <c r="JW244" s="11"/>
      <c r="JX244" s="11"/>
      <c r="JY244" s="11"/>
      <c r="JZ244" s="11"/>
      <c r="KA244" s="11"/>
      <c r="KB244" s="11"/>
      <c r="KC244" s="11"/>
      <c r="KD244" s="11"/>
      <c r="KE244" s="11"/>
      <c r="KF244" s="11"/>
      <c r="KG244" s="11"/>
      <c r="KH244" s="11"/>
      <c r="KI244" s="11"/>
      <c r="KJ244" s="11"/>
      <c r="KK244" s="11"/>
      <c r="KL244" s="11"/>
      <c r="KM244" s="11"/>
      <c r="KN244" s="11"/>
      <c r="KO244" s="11"/>
      <c r="KP244" s="11"/>
      <c r="KQ244" s="11"/>
      <c r="KR244" s="11"/>
      <c r="KS244" s="11"/>
      <c r="KT244" s="11"/>
      <c r="KU244" s="11"/>
      <c r="KV244" s="11"/>
      <c r="KW244" s="11"/>
      <c r="KX244" s="11"/>
      <c r="KY244" s="11"/>
      <c r="KZ244" s="11"/>
      <c r="LA244" s="11"/>
      <c r="LB244" s="11"/>
      <c r="LC244" s="11"/>
      <c r="LD244" s="11"/>
      <c r="LE244" s="11"/>
      <c r="LF244" s="11"/>
      <c r="LG244" s="11"/>
      <c r="LH244" s="11"/>
      <c r="LI244" s="11"/>
      <c r="LJ244" s="11"/>
      <c r="LK244" s="11"/>
      <c r="LL244" s="11"/>
      <c r="LM244" s="11"/>
      <c r="LN244" s="11"/>
      <c r="LO244" s="11"/>
      <c r="LP244" s="11"/>
      <c r="LQ244" s="11"/>
      <c r="LR244" s="11"/>
      <c r="LS244" s="11"/>
      <c r="LT244" s="11"/>
      <c r="LU244" s="11"/>
      <c r="LV244" s="11"/>
      <c r="LW244" s="11"/>
      <c r="LX244" s="11"/>
      <c r="LY244" s="11"/>
      <c r="LZ244" s="11"/>
      <c r="MA244" s="11"/>
      <c r="MB244" s="11"/>
      <c r="MC244" s="11"/>
      <c r="MD244" s="11"/>
      <c r="ME244" s="11"/>
      <c r="MF244" s="11"/>
      <c r="MG244" s="11"/>
      <c r="MH244" s="11"/>
      <c r="MI244" s="11"/>
      <c r="MJ244" s="11"/>
      <c r="MK244" s="11"/>
      <c r="ML244" s="11"/>
      <c r="MM244" s="11"/>
      <c r="MN244" s="11"/>
      <c r="MO244" s="11"/>
      <c r="MP244" s="11"/>
      <c r="MQ244" s="11"/>
      <c r="MR244" s="11"/>
      <c r="MS244" s="11"/>
      <c r="MT244" s="11"/>
      <c r="MU244" s="11"/>
      <c r="MV244" s="11"/>
      <c r="MW244" s="11"/>
      <c r="MX244" s="11"/>
      <c r="MY244" s="11"/>
      <c r="MZ244" s="11"/>
      <c r="NA244" s="11"/>
      <c r="NB244" s="11"/>
      <c r="NC244" s="11"/>
      <c r="ND244" s="11"/>
      <c r="NE244" s="11"/>
      <c r="NF244" s="11"/>
      <c r="NG244" s="11"/>
      <c r="NH244" s="11"/>
      <c r="NI244" s="11"/>
      <c r="NJ244" s="11"/>
      <c r="NK244" s="11"/>
      <c r="NL244" s="11"/>
      <c r="NM244" s="11"/>
      <c r="NN244" s="11"/>
      <c r="NO244" s="11"/>
      <c r="NP244" s="11"/>
      <c r="NQ244" s="11"/>
      <c r="NR244" s="11"/>
      <c r="NS244" s="11"/>
      <c r="NT244" s="11"/>
      <c r="NU244" s="11"/>
      <c r="NV244" s="11"/>
      <c r="NW244" s="11"/>
      <c r="NX244" s="11"/>
      <c r="NY244" s="11"/>
      <c r="NZ244" s="11"/>
      <c r="OA244" s="11"/>
      <c r="OB244" s="11"/>
      <c r="OC244" s="11"/>
      <c r="OD244" s="11"/>
      <c r="OE244" s="11"/>
      <c r="OF244" s="11"/>
      <c r="OG244" s="11"/>
      <c r="OH244" s="11"/>
      <c r="OI244" s="11"/>
      <c r="OJ244" s="11"/>
      <c r="OK244" s="11"/>
      <c r="OL244" s="11"/>
      <c r="OM244" s="11"/>
      <c r="ON244" s="11"/>
      <c r="OO244" s="11"/>
      <c r="OP244" s="11"/>
      <c r="OQ244" s="11"/>
      <c r="OR244" s="11"/>
      <c r="OS244" s="11"/>
      <c r="OT244" s="11"/>
      <c r="OU244" s="11"/>
      <c r="OV244" s="11"/>
      <c r="OW244" s="11"/>
      <c r="OX244" s="11"/>
      <c r="OY244" s="11"/>
      <c r="OZ244" s="11"/>
      <c r="PA244" s="11"/>
      <c r="PB244" s="11"/>
      <c r="PC244" s="11"/>
      <c r="PD244" s="11"/>
      <c r="PE244" s="11"/>
      <c r="PF244" s="11"/>
      <c r="PG244" s="11"/>
      <c r="PH244" s="11"/>
      <c r="PI244" s="11"/>
      <c r="PJ244" s="11"/>
      <c r="PK244" s="11"/>
      <c r="PL244" s="11"/>
      <c r="PM244" s="11"/>
      <c r="PN244" s="11"/>
      <c r="PO244" s="11"/>
      <c r="PP244" s="11"/>
      <c r="PQ244" s="11"/>
      <c r="PR244" s="11"/>
      <c r="PS244" s="11"/>
      <c r="PT244" s="11"/>
      <c r="PU244" s="11"/>
      <c r="PV244" s="11"/>
      <c r="PW244" s="11"/>
      <c r="PX244" s="11"/>
      <c r="PY244" s="11"/>
      <c r="PZ244" s="11"/>
      <c r="QA244" s="11"/>
      <c r="QB244" s="11"/>
      <c r="QC244" s="11"/>
      <c r="QD244" s="11"/>
      <c r="QE244" s="11"/>
      <c r="QF244" s="11"/>
      <c r="QG244" s="11"/>
      <c r="QH244" s="11"/>
      <c r="QI244" s="11"/>
      <c r="QJ244" s="11"/>
      <c r="QK244" s="11"/>
      <c r="QL244" s="11"/>
      <c r="QM244" s="11"/>
      <c r="QN244" s="11"/>
      <c r="QO244" s="11"/>
      <c r="QP244" s="11"/>
      <c r="QQ244" s="11"/>
      <c r="QR244" s="11"/>
      <c r="QS244" s="11"/>
      <c r="QT244" s="11"/>
      <c r="QU244" s="11"/>
      <c r="QV244" s="11"/>
      <c r="QW244" s="11"/>
      <c r="QX244" s="11"/>
      <c r="QY244" s="11"/>
      <c r="QZ244" s="11"/>
      <c r="RA244" s="11"/>
      <c r="RB244" s="11"/>
      <c r="RC244" s="11"/>
      <c r="RD244" s="11"/>
      <c r="RE244" s="11"/>
      <c r="RF244" s="11"/>
      <c r="RG244" s="11"/>
      <c r="RH244" s="11"/>
      <c r="RI244" s="11"/>
      <c r="RJ244" s="11"/>
      <c r="RK244" s="11"/>
      <c r="RL244" s="11"/>
      <c r="RM244" s="11"/>
      <c r="RN244" s="11"/>
      <c r="RO244" s="11"/>
      <c r="RP244" s="11"/>
      <c r="RQ244" s="11"/>
      <c r="RR244" s="11"/>
      <c r="RS244" s="11"/>
      <c r="RT244" s="11"/>
      <c r="RU244" s="11"/>
      <c r="RV244" s="11"/>
      <c r="RW244" s="11"/>
      <c r="RX244" s="11"/>
      <c r="RY244" s="11"/>
      <c r="RZ244" s="11"/>
      <c r="SA244" s="11"/>
      <c r="SB244" s="11"/>
      <c r="SC244" s="11"/>
      <c r="SD244" s="11"/>
      <c r="SE244" s="11"/>
      <c r="SF244" s="11"/>
      <c r="SG244" s="11"/>
      <c r="SH244" s="11"/>
      <c r="SI244" s="11"/>
      <c r="SJ244" s="11"/>
      <c r="SK244" s="11"/>
      <c r="SL244" s="11"/>
      <c r="SM244" s="11"/>
      <c r="SN244" s="11"/>
      <c r="SO244" s="11"/>
      <c r="SP244" s="11"/>
      <c r="SQ244" s="11"/>
      <c r="SR244" s="11"/>
      <c r="SS244" s="11"/>
      <c r="ST244" s="11"/>
      <c r="SU244" s="11"/>
      <c r="SV244" s="11"/>
      <c r="SW244" s="11"/>
      <c r="SX244" s="11"/>
      <c r="SY244" s="11"/>
      <c r="SZ244" s="11"/>
      <c r="TA244" s="11"/>
      <c r="TB244" s="11"/>
      <c r="TC244" s="11"/>
      <c r="TD244" s="11"/>
      <c r="TE244" s="11"/>
      <c r="TF244" s="11"/>
      <c r="TG244" s="11"/>
      <c r="TH244" s="11"/>
      <c r="TI244" s="11"/>
      <c r="TJ244" s="11"/>
      <c r="TK244" s="11"/>
      <c r="TL244" s="11"/>
      <c r="TM244" s="11"/>
      <c r="TN244" s="11"/>
      <c r="TO244" s="11"/>
      <c r="TP244" s="11"/>
      <c r="TQ244" s="11"/>
      <c r="TR244" s="11"/>
      <c r="TS244" s="11"/>
      <c r="TT244" s="11"/>
      <c r="TU244" s="11"/>
      <c r="TV244" s="11"/>
      <c r="TW244" s="11"/>
      <c r="TX244" s="11"/>
      <c r="TY244" s="11"/>
      <c r="TZ244" s="11"/>
      <c r="UA244" s="11"/>
      <c r="UB244" s="11"/>
      <c r="UC244" s="11"/>
      <c r="UD244" s="11"/>
      <c r="UE244" s="11"/>
      <c r="UF244" s="11"/>
      <c r="UG244" s="11"/>
      <c r="UH244" s="11"/>
      <c r="UI244" s="11"/>
      <c r="UJ244" s="11"/>
      <c r="UK244" s="11"/>
      <c r="UL244" s="11"/>
      <c r="UM244" s="11"/>
      <c r="UN244" s="11"/>
      <c r="UO244" s="11"/>
      <c r="UP244" s="11"/>
      <c r="UQ244" s="11"/>
      <c r="UR244" s="11"/>
      <c r="US244" s="11"/>
      <c r="UT244" s="11"/>
      <c r="UU244" s="11"/>
      <c r="UV244" s="11"/>
      <c r="UW244" s="11"/>
      <c r="UX244" s="11"/>
      <c r="UY244" s="11"/>
      <c r="UZ244" s="11"/>
      <c r="VA244" s="11"/>
      <c r="VB244" s="11"/>
      <c r="VC244" s="11"/>
      <c r="VD244" s="11"/>
      <c r="VE244" s="11"/>
      <c r="VF244" s="11"/>
      <c r="VG244" s="11"/>
      <c r="VH244" s="11"/>
      <c r="VI244" s="11"/>
      <c r="VJ244" s="11"/>
      <c r="VK244" s="11"/>
      <c r="VL244" s="11"/>
      <c r="VM244" s="11"/>
      <c r="VN244" s="11"/>
      <c r="VO244" s="11"/>
      <c r="VP244" s="11"/>
      <c r="VQ244" s="11"/>
      <c r="VR244" s="11"/>
      <c r="VS244" s="11"/>
      <c r="VT244" s="11"/>
      <c r="VU244" s="11"/>
      <c r="VV244" s="11"/>
      <c r="VW244" s="11"/>
      <c r="VX244" s="11"/>
      <c r="VY244" s="11"/>
      <c r="VZ244" s="11"/>
      <c r="WA244" s="11"/>
      <c r="WB244" s="11"/>
      <c r="WC244" s="11"/>
      <c r="WD244" s="11"/>
      <c r="WE244" s="11"/>
      <c r="WF244" s="11"/>
      <c r="WG244" s="11"/>
      <c r="WH244" s="11"/>
      <c r="WI244" s="11"/>
      <c r="WJ244" s="11"/>
      <c r="WK244" s="11"/>
    </row>
    <row r="245" s="11" customFormat="1" ht="12.75" customHeight="1">
      <c r="A245" s="219" t="s">
        <v>175</v>
      </c>
      <c r="B245" s="190"/>
      <c r="C245" s="190"/>
      <c r="D245" s="4"/>
      <c r="E245" s="200"/>
      <c r="F245" s="200"/>
      <c r="G245" s="199"/>
      <c r="H245" s="201"/>
      <c r="I245" s="201"/>
      <c r="J245" s="199"/>
      <c r="K245" s="223"/>
      <c r="L245" s="16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10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  <c r="GE245" s="11"/>
      <c r="GF245" s="11"/>
      <c r="GG245" s="11"/>
      <c r="GH245" s="11"/>
      <c r="GI245" s="11"/>
      <c r="GJ245" s="11"/>
      <c r="GK245" s="11"/>
      <c r="GL245" s="11"/>
      <c r="GM245" s="11"/>
      <c r="GN245" s="11"/>
      <c r="GO245" s="11"/>
      <c r="GP245" s="11"/>
      <c r="GQ245" s="11"/>
      <c r="GR245" s="11"/>
      <c r="GS245" s="11"/>
      <c r="GT245" s="11"/>
      <c r="GU245" s="11"/>
      <c r="GV245" s="11"/>
      <c r="GW245" s="11"/>
      <c r="GX245" s="11"/>
      <c r="GY245" s="11"/>
      <c r="GZ245" s="11"/>
      <c r="HA245" s="11"/>
      <c r="HB245" s="11"/>
      <c r="HC245" s="11"/>
      <c r="HD245" s="11"/>
      <c r="HE245" s="11"/>
      <c r="HF245" s="11"/>
      <c r="HG245" s="11"/>
      <c r="HH245" s="11"/>
      <c r="HI245" s="11"/>
      <c r="HJ245" s="11"/>
      <c r="HK245" s="11"/>
      <c r="HL245" s="11"/>
      <c r="HM245" s="11"/>
      <c r="HN245" s="11"/>
      <c r="HO245" s="11"/>
      <c r="HP245" s="11"/>
      <c r="HQ245" s="11"/>
      <c r="HR245" s="11"/>
      <c r="HS245" s="11"/>
      <c r="HT245" s="11"/>
      <c r="HU245" s="11"/>
      <c r="HV245" s="11"/>
      <c r="HW245" s="11"/>
      <c r="HX245" s="11"/>
      <c r="HY245" s="11"/>
      <c r="HZ245" s="11"/>
      <c r="IA245" s="11"/>
      <c r="IB245" s="11"/>
      <c r="IC245" s="11"/>
      <c r="ID245" s="11"/>
      <c r="IE245" s="11"/>
      <c r="IF245" s="1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  <c r="IQ245" s="11"/>
      <c r="IR245" s="11"/>
      <c r="IS245" s="11"/>
      <c r="IT245" s="11"/>
      <c r="IU245" s="11"/>
      <c r="IV245" s="11"/>
      <c r="IW245" s="11"/>
      <c r="IX245" s="11"/>
      <c r="IY245" s="11"/>
      <c r="IZ245" s="11"/>
      <c r="JA245" s="11"/>
      <c r="JB245" s="11"/>
      <c r="JC245" s="11"/>
      <c r="JD245" s="11"/>
      <c r="JE245" s="11"/>
      <c r="JF245" s="11"/>
      <c r="JG245" s="11"/>
      <c r="JH245" s="11"/>
      <c r="JI245" s="11"/>
      <c r="JJ245" s="11"/>
      <c r="JK245" s="11"/>
      <c r="JL245" s="11"/>
      <c r="JM245" s="11"/>
      <c r="JN245" s="11"/>
      <c r="JO245" s="11"/>
      <c r="JP245" s="11"/>
      <c r="JQ245" s="11"/>
      <c r="JR245" s="11"/>
      <c r="JS245" s="11"/>
      <c r="JT245" s="11"/>
      <c r="JU245" s="11"/>
      <c r="JV245" s="11"/>
      <c r="JW245" s="11"/>
      <c r="JX245" s="11"/>
      <c r="JY245" s="11"/>
      <c r="JZ245" s="11"/>
      <c r="KA245" s="11"/>
      <c r="KB245" s="11"/>
      <c r="KC245" s="11"/>
      <c r="KD245" s="11"/>
      <c r="KE245" s="11"/>
      <c r="KF245" s="11"/>
      <c r="KG245" s="11"/>
      <c r="KH245" s="11"/>
      <c r="KI245" s="11"/>
      <c r="KJ245" s="11"/>
      <c r="KK245" s="11"/>
      <c r="KL245" s="11"/>
      <c r="KM245" s="11"/>
      <c r="KN245" s="11"/>
      <c r="KO245" s="11"/>
      <c r="KP245" s="11"/>
      <c r="KQ245" s="11"/>
      <c r="KR245" s="11"/>
      <c r="KS245" s="11"/>
      <c r="KT245" s="11"/>
      <c r="KU245" s="11"/>
      <c r="KV245" s="11"/>
      <c r="KW245" s="11"/>
      <c r="KX245" s="11"/>
      <c r="KY245" s="11"/>
      <c r="KZ245" s="11"/>
      <c r="LA245" s="11"/>
      <c r="LB245" s="11"/>
      <c r="LC245" s="11"/>
      <c r="LD245" s="11"/>
      <c r="LE245" s="11"/>
      <c r="LF245" s="11"/>
      <c r="LG245" s="11"/>
      <c r="LH245" s="11"/>
      <c r="LI245" s="11"/>
      <c r="LJ245" s="11"/>
      <c r="LK245" s="11"/>
      <c r="LL245" s="11"/>
      <c r="LM245" s="11"/>
      <c r="LN245" s="11"/>
      <c r="LO245" s="11"/>
      <c r="LP245" s="11"/>
      <c r="LQ245" s="11"/>
      <c r="LR245" s="11"/>
      <c r="LS245" s="11"/>
      <c r="LT245" s="11"/>
      <c r="LU245" s="11"/>
      <c r="LV245" s="11"/>
      <c r="LW245" s="11"/>
      <c r="LX245" s="11"/>
      <c r="LY245" s="11"/>
      <c r="LZ245" s="11"/>
      <c r="MA245" s="11"/>
      <c r="MB245" s="11"/>
      <c r="MC245" s="11"/>
      <c r="MD245" s="11"/>
      <c r="ME245" s="11"/>
      <c r="MF245" s="11"/>
      <c r="MG245" s="11"/>
      <c r="MH245" s="11"/>
      <c r="MI245" s="11"/>
      <c r="MJ245" s="11"/>
      <c r="MK245" s="11"/>
      <c r="ML245" s="11"/>
      <c r="MM245" s="11"/>
      <c r="MN245" s="11"/>
      <c r="MO245" s="11"/>
      <c r="MP245" s="11"/>
      <c r="MQ245" s="11"/>
      <c r="MR245" s="11"/>
      <c r="MS245" s="11"/>
      <c r="MT245" s="11"/>
      <c r="MU245" s="11"/>
      <c r="MV245" s="11"/>
      <c r="MW245" s="11"/>
      <c r="MX245" s="11"/>
      <c r="MY245" s="11"/>
      <c r="MZ245" s="11"/>
      <c r="NA245" s="11"/>
      <c r="NB245" s="11"/>
      <c r="NC245" s="11"/>
      <c r="ND245" s="11"/>
      <c r="NE245" s="11"/>
      <c r="NF245" s="11"/>
      <c r="NG245" s="11"/>
      <c r="NH245" s="11"/>
      <c r="NI245" s="11"/>
      <c r="NJ245" s="11"/>
      <c r="NK245" s="11"/>
      <c r="NL245" s="11"/>
      <c r="NM245" s="11"/>
      <c r="NN245" s="11"/>
      <c r="NO245" s="11"/>
      <c r="NP245" s="11"/>
      <c r="NQ245" s="11"/>
      <c r="NR245" s="11"/>
      <c r="NS245" s="11"/>
      <c r="NT245" s="11"/>
      <c r="NU245" s="11"/>
      <c r="NV245" s="11"/>
      <c r="NW245" s="11"/>
      <c r="NX245" s="11"/>
      <c r="NY245" s="11"/>
      <c r="NZ245" s="11"/>
      <c r="OA245" s="11"/>
      <c r="OB245" s="11"/>
      <c r="OC245" s="11"/>
      <c r="OD245" s="11"/>
      <c r="OE245" s="11"/>
      <c r="OF245" s="11"/>
      <c r="OG245" s="11"/>
      <c r="OH245" s="11"/>
      <c r="OI245" s="11"/>
      <c r="OJ245" s="11"/>
      <c r="OK245" s="11"/>
      <c r="OL245" s="11"/>
      <c r="OM245" s="11"/>
      <c r="ON245" s="11"/>
      <c r="OO245" s="11"/>
      <c r="OP245" s="11"/>
      <c r="OQ245" s="11"/>
      <c r="OR245" s="11"/>
      <c r="OS245" s="11"/>
      <c r="OT245" s="11"/>
      <c r="OU245" s="11"/>
      <c r="OV245" s="11"/>
      <c r="OW245" s="11"/>
      <c r="OX245" s="11"/>
      <c r="OY245" s="11"/>
      <c r="OZ245" s="11"/>
      <c r="PA245" s="11"/>
      <c r="PB245" s="11"/>
      <c r="PC245" s="11"/>
      <c r="PD245" s="11"/>
      <c r="PE245" s="11"/>
      <c r="PF245" s="11"/>
      <c r="PG245" s="11"/>
      <c r="PH245" s="11"/>
      <c r="PI245" s="11"/>
      <c r="PJ245" s="11"/>
      <c r="PK245" s="11"/>
      <c r="PL245" s="11"/>
      <c r="PM245" s="11"/>
      <c r="PN245" s="11"/>
      <c r="PO245" s="11"/>
      <c r="PP245" s="11"/>
      <c r="PQ245" s="11"/>
      <c r="PR245" s="11"/>
      <c r="PS245" s="11"/>
      <c r="PT245" s="11"/>
      <c r="PU245" s="11"/>
      <c r="PV245" s="11"/>
      <c r="PW245" s="11"/>
      <c r="PX245" s="11"/>
      <c r="PY245" s="11"/>
      <c r="PZ245" s="11"/>
      <c r="QA245" s="11"/>
      <c r="QB245" s="11"/>
      <c r="QC245" s="11"/>
      <c r="QD245" s="11"/>
      <c r="QE245" s="11"/>
      <c r="QF245" s="11"/>
      <c r="QG245" s="11"/>
      <c r="QH245" s="11"/>
      <c r="QI245" s="11"/>
      <c r="QJ245" s="11"/>
      <c r="QK245" s="11"/>
      <c r="QL245" s="11"/>
      <c r="QM245" s="11"/>
      <c r="QN245" s="11"/>
      <c r="QO245" s="11"/>
      <c r="QP245" s="11"/>
      <c r="QQ245" s="11"/>
      <c r="QR245" s="11"/>
      <c r="QS245" s="11"/>
      <c r="QT245" s="11"/>
      <c r="QU245" s="11"/>
      <c r="QV245" s="11"/>
      <c r="QW245" s="11"/>
      <c r="QX245" s="11"/>
      <c r="QY245" s="11"/>
      <c r="QZ245" s="11"/>
      <c r="RA245" s="11"/>
      <c r="RB245" s="11"/>
      <c r="RC245" s="11"/>
      <c r="RD245" s="11"/>
      <c r="RE245" s="11"/>
      <c r="RF245" s="11"/>
      <c r="RG245" s="11"/>
      <c r="RH245" s="11"/>
      <c r="RI245" s="11"/>
      <c r="RJ245" s="11"/>
      <c r="RK245" s="11"/>
      <c r="RL245" s="11"/>
      <c r="RM245" s="11"/>
      <c r="RN245" s="11"/>
      <c r="RO245" s="11"/>
      <c r="RP245" s="11"/>
      <c r="RQ245" s="11"/>
      <c r="RR245" s="11"/>
      <c r="RS245" s="11"/>
      <c r="RT245" s="11"/>
      <c r="RU245" s="11"/>
      <c r="RV245" s="11"/>
      <c r="RW245" s="11"/>
      <c r="RX245" s="11"/>
      <c r="RY245" s="11"/>
      <c r="RZ245" s="11"/>
      <c r="SA245" s="11"/>
      <c r="SB245" s="11"/>
      <c r="SC245" s="11"/>
      <c r="SD245" s="11"/>
      <c r="SE245" s="11"/>
      <c r="SF245" s="11"/>
      <c r="SG245" s="11"/>
      <c r="SH245" s="11"/>
      <c r="SI245" s="11"/>
      <c r="SJ245" s="11"/>
      <c r="SK245" s="11"/>
      <c r="SL245" s="11"/>
      <c r="SM245" s="11"/>
      <c r="SN245" s="11"/>
      <c r="SO245" s="11"/>
      <c r="SP245" s="11"/>
      <c r="SQ245" s="11"/>
      <c r="SR245" s="11"/>
      <c r="SS245" s="11"/>
      <c r="ST245" s="11"/>
      <c r="SU245" s="11"/>
      <c r="SV245" s="11"/>
      <c r="SW245" s="11"/>
      <c r="SX245" s="11"/>
      <c r="SY245" s="11"/>
      <c r="SZ245" s="11"/>
      <c r="TA245" s="11"/>
      <c r="TB245" s="11"/>
      <c r="TC245" s="11"/>
      <c r="TD245" s="11"/>
      <c r="TE245" s="11"/>
      <c r="TF245" s="11"/>
      <c r="TG245" s="11"/>
      <c r="TH245" s="11"/>
      <c r="TI245" s="11"/>
      <c r="TJ245" s="11"/>
      <c r="TK245" s="11"/>
      <c r="TL245" s="11"/>
      <c r="TM245" s="11"/>
      <c r="TN245" s="11"/>
      <c r="TO245" s="11"/>
      <c r="TP245" s="11"/>
      <c r="TQ245" s="11"/>
      <c r="TR245" s="11"/>
      <c r="TS245" s="11"/>
      <c r="TT245" s="11"/>
      <c r="TU245" s="11"/>
      <c r="TV245" s="11"/>
      <c r="TW245" s="11"/>
      <c r="TX245" s="11"/>
      <c r="TY245" s="11"/>
      <c r="TZ245" s="11"/>
      <c r="UA245" s="11"/>
      <c r="UB245" s="11"/>
      <c r="UC245" s="11"/>
      <c r="UD245" s="11"/>
      <c r="UE245" s="11"/>
      <c r="UF245" s="11"/>
      <c r="UG245" s="11"/>
      <c r="UH245" s="11"/>
      <c r="UI245" s="11"/>
      <c r="UJ245" s="11"/>
      <c r="UK245" s="11"/>
      <c r="UL245" s="11"/>
      <c r="UM245" s="11"/>
      <c r="UN245" s="11"/>
      <c r="UO245" s="11"/>
      <c r="UP245" s="11"/>
      <c r="UQ245" s="11"/>
      <c r="UR245" s="11"/>
      <c r="US245" s="11"/>
      <c r="UT245" s="11"/>
      <c r="UU245" s="11"/>
      <c r="UV245" s="11"/>
      <c r="UW245" s="11"/>
      <c r="UX245" s="11"/>
      <c r="UY245" s="11"/>
      <c r="UZ245" s="11"/>
      <c r="VA245" s="11"/>
      <c r="VB245" s="11"/>
      <c r="VC245" s="11"/>
      <c r="VD245" s="11"/>
      <c r="VE245" s="11"/>
      <c r="VF245" s="11"/>
      <c r="VG245" s="11"/>
      <c r="VH245" s="11"/>
      <c r="VI245" s="11"/>
      <c r="VJ245" s="11"/>
      <c r="VK245" s="11"/>
      <c r="VL245" s="11"/>
      <c r="VM245" s="11"/>
      <c r="VN245" s="11"/>
      <c r="VO245" s="11"/>
      <c r="VP245" s="11"/>
      <c r="VQ245" s="11"/>
      <c r="VR245" s="11"/>
      <c r="VS245" s="11"/>
      <c r="VT245" s="11"/>
      <c r="VU245" s="11"/>
      <c r="VV245" s="11"/>
      <c r="VW245" s="11"/>
      <c r="VX245" s="11"/>
      <c r="VY245" s="11"/>
      <c r="VZ245" s="11"/>
      <c r="WA245" s="11"/>
      <c r="WB245" s="11"/>
      <c r="WC245" s="11"/>
      <c r="WD245" s="11"/>
      <c r="WE245" s="11"/>
      <c r="WF245" s="11"/>
      <c r="WG245" s="11"/>
      <c r="WH245" s="11"/>
      <c r="WI245" s="11"/>
      <c r="WJ245" s="11"/>
      <c r="WK245" s="11"/>
    </row>
    <row r="246" s="11" customFormat="1" ht="12.75" customHeight="1">
      <c r="A246" s="213"/>
      <c r="B246" s="214" t="s">
        <v>48</v>
      </c>
      <c r="C246" s="214" t="s">
        <v>49</v>
      </c>
      <c r="D246" s="18"/>
      <c r="E246" s="215" t="s">
        <v>50</v>
      </c>
      <c r="F246" s="215"/>
      <c r="G246" s="216" t="s">
        <v>248</v>
      </c>
      <c r="H246" s="217" t="s">
        <v>4</v>
      </c>
      <c r="I246" s="217"/>
      <c r="J246" s="216" t="s">
        <v>30</v>
      </c>
      <c r="K246" s="248"/>
      <c r="L246" s="16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10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  <c r="GE246" s="11"/>
      <c r="GF246" s="11"/>
      <c r="GG246" s="11"/>
      <c r="GH246" s="11"/>
      <c r="GI246" s="11"/>
      <c r="GJ246" s="11"/>
      <c r="GK246" s="11"/>
      <c r="GL246" s="11"/>
      <c r="GM246" s="11"/>
      <c r="GN246" s="11"/>
      <c r="GO246" s="11"/>
      <c r="GP246" s="11"/>
      <c r="GQ246" s="11"/>
      <c r="GR246" s="1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  <c r="HK246" s="11"/>
      <c r="HL246" s="11"/>
      <c r="HM246" s="11"/>
      <c r="HN246" s="11"/>
      <c r="HO246" s="11"/>
      <c r="HP246" s="11"/>
      <c r="HQ246" s="11"/>
      <c r="HR246" s="11"/>
      <c r="HS246" s="11"/>
      <c r="HT246" s="11"/>
      <c r="HU246" s="11"/>
      <c r="HV246" s="11"/>
      <c r="HW246" s="11"/>
      <c r="HX246" s="11"/>
      <c r="HY246" s="11"/>
      <c r="HZ246" s="11"/>
      <c r="IA246" s="11"/>
      <c r="IB246" s="11"/>
      <c r="IC246" s="11"/>
      <c r="ID246" s="11"/>
      <c r="IE246" s="11"/>
      <c r="IF246" s="11"/>
      <c r="IG246" s="11"/>
      <c r="IH246" s="11"/>
      <c r="II246" s="11"/>
      <c r="IJ246" s="11"/>
      <c r="IK246" s="11"/>
      <c r="IL246" s="11"/>
      <c r="IM246" s="11"/>
      <c r="IN246" s="11"/>
      <c r="IO246" s="11"/>
      <c r="IP246" s="11"/>
      <c r="IQ246" s="11"/>
      <c r="IR246" s="11"/>
      <c r="IS246" s="11"/>
      <c r="IT246" s="11"/>
      <c r="IU246" s="11"/>
      <c r="IV246" s="11"/>
      <c r="IW246" s="11"/>
      <c r="IX246" s="11"/>
      <c r="IY246" s="11"/>
      <c r="IZ246" s="11"/>
      <c r="JA246" s="11"/>
      <c r="JB246" s="11"/>
      <c r="JC246" s="11"/>
      <c r="JD246" s="11"/>
      <c r="JE246" s="11"/>
      <c r="JF246" s="11"/>
      <c r="JG246" s="11"/>
      <c r="JH246" s="11"/>
      <c r="JI246" s="11"/>
      <c r="JJ246" s="11"/>
      <c r="JK246" s="11"/>
      <c r="JL246" s="11"/>
      <c r="JM246" s="11"/>
      <c r="JN246" s="11"/>
      <c r="JO246" s="11"/>
      <c r="JP246" s="11"/>
      <c r="JQ246" s="11"/>
      <c r="JR246" s="11"/>
      <c r="JS246" s="11"/>
      <c r="JT246" s="11"/>
      <c r="JU246" s="11"/>
      <c r="JV246" s="11"/>
      <c r="JW246" s="11"/>
      <c r="JX246" s="11"/>
      <c r="JY246" s="11"/>
      <c r="JZ246" s="11"/>
      <c r="KA246" s="11"/>
      <c r="KB246" s="11"/>
      <c r="KC246" s="11"/>
      <c r="KD246" s="11"/>
      <c r="KE246" s="11"/>
      <c r="KF246" s="11"/>
      <c r="KG246" s="11"/>
      <c r="KH246" s="11"/>
      <c r="KI246" s="11"/>
      <c r="KJ246" s="11"/>
      <c r="KK246" s="11"/>
      <c r="KL246" s="11"/>
      <c r="KM246" s="11"/>
      <c r="KN246" s="11"/>
      <c r="KO246" s="11"/>
      <c r="KP246" s="11"/>
      <c r="KQ246" s="11"/>
      <c r="KR246" s="11"/>
      <c r="KS246" s="11"/>
      <c r="KT246" s="11"/>
      <c r="KU246" s="11"/>
      <c r="KV246" s="11"/>
      <c r="KW246" s="11"/>
      <c r="KX246" s="11"/>
      <c r="KY246" s="11"/>
      <c r="KZ246" s="11"/>
      <c r="LA246" s="11"/>
      <c r="LB246" s="11"/>
      <c r="LC246" s="11"/>
      <c r="LD246" s="11"/>
      <c r="LE246" s="11"/>
      <c r="LF246" s="11"/>
      <c r="LG246" s="11"/>
      <c r="LH246" s="11"/>
      <c r="LI246" s="11"/>
      <c r="LJ246" s="11"/>
      <c r="LK246" s="11"/>
      <c r="LL246" s="11"/>
      <c r="LM246" s="11"/>
      <c r="LN246" s="11"/>
      <c r="LO246" s="11"/>
      <c r="LP246" s="11"/>
      <c r="LQ246" s="11"/>
      <c r="LR246" s="11"/>
      <c r="LS246" s="11"/>
      <c r="LT246" s="11"/>
      <c r="LU246" s="11"/>
      <c r="LV246" s="11"/>
      <c r="LW246" s="11"/>
      <c r="LX246" s="11"/>
      <c r="LY246" s="11"/>
      <c r="LZ246" s="11"/>
      <c r="MA246" s="11"/>
      <c r="MB246" s="11"/>
      <c r="MC246" s="11"/>
      <c r="MD246" s="11"/>
      <c r="ME246" s="11"/>
      <c r="MF246" s="11"/>
      <c r="MG246" s="11"/>
      <c r="MH246" s="11"/>
      <c r="MI246" s="11"/>
      <c r="MJ246" s="11"/>
      <c r="MK246" s="11"/>
      <c r="ML246" s="11"/>
      <c r="MM246" s="11"/>
      <c r="MN246" s="11"/>
      <c r="MO246" s="11"/>
      <c r="MP246" s="11"/>
      <c r="MQ246" s="11"/>
      <c r="MR246" s="11"/>
      <c r="MS246" s="11"/>
      <c r="MT246" s="11"/>
      <c r="MU246" s="11"/>
      <c r="MV246" s="11"/>
      <c r="MW246" s="11"/>
      <c r="MX246" s="11"/>
      <c r="MY246" s="11"/>
      <c r="MZ246" s="11"/>
      <c r="NA246" s="11"/>
      <c r="NB246" s="11"/>
      <c r="NC246" s="11"/>
      <c r="ND246" s="11"/>
      <c r="NE246" s="11"/>
      <c r="NF246" s="11"/>
      <c r="NG246" s="11"/>
      <c r="NH246" s="11"/>
      <c r="NI246" s="11"/>
      <c r="NJ246" s="11"/>
      <c r="NK246" s="11"/>
      <c r="NL246" s="11"/>
      <c r="NM246" s="11"/>
      <c r="NN246" s="11"/>
      <c r="NO246" s="11"/>
      <c r="NP246" s="11"/>
      <c r="NQ246" s="11"/>
      <c r="NR246" s="11"/>
      <c r="NS246" s="11"/>
      <c r="NT246" s="11"/>
      <c r="NU246" s="11"/>
      <c r="NV246" s="11"/>
      <c r="NW246" s="11"/>
      <c r="NX246" s="11"/>
      <c r="NY246" s="11"/>
      <c r="NZ246" s="11"/>
      <c r="OA246" s="11"/>
      <c r="OB246" s="11"/>
      <c r="OC246" s="11"/>
      <c r="OD246" s="11"/>
      <c r="OE246" s="11"/>
      <c r="OF246" s="11"/>
      <c r="OG246" s="11"/>
      <c r="OH246" s="11"/>
      <c r="OI246" s="11"/>
      <c r="OJ246" s="11"/>
      <c r="OK246" s="11"/>
      <c r="OL246" s="11"/>
      <c r="OM246" s="11"/>
      <c r="ON246" s="11"/>
      <c r="OO246" s="11"/>
      <c r="OP246" s="11"/>
      <c r="OQ246" s="11"/>
      <c r="OR246" s="11"/>
      <c r="OS246" s="11"/>
      <c r="OT246" s="11"/>
      <c r="OU246" s="11"/>
      <c r="OV246" s="11"/>
      <c r="OW246" s="11"/>
      <c r="OX246" s="11"/>
      <c r="OY246" s="11"/>
      <c r="OZ246" s="11"/>
      <c r="PA246" s="11"/>
      <c r="PB246" s="11"/>
      <c r="PC246" s="11"/>
      <c r="PD246" s="11"/>
      <c r="PE246" s="11"/>
      <c r="PF246" s="11"/>
      <c r="PG246" s="11"/>
      <c r="PH246" s="11"/>
      <c r="PI246" s="11"/>
      <c r="PJ246" s="11"/>
      <c r="PK246" s="11"/>
      <c r="PL246" s="11"/>
      <c r="PM246" s="11"/>
      <c r="PN246" s="11"/>
      <c r="PO246" s="11"/>
      <c r="PP246" s="11"/>
      <c r="PQ246" s="11"/>
      <c r="PR246" s="11"/>
      <c r="PS246" s="11"/>
      <c r="PT246" s="11"/>
      <c r="PU246" s="11"/>
      <c r="PV246" s="11"/>
      <c r="PW246" s="11"/>
      <c r="PX246" s="11"/>
      <c r="PY246" s="11"/>
      <c r="PZ246" s="11"/>
      <c r="QA246" s="11"/>
      <c r="QB246" s="11"/>
      <c r="QC246" s="11"/>
      <c r="QD246" s="11"/>
      <c r="QE246" s="11"/>
      <c r="QF246" s="11"/>
      <c r="QG246" s="11"/>
      <c r="QH246" s="11"/>
      <c r="QI246" s="11"/>
      <c r="QJ246" s="11"/>
      <c r="QK246" s="11"/>
      <c r="QL246" s="11"/>
      <c r="QM246" s="11"/>
      <c r="QN246" s="11"/>
      <c r="QO246" s="11"/>
      <c r="QP246" s="11"/>
      <c r="QQ246" s="11"/>
      <c r="QR246" s="11"/>
      <c r="QS246" s="11"/>
      <c r="QT246" s="11"/>
      <c r="QU246" s="11"/>
      <c r="QV246" s="11"/>
      <c r="QW246" s="11"/>
      <c r="QX246" s="11"/>
      <c r="QY246" s="11"/>
      <c r="QZ246" s="11"/>
      <c r="RA246" s="11"/>
      <c r="RB246" s="11"/>
      <c r="RC246" s="11"/>
      <c r="RD246" s="11"/>
      <c r="RE246" s="11"/>
      <c r="RF246" s="11"/>
      <c r="RG246" s="11"/>
      <c r="RH246" s="11"/>
      <c r="RI246" s="11"/>
      <c r="RJ246" s="11"/>
      <c r="RK246" s="11"/>
      <c r="RL246" s="11"/>
      <c r="RM246" s="11"/>
      <c r="RN246" s="11"/>
      <c r="RO246" s="11"/>
      <c r="RP246" s="11"/>
      <c r="RQ246" s="11"/>
      <c r="RR246" s="11"/>
      <c r="RS246" s="11"/>
      <c r="RT246" s="11"/>
      <c r="RU246" s="11"/>
      <c r="RV246" s="11"/>
      <c r="RW246" s="11"/>
      <c r="RX246" s="11"/>
      <c r="RY246" s="11"/>
      <c r="RZ246" s="11"/>
      <c r="SA246" s="11"/>
      <c r="SB246" s="11"/>
      <c r="SC246" s="11"/>
      <c r="SD246" s="11"/>
      <c r="SE246" s="11"/>
      <c r="SF246" s="11"/>
      <c r="SG246" s="11"/>
      <c r="SH246" s="11"/>
      <c r="SI246" s="11"/>
      <c r="SJ246" s="11"/>
      <c r="SK246" s="11"/>
      <c r="SL246" s="11"/>
      <c r="SM246" s="11"/>
      <c r="SN246" s="11"/>
      <c r="SO246" s="11"/>
      <c r="SP246" s="11"/>
      <c r="SQ246" s="11"/>
      <c r="SR246" s="11"/>
      <c r="SS246" s="11"/>
      <c r="ST246" s="11"/>
      <c r="SU246" s="11"/>
      <c r="SV246" s="11"/>
      <c r="SW246" s="11"/>
      <c r="SX246" s="11"/>
      <c r="SY246" s="11"/>
      <c r="SZ246" s="11"/>
      <c r="TA246" s="11"/>
      <c r="TB246" s="11"/>
      <c r="TC246" s="11"/>
      <c r="TD246" s="11"/>
      <c r="TE246" s="11"/>
      <c r="TF246" s="11"/>
      <c r="TG246" s="11"/>
      <c r="TH246" s="11"/>
      <c r="TI246" s="11"/>
      <c r="TJ246" s="11"/>
      <c r="TK246" s="11"/>
      <c r="TL246" s="11"/>
      <c r="TM246" s="11"/>
      <c r="TN246" s="11"/>
      <c r="TO246" s="11"/>
      <c r="TP246" s="11"/>
      <c r="TQ246" s="11"/>
      <c r="TR246" s="11"/>
      <c r="TS246" s="11"/>
      <c r="TT246" s="11"/>
      <c r="TU246" s="11"/>
      <c r="TV246" s="11"/>
      <c r="TW246" s="11"/>
      <c r="TX246" s="11"/>
      <c r="TY246" s="11"/>
      <c r="TZ246" s="11"/>
      <c r="UA246" s="11"/>
      <c r="UB246" s="11"/>
      <c r="UC246" s="11"/>
      <c r="UD246" s="11"/>
      <c r="UE246" s="11"/>
      <c r="UF246" s="11"/>
      <c r="UG246" s="11"/>
      <c r="UH246" s="11"/>
      <c r="UI246" s="11"/>
      <c r="UJ246" s="11"/>
      <c r="UK246" s="11"/>
      <c r="UL246" s="11"/>
      <c r="UM246" s="11"/>
      <c r="UN246" s="11"/>
      <c r="UO246" s="11"/>
      <c r="UP246" s="11"/>
      <c r="UQ246" s="11"/>
      <c r="UR246" s="11"/>
      <c r="US246" s="11"/>
      <c r="UT246" s="11"/>
      <c r="UU246" s="11"/>
      <c r="UV246" s="11"/>
      <c r="UW246" s="11"/>
      <c r="UX246" s="11"/>
      <c r="UY246" s="11"/>
      <c r="UZ246" s="11"/>
      <c r="VA246" s="11"/>
      <c r="VB246" s="11"/>
      <c r="VC246" s="11"/>
      <c r="VD246" s="11"/>
      <c r="VE246" s="11"/>
      <c r="VF246" s="11"/>
      <c r="VG246" s="11"/>
      <c r="VH246" s="11"/>
      <c r="VI246" s="11"/>
      <c r="VJ246" s="11"/>
      <c r="VK246" s="11"/>
      <c r="VL246" s="11"/>
      <c r="VM246" s="11"/>
      <c r="VN246" s="11"/>
      <c r="VO246" s="11"/>
      <c r="VP246" s="11"/>
      <c r="VQ246" s="11"/>
      <c r="VR246" s="11"/>
      <c r="VS246" s="11"/>
      <c r="VT246" s="11"/>
      <c r="VU246" s="11"/>
      <c r="VV246" s="11"/>
      <c r="VW246" s="11"/>
      <c r="VX246" s="11"/>
      <c r="VY246" s="11"/>
      <c r="VZ246" s="11"/>
      <c r="WA246" s="11"/>
      <c r="WB246" s="11"/>
      <c r="WC246" s="11"/>
      <c r="WD246" s="11"/>
      <c r="WE246" s="11"/>
      <c r="WF246" s="11"/>
      <c r="WG246" s="11"/>
      <c r="WH246" s="11"/>
      <c r="WI246" s="11"/>
      <c r="WJ246" s="11"/>
      <c r="WK246" s="11"/>
    </row>
    <row r="247" s="11" customFormat="1" ht="38.25" customHeight="1">
      <c r="A247" s="213"/>
      <c r="B247" s="214"/>
      <c r="C247" s="214"/>
      <c r="D247" s="18"/>
      <c r="E247" s="215" t="s">
        <v>52</v>
      </c>
      <c r="F247" s="215" t="s">
        <v>249</v>
      </c>
      <c r="G247" s="216"/>
      <c r="H247" s="217" t="s">
        <v>54</v>
      </c>
      <c r="I247" s="217" t="s">
        <v>55</v>
      </c>
      <c r="J247" s="216"/>
      <c r="K247" s="248"/>
      <c r="L247" s="205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10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  <c r="GE247" s="11"/>
      <c r="GF247" s="11"/>
      <c r="GG247" s="11"/>
      <c r="GH247" s="11"/>
      <c r="GI247" s="11"/>
      <c r="GJ247" s="11"/>
      <c r="GK247" s="11"/>
      <c r="GL247" s="11"/>
      <c r="GM247" s="11"/>
      <c r="GN247" s="11"/>
      <c r="GO247" s="11"/>
      <c r="GP247" s="11"/>
      <c r="GQ247" s="11"/>
      <c r="GR247" s="11"/>
      <c r="GS247" s="11"/>
      <c r="GT247" s="11"/>
      <c r="GU247" s="11"/>
      <c r="GV247" s="11"/>
      <c r="GW247" s="11"/>
      <c r="GX247" s="11"/>
      <c r="GY247" s="11"/>
      <c r="GZ247" s="11"/>
      <c r="HA247" s="11"/>
      <c r="HB247" s="11"/>
      <c r="HC247" s="11"/>
      <c r="HD247" s="11"/>
      <c r="HE247" s="11"/>
      <c r="HF247" s="11"/>
      <c r="HG247" s="11"/>
      <c r="HH247" s="11"/>
      <c r="HI247" s="11"/>
      <c r="HJ247" s="11"/>
      <c r="HK247" s="11"/>
      <c r="HL247" s="11"/>
      <c r="HM247" s="11"/>
      <c r="HN247" s="11"/>
      <c r="HO247" s="11"/>
      <c r="HP247" s="11"/>
      <c r="HQ247" s="11"/>
      <c r="HR247" s="11"/>
      <c r="HS247" s="11"/>
      <c r="HT247" s="11"/>
      <c r="HU247" s="11"/>
      <c r="HV247" s="11"/>
      <c r="HW247" s="11"/>
      <c r="HX247" s="11"/>
      <c r="HY247" s="11"/>
      <c r="HZ247" s="11"/>
      <c r="IA247" s="11"/>
      <c r="IB247" s="11"/>
      <c r="IC247" s="11"/>
      <c r="ID247" s="11"/>
      <c r="IE247" s="11"/>
      <c r="IF247" s="1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IR247" s="11"/>
      <c r="IS247" s="11"/>
      <c r="IT247" s="11"/>
      <c r="IU247" s="11"/>
      <c r="IV247" s="11"/>
      <c r="IW247" s="11"/>
      <c r="IX247" s="11"/>
      <c r="IY247" s="11"/>
      <c r="IZ247" s="11"/>
      <c r="JA247" s="11"/>
      <c r="JB247" s="11"/>
      <c r="JC247" s="11"/>
      <c r="JD247" s="11"/>
      <c r="JE247" s="11"/>
      <c r="JF247" s="11"/>
      <c r="JG247" s="11"/>
      <c r="JH247" s="11"/>
      <c r="JI247" s="11"/>
      <c r="JJ247" s="11"/>
      <c r="JK247" s="11"/>
      <c r="JL247" s="11"/>
      <c r="JM247" s="11"/>
      <c r="JN247" s="11"/>
      <c r="JO247" s="11"/>
      <c r="JP247" s="11"/>
      <c r="JQ247" s="11"/>
      <c r="JR247" s="11"/>
      <c r="JS247" s="11"/>
      <c r="JT247" s="11"/>
      <c r="JU247" s="11"/>
      <c r="JV247" s="11"/>
      <c r="JW247" s="11"/>
      <c r="JX247" s="11"/>
      <c r="JY247" s="11"/>
      <c r="JZ247" s="11"/>
      <c r="KA247" s="11"/>
      <c r="KB247" s="11"/>
      <c r="KC247" s="11"/>
      <c r="KD247" s="11"/>
      <c r="KE247" s="11"/>
      <c r="KF247" s="11"/>
      <c r="KG247" s="11"/>
      <c r="KH247" s="11"/>
      <c r="KI247" s="11"/>
      <c r="KJ247" s="11"/>
      <c r="KK247" s="11"/>
      <c r="KL247" s="11"/>
      <c r="KM247" s="11"/>
      <c r="KN247" s="11"/>
      <c r="KO247" s="11"/>
      <c r="KP247" s="11"/>
      <c r="KQ247" s="11"/>
      <c r="KR247" s="11"/>
      <c r="KS247" s="11"/>
      <c r="KT247" s="11"/>
      <c r="KU247" s="11"/>
      <c r="KV247" s="11"/>
      <c r="KW247" s="11"/>
      <c r="KX247" s="11"/>
      <c r="KY247" s="11"/>
      <c r="KZ247" s="11"/>
      <c r="LA247" s="11"/>
      <c r="LB247" s="11"/>
      <c r="LC247" s="11"/>
      <c r="LD247" s="11"/>
      <c r="LE247" s="11"/>
      <c r="LF247" s="11"/>
      <c r="LG247" s="11"/>
      <c r="LH247" s="11"/>
      <c r="LI247" s="11"/>
      <c r="LJ247" s="11"/>
      <c r="LK247" s="11"/>
      <c r="LL247" s="11"/>
      <c r="LM247" s="11"/>
      <c r="LN247" s="11"/>
      <c r="LO247" s="11"/>
      <c r="LP247" s="11"/>
      <c r="LQ247" s="11"/>
      <c r="LR247" s="11"/>
      <c r="LS247" s="11"/>
      <c r="LT247" s="11"/>
      <c r="LU247" s="11"/>
      <c r="LV247" s="11"/>
      <c r="LW247" s="11"/>
      <c r="LX247" s="11"/>
      <c r="LY247" s="11"/>
      <c r="LZ247" s="11"/>
      <c r="MA247" s="11"/>
      <c r="MB247" s="11"/>
      <c r="MC247" s="11"/>
      <c r="MD247" s="11"/>
      <c r="ME247" s="11"/>
      <c r="MF247" s="11"/>
      <c r="MG247" s="11"/>
      <c r="MH247" s="11"/>
      <c r="MI247" s="11"/>
      <c r="MJ247" s="11"/>
      <c r="MK247" s="11"/>
      <c r="ML247" s="11"/>
      <c r="MM247" s="11"/>
      <c r="MN247" s="11"/>
      <c r="MO247" s="11"/>
      <c r="MP247" s="11"/>
      <c r="MQ247" s="11"/>
      <c r="MR247" s="11"/>
      <c r="MS247" s="11"/>
      <c r="MT247" s="11"/>
      <c r="MU247" s="11"/>
      <c r="MV247" s="11"/>
      <c r="MW247" s="11"/>
      <c r="MX247" s="11"/>
      <c r="MY247" s="11"/>
      <c r="MZ247" s="11"/>
      <c r="NA247" s="11"/>
      <c r="NB247" s="11"/>
      <c r="NC247" s="11"/>
      <c r="ND247" s="11"/>
      <c r="NE247" s="11"/>
      <c r="NF247" s="11"/>
      <c r="NG247" s="11"/>
      <c r="NH247" s="11"/>
      <c r="NI247" s="11"/>
      <c r="NJ247" s="11"/>
      <c r="NK247" s="11"/>
      <c r="NL247" s="11"/>
      <c r="NM247" s="11"/>
      <c r="NN247" s="11"/>
      <c r="NO247" s="11"/>
      <c r="NP247" s="11"/>
      <c r="NQ247" s="11"/>
      <c r="NR247" s="11"/>
      <c r="NS247" s="11"/>
      <c r="NT247" s="11"/>
      <c r="NU247" s="11"/>
      <c r="NV247" s="11"/>
      <c r="NW247" s="11"/>
      <c r="NX247" s="11"/>
      <c r="NY247" s="11"/>
      <c r="NZ247" s="11"/>
      <c r="OA247" s="11"/>
      <c r="OB247" s="11"/>
      <c r="OC247" s="11"/>
      <c r="OD247" s="11"/>
      <c r="OE247" s="11"/>
      <c r="OF247" s="11"/>
      <c r="OG247" s="11"/>
      <c r="OH247" s="11"/>
      <c r="OI247" s="11"/>
      <c r="OJ247" s="11"/>
      <c r="OK247" s="11"/>
      <c r="OL247" s="11"/>
      <c r="OM247" s="11"/>
      <c r="ON247" s="11"/>
      <c r="OO247" s="11"/>
      <c r="OP247" s="11"/>
      <c r="OQ247" s="11"/>
      <c r="OR247" s="11"/>
      <c r="OS247" s="11"/>
      <c r="OT247" s="11"/>
      <c r="OU247" s="11"/>
      <c r="OV247" s="11"/>
      <c r="OW247" s="11"/>
      <c r="OX247" s="11"/>
      <c r="OY247" s="11"/>
      <c r="OZ247" s="11"/>
      <c r="PA247" s="11"/>
      <c r="PB247" s="11"/>
      <c r="PC247" s="11"/>
      <c r="PD247" s="11"/>
      <c r="PE247" s="11"/>
      <c r="PF247" s="11"/>
      <c r="PG247" s="11"/>
      <c r="PH247" s="11"/>
      <c r="PI247" s="11"/>
      <c r="PJ247" s="11"/>
      <c r="PK247" s="11"/>
      <c r="PL247" s="11"/>
      <c r="PM247" s="11"/>
      <c r="PN247" s="11"/>
      <c r="PO247" s="11"/>
      <c r="PP247" s="11"/>
      <c r="PQ247" s="11"/>
      <c r="PR247" s="11"/>
      <c r="PS247" s="11"/>
      <c r="PT247" s="11"/>
      <c r="PU247" s="11"/>
      <c r="PV247" s="11"/>
      <c r="PW247" s="11"/>
      <c r="PX247" s="11"/>
      <c r="PY247" s="11"/>
      <c r="PZ247" s="11"/>
      <c r="QA247" s="11"/>
      <c r="QB247" s="11"/>
      <c r="QC247" s="11"/>
      <c r="QD247" s="11"/>
      <c r="QE247" s="11"/>
      <c r="QF247" s="11"/>
      <c r="QG247" s="11"/>
      <c r="QH247" s="11"/>
      <c r="QI247" s="11"/>
      <c r="QJ247" s="11"/>
      <c r="QK247" s="11"/>
      <c r="QL247" s="11"/>
      <c r="QM247" s="11"/>
      <c r="QN247" s="11"/>
      <c r="QO247" s="11"/>
      <c r="QP247" s="11"/>
      <c r="QQ247" s="11"/>
      <c r="QR247" s="11"/>
      <c r="QS247" s="11"/>
      <c r="QT247" s="11"/>
      <c r="QU247" s="11"/>
      <c r="QV247" s="11"/>
      <c r="QW247" s="11"/>
      <c r="QX247" s="11"/>
      <c r="QY247" s="11"/>
      <c r="QZ247" s="11"/>
      <c r="RA247" s="11"/>
      <c r="RB247" s="11"/>
      <c r="RC247" s="11"/>
      <c r="RD247" s="11"/>
      <c r="RE247" s="11"/>
      <c r="RF247" s="11"/>
      <c r="RG247" s="11"/>
      <c r="RH247" s="11"/>
      <c r="RI247" s="11"/>
      <c r="RJ247" s="11"/>
      <c r="RK247" s="11"/>
      <c r="RL247" s="11"/>
      <c r="RM247" s="11"/>
      <c r="RN247" s="11"/>
      <c r="RO247" s="11"/>
      <c r="RP247" s="11"/>
      <c r="RQ247" s="11"/>
      <c r="RR247" s="11"/>
      <c r="RS247" s="11"/>
      <c r="RT247" s="11"/>
      <c r="RU247" s="11"/>
      <c r="RV247" s="11"/>
      <c r="RW247" s="11"/>
      <c r="RX247" s="11"/>
      <c r="RY247" s="11"/>
      <c r="RZ247" s="11"/>
      <c r="SA247" s="11"/>
      <c r="SB247" s="11"/>
      <c r="SC247" s="11"/>
      <c r="SD247" s="11"/>
      <c r="SE247" s="11"/>
      <c r="SF247" s="11"/>
      <c r="SG247" s="11"/>
      <c r="SH247" s="11"/>
      <c r="SI247" s="11"/>
      <c r="SJ247" s="11"/>
      <c r="SK247" s="11"/>
      <c r="SL247" s="11"/>
      <c r="SM247" s="11"/>
      <c r="SN247" s="11"/>
      <c r="SO247" s="11"/>
      <c r="SP247" s="11"/>
      <c r="SQ247" s="11"/>
      <c r="SR247" s="11"/>
      <c r="SS247" s="11"/>
      <c r="ST247" s="11"/>
      <c r="SU247" s="11"/>
      <c r="SV247" s="11"/>
      <c r="SW247" s="11"/>
      <c r="SX247" s="11"/>
      <c r="SY247" s="11"/>
      <c r="SZ247" s="11"/>
      <c r="TA247" s="11"/>
      <c r="TB247" s="11"/>
      <c r="TC247" s="11"/>
      <c r="TD247" s="11"/>
      <c r="TE247" s="11"/>
      <c r="TF247" s="11"/>
      <c r="TG247" s="11"/>
      <c r="TH247" s="11"/>
      <c r="TI247" s="11"/>
      <c r="TJ247" s="11"/>
      <c r="TK247" s="11"/>
      <c r="TL247" s="11"/>
      <c r="TM247" s="11"/>
      <c r="TN247" s="11"/>
      <c r="TO247" s="11"/>
      <c r="TP247" s="11"/>
      <c r="TQ247" s="11"/>
      <c r="TR247" s="11"/>
      <c r="TS247" s="11"/>
      <c r="TT247" s="11"/>
      <c r="TU247" s="11"/>
      <c r="TV247" s="11"/>
      <c r="TW247" s="11"/>
      <c r="TX247" s="11"/>
      <c r="TY247" s="11"/>
      <c r="TZ247" s="11"/>
      <c r="UA247" s="11"/>
      <c r="UB247" s="11"/>
      <c r="UC247" s="11"/>
      <c r="UD247" s="11"/>
      <c r="UE247" s="11"/>
      <c r="UF247" s="11"/>
      <c r="UG247" s="11"/>
      <c r="UH247" s="11"/>
      <c r="UI247" s="11"/>
      <c r="UJ247" s="11"/>
      <c r="UK247" s="11"/>
      <c r="UL247" s="11"/>
      <c r="UM247" s="11"/>
      <c r="UN247" s="11"/>
      <c r="UO247" s="11"/>
      <c r="UP247" s="11"/>
      <c r="UQ247" s="11"/>
      <c r="UR247" s="11"/>
      <c r="US247" s="11"/>
      <c r="UT247" s="11"/>
      <c r="UU247" s="11"/>
      <c r="UV247" s="11"/>
      <c r="UW247" s="11"/>
      <c r="UX247" s="11"/>
      <c r="UY247" s="11"/>
      <c r="UZ247" s="11"/>
      <c r="VA247" s="11"/>
      <c r="VB247" s="11"/>
      <c r="VC247" s="11"/>
      <c r="VD247" s="11"/>
      <c r="VE247" s="11"/>
      <c r="VF247" s="11"/>
      <c r="VG247" s="11"/>
      <c r="VH247" s="11"/>
      <c r="VI247" s="11"/>
      <c r="VJ247" s="11"/>
      <c r="VK247" s="11"/>
      <c r="VL247" s="11"/>
      <c r="VM247" s="11"/>
      <c r="VN247" s="11"/>
      <c r="VO247" s="11"/>
      <c r="VP247" s="11"/>
      <c r="VQ247" s="11"/>
      <c r="VR247" s="11"/>
      <c r="VS247" s="11"/>
      <c r="VT247" s="11"/>
      <c r="VU247" s="11"/>
      <c r="VV247" s="11"/>
      <c r="VW247" s="11"/>
      <c r="VX247" s="11"/>
      <c r="VY247" s="11"/>
      <c r="VZ247" s="11"/>
      <c r="WA247" s="11"/>
      <c r="WB247" s="11"/>
      <c r="WC247" s="11"/>
      <c r="WD247" s="11"/>
      <c r="WE247" s="11"/>
      <c r="WF247" s="11"/>
      <c r="WG247" s="11"/>
      <c r="WH247" s="11"/>
      <c r="WI247" s="11"/>
      <c r="WJ247" s="11"/>
      <c r="WK247" s="11"/>
    </row>
    <row r="248" s="197" customFormat="1" ht="36" customHeight="1">
      <c r="A248" s="190">
        <v>1</v>
      </c>
      <c r="B248" s="190" t="s">
        <v>146</v>
      </c>
      <c r="C248" s="190" t="s">
        <v>150</v>
      </c>
      <c r="D248" s="4"/>
      <c r="E248" s="190"/>
      <c r="F248" s="190" t="s">
        <v>250</v>
      </c>
      <c r="G248" s="190">
        <v>2024</v>
      </c>
      <c r="H248" s="190">
        <v>109</v>
      </c>
      <c r="I248" s="190">
        <v>109</v>
      </c>
      <c r="J248" s="190">
        <v>0</v>
      </c>
      <c r="K248" s="233">
        <v>100</v>
      </c>
      <c r="L248" s="549" t="s">
        <v>251</v>
      </c>
      <c r="M248" s="206"/>
      <c r="N248" s="206"/>
      <c r="O248" s="206">
        <v>2</v>
      </c>
      <c r="P248" s="206"/>
      <c r="Q248" s="206">
        <v>1</v>
      </c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7"/>
      <c r="BH248" s="275"/>
      <c r="BI248" s="197"/>
      <c r="BJ248" s="275"/>
      <c r="BK248" s="197"/>
      <c r="BL248" s="275"/>
      <c r="BM248" s="197"/>
      <c r="BN248" s="275"/>
      <c r="BO248" s="197"/>
      <c r="BP248" s="275"/>
      <c r="BQ248" s="197"/>
      <c r="BR248" s="275"/>
      <c r="BS248" s="197"/>
      <c r="BT248" s="275"/>
      <c r="BU248" s="197"/>
      <c r="BV248" s="275"/>
      <c r="BW248" s="197"/>
      <c r="BX248" s="275"/>
      <c r="BY248" s="197"/>
      <c r="BZ248" s="275"/>
      <c r="CA248" s="197"/>
      <c r="CB248" s="275"/>
      <c r="CC248" s="197"/>
      <c r="CD248" s="275"/>
      <c r="CE248" s="197"/>
      <c r="CF248" s="275"/>
      <c r="CG248" s="197"/>
      <c r="CH248" s="275"/>
      <c r="CI248" s="197"/>
      <c r="CJ248" s="275"/>
      <c r="CK248" s="197"/>
      <c r="CL248" s="275"/>
      <c r="CM248" s="197"/>
      <c r="CN248" s="275"/>
      <c r="CO248" s="197"/>
      <c r="CP248" s="275"/>
      <c r="CQ248" s="197"/>
      <c r="CR248" s="275"/>
      <c r="CS248" s="197"/>
      <c r="CT248" s="275"/>
      <c r="CU248" s="197"/>
      <c r="CV248" s="275"/>
      <c r="CW248" s="197"/>
      <c r="CX248" s="275"/>
      <c r="CY248" s="197"/>
      <c r="CZ248" s="275"/>
      <c r="DA248" s="197"/>
      <c r="DB248" s="275"/>
      <c r="DC248" s="197"/>
      <c r="DD248" s="275"/>
      <c r="DE248" s="197"/>
      <c r="DF248" s="275"/>
      <c r="DG248" s="197"/>
      <c r="DH248" s="275"/>
      <c r="DI248" s="197"/>
      <c r="DJ248" s="275"/>
      <c r="DK248" s="197"/>
      <c r="DL248" s="275"/>
      <c r="DM248" s="197"/>
      <c r="DN248" s="275"/>
      <c r="DO248" s="197"/>
      <c r="DP248" s="275"/>
      <c r="DQ248" s="197"/>
      <c r="DR248" s="275"/>
      <c r="DS248" s="197"/>
      <c r="DT248" s="275"/>
      <c r="DU248" s="197"/>
      <c r="DV248" s="275"/>
      <c r="DW248" s="197"/>
      <c r="DX248" s="275"/>
      <c r="DY248" s="197"/>
      <c r="DZ248" s="275"/>
      <c r="EA248" s="197"/>
      <c r="EB248" s="275"/>
      <c r="EC248" s="197"/>
      <c r="ED248" s="275"/>
      <c r="EE248" s="197"/>
      <c r="EF248" s="275"/>
      <c r="EG248" s="197"/>
      <c r="EH248" s="275"/>
      <c r="EI248" s="197"/>
      <c r="EJ248" s="275"/>
      <c r="EK248" s="197"/>
      <c r="EL248" s="275"/>
      <c r="EM248" s="197"/>
      <c r="EN248" s="275"/>
      <c r="EO248" s="197"/>
      <c r="EP248" s="275"/>
      <c r="EQ248" s="197"/>
      <c r="ER248" s="275"/>
      <c r="ES248" s="197"/>
      <c r="ET248" s="275"/>
      <c r="EU248" s="197"/>
      <c r="EV248" s="275"/>
      <c r="EW248" s="197"/>
      <c r="EX248" s="275"/>
      <c r="EY248" s="197"/>
      <c r="EZ248" s="275"/>
      <c r="FA248" s="197"/>
      <c r="FB248" s="275"/>
      <c r="FC248" s="197"/>
      <c r="FD248" s="275"/>
      <c r="FE248" s="197"/>
      <c r="FF248" s="275"/>
      <c r="FG248" s="197"/>
      <c r="FH248" s="275"/>
      <c r="FI248" s="197"/>
      <c r="FJ248" s="275"/>
      <c r="FK248" s="197"/>
      <c r="FL248" s="275"/>
      <c r="FM248" s="197"/>
      <c r="FN248" s="275"/>
      <c r="FO248" s="197"/>
      <c r="FP248" s="275"/>
      <c r="FQ248" s="197"/>
      <c r="FR248" s="275"/>
      <c r="FS248" s="197"/>
      <c r="FT248" s="275"/>
      <c r="FU248" s="197"/>
      <c r="FV248" s="275"/>
      <c r="FW248" s="197"/>
      <c r="FX248" s="275"/>
      <c r="FY248" s="197"/>
      <c r="FZ248" s="275"/>
      <c r="GA248" s="197"/>
      <c r="GB248" s="275"/>
      <c r="GC248" s="197"/>
      <c r="GD248" s="275"/>
      <c r="GE248" s="197"/>
      <c r="GF248" s="275"/>
      <c r="GG248" s="197"/>
      <c r="GH248" s="275"/>
      <c r="GI248" s="197"/>
      <c r="GJ248" s="275"/>
      <c r="GK248" s="197"/>
      <c r="GL248" s="275"/>
      <c r="GM248" s="197"/>
      <c r="GN248" s="275"/>
      <c r="GO248" s="197"/>
      <c r="GP248" s="275"/>
      <c r="GQ248" s="197"/>
      <c r="GR248" s="275"/>
      <c r="GS248" s="197"/>
      <c r="GT248" s="275"/>
      <c r="GU248" s="197"/>
      <c r="GV248" s="275"/>
      <c r="GW248" s="197"/>
      <c r="GX248" s="275"/>
      <c r="GY248" s="197"/>
      <c r="GZ248" s="275"/>
      <c r="HA248" s="197"/>
      <c r="HB248" s="275"/>
      <c r="HC248" s="197"/>
      <c r="HD248" s="275"/>
      <c r="HE248" s="197"/>
      <c r="HF248" s="275"/>
      <c r="HG248" s="197"/>
      <c r="HH248" s="275"/>
      <c r="HI248" s="197"/>
      <c r="HJ248" s="275"/>
      <c r="HK248" s="197"/>
      <c r="HL248" s="275"/>
      <c r="HM248" s="197"/>
      <c r="HN248" s="275"/>
      <c r="HO248" s="197"/>
      <c r="HP248" s="275"/>
      <c r="HQ248" s="197"/>
      <c r="HR248" s="275"/>
      <c r="HS248" s="197"/>
      <c r="HT248" s="275"/>
      <c r="HU248" s="197"/>
      <c r="HV248" s="275"/>
      <c r="HW248" s="197"/>
      <c r="HX248" s="275"/>
      <c r="HY248" s="197"/>
      <c r="HZ248" s="275"/>
      <c r="IA248" s="197"/>
      <c r="IB248" s="275"/>
      <c r="IC248" s="197"/>
      <c r="ID248" s="275"/>
      <c r="IE248" s="197"/>
      <c r="IF248" s="275"/>
      <c r="IG248" s="197"/>
      <c r="IH248" s="275"/>
      <c r="II248" s="197"/>
      <c r="IJ248" s="275"/>
      <c r="IK248" s="197"/>
      <c r="IL248" s="275"/>
      <c r="IM248" s="197"/>
      <c r="IN248" s="275"/>
      <c r="IO248" s="197"/>
      <c r="IP248" s="275"/>
      <c r="IQ248" s="197"/>
      <c r="IR248" s="275"/>
      <c r="IS248" s="197"/>
      <c r="IT248" s="275"/>
      <c r="IU248" s="197"/>
      <c r="IV248" s="275"/>
      <c r="IW248" s="197"/>
      <c r="IX248" s="275"/>
      <c r="IY248" s="197"/>
      <c r="IZ248" s="275"/>
      <c r="JA248" s="197"/>
      <c r="JB248" s="275"/>
      <c r="JC248" s="197"/>
      <c r="JD248" s="275"/>
      <c r="JE248" s="197"/>
      <c r="JF248" s="275"/>
      <c r="JG248" s="197"/>
      <c r="JH248" s="275"/>
      <c r="JI248" s="197"/>
      <c r="JJ248" s="275"/>
      <c r="JK248" s="197"/>
      <c r="JL248" s="275"/>
      <c r="JM248" s="197"/>
      <c r="JN248" s="275"/>
      <c r="JO248" s="197"/>
      <c r="JP248" s="275"/>
      <c r="JQ248" s="197"/>
      <c r="JR248" s="275"/>
      <c r="JS248" s="197"/>
      <c r="JT248" s="275"/>
      <c r="JU248" s="197"/>
      <c r="JV248" s="275"/>
      <c r="JW248" s="197"/>
      <c r="JX248" s="275"/>
      <c r="JY248" s="197"/>
      <c r="JZ248" s="275"/>
      <c r="KA248" s="197"/>
      <c r="KB248" s="275"/>
      <c r="KC248" s="197"/>
      <c r="KD248" s="275"/>
      <c r="KE248" s="197"/>
      <c r="KF248" s="275"/>
      <c r="KG248" s="197"/>
      <c r="KH248" s="275"/>
      <c r="KI248" s="197"/>
      <c r="KJ248" s="275"/>
      <c r="KK248" s="197"/>
      <c r="KL248" s="275"/>
      <c r="KM248" s="197"/>
      <c r="KN248" s="275"/>
      <c r="KO248" s="197"/>
      <c r="KP248" s="275"/>
      <c r="KQ248" s="197"/>
      <c r="KR248" s="275"/>
      <c r="KS248" s="197"/>
      <c r="KT248" s="275"/>
      <c r="KU248" s="197"/>
      <c r="KV248" s="275"/>
      <c r="KW248" s="197"/>
      <c r="KX248" s="275"/>
      <c r="KY248" s="197"/>
      <c r="KZ248" s="275"/>
      <c r="LA248" s="197"/>
      <c r="LB248" s="275"/>
      <c r="LC248" s="197"/>
      <c r="LD248" s="275"/>
      <c r="LE248" s="197"/>
      <c r="LF248" s="275"/>
      <c r="LG248" s="197"/>
      <c r="LH248" s="275"/>
      <c r="LI248" s="197"/>
      <c r="LJ248" s="275"/>
      <c r="LK248" s="197"/>
      <c r="LL248" s="275"/>
      <c r="LM248" s="197"/>
      <c r="LN248" s="275"/>
      <c r="LO248" s="197"/>
      <c r="LP248" s="275"/>
      <c r="LQ248" s="197"/>
      <c r="LR248" s="275"/>
      <c r="LS248" s="197"/>
      <c r="LT248" s="275"/>
      <c r="LU248" s="197"/>
      <c r="LV248" s="275"/>
      <c r="LW248" s="197"/>
      <c r="LX248" s="275"/>
      <c r="LY248" s="197"/>
      <c r="LZ248" s="275"/>
      <c r="MA248" s="197"/>
      <c r="MB248" s="275"/>
      <c r="MC248" s="197"/>
      <c r="MD248" s="275"/>
      <c r="ME248" s="197"/>
      <c r="MF248" s="275"/>
      <c r="MG248" s="197"/>
      <c r="MH248" s="275"/>
      <c r="MI248" s="197"/>
      <c r="MJ248" s="275"/>
      <c r="MK248" s="197"/>
      <c r="ML248" s="275"/>
      <c r="MM248" s="197"/>
      <c r="MN248" s="275"/>
      <c r="MO248" s="197"/>
      <c r="MP248" s="275"/>
      <c r="MQ248" s="197"/>
      <c r="MR248" s="275"/>
      <c r="MS248" s="197"/>
      <c r="MT248" s="275"/>
      <c r="MU248" s="197"/>
      <c r="MV248" s="275"/>
      <c r="MW248" s="197"/>
      <c r="MX248" s="275"/>
      <c r="MY248" s="197"/>
      <c r="MZ248" s="275"/>
      <c r="NA248" s="197"/>
      <c r="NB248" s="275"/>
      <c r="NC248" s="197"/>
      <c r="ND248" s="275"/>
      <c r="NE248" s="197"/>
      <c r="NF248" s="275"/>
      <c r="NG248" s="197"/>
      <c r="NH248" s="275"/>
      <c r="NI248" s="197"/>
      <c r="NJ248" s="275"/>
      <c r="NK248" s="197"/>
      <c r="NL248" s="275"/>
      <c r="NM248" s="197"/>
      <c r="NN248" s="275"/>
      <c r="NO248" s="197"/>
      <c r="NP248" s="275"/>
      <c r="NQ248" s="197"/>
      <c r="NR248" s="275"/>
      <c r="NS248" s="197"/>
      <c r="NT248" s="275"/>
      <c r="NU248" s="197"/>
      <c r="NV248" s="275"/>
      <c r="NW248" s="197"/>
      <c r="NX248" s="275"/>
      <c r="NY248" s="197"/>
      <c r="NZ248" s="275"/>
      <c r="OA248" s="197"/>
      <c r="OB248" s="275"/>
      <c r="OC248" s="197"/>
      <c r="OD248" s="275"/>
      <c r="OE248" s="197"/>
      <c r="OF248" s="275"/>
      <c r="OG248" s="197"/>
      <c r="OH248" s="275"/>
      <c r="OI248" s="197"/>
      <c r="OJ248" s="275"/>
      <c r="OK248" s="197"/>
      <c r="OL248" s="275"/>
      <c r="OM248" s="197"/>
      <c r="ON248" s="275"/>
      <c r="OO248" s="197"/>
      <c r="OP248" s="275"/>
      <c r="OQ248" s="197"/>
      <c r="OR248" s="275"/>
      <c r="OS248" s="197"/>
      <c r="OT248" s="275"/>
      <c r="OU248" s="197"/>
      <c r="OV248" s="275"/>
      <c r="OW248" s="197"/>
      <c r="OX248" s="275"/>
      <c r="OY248" s="197"/>
      <c r="OZ248" s="275"/>
      <c r="PA248" s="197"/>
      <c r="PB248" s="275"/>
      <c r="PC248" s="197"/>
      <c r="PD248" s="275"/>
      <c r="PE248" s="197"/>
      <c r="PF248" s="275"/>
      <c r="PG248" s="197"/>
      <c r="PH248" s="275"/>
      <c r="PI248" s="197"/>
      <c r="PJ248" s="275"/>
      <c r="PK248" s="197"/>
      <c r="PL248" s="275"/>
      <c r="PM248" s="197"/>
      <c r="PN248" s="275"/>
      <c r="PO248" s="197"/>
      <c r="PP248" s="275"/>
      <c r="PQ248" s="197"/>
      <c r="PR248" s="275"/>
      <c r="PS248" s="197"/>
      <c r="PT248" s="275"/>
      <c r="PU248" s="197"/>
      <c r="PV248" s="275"/>
      <c r="PW248" s="197"/>
      <c r="PX248" s="275"/>
      <c r="PY248" s="197"/>
      <c r="PZ248" s="275"/>
      <c r="QA248" s="197"/>
      <c r="QB248" s="275"/>
      <c r="QC248" s="197"/>
      <c r="QD248" s="275"/>
      <c r="QE248" s="197"/>
      <c r="QF248" s="275"/>
      <c r="QG248" s="197"/>
      <c r="QH248" s="275"/>
      <c r="QI248" s="197"/>
      <c r="QJ248" s="275"/>
      <c r="QK248" s="197"/>
      <c r="QL248" s="275"/>
      <c r="QM248" s="197"/>
      <c r="QN248" s="275"/>
      <c r="QO248" s="197"/>
      <c r="QP248" s="275"/>
      <c r="QQ248" s="197"/>
      <c r="QR248" s="275"/>
      <c r="QS248" s="197"/>
      <c r="QT248" s="275"/>
      <c r="QU248" s="197"/>
      <c r="QV248" s="275"/>
      <c r="QW248" s="197"/>
      <c r="QX248" s="275"/>
      <c r="QY248" s="197"/>
      <c r="QZ248" s="275"/>
      <c r="RA248" s="197"/>
      <c r="RB248" s="275"/>
      <c r="RC248" s="197"/>
      <c r="RD248" s="275"/>
      <c r="RE248" s="197"/>
      <c r="RF248" s="275"/>
      <c r="RG248" s="197"/>
      <c r="RH248" s="275"/>
      <c r="RI248" s="197"/>
      <c r="RJ248" s="275"/>
      <c r="RK248" s="197"/>
      <c r="RL248" s="275"/>
      <c r="RM248" s="197"/>
      <c r="RN248" s="275"/>
      <c r="RO248" s="197"/>
      <c r="RP248" s="275"/>
      <c r="RQ248" s="197"/>
      <c r="RR248" s="275"/>
      <c r="RS248" s="197"/>
      <c r="RT248" s="275"/>
      <c r="RU248" s="197"/>
      <c r="RV248" s="275"/>
      <c r="RW248" s="197"/>
      <c r="RX248" s="275"/>
      <c r="RY248" s="197"/>
      <c r="RZ248" s="275"/>
      <c r="SA248" s="197"/>
      <c r="SB248" s="275"/>
      <c r="SC248" s="197"/>
      <c r="SD248" s="275"/>
      <c r="SE248" s="197"/>
      <c r="SF248" s="275"/>
      <c r="SG248" s="197"/>
      <c r="SH248" s="275"/>
      <c r="SI248" s="197"/>
      <c r="SJ248" s="275"/>
      <c r="SK248" s="197"/>
      <c r="SL248" s="275"/>
      <c r="SM248" s="197"/>
      <c r="SN248" s="275"/>
      <c r="SO248" s="197"/>
      <c r="SP248" s="275"/>
      <c r="SQ248" s="197"/>
      <c r="SR248" s="275"/>
      <c r="SS248" s="197"/>
      <c r="ST248" s="275"/>
      <c r="SU248" s="197"/>
      <c r="SV248" s="275"/>
      <c r="SW248" s="197"/>
      <c r="SX248" s="275"/>
      <c r="SY248" s="197"/>
      <c r="SZ248" s="275"/>
      <c r="TA248" s="197"/>
      <c r="TB248" s="275"/>
      <c r="TC248" s="197"/>
      <c r="TD248" s="275"/>
      <c r="TE248" s="197"/>
      <c r="TF248" s="275"/>
      <c r="TG248" s="197"/>
      <c r="TH248" s="275"/>
      <c r="TI248" s="197"/>
      <c r="TJ248" s="275"/>
      <c r="TK248" s="197"/>
      <c r="TL248" s="275"/>
      <c r="TM248" s="197"/>
      <c r="TN248" s="275"/>
      <c r="TO248" s="197"/>
      <c r="TP248" s="275"/>
      <c r="TQ248" s="197"/>
      <c r="TR248" s="275"/>
      <c r="TS248" s="197"/>
      <c r="TT248" s="275"/>
      <c r="TU248" s="197"/>
      <c r="TV248" s="275"/>
      <c r="TW248" s="197"/>
      <c r="TX248" s="275"/>
      <c r="TY248" s="197"/>
      <c r="TZ248" s="275"/>
      <c r="UA248" s="197"/>
      <c r="UB248" s="275"/>
      <c r="UC248" s="197"/>
      <c r="UD248" s="275"/>
      <c r="UE248" s="197"/>
      <c r="UF248" s="275"/>
      <c r="UG248" s="197"/>
      <c r="UH248" s="275"/>
      <c r="UI248" s="197"/>
      <c r="UJ248" s="275"/>
      <c r="UK248" s="197"/>
      <c r="UL248" s="275"/>
      <c r="UM248" s="197"/>
      <c r="UN248" s="275"/>
      <c r="UO248" s="197"/>
      <c r="UP248" s="275"/>
      <c r="UQ248" s="197"/>
      <c r="UR248" s="275"/>
      <c r="US248" s="197"/>
      <c r="UT248" s="275"/>
      <c r="UU248" s="197"/>
      <c r="UV248" s="275"/>
      <c r="UW248" s="197"/>
      <c r="UX248" s="275"/>
      <c r="UY248" s="197"/>
      <c r="UZ248" s="275"/>
      <c r="VA248" s="197"/>
      <c r="VB248" s="275"/>
      <c r="VC248" s="197"/>
      <c r="VD248" s="275"/>
      <c r="VE248" s="197"/>
      <c r="VF248" s="275"/>
      <c r="VG248" s="197"/>
      <c r="VH248" s="275"/>
      <c r="VI248" s="197"/>
      <c r="VJ248" s="275"/>
      <c r="VK248" s="197"/>
      <c r="VL248" s="275"/>
      <c r="VM248" s="197"/>
      <c r="VN248" s="275"/>
      <c r="VO248" s="197"/>
      <c r="VP248" s="275"/>
      <c r="VQ248" s="197"/>
      <c r="VR248" s="275"/>
      <c r="VS248" s="197"/>
      <c r="VT248" s="275"/>
      <c r="VU248" s="197"/>
      <c r="VV248" s="275"/>
      <c r="VW248" s="197"/>
      <c r="VX248" s="275"/>
      <c r="VY248" s="197"/>
      <c r="VZ248" s="275"/>
      <c r="WA248" s="197"/>
      <c r="WB248" s="275"/>
      <c r="WC248" s="197"/>
      <c r="WD248" s="275"/>
      <c r="WE248" s="197"/>
      <c r="WF248" s="275"/>
      <c r="WG248" s="197"/>
      <c r="WH248" s="275"/>
      <c r="WI248" s="197"/>
      <c r="WJ248" s="275"/>
      <c r="WK248" s="197"/>
    </row>
    <row r="249" s="197" customFormat="1" ht="39" customHeight="1">
      <c r="A249" s="198">
        <v>2</v>
      </c>
      <c r="B249" s="190" t="s">
        <v>252</v>
      </c>
      <c r="C249" s="190" t="s">
        <v>253</v>
      </c>
      <c r="D249" s="4"/>
      <c r="E249" s="200"/>
      <c r="F249" s="199">
        <v>7</v>
      </c>
      <c r="G249" s="199">
        <v>2024</v>
      </c>
      <c r="H249" s="201">
        <v>1.3999999999999999</v>
      </c>
      <c r="I249" s="201">
        <v>1.3999999999999999</v>
      </c>
      <c r="J249" s="203">
        <v>1</v>
      </c>
      <c r="K249" s="204">
        <v>100</v>
      </c>
      <c r="L249" s="550" t="s">
        <v>254</v>
      </c>
      <c r="M249" s="206"/>
      <c r="N249" s="206"/>
      <c r="O249" s="206"/>
      <c r="P249" s="206"/>
      <c r="Q249" s="206">
        <v>1</v>
      </c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7"/>
      <c r="BH249" s="197"/>
      <c r="BI249" s="197"/>
      <c r="BJ249" s="197"/>
      <c r="BK249" s="197"/>
      <c r="BL249" s="197"/>
      <c r="BM249" s="197"/>
      <c r="BN249" s="197"/>
      <c r="BO249" s="197"/>
      <c r="BP249" s="197"/>
      <c r="BQ249" s="197"/>
      <c r="BR249" s="197"/>
      <c r="BS249" s="197"/>
      <c r="BT249" s="197"/>
      <c r="BU249" s="197"/>
      <c r="BV249" s="197"/>
      <c r="BW249" s="197"/>
      <c r="BX249" s="197"/>
      <c r="BY249" s="197"/>
      <c r="BZ249" s="197"/>
      <c r="CA249" s="197"/>
      <c r="CB249" s="197"/>
      <c r="CC249" s="197"/>
      <c r="CD249" s="197"/>
      <c r="CE249" s="197"/>
      <c r="CF249" s="197"/>
      <c r="CG249" s="197"/>
      <c r="CH249" s="197"/>
      <c r="CI249" s="197"/>
      <c r="CJ249" s="197"/>
      <c r="CK249" s="197"/>
      <c r="CL249" s="197"/>
      <c r="CM249" s="197"/>
      <c r="CN249" s="197"/>
      <c r="CO249" s="197"/>
      <c r="CP249" s="197"/>
      <c r="CQ249" s="197"/>
      <c r="CR249" s="197"/>
      <c r="CS249" s="197"/>
      <c r="CT249" s="197"/>
      <c r="CU249" s="197"/>
      <c r="CV249" s="197"/>
      <c r="CW249" s="197"/>
      <c r="CX249" s="197"/>
      <c r="CY249" s="197"/>
      <c r="CZ249" s="197"/>
      <c r="DA249" s="197"/>
      <c r="DB249" s="197"/>
      <c r="DC249" s="197"/>
      <c r="DD249" s="197"/>
      <c r="DE249" s="197"/>
      <c r="DF249" s="197"/>
      <c r="DG249" s="197"/>
      <c r="DH249" s="197"/>
      <c r="DI249" s="197"/>
      <c r="DJ249" s="197"/>
      <c r="DK249" s="197"/>
      <c r="DL249" s="197"/>
      <c r="DM249" s="197"/>
      <c r="DN249" s="197"/>
      <c r="DO249" s="197"/>
      <c r="DP249" s="197"/>
      <c r="DQ249" s="197"/>
      <c r="DR249" s="197"/>
      <c r="DS249" s="197"/>
      <c r="DT249" s="197"/>
      <c r="DU249" s="197"/>
      <c r="DV249" s="197"/>
      <c r="DW249" s="197"/>
      <c r="DX249" s="197"/>
      <c r="DY249" s="197"/>
      <c r="DZ249" s="197"/>
      <c r="EA249" s="197"/>
      <c r="EB249" s="197"/>
      <c r="EC249" s="197"/>
      <c r="ED249" s="197"/>
      <c r="EE249" s="197"/>
      <c r="EF249" s="197"/>
      <c r="EG249" s="197"/>
      <c r="EH249" s="197"/>
      <c r="EI249" s="197"/>
      <c r="EJ249" s="197"/>
      <c r="EK249" s="197"/>
      <c r="EL249" s="197"/>
      <c r="EM249" s="197"/>
      <c r="EN249" s="197"/>
      <c r="EO249" s="197"/>
      <c r="EP249" s="197"/>
      <c r="EQ249" s="197"/>
      <c r="ER249" s="197"/>
      <c r="ES249" s="197"/>
      <c r="ET249" s="197"/>
      <c r="EU249" s="197"/>
      <c r="EV249" s="197"/>
      <c r="EW249" s="197"/>
      <c r="EX249" s="197"/>
      <c r="EY249" s="197"/>
      <c r="EZ249" s="197"/>
      <c r="FA249" s="197"/>
      <c r="FB249" s="197"/>
      <c r="FC249" s="197"/>
      <c r="FD249" s="197"/>
      <c r="FE249" s="197"/>
      <c r="FF249" s="197"/>
      <c r="FG249" s="197"/>
      <c r="FH249" s="197"/>
      <c r="FI249" s="197"/>
      <c r="FJ249" s="197"/>
      <c r="FK249" s="197"/>
      <c r="FL249" s="197"/>
      <c r="FM249" s="197"/>
      <c r="FN249" s="197"/>
      <c r="FO249" s="197"/>
      <c r="FP249" s="197"/>
      <c r="FQ249" s="197"/>
      <c r="FR249" s="197"/>
      <c r="FS249" s="197"/>
      <c r="FT249" s="197"/>
      <c r="FU249" s="197"/>
      <c r="FV249" s="197"/>
      <c r="FW249" s="197"/>
      <c r="FX249" s="197"/>
      <c r="FY249" s="197"/>
      <c r="FZ249" s="197"/>
      <c r="GA249" s="197"/>
      <c r="GB249" s="197"/>
      <c r="GC249" s="197"/>
      <c r="GD249" s="197"/>
      <c r="GE249" s="197"/>
      <c r="GF249" s="197"/>
      <c r="GG249" s="197"/>
      <c r="GH249" s="197"/>
      <c r="GI249" s="197"/>
      <c r="GJ249" s="197"/>
      <c r="GK249" s="197"/>
      <c r="GL249" s="197"/>
      <c r="GM249" s="197"/>
      <c r="GN249" s="197"/>
      <c r="GO249" s="197"/>
      <c r="GP249" s="197"/>
      <c r="GQ249" s="197"/>
      <c r="GR249" s="197"/>
      <c r="GS249" s="197"/>
      <c r="GT249" s="197"/>
      <c r="GU249" s="197"/>
      <c r="GV249" s="197"/>
      <c r="GW249" s="197"/>
      <c r="GX249" s="197"/>
      <c r="GY249" s="197"/>
      <c r="GZ249" s="197"/>
      <c r="HA249" s="197"/>
      <c r="HB249" s="197"/>
      <c r="HC249" s="197"/>
      <c r="HD249" s="197"/>
      <c r="HE249" s="197"/>
      <c r="HF249" s="197"/>
      <c r="HG249" s="197"/>
      <c r="HH249" s="197"/>
      <c r="HI249" s="197"/>
      <c r="HJ249" s="197"/>
      <c r="HK249" s="197"/>
      <c r="HL249" s="197"/>
      <c r="HM249" s="197"/>
      <c r="HN249" s="197"/>
      <c r="HO249" s="197"/>
      <c r="HP249" s="197"/>
      <c r="HQ249" s="197"/>
      <c r="HR249" s="197"/>
      <c r="HS249" s="197"/>
      <c r="HT249" s="197"/>
      <c r="HU249" s="197"/>
      <c r="HV249" s="197"/>
      <c r="HW249" s="197"/>
      <c r="HX249" s="197"/>
      <c r="HY249" s="197"/>
      <c r="HZ249" s="197"/>
      <c r="IA249" s="197"/>
      <c r="IB249" s="197"/>
      <c r="IC249" s="197"/>
      <c r="ID249" s="197"/>
      <c r="IE249" s="197"/>
      <c r="IF249" s="197"/>
      <c r="IG249" s="197"/>
      <c r="IH249" s="197"/>
      <c r="II249" s="197"/>
      <c r="IJ249" s="197"/>
      <c r="IK249" s="197"/>
      <c r="IL249" s="197"/>
      <c r="IM249" s="197"/>
      <c r="IN249" s="197"/>
      <c r="IO249" s="197"/>
      <c r="IP249" s="197"/>
      <c r="IQ249" s="197"/>
      <c r="IR249" s="197"/>
      <c r="IS249" s="197"/>
      <c r="IT249" s="197"/>
      <c r="IU249" s="197"/>
      <c r="IV249" s="197"/>
      <c r="IW249" s="197"/>
      <c r="IX249" s="197"/>
      <c r="IY249" s="197"/>
      <c r="IZ249" s="197"/>
      <c r="JA249" s="197"/>
      <c r="JB249" s="197"/>
      <c r="JC249" s="197"/>
      <c r="JD249" s="197"/>
      <c r="JE249" s="197"/>
      <c r="JF249" s="197"/>
      <c r="JG249" s="197"/>
      <c r="JH249" s="197"/>
      <c r="JI249" s="197"/>
      <c r="JJ249" s="197"/>
      <c r="JK249" s="197"/>
      <c r="JL249" s="197"/>
      <c r="JM249" s="197"/>
      <c r="JN249" s="197"/>
      <c r="JO249" s="197"/>
      <c r="JP249" s="197"/>
      <c r="JQ249" s="197"/>
      <c r="JR249" s="197"/>
      <c r="JS249" s="197"/>
      <c r="JT249" s="197"/>
      <c r="JU249" s="197"/>
      <c r="JV249" s="197"/>
      <c r="JW249" s="197"/>
      <c r="JX249" s="197"/>
      <c r="JY249" s="197"/>
      <c r="JZ249" s="197"/>
      <c r="KA249" s="197"/>
      <c r="KB249" s="197"/>
      <c r="KC249" s="197"/>
      <c r="KD249" s="197"/>
      <c r="KE249" s="197"/>
      <c r="KF249" s="197"/>
      <c r="KG249" s="197"/>
      <c r="KH249" s="197"/>
      <c r="KI249" s="197"/>
      <c r="KJ249" s="197"/>
      <c r="KK249" s="197"/>
      <c r="KL249" s="197"/>
      <c r="KM249" s="197"/>
      <c r="KN249" s="197"/>
      <c r="KO249" s="197"/>
      <c r="KP249" s="197"/>
      <c r="KQ249" s="197"/>
      <c r="KR249" s="197"/>
      <c r="KS249" s="197"/>
      <c r="KT249" s="197"/>
      <c r="KU249" s="197"/>
      <c r="KV249" s="197"/>
      <c r="KW249" s="197"/>
      <c r="KX249" s="197"/>
      <c r="KY249" s="197"/>
      <c r="KZ249" s="197"/>
      <c r="LA249" s="197"/>
      <c r="LB249" s="197"/>
      <c r="LC249" s="197"/>
      <c r="LD249" s="197"/>
      <c r="LE249" s="197"/>
      <c r="LF249" s="197"/>
      <c r="LG249" s="197"/>
      <c r="LH249" s="197"/>
      <c r="LI249" s="197"/>
      <c r="LJ249" s="197"/>
      <c r="LK249" s="197"/>
      <c r="LL249" s="197"/>
      <c r="LM249" s="197"/>
      <c r="LN249" s="197"/>
      <c r="LO249" s="197"/>
      <c r="LP249" s="197"/>
      <c r="LQ249" s="197"/>
      <c r="LR249" s="197"/>
      <c r="LS249" s="197"/>
      <c r="LT249" s="197"/>
      <c r="LU249" s="197"/>
      <c r="LV249" s="197"/>
      <c r="LW249" s="197"/>
      <c r="LX249" s="197"/>
      <c r="LY249" s="197"/>
      <c r="LZ249" s="197"/>
      <c r="MA249" s="197"/>
      <c r="MB249" s="197"/>
      <c r="MC249" s="197"/>
      <c r="MD249" s="197"/>
      <c r="ME249" s="197"/>
      <c r="MF249" s="197"/>
      <c r="MG249" s="197"/>
      <c r="MH249" s="197"/>
      <c r="MI249" s="197"/>
      <c r="MJ249" s="197"/>
      <c r="MK249" s="197"/>
      <c r="ML249" s="197"/>
      <c r="MM249" s="197"/>
      <c r="MN249" s="197"/>
      <c r="MO249" s="197"/>
      <c r="MP249" s="197"/>
      <c r="MQ249" s="197"/>
      <c r="MR249" s="197"/>
      <c r="MS249" s="197"/>
      <c r="MT249" s="197"/>
      <c r="MU249" s="197"/>
      <c r="MV249" s="197"/>
      <c r="MW249" s="197"/>
      <c r="MX249" s="197"/>
      <c r="MY249" s="197"/>
      <c r="MZ249" s="197"/>
      <c r="NA249" s="197"/>
      <c r="NB249" s="197"/>
      <c r="NC249" s="197"/>
      <c r="ND249" s="197"/>
      <c r="NE249" s="197"/>
      <c r="NF249" s="197"/>
      <c r="NG249" s="197"/>
      <c r="NH249" s="197"/>
      <c r="NI249" s="197"/>
      <c r="NJ249" s="197"/>
      <c r="NK249" s="197"/>
      <c r="NL249" s="197"/>
      <c r="NM249" s="197"/>
      <c r="NN249" s="197"/>
      <c r="NO249" s="197"/>
      <c r="NP249" s="197"/>
      <c r="NQ249" s="197"/>
      <c r="NR249" s="197"/>
      <c r="NS249" s="197"/>
      <c r="NT249" s="197"/>
      <c r="NU249" s="197"/>
      <c r="NV249" s="197"/>
      <c r="NW249" s="197"/>
      <c r="NX249" s="197"/>
      <c r="NY249" s="197"/>
      <c r="NZ249" s="197"/>
      <c r="OA249" s="197"/>
      <c r="OB249" s="197"/>
      <c r="OC249" s="197"/>
      <c r="OD249" s="197"/>
      <c r="OE249" s="197"/>
      <c r="OF249" s="197"/>
      <c r="OG249" s="197"/>
      <c r="OH249" s="197"/>
      <c r="OI249" s="197"/>
      <c r="OJ249" s="197"/>
      <c r="OK249" s="197"/>
      <c r="OL249" s="197"/>
      <c r="OM249" s="197"/>
      <c r="ON249" s="197"/>
      <c r="OO249" s="197"/>
      <c r="OP249" s="197"/>
      <c r="OQ249" s="197"/>
      <c r="OR249" s="197"/>
      <c r="OS249" s="197"/>
      <c r="OT249" s="197"/>
      <c r="OU249" s="197"/>
      <c r="OV249" s="197"/>
      <c r="OW249" s="197"/>
      <c r="OX249" s="197"/>
      <c r="OY249" s="197"/>
      <c r="OZ249" s="197"/>
      <c r="PA249" s="197"/>
      <c r="PB249" s="197"/>
      <c r="PC249" s="197"/>
      <c r="PD249" s="197"/>
      <c r="PE249" s="197"/>
      <c r="PF249" s="197"/>
      <c r="PG249" s="197"/>
      <c r="PH249" s="197"/>
      <c r="PI249" s="197"/>
      <c r="PJ249" s="197"/>
      <c r="PK249" s="197"/>
      <c r="PL249" s="197"/>
      <c r="PM249" s="197"/>
      <c r="PN249" s="197"/>
      <c r="PO249" s="197"/>
      <c r="PP249" s="197"/>
      <c r="PQ249" s="197"/>
      <c r="PR249" s="197"/>
      <c r="PS249" s="197"/>
      <c r="PT249" s="197"/>
      <c r="PU249" s="197"/>
      <c r="PV249" s="197"/>
      <c r="PW249" s="197"/>
      <c r="PX249" s="197"/>
      <c r="PY249" s="197"/>
      <c r="PZ249" s="197"/>
      <c r="QA249" s="197"/>
      <c r="QB249" s="197"/>
      <c r="QC249" s="197"/>
      <c r="QD249" s="197"/>
      <c r="QE249" s="197"/>
      <c r="QF249" s="197"/>
      <c r="QG249" s="197"/>
      <c r="QH249" s="197"/>
      <c r="QI249" s="197"/>
      <c r="QJ249" s="197"/>
      <c r="QK249" s="197"/>
      <c r="QL249" s="197"/>
      <c r="QM249" s="197"/>
      <c r="QN249" s="197"/>
      <c r="QO249" s="197"/>
      <c r="QP249" s="197"/>
      <c r="QQ249" s="197"/>
      <c r="QR249" s="197"/>
      <c r="QS249" s="197"/>
      <c r="QT249" s="197"/>
      <c r="QU249" s="197"/>
      <c r="QV249" s="197"/>
      <c r="QW249" s="197"/>
      <c r="QX249" s="197"/>
      <c r="QY249" s="197"/>
      <c r="QZ249" s="197"/>
      <c r="RA249" s="197"/>
      <c r="RB249" s="197"/>
      <c r="RC249" s="197"/>
      <c r="RD249" s="197"/>
      <c r="RE249" s="197"/>
      <c r="RF249" s="197"/>
      <c r="RG249" s="197"/>
      <c r="RH249" s="197"/>
      <c r="RI249" s="197"/>
      <c r="RJ249" s="197"/>
      <c r="RK249" s="197"/>
      <c r="RL249" s="197"/>
      <c r="RM249" s="197"/>
      <c r="RN249" s="197"/>
      <c r="RO249" s="197"/>
      <c r="RP249" s="197"/>
      <c r="RQ249" s="197"/>
      <c r="RR249" s="197"/>
      <c r="RS249" s="197"/>
      <c r="RT249" s="197"/>
      <c r="RU249" s="197"/>
      <c r="RV249" s="197"/>
      <c r="RW249" s="197"/>
      <c r="RX249" s="197"/>
      <c r="RY249" s="197"/>
      <c r="RZ249" s="197"/>
      <c r="SA249" s="197"/>
      <c r="SB249" s="197"/>
      <c r="SC249" s="197"/>
      <c r="SD249" s="197"/>
      <c r="SE249" s="197"/>
      <c r="SF249" s="197"/>
      <c r="SG249" s="197"/>
      <c r="SH249" s="197"/>
      <c r="SI249" s="197"/>
      <c r="SJ249" s="197"/>
      <c r="SK249" s="197"/>
      <c r="SL249" s="197"/>
      <c r="SM249" s="197"/>
      <c r="SN249" s="197"/>
      <c r="SO249" s="197"/>
      <c r="SP249" s="197"/>
      <c r="SQ249" s="197"/>
      <c r="SR249" s="197"/>
      <c r="SS249" s="197"/>
      <c r="ST249" s="197"/>
      <c r="SU249" s="197"/>
      <c r="SV249" s="197"/>
      <c r="SW249" s="197"/>
      <c r="SX249" s="197"/>
      <c r="SY249" s="197"/>
      <c r="SZ249" s="197"/>
      <c r="TA249" s="197"/>
      <c r="TB249" s="197"/>
      <c r="TC249" s="197"/>
      <c r="TD249" s="197"/>
      <c r="TE249" s="197"/>
      <c r="TF249" s="197"/>
      <c r="TG249" s="197"/>
      <c r="TH249" s="197"/>
      <c r="TI249" s="197"/>
      <c r="TJ249" s="197"/>
      <c r="TK249" s="197"/>
      <c r="TL249" s="197"/>
      <c r="TM249" s="197"/>
      <c r="TN249" s="197"/>
      <c r="TO249" s="197"/>
      <c r="TP249" s="197"/>
      <c r="TQ249" s="197"/>
      <c r="TR249" s="197"/>
      <c r="TS249" s="197"/>
      <c r="TT249" s="197"/>
      <c r="TU249" s="197"/>
      <c r="TV249" s="197"/>
      <c r="TW249" s="197"/>
      <c r="TX249" s="197"/>
      <c r="TY249" s="197"/>
      <c r="TZ249" s="197"/>
      <c r="UA249" s="197"/>
      <c r="UB249" s="197"/>
      <c r="UC249" s="197"/>
      <c r="UD249" s="197"/>
      <c r="UE249" s="197"/>
      <c r="UF249" s="197"/>
      <c r="UG249" s="197"/>
      <c r="UH249" s="197"/>
      <c r="UI249" s="197"/>
      <c r="UJ249" s="197"/>
      <c r="UK249" s="197"/>
      <c r="UL249" s="197"/>
      <c r="UM249" s="197"/>
      <c r="UN249" s="197"/>
      <c r="UO249" s="197"/>
      <c r="UP249" s="197"/>
      <c r="UQ249" s="197"/>
      <c r="UR249" s="197"/>
      <c r="US249" s="197"/>
      <c r="UT249" s="197"/>
      <c r="UU249" s="197"/>
      <c r="UV249" s="197"/>
      <c r="UW249" s="197"/>
      <c r="UX249" s="197"/>
      <c r="UY249" s="197"/>
      <c r="UZ249" s="197"/>
      <c r="VA249" s="197"/>
      <c r="VB249" s="197"/>
      <c r="VC249" s="197"/>
      <c r="VD249" s="197"/>
      <c r="VE249" s="197"/>
      <c r="VF249" s="197"/>
      <c r="VG249" s="197"/>
      <c r="VH249" s="197"/>
      <c r="VI249" s="197"/>
      <c r="VJ249" s="197"/>
      <c r="VK249" s="197"/>
      <c r="VL249" s="197"/>
      <c r="VM249" s="197"/>
      <c r="VN249" s="197"/>
      <c r="VO249" s="197"/>
      <c r="VP249" s="197"/>
      <c r="VQ249" s="197"/>
      <c r="VR249" s="197"/>
      <c r="VS249" s="197"/>
      <c r="VT249" s="197"/>
      <c r="VU249" s="197"/>
      <c r="VV249" s="197"/>
      <c r="VW249" s="197"/>
      <c r="VX249" s="197"/>
      <c r="VY249" s="197"/>
      <c r="VZ249" s="197"/>
      <c r="WA249" s="197"/>
      <c r="WB249" s="197"/>
      <c r="WC249" s="197"/>
      <c r="WD249" s="197"/>
      <c r="WE249" s="197"/>
      <c r="WF249" s="197"/>
      <c r="WG249" s="197"/>
      <c r="WH249" s="197"/>
      <c r="WI249" s="197"/>
      <c r="WJ249" s="197"/>
      <c r="WK249" s="197"/>
    </row>
    <row r="250" s="197" customFormat="1" ht="33.75" customHeight="1">
      <c r="A250" s="190">
        <v>3</v>
      </c>
      <c r="B250" s="449" t="s">
        <v>164</v>
      </c>
      <c r="C250" s="472" t="s">
        <v>255</v>
      </c>
      <c r="D250" s="363"/>
      <c r="E250" s="200"/>
      <c r="F250" s="259"/>
      <c r="G250" s="199">
        <v>2024</v>
      </c>
      <c r="H250" s="230">
        <v>22</v>
      </c>
      <c r="I250" s="451">
        <v>0</v>
      </c>
      <c r="J250" s="408">
        <v>0</v>
      </c>
      <c r="K250" s="223">
        <v>100</v>
      </c>
      <c r="L250" s="551" t="s">
        <v>256</v>
      </c>
      <c r="M250" s="206"/>
      <c r="N250" s="206"/>
      <c r="O250" s="206"/>
      <c r="P250" s="206"/>
      <c r="Q250" s="206">
        <v>1</v>
      </c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7"/>
      <c r="BH250" s="275"/>
      <c r="BI250" s="197"/>
      <c r="BJ250" s="275"/>
      <c r="BK250" s="197"/>
      <c r="BL250" s="275"/>
      <c r="BM250" s="197"/>
      <c r="BN250" s="275"/>
      <c r="BO250" s="197"/>
      <c r="BP250" s="275"/>
      <c r="BQ250" s="197"/>
      <c r="BR250" s="275"/>
      <c r="BS250" s="197"/>
      <c r="BT250" s="275"/>
      <c r="BU250" s="197"/>
      <c r="BV250" s="275"/>
      <c r="BW250" s="197"/>
      <c r="BX250" s="275"/>
      <c r="BY250" s="197"/>
      <c r="BZ250" s="275"/>
      <c r="CA250" s="197"/>
      <c r="CB250" s="275"/>
      <c r="CC250" s="197"/>
      <c r="CD250" s="275"/>
      <c r="CE250" s="197"/>
      <c r="CF250" s="275"/>
      <c r="CG250" s="197"/>
      <c r="CH250" s="275"/>
      <c r="CI250" s="197"/>
      <c r="CJ250" s="275"/>
      <c r="CK250" s="197"/>
      <c r="CL250" s="275"/>
      <c r="CM250" s="197"/>
      <c r="CN250" s="275"/>
      <c r="CO250" s="197"/>
      <c r="CP250" s="275"/>
      <c r="CQ250" s="197"/>
      <c r="CR250" s="275"/>
      <c r="CS250" s="197"/>
      <c r="CT250" s="275"/>
      <c r="CU250" s="197"/>
      <c r="CV250" s="275"/>
      <c r="CW250" s="197"/>
      <c r="CX250" s="275"/>
      <c r="CY250" s="197"/>
      <c r="CZ250" s="275"/>
      <c r="DA250" s="197"/>
      <c r="DB250" s="275"/>
      <c r="DC250" s="197"/>
      <c r="DD250" s="275"/>
      <c r="DE250" s="197"/>
      <c r="DF250" s="275"/>
      <c r="DG250" s="197"/>
      <c r="DH250" s="275"/>
      <c r="DI250" s="197"/>
      <c r="DJ250" s="275"/>
      <c r="DK250" s="197"/>
      <c r="DL250" s="275"/>
      <c r="DM250" s="197"/>
      <c r="DN250" s="275"/>
      <c r="DO250" s="197"/>
      <c r="DP250" s="275"/>
      <c r="DQ250" s="197"/>
      <c r="DR250" s="275"/>
      <c r="DS250" s="197"/>
      <c r="DT250" s="275"/>
      <c r="DU250" s="197"/>
      <c r="DV250" s="275"/>
      <c r="DW250" s="197"/>
      <c r="DX250" s="275"/>
      <c r="DY250" s="197"/>
      <c r="DZ250" s="275"/>
      <c r="EA250" s="197"/>
      <c r="EB250" s="275"/>
      <c r="EC250" s="197"/>
      <c r="ED250" s="275"/>
      <c r="EE250" s="197"/>
      <c r="EF250" s="275"/>
      <c r="EG250" s="197"/>
      <c r="EH250" s="275"/>
      <c r="EI250" s="197"/>
      <c r="EJ250" s="275"/>
      <c r="EK250" s="197"/>
      <c r="EL250" s="275"/>
      <c r="EM250" s="197"/>
      <c r="EN250" s="275"/>
      <c r="EO250" s="197"/>
      <c r="EP250" s="275"/>
      <c r="EQ250" s="197"/>
      <c r="ER250" s="275"/>
      <c r="ES250" s="197"/>
      <c r="ET250" s="275"/>
      <c r="EU250" s="197"/>
      <c r="EV250" s="275"/>
      <c r="EW250" s="197"/>
      <c r="EX250" s="275"/>
      <c r="EY250" s="197"/>
      <c r="EZ250" s="275"/>
      <c r="FA250" s="197"/>
      <c r="FB250" s="275"/>
      <c r="FC250" s="197"/>
      <c r="FD250" s="275"/>
      <c r="FE250" s="197"/>
      <c r="FF250" s="275"/>
      <c r="FG250" s="197"/>
      <c r="FH250" s="275"/>
      <c r="FI250" s="197"/>
      <c r="FJ250" s="275"/>
      <c r="FK250" s="197"/>
      <c r="FL250" s="275"/>
      <c r="FM250" s="197"/>
      <c r="FN250" s="275"/>
      <c r="FO250" s="197"/>
      <c r="FP250" s="275"/>
      <c r="FQ250" s="197"/>
      <c r="FR250" s="275"/>
      <c r="FS250" s="197"/>
      <c r="FT250" s="275"/>
      <c r="FU250" s="197"/>
      <c r="FV250" s="275"/>
      <c r="FW250" s="197"/>
      <c r="FX250" s="275"/>
      <c r="FY250" s="197"/>
      <c r="FZ250" s="275"/>
      <c r="GA250" s="197"/>
      <c r="GB250" s="275"/>
      <c r="GC250" s="197"/>
      <c r="GD250" s="275"/>
      <c r="GE250" s="197"/>
      <c r="GF250" s="275"/>
      <c r="GG250" s="197"/>
      <c r="GH250" s="275"/>
      <c r="GI250" s="197"/>
      <c r="GJ250" s="275"/>
      <c r="GK250" s="197"/>
      <c r="GL250" s="275"/>
      <c r="GM250" s="197"/>
      <c r="GN250" s="275"/>
      <c r="GO250" s="197"/>
      <c r="GP250" s="275"/>
      <c r="GQ250" s="197"/>
      <c r="GR250" s="275"/>
      <c r="GS250" s="197"/>
      <c r="GT250" s="275"/>
      <c r="GU250" s="197"/>
      <c r="GV250" s="275"/>
      <c r="GW250" s="197"/>
      <c r="GX250" s="275"/>
      <c r="GY250" s="197"/>
      <c r="GZ250" s="275"/>
      <c r="HA250" s="197"/>
      <c r="HB250" s="275"/>
      <c r="HC250" s="197"/>
      <c r="HD250" s="275"/>
      <c r="HE250" s="197"/>
      <c r="HF250" s="275"/>
      <c r="HG250" s="197"/>
      <c r="HH250" s="275"/>
      <c r="HI250" s="197"/>
      <c r="HJ250" s="275"/>
      <c r="HK250" s="197"/>
      <c r="HL250" s="275"/>
      <c r="HM250" s="197"/>
      <c r="HN250" s="275"/>
      <c r="HO250" s="197"/>
      <c r="HP250" s="275"/>
      <c r="HQ250" s="197"/>
      <c r="HR250" s="275"/>
      <c r="HS250" s="197"/>
      <c r="HT250" s="275"/>
      <c r="HU250" s="197"/>
      <c r="HV250" s="275"/>
      <c r="HW250" s="197"/>
      <c r="HX250" s="275"/>
      <c r="HY250" s="197"/>
      <c r="HZ250" s="275"/>
      <c r="IA250" s="197"/>
      <c r="IB250" s="275"/>
      <c r="IC250" s="197"/>
      <c r="ID250" s="275"/>
      <c r="IE250" s="197"/>
      <c r="IF250" s="275"/>
      <c r="IG250" s="197"/>
      <c r="IH250" s="275"/>
      <c r="II250" s="197"/>
      <c r="IJ250" s="275"/>
      <c r="IK250" s="197"/>
      <c r="IL250" s="275"/>
      <c r="IM250" s="197"/>
      <c r="IN250" s="275"/>
      <c r="IO250" s="197"/>
      <c r="IP250" s="275"/>
      <c r="IQ250" s="197"/>
      <c r="IR250" s="275"/>
      <c r="IS250" s="197"/>
      <c r="IT250" s="275"/>
      <c r="IU250" s="197"/>
      <c r="IV250" s="275"/>
      <c r="IW250" s="197"/>
      <c r="IX250" s="275"/>
      <c r="IY250" s="197"/>
      <c r="IZ250" s="275"/>
      <c r="JA250" s="197"/>
      <c r="JB250" s="275"/>
      <c r="JC250" s="197"/>
      <c r="JD250" s="275"/>
      <c r="JE250" s="197"/>
      <c r="JF250" s="275"/>
      <c r="JG250" s="197"/>
      <c r="JH250" s="275"/>
      <c r="JI250" s="197"/>
      <c r="JJ250" s="275"/>
      <c r="JK250" s="197"/>
      <c r="JL250" s="275"/>
      <c r="JM250" s="197"/>
      <c r="JN250" s="275"/>
      <c r="JO250" s="197"/>
      <c r="JP250" s="275"/>
      <c r="JQ250" s="197"/>
      <c r="JR250" s="275"/>
      <c r="JS250" s="197"/>
      <c r="JT250" s="275"/>
      <c r="JU250" s="197"/>
      <c r="JV250" s="275"/>
      <c r="JW250" s="197"/>
      <c r="JX250" s="275"/>
      <c r="JY250" s="197"/>
      <c r="JZ250" s="275"/>
      <c r="KA250" s="197"/>
      <c r="KB250" s="275"/>
      <c r="KC250" s="197"/>
      <c r="KD250" s="275"/>
      <c r="KE250" s="197"/>
      <c r="KF250" s="275"/>
      <c r="KG250" s="197"/>
      <c r="KH250" s="275"/>
      <c r="KI250" s="197"/>
      <c r="KJ250" s="275"/>
      <c r="KK250" s="197"/>
      <c r="KL250" s="275"/>
      <c r="KM250" s="197"/>
      <c r="KN250" s="275"/>
      <c r="KO250" s="197"/>
      <c r="KP250" s="275"/>
      <c r="KQ250" s="197"/>
      <c r="KR250" s="275"/>
      <c r="KS250" s="197"/>
      <c r="KT250" s="275"/>
      <c r="KU250" s="197"/>
      <c r="KV250" s="275"/>
      <c r="KW250" s="197"/>
      <c r="KX250" s="275"/>
      <c r="KY250" s="197"/>
      <c r="KZ250" s="275"/>
      <c r="LA250" s="197"/>
      <c r="LB250" s="275"/>
      <c r="LC250" s="197"/>
      <c r="LD250" s="275"/>
      <c r="LE250" s="197"/>
      <c r="LF250" s="275"/>
      <c r="LG250" s="197"/>
      <c r="LH250" s="275"/>
      <c r="LI250" s="197"/>
      <c r="LJ250" s="275"/>
      <c r="LK250" s="197"/>
      <c r="LL250" s="275"/>
      <c r="LM250" s="197"/>
      <c r="LN250" s="275"/>
      <c r="LO250" s="197"/>
      <c r="LP250" s="275"/>
      <c r="LQ250" s="197"/>
      <c r="LR250" s="275"/>
      <c r="LS250" s="197"/>
      <c r="LT250" s="275"/>
      <c r="LU250" s="197"/>
      <c r="LV250" s="275"/>
      <c r="LW250" s="197"/>
      <c r="LX250" s="275"/>
      <c r="LY250" s="197"/>
      <c r="LZ250" s="275"/>
      <c r="MA250" s="197"/>
      <c r="MB250" s="275"/>
      <c r="MC250" s="197"/>
      <c r="MD250" s="275"/>
      <c r="ME250" s="197"/>
      <c r="MF250" s="275"/>
      <c r="MG250" s="197"/>
      <c r="MH250" s="275"/>
      <c r="MI250" s="197"/>
      <c r="MJ250" s="275"/>
      <c r="MK250" s="197"/>
      <c r="ML250" s="275"/>
      <c r="MM250" s="197"/>
      <c r="MN250" s="275"/>
      <c r="MO250" s="197"/>
      <c r="MP250" s="275"/>
      <c r="MQ250" s="197"/>
      <c r="MR250" s="275"/>
      <c r="MS250" s="197"/>
      <c r="MT250" s="275"/>
      <c r="MU250" s="197"/>
      <c r="MV250" s="275"/>
      <c r="MW250" s="197"/>
      <c r="MX250" s="275"/>
      <c r="MY250" s="197"/>
      <c r="MZ250" s="275"/>
      <c r="NA250" s="197"/>
      <c r="NB250" s="275"/>
      <c r="NC250" s="197"/>
      <c r="ND250" s="275"/>
      <c r="NE250" s="197"/>
      <c r="NF250" s="275"/>
      <c r="NG250" s="197"/>
      <c r="NH250" s="275"/>
      <c r="NI250" s="197"/>
      <c r="NJ250" s="275"/>
      <c r="NK250" s="197"/>
      <c r="NL250" s="275"/>
      <c r="NM250" s="197"/>
      <c r="NN250" s="275"/>
      <c r="NO250" s="197"/>
      <c r="NP250" s="275"/>
      <c r="NQ250" s="197"/>
      <c r="NR250" s="275"/>
      <c r="NS250" s="197"/>
      <c r="NT250" s="275"/>
      <c r="NU250" s="197"/>
      <c r="NV250" s="275"/>
      <c r="NW250" s="197"/>
      <c r="NX250" s="275"/>
      <c r="NY250" s="197"/>
      <c r="NZ250" s="275"/>
      <c r="OA250" s="197"/>
      <c r="OB250" s="275"/>
      <c r="OC250" s="197"/>
      <c r="OD250" s="275"/>
      <c r="OE250" s="197"/>
      <c r="OF250" s="275"/>
      <c r="OG250" s="197"/>
      <c r="OH250" s="275"/>
      <c r="OI250" s="197"/>
      <c r="OJ250" s="275"/>
      <c r="OK250" s="197"/>
      <c r="OL250" s="275"/>
      <c r="OM250" s="197"/>
      <c r="ON250" s="275"/>
      <c r="OO250" s="197"/>
      <c r="OP250" s="275"/>
      <c r="OQ250" s="197"/>
      <c r="OR250" s="275"/>
      <c r="OS250" s="197"/>
      <c r="OT250" s="275"/>
      <c r="OU250" s="197"/>
      <c r="OV250" s="275"/>
      <c r="OW250" s="197"/>
      <c r="OX250" s="275"/>
      <c r="OY250" s="197"/>
      <c r="OZ250" s="275"/>
      <c r="PA250" s="197"/>
      <c r="PB250" s="275"/>
      <c r="PC250" s="197"/>
      <c r="PD250" s="275"/>
      <c r="PE250" s="197"/>
      <c r="PF250" s="275"/>
      <c r="PG250" s="197"/>
      <c r="PH250" s="275"/>
      <c r="PI250" s="197"/>
      <c r="PJ250" s="275"/>
      <c r="PK250" s="197"/>
      <c r="PL250" s="275"/>
      <c r="PM250" s="197"/>
      <c r="PN250" s="275"/>
      <c r="PO250" s="197"/>
      <c r="PP250" s="275"/>
      <c r="PQ250" s="197"/>
      <c r="PR250" s="275"/>
      <c r="PS250" s="197"/>
      <c r="PT250" s="275"/>
      <c r="PU250" s="197"/>
      <c r="PV250" s="275"/>
      <c r="PW250" s="197"/>
      <c r="PX250" s="275"/>
      <c r="PY250" s="197"/>
      <c r="PZ250" s="275"/>
      <c r="QA250" s="197"/>
      <c r="QB250" s="275"/>
      <c r="QC250" s="197"/>
      <c r="QD250" s="275"/>
      <c r="QE250" s="197"/>
      <c r="QF250" s="275"/>
      <c r="QG250" s="197"/>
      <c r="QH250" s="275"/>
      <c r="QI250" s="197"/>
      <c r="QJ250" s="275"/>
      <c r="QK250" s="197"/>
      <c r="QL250" s="275"/>
      <c r="QM250" s="197"/>
      <c r="QN250" s="275"/>
      <c r="QO250" s="197"/>
      <c r="QP250" s="275"/>
      <c r="QQ250" s="197"/>
      <c r="QR250" s="275"/>
      <c r="QS250" s="197"/>
      <c r="QT250" s="275"/>
      <c r="QU250" s="197"/>
      <c r="QV250" s="275"/>
      <c r="QW250" s="197"/>
      <c r="QX250" s="275"/>
      <c r="QY250" s="197"/>
      <c r="QZ250" s="275"/>
      <c r="RA250" s="197"/>
      <c r="RB250" s="275"/>
      <c r="RC250" s="197"/>
      <c r="RD250" s="275"/>
      <c r="RE250" s="197"/>
      <c r="RF250" s="275"/>
      <c r="RG250" s="197"/>
      <c r="RH250" s="275"/>
      <c r="RI250" s="197"/>
      <c r="RJ250" s="275"/>
      <c r="RK250" s="197"/>
      <c r="RL250" s="275"/>
      <c r="RM250" s="197"/>
      <c r="RN250" s="275"/>
      <c r="RO250" s="197"/>
      <c r="RP250" s="275"/>
      <c r="RQ250" s="197"/>
      <c r="RR250" s="275"/>
      <c r="RS250" s="197"/>
      <c r="RT250" s="275"/>
      <c r="RU250" s="197"/>
      <c r="RV250" s="275"/>
      <c r="RW250" s="197"/>
      <c r="RX250" s="275"/>
      <c r="RY250" s="197"/>
      <c r="RZ250" s="275"/>
      <c r="SA250" s="197"/>
      <c r="SB250" s="275"/>
      <c r="SC250" s="197"/>
      <c r="SD250" s="275"/>
      <c r="SE250" s="197"/>
      <c r="SF250" s="275"/>
      <c r="SG250" s="197"/>
      <c r="SH250" s="275"/>
      <c r="SI250" s="197"/>
      <c r="SJ250" s="275"/>
      <c r="SK250" s="197"/>
      <c r="SL250" s="275"/>
      <c r="SM250" s="197"/>
      <c r="SN250" s="275"/>
      <c r="SO250" s="197"/>
      <c r="SP250" s="275"/>
      <c r="SQ250" s="197"/>
      <c r="SR250" s="275"/>
      <c r="SS250" s="197"/>
      <c r="ST250" s="275"/>
      <c r="SU250" s="197"/>
      <c r="SV250" s="275"/>
      <c r="SW250" s="197"/>
      <c r="SX250" s="275"/>
      <c r="SY250" s="197"/>
      <c r="SZ250" s="275"/>
      <c r="TA250" s="197"/>
      <c r="TB250" s="275"/>
      <c r="TC250" s="197"/>
      <c r="TD250" s="275"/>
      <c r="TE250" s="197"/>
      <c r="TF250" s="275"/>
      <c r="TG250" s="197"/>
      <c r="TH250" s="275"/>
      <c r="TI250" s="197"/>
      <c r="TJ250" s="275"/>
      <c r="TK250" s="197"/>
      <c r="TL250" s="275"/>
      <c r="TM250" s="197"/>
      <c r="TN250" s="275"/>
      <c r="TO250" s="197"/>
      <c r="TP250" s="275"/>
      <c r="TQ250" s="197"/>
      <c r="TR250" s="275"/>
      <c r="TS250" s="197"/>
      <c r="TT250" s="275"/>
      <c r="TU250" s="197"/>
      <c r="TV250" s="275"/>
      <c r="TW250" s="197"/>
      <c r="TX250" s="275"/>
      <c r="TY250" s="197"/>
      <c r="TZ250" s="275"/>
      <c r="UA250" s="197"/>
      <c r="UB250" s="275"/>
      <c r="UC250" s="197"/>
      <c r="UD250" s="275"/>
      <c r="UE250" s="197"/>
      <c r="UF250" s="275"/>
      <c r="UG250" s="197"/>
      <c r="UH250" s="275"/>
      <c r="UI250" s="197"/>
      <c r="UJ250" s="275"/>
      <c r="UK250" s="197"/>
      <c r="UL250" s="275"/>
      <c r="UM250" s="197"/>
      <c r="UN250" s="275"/>
      <c r="UO250" s="197"/>
      <c r="UP250" s="275"/>
      <c r="UQ250" s="197"/>
      <c r="UR250" s="275"/>
      <c r="US250" s="197"/>
      <c r="UT250" s="275"/>
      <c r="UU250" s="197"/>
      <c r="UV250" s="275"/>
      <c r="UW250" s="197"/>
      <c r="UX250" s="275"/>
      <c r="UY250" s="197"/>
      <c r="UZ250" s="275"/>
      <c r="VA250" s="197"/>
      <c r="VB250" s="275"/>
      <c r="VC250" s="197"/>
      <c r="VD250" s="275"/>
      <c r="VE250" s="197"/>
      <c r="VF250" s="275"/>
      <c r="VG250" s="197"/>
      <c r="VH250" s="275"/>
      <c r="VI250" s="197"/>
      <c r="VJ250" s="275"/>
      <c r="VK250" s="197"/>
      <c r="VL250" s="275"/>
      <c r="VM250" s="197"/>
      <c r="VN250" s="275"/>
      <c r="VO250" s="197"/>
      <c r="VP250" s="275"/>
      <c r="VQ250" s="197"/>
      <c r="VR250" s="275"/>
      <c r="VS250" s="197"/>
      <c r="VT250" s="275"/>
      <c r="VU250" s="197"/>
      <c r="VV250" s="275"/>
      <c r="VW250" s="197"/>
      <c r="VX250" s="275"/>
      <c r="VY250" s="197"/>
      <c r="VZ250" s="275"/>
      <c r="WA250" s="197"/>
      <c r="WB250" s="275"/>
      <c r="WC250" s="197"/>
      <c r="WD250" s="275"/>
      <c r="WE250" s="197"/>
      <c r="WF250" s="275"/>
      <c r="WG250" s="197"/>
      <c r="WH250" s="275"/>
      <c r="WI250" s="197"/>
      <c r="WJ250" s="275"/>
      <c r="WK250" s="197"/>
    </row>
    <row r="251" s="197" customFormat="1" ht="48">
      <c r="A251" s="190">
        <v>4</v>
      </c>
      <c r="B251" s="513" t="s">
        <v>257</v>
      </c>
      <c r="C251" s="513" t="s">
        <v>258</v>
      </c>
      <c r="D251" s="519"/>
      <c r="E251" s="200"/>
      <c r="F251" s="200"/>
      <c r="G251" s="405" t="s">
        <v>161</v>
      </c>
      <c r="H251" s="407">
        <v>15</v>
      </c>
      <c r="I251" s="406">
        <v>10</v>
      </c>
      <c r="J251" s="405">
        <v>2</v>
      </c>
      <c r="K251" s="411">
        <v>100</v>
      </c>
      <c r="L251" s="551" t="s">
        <v>256</v>
      </c>
      <c r="M251" s="147"/>
      <c r="N251" s="147"/>
      <c r="O251" s="147"/>
      <c r="P251" s="147"/>
      <c r="Q251" s="147">
        <v>1</v>
      </c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552"/>
      <c r="BH251" s="552"/>
      <c r="BI251" s="552"/>
      <c r="BJ251" s="552"/>
      <c r="BK251" s="552"/>
      <c r="BL251" s="552"/>
      <c r="BM251" s="552"/>
      <c r="BN251" s="552"/>
      <c r="BO251" s="552"/>
      <c r="BP251" s="552"/>
      <c r="BQ251" s="552"/>
      <c r="BR251" s="552"/>
      <c r="BS251" s="552"/>
      <c r="BT251" s="552"/>
      <c r="BU251" s="552"/>
      <c r="BV251" s="552"/>
      <c r="BW251" s="552"/>
      <c r="BX251" s="552"/>
      <c r="BY251" s="552"/>
      <c r="BZ251" s="552"/>
      <c r="CA251" s="552"/>
      <c r="CB251" s="552"/>
      <c r="CC251" s="552"/>
      <c r="CD251" s="552"/>
      <c r="CE251" s="552"/>
      <c r="CF251" s="552"/>
      <c r="CG251" s="552"/>
      <c r="CH251" s="552"/>
      <c r="CI251" s="552"/>
      <c r="CJ251" s="552"/>
      <c r="CK251" s="552"/>
      <c r="CL251" s="552"/>
      <c r="CM251" s="552"/>
      <c r="CN251" s="552"/>
      <c r="CO251" s="552"/>
      <c r="CP251" s="552"/>
      <c r="CQ251" s="552"/>
      <c r="CR251" s="552"/>
      <c r="CS251" s="552"/>
      <c r="CT251" s="552"/>
      <c r="CU251" s="552"/>
      <c r="CV251" s="552"/>
      <c r="CW251" s="552"/>
      <c r="CX251" s="552"/>
      <c r="CY251" s="552"/>
      <c r="CZ251" s="552"/>
      <c r="DA251" s="552"/>
      <c r="DB251" s="552"/>
      <c r="DC251" s="552"/>
      <c r="DD251" s="552"/>
      <c r="DE251" s="552"/>
      <c r="DF251" s="552"/>
      <c r="DG251" s="552"/>
      <c r="DH251" s="552"/>
      <c r="DI251" s="552"/>
      <c r="DJ251" s="552"/>
      <c r="DK251" s="552"/>
      <c r="DL251" s="552"/>
      <c r="DM251" s="552"/>
      <c r="DN251" s="552"/>
      <c r="DO251" s="552"/>
      <c r="DP251" s="552"/>
      <c r="DQ251" s="552"/>
      <c r="DR251" s="552"/>
      <c r="DS251" s="552"/>
      <c r="DT251" s="552"/>
      <c r="DU251" s="552"/>
      <c r="DV251" s="552"/>
      <c r="DW251" s="552"/>
      <c r="DX251" s="552"/>
      <c r="DY251" s="552"/>
      <c r="DZ251" s="552"/>
      <c r="EA251" s="552"/>
      <c r="EB251" s="552"/>
      <c r="EC251" s="552"/>
      <c r="ED251" s="552"/>
      <c r="EE251" s="552"/>
      <c r="EF251" s="552"/>
      <c r="EG251" s="552"/>
      <c r="EH251" s="552"/>
      <c r="EI251" s="552"/>
      <c r="EJ251" s="552"/>
      <c r="EK251" s="552"/>
      <c r="EL251" s="552"/>
      <c r="EM251" s="552"/>
      <c r="EN251" s="552"/>
      <c r="EO251" s="552"/>
      <c r="EP251" s="552"/>
      <c r="EQ251" s="552"/>
      <c r="ER251" s="552"/>
      <c r="ES251" s="552"/>
      <c r="ET251" s="552"/>
      <c r="EU251" s="552"/>
      <c r="EV251" s="552"/>
      <c r="EW251" s="552"/>
      <c r="EX251" s="552"/>
      <c r="EY251" s="552"/>
      <c r="EZ251" s="552"/>
      <c r="FA251" s="552"/>
      <c r="FB251" s="552"/>
      <c r="FC251" s="552"/>
      <c r="FD251" s="552"/>
      <c r="FE251" s="552"/>
      <c r="FF251" s="552"/>
      <c r="FG251" s="552"/>
      <c r="FH251" s="552"/>
      <c r="FI251" s="552"/>
      <c r="FJ251" s="552"/>
      <c r="FK251" s="552"/>
      <c r="FL251" s="552"/>
      <c r="FM251" s="552"/>
      <c r="FN251" s="552"/>
      <c r="FO251" s="552"/>
      <c r="FP251" s="552"/>
      <c r="FQ251" s="552"/>
      <c r="FR251" s="552"/>
      <c r="FS251" s="552"/>
      <c r="FT251" s="552"/>
      <c r="FU251" s="552"/>
      <c r="FV251" s="552"/>
      <c r="FW251" s="552"/>
      <c r="FX251" s="552"/>
      <c r="FY251" s="552"/>
      <c r="FZ251" s="552"/>
      <c r="GA251" s="552"/>
      <c r="GB251" s="552"/>
      <c r="GC251" s="552"/>
      <c r="GD251" s="552"/>
      <c r="GE251" s="552"/>
      <c r="GF251" s="552"/>
      <c r="GG251" s="552"/>
      <c r="GH251" s="552"/>
      <c r="GI251" s="552"/>
      <c r="GJ251" s="552"/>
      <c r="GK251" s="552"/>
      <c r="GL251" s="552"/>
      <c r="GM251" s="552"/>
      <c r="GN251" s="552"/>
      <c r="GO251" s="552"/>
      <c r="GP251" s="552"/>
      <c r="GQ251" s="552"/>
      <c r="GR251" s="552"/>
      <c r="GS251" s="552"/>
      <c r="GT251" s="552"/>
      <c r="GU251" s="552"/>
      <c r="GV251" s="552"/>
      <c r="GW251" s="552"/>
      <c r="GX251" s="552"/>
      <c r="GY251" s="552"/>
      <c r="GZ251" s="552"/>
      <c r="HA251" s="552"/>
      <c r="HB251" s="552"/>
      <c r="HC251" s="552"/>
      <c r="HD251" s="552"/>
      <c r="HE251" s="552"/>
      <c r="HF251" s="552"/>
      <c r="HG251" s="552"/>
      <c r="HH251" s="552"/>
      <c r="HI251" s="552"/>
      <c r="HJ251" s="552"/>
      <c r="HK251" s="552"/>
      <c r="HL251" s="552"/>
      <c r="HM251" s="552"/>
      <c r="HN251" s="552"/>
      <c r="HO251" s="552"/>
      <c r="HP251" s="552"/>
      <c r="HQ251" s="552"/>
      <c r="HR251" s="552"/>
      <c r="HS251" s="552"/>
      <c r="HT251" s="552"/>
      <c r="HU251" s="552"/>
      <c r="HV251" s="552"/>
      <c r="HW251" s="552"/>
      <c r="HX251" s="552"/>
      <c r="HY251" s="552"/>
      <c r="HZ251" s="552"/>
      <c r="IA251" s="552"/>
      <c r="IB251" s="552"/>
      <c r="IC251" s="552"/>
      <c r="ID251" s="552"/>
      <c r="IE251" s="552"/>
      <c r="IF251" s="552"/>
      <c r="IG251" s="552"/>
      <c r="IH251" s="552"/>
      <c r="II251" s="552"/>
      <c r="IJ251" s="552"/>
      <c r="IK251" s="552"/>
      <c r="IL251" s="552"/>
      <c r="IM251" s="552"/>
      <c r="IN251" s="552"/>
      <c r="IO251" s="552"/>
      <c r="IP251" s="552"/>
      <c r="IQ251" s="552"/>
      <c r="IR251" s="552"/>
      <c r="IS251" s="552"/>
      <c r="IT251" s="552"/>
      <c r="IU251" s="552"/>
      <c r="IV251" s="552"/>
      <c r="IW251" s="552"/>
      <c r="IX251" s="552"/>
      <c r="IY251" s="552"/>
      <c r="IZ251" s="552"/>
      <c r="JA251" s="552"/>
      <c r="JB251" s="552"/>
      <c r="JC251" s="552"/>
      <c r="JD251" s="552"/>
      <c r="JE251" s="552"/>
      <c r="JF251" s="552"/>
      <c r="JG251" s="552"/>
      <c r="JH251" s="552"/>
      <c r="JI251" s="552"/>
      <c r="JJ251" s="552"/>
      <c r="JK251" s="552"/>
      <c r="JL251" s="552"/>
      <c r="JM251" s="552"/>
      <c r="JN251" s="552"/>
      <c r="JO251" s="552"/>
      <c r="JP251" s="552"/>
      <c r="JQ251" s="552"/>
      <c r="JR251" s="552"/>
      <c r="JS251" s="552"/>
      <c r="JT251" s="552"/>
      <c r="JU251" s="552"/>
      <c r="JV251" s="552"/>
      <c r="JW251" s="552"/>
      <c r="JX251" s="552"/>
      <c r="JY251" s="552"/>
      <c r="JZ251" s="552"/>
      <c r="KA251" s="552"/>
      <c r="KB251" s="552"/>
      <c r="KC251" s="552"/>
      <c r="KD251" s="552"/>
      <c r="KE251" s="552"/>
      <c r="KF251" s="552"/>
      <c r="KG251" s="552"/>
      <c r="KH251" s="552"/>
      <c r="KI251" s="552"/>
      <c r="KJ251" s="552"/>
      <c r="KK251" s="552"/>
      <c r="KL251" s="552"/>
      <c r="KM251" s="552"/>
      <c r="KN251" s="552"/>
      <c r="KO251" s="552"/>
      <c r="KP251" s="552"/>
      <c r="KQ251" s="552"/>
      <c r="KR251" s="552"/>
      <c r="KS251" s="552"/>
      <c r="KT251" s="552"/>
      <c r="KU251" s="552"/>
      <c r="KV251" s="552"/>
      <c r="KW251" s="552"/>
      <c r="KX251" s="552"/>
      <c r="KY251" s="552"/>
      <c r="KZ251" s="552"/>
      <c r="LA251" s="552"/>
      <c r="LB251" s="552"/>
      <c r="LC251" s="552"/>
      <c r="LD251" s="552"/>
      <c r="LE251" s="552"/>
      <c r="LF251" s="552"/>
      <c r="LG251" s="552"/>
      <c r="LH251" s="552"/>
      <c r="LI251" s="552"/>
      <c r="LJ251" s="552"/>
      <c r="LK251" s="552"/>
      <c r="LL251" s="552"/>
      <c r="LM251" s="552"/>
      <c r="LN251" s="552"/>
      <c r="LO251" s="552"/>
      <c r="LP251" s="552"/>
      <c r="LQ251" s="552"/>
      <c r="LR251" s="552"/>
      <c r="LS251" s="552"/>
      <c r="LT251" s="552"/>
      <c r="LU251" s="552"/>
      <c r="LV251" s="552"/>
      <c r="LW251" s="552"/>
      <c r="LX251" s="552"/>
      <c r="LY251" s="552"/>
      <c r="LZ251" s="552"/>
      <c r="MA251" s="552"/>
      <c r="MB251" s="552"/>
      <c r="MC251" s="552"/>
      <c r="MD251" s="552"/>
      <c r="ME251" s="552"/>
      <c r="MF251" s="552"/>
      <c r="MG251" s="552"/>
      <c r="MH251" s="552"/>
      <c r="MI251" s="552"/>
      <c r="MJ251" s="552"/>
      <c r="MK251" s="552"/>
      <c r="ML251" s="552"/>
      <c r="MM251" s="552"/>
      <c r="MN251" s="552"/>
      <c r="MO251" s="552"/>
      <c r="MP251" s="552"/>
      <c r="MQ251" s="552"/>
      <c r="MR251" s="552"/>
      <c r="MS251" s="552"/>
      <c r="MT251" s="552"/>
      <c r="MU251" s="552"/>
      <c r="MV251" s="552"/>
      <c r="MW251" s="552"/>
      <c r="MX251" s="552"/>
      <c r="MY251" s="552"/>
      <c r="MZ251" s="552"/>
      <c r="NA251" s="552"/>
      <c r="NB251" s="552"/>
      <c r="NC251" s="552"/>
      <c r="ND251" s="552"/>
      <c r="NE251" s="552"/>
      <c r="NF251" s="552"/>
      <c r="NG251" s="552"/>
      <c r="NH251" s="552"/>
      <c r="NI251" s="552"/>
      <c r="NJ251" s="552"/>
      <c r="NK251" s="552"/>
      <c r="NL251" s="552"/>
      <c r="NM251" s="552"/>
      <c r="NN251" s="552"/>
      <c r="NO251" s="552"/>
      <c r="NP251" s="552"/>
      <c r="NQ251" s="552"/>
      <c r="NR251" s="552"/>
      <c r="NS251" s="552"/>
      <c r="NT251" s="552"/>
      <c r="NU251" s="552"/>
      <c r="NV251" s="552"/>
      <c r="NW251" s="552"/>
      <c r="NX251" s="552"/>
      <c r="NY251" s="552"/>
      <c r="NZ251" s="552"/>
      <c r="OA251" s="552"/>
      <c r="OB251" s="552"/>
      <c r="OC251" s="552"/>
      <c r="OD251" s="552"/>
      <c r="OE251" s="552"/>
      <c r="OF251" s="552"/>
      <c r="OG251" s="552"/>
      <c r="OH251" s="552"/>
      <c r="OI251" s="552"/>
      <c r="OJ251" s="552"/>
      <c r="OK251" s="552"/>
      <c r="OL251" s="552"/>
      <c r="OM251" s="552"/>
      <c r="ON251" s="552"/>
      <c r="OO251" s="552"/>
      <c r="OP251" s="552"/>
      <c r="OQ251" s="552"/>
      <c r="OR251" s="552"/>
      <c r="OS251" s="552"/>
      <c r="OT251" s="552"/>
      <c r="OU251" s="552"/>
      <c r="OV251" s="552"/>
      <c r="OW251" s="552"/>
      <c r="OX251" s="552"/>
      <c r="OY251" s="552"/>
      <c r="OZ251" s="552"/>
      <c r="PA251" s="552"/>
      <c r="PB251" s="552"/>
      <c r="PC251" s="552"/>
      <c r="PD251" s="552"/>
      <c r="PE251" s="552"/>
      <c r="PF251" s="552"/>
      <c r="PG251" s="552"/>
      <c r="PH251" s="552"/>
      <c r="PI251" s="552"/>
      <c r="PJ251" s="552"/>
      <c r="PK251" s="552"/>
      <c r="PL251" s="552"/>
      <c r="PM251" s="552"/>
      <c r="PN251" s="552"/>
      <c r="PO251" s="552"/>
      <c r="PP251" s="552"/>
      <c r="PQ251" s="552"/>
      <c r="PR251" s="552"/>
      <c r="PS251" s="552"/>
      <c r="PT251" s="552"/>
      <c r="PU251" s="552"/>
      <c r="PV251" s="552"/>
      <c r="PW251" s="552"/>
      <c r="PX251" s="552"/>
      <c r="PY251" s="552"/>
      <c r="PZ251" s="552"/>
      <c r="QA251" s="552"/>
      <c r="QB251" s="552"/>
      <c r="QC251" s="552"/>
      <c r="QD251" s="552"/>
      <c r="QE251" s="552"/>
      <c r="QF251" s="552"/>
      <c r="QG251" s="552"/>
      <c r="QH251" s="552"/>
      <c r="QI251" s="552"/>
      <c r="QJ251" s="552"/>
      <c r="QK251" s="552"/>
      <c r="QL251" s="552"/>
      <c r="QM251" s="552"/>
      <c r="QN251" s="552"/>
      <c r="QO251" s="552"/>
      <c r="QP251" s="552"/>
      <c r="QQ251" s="552"/>
      <c r="QR251" s="552"/>
      <c r="QS251" s="552"/>
      <c r="QT251" s="552"/>
      <c r="QU251" s="552"/>
      <c r="QV251" s="552"/>
      <c r="QW251" s="552"/>
      <c r="QX251" s="552"/>
      <c r="QY251" s="552"/>
      <c r="QZ251" s="552"/>
      <c r="RA251" s="552"/>
      <c r="RB251" s="552"/>
      <c r="RC251" s="552"/>
      <c r="RD251" s="552"/>
      <c r="RE251" s="552"/>
      <c r="RF251" s="552"/>
      <c r="RG251" s="552"/>
      <c r="RH251" s="552"/>
      <c r="RI251" s="552"/>
      <c r="RJ251" s="552"/>
      <c r="RK251" s="552"/>
      <c r="RL251" s="552"/>
      <c r="RM251" s="552"/>
      <c r="RN251" s="552"/>
      <c r="RO251" s="552"/>
      <c r="RP251" s="552"/>
      <c r="RQ251" s="552"/>
      <c r="RR251" s="552"/>
      <c r="RS251" s="552"/>
      <c r="RT251" s="552"/>
      <c r="RU251" s="552"/>
      <c r="RV251" s="552"/>
      <c r="RW251" s="552"/>
      <c r="RX251" s="552"/>
      <c r="RY251" s="552"/>
      <c r="RZ251" s="552"/>
      <c r="SA251" s="552"/>
      <c r="SB251" s="552"/>
      <c r="SC251" s="552"/>
      <c r="SD251" s="552"/>
      <c r="SE251" s="552"/>
      <c r="SF251" s="552"/>
      <c r="SG251" s="552"/>
      <c r="SH251" s="552"/>
      <c r="SI251" s="552"/>
      <c r="SJ251" s="552"/>
      <c r="SK251" s="552"/>
      <c r="SL251" s="552"/>
      <c r="SM251" s="552"/>
      <c r="SN251" s="552"/>
      <c r="SO251" s="552"/>
      <c r="SP251" s="552"/>
      <c r="SQ251" s="552"/>
      <c r="SR251" s="552"/>
      <c r="SS251" s="552"/>
      <c r="ST251" s="552"/>
      <c r="SU251" s="552"/>
      <c r="SV251" s="552"/>
      <c r="SW251" s="552"/>
      <c r="SX251" s="552"/>
      <c r="SY251" s="552"/>
      <c r="SZ251" s="552"/>
      <c r="TA251" s="552"/>
      <c r="TB251" s="552"/>
      <c r="TC251" s="552"/>
      <c r="TD251" s="552"/>
      <c r="TE251" s="552"/>
      <c r="TF251" s="552"/>
      <c r="TG251" s="552"/>
      <c r="TH251" s="552"/>
      <c r="TI251" s="552"/>
      <c r="TJ251" s="552"/>
      <c r="TK251" s="552"/>
      <c r="TL251" s="552"/>
      <c r="TM251" s="552"/>
      <c r="TN251" s="552"/>
      <c r="TO251" s="552"/>
      <c r="TP251" s="552"/>
      <c r="TQ251" s="552"/>
      <c r="TR251" s="552"/>
      <c r="TS251" s="552"/>
      <c r="TT251" s="552"/>
      <c r="TU251" s="552"/>
      <c r="TV251" s="552"/>
      <c r="TW251" s="552"/>
      <c r="TX251" s="552"/>
      <c r="TY251" s="552"/>
      <c r="TZ251" s="552"/>
      <c r="UA251" s="552"/>
      <c r="UB251" s="552"/>
      <c r="UC251" s="552"/>
      <c r="UD251" s="552"/>
      <c r="UE251" s="552"/>
      <c r="UF251" s="552"/>
      <c r="UG251" s="552"/>
      <c r="UH251" s="552"/>
      <c r="UI251" s="552"/>
      <c r="UJ251" s="552"/>
      <c r="UK251" s="552"/>
      <c r="UL251" s="552"/>
      <c r="UM251" s="552"/>
      <c r="UN251" s="552"/>
      <c r="UO251" s="552"/>
      <c r="UP251" s="552"/>
      <c r="UQ251" s="552"/>
      <c r="UR251" s="552"/>
      <c r="US251" s="552"/>
      <c r="UT251" s="552"/>
      <c r="UU251" s="552"/>
      <c r="UV251" s="552"/>
      <c r="UW251" s="552"/>
      <c r="UX251" s="552"/>
      <c r="UY251" s="552"/>
      <c r="UZ251" s="552"/>
      <c r="VA251" s="552"/>
      <c r="VB251" s="552"/>
      <c r="VC251" s="552"/>
      <c r="VD251" s="552"/>
      <c r="VE251" s="552"/>
      <c r="VF251" s="552"/>
      <c r="VG251" s="552"/>
      <c r="VH251" s="552"/>
      <c r="VI251" s="552"/>
      <c r="VJ251" s="552"/>
      <c r="VK251" s="552"/>
      <c r="VL251" s="552"/>
      <c r="VM251" s="552"/>
      <c r="VN251" s="552"/>
      <c r="VO251" s="552"/>
      <c r="VP251" s="552"/>
      <c r="VQ251" s="552"/>
      <c r="VR251" s="552"/>
      <c r="VS251" s="552"/>
      <c r="VT251" s="552"/>
      <c r="VU251" s="552"/>
      <c r="VV251" s="552"/>
      <c r="VW251" s="552"/>
      <c r="VX251" s="552"/>
      <c r="VY251" s="552"/>
      <c r="VZ251" s="552"/>
      <c r="WA251" s="552"/>
      <c r="WB251" s="552"/>
      <c r="WC251" s="552"/>
      <c r="WD251" s="552"/>
      <c r="WE251" s="552"/>
      <c r="WF251" s="552"/>
      <c r="WG251" s="552"/>
      <c r="WH251" s="552"/>
      <c r="WI251" s="552"/>
      <c r="WJ251" s="552"/>
      <c r="WK251" s="188"/>
    </row>
    <row r="252" s="197" customFormat="1" ht="24">
      <c r="A252" s="198">
        <v>5</v>
      </c>
      <c r="B252" s="190" t="s">
        <v>169</v>
      </c>
      <c r="C252" s="553" t="s">
        <v>259</v>
      </c>
      <c r="D252" s="554"/>
      <c r="E252" s="259"/>
      <c r="F252" s="200" t="s">
        <v>260</v>
      </c>
      <c r="G252" s="408">
        <v>2024</v>
      </c>
      <c r="H252" s="201">
        <v>3</v>
      </c>
      <c r="I252" s="413"/>
      <c r="J252" s="229"/>
      <c r="K252" s="417">
        <v>100</v>
      </c>
      <c r="L252" s="555" t="s">
        <v>256</v>
      </c>
      <c r="M252" s="147"/>
      <c r="N252" s="147"/>
      <c r="O252" s="147">
        <v>3</v>
      </c>
      <c r="P252" s="147"/>
      <c r="Q252" s="147">
        <v>1</v>
      </c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147"/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552"/>
      <c r="BH252" s="552"/>
      <c r="BI252" s="552"/>
      <c r="BJ252" s="552"/>
      <c r="BK252" s="552"/>
      <c r="BL252" s="552"/>
      <c r="BM252" s="552"/>
      <c r="BN252" s="552"/>
      <c r="BO252" s="552"/>
      <c r="BP252" s="552"/>
      <c r="BQ252" s="552"/>
      <c r="BR252" s="552"/>
      <c r="BS252" s="552"/>
      <c r="BT252" s="552"/>
      <c r="BU252" s="552"/>
      <c r="BV252" s="552"/>
      <c r="BW252" s="552"/>
      <c r="BX252" s="552"/>
      <c r="BY252" s="552"/>
      <c r="BZ252" s="552"/>
      <c r="CA252" s="552"/>
      <c r="CB252" s="552"/>
      <c r="CC252" s="552"/>
      <c r="CD252" s="552"/>
      <c r="CE252" s="552"/>
      <c r="CF252" s="552"/>
      <c r="CG252" s="552"/>
      <c r="CH252" s="552"/>
      <c r="CI252" s="552"/>
      <c r="CJ252" s="552"/>
      <c r="CK252" s="552"/>
      <c r="CL252" s="552"/>
      <c r="CM252" s="552"/>
      <c r="CN252" s="552"/>
      <c r="CO252" s="552"/>
      <c r="CP252" s="552"/>
      <c r="CQ252" s="552"/>
      <c r="CR252" s="552"/>
      <c r="CS252" s="552"/>
      <c r="CT252" s="552"/>
      <c r="CU252" s="552"/>
      <c r="CV252" s="552"/>
      <c r="CW252" s="552"/>
      <c r="CX252" s="552"/>
      <c r="CY252" s="552"/>
      <c r="CZ252" s="552"/>
      <c r="DA252" s="552"/>
      <c r="DB252" s="552"/>
      <c r="DC252" s="552"/>
      <c r="DD252" s="552"/>
      <c r="DE252" s="552"/>
      <c r="DF252" s="552"/>
      <c r="DG252" s="552"/>
      <c r="DH252" s="552"/>
      <c r="DI252" s="552"/>
      <c r="DJ252" s="552"/>
      <c r="DK252" s="552"/>
      <c r="DL252" s="552"/>
      <c r="DM252" s="552"/>
      <c r="DN252" s="552"/>
      <c r="DO252" s="552"/>
      <c r="DP252" s="552"/>
      <c r="DQ252" s="552"/>
      <c r="DR252" s="552"/>
      <c r="DS252" s="552"/>
      <c r="DT252" s="552"/>
      <c r="DU252" s="552"/>
      <c r="DV252" s="552"/>
      <c r="DW252" s="552"/>
      <c r="DX252" s="552"/>
      <c r="DY252" s="552"/>
      <c r="DZ252" s="552"/>
      <c r="EA252" s="552"/>
      <c r="EB252" s="552"/>
      <c r="EC252" s="552"/>
      <c r="ED252" s="552"/>
      <c r="EE252" s="552"/>
      <c r="EF252" s="552"/>
      <c r="EG252" s="552"/>
      <c r="EH252" s="552"/>
      <c r="EI252" s="552"/>
      <c r="EJ252" s="552"/>
      <c r="EK252" s="552"/>
      <c r="EL252" s="552"/>
      <c r="EM252" s="552"/>
      <c r="EN252" s="552"/>
      <c r="EO252" s="552"/>
      <c r="EP252" s="552"/>
      <c r="EQ252" s="552"/>
      <c r="ER252" s="552"/>
      <c r="ES252" s="552"/>
      <c r="ET252" s="552"/>
      <c r="EU252" s="552"/>
      <c r="EV252" s="552"/>
      <c r="EW252" s="552"/>
      <c r="EX252" s="552"/>
      <c r="EY252" s="552"/>
      <c r="EZ252" s="552"/>
      <c r="FA252" s="552"/>
      <c r="FB252" s="552"/>
      <c r="FC252" s="552"/>
      <c r="FD252" s="552"/>
      <c r="FE252" s="552"/>
      <c r="FF252" s="552"/>
      <c r="FG252" s="552"/>
      <c r="FH252" s="552"/>
      <c r="FI252" s="552"/>
      <c r="FJ252" s="552"/>
      <c r="FK252" s="552"/>
      <c r="FL252" s="552"/>
      <c r="FM252" s="552"/>
      <c r="FN252" s="552"/>
      <c r="FO252" s="552"/>
      <c r="FP252" s="552"/>
      <c r="FQ252" s="552"/>
      <c r="FR252" s="552"/>
      <c r="FS252" s="552"/>
      <c r="FT252" s="552"/>
      <c r="FU252" s="552"/>
      <c r="FV252" s="552"/>
      <c r="FW252" s="552"/>
      <c r="FX252" s="552"/>
      <c r="FY252" s="552"/>
      <c r="FZ252" s="552"/>
      <c r="GA252" s="552"/>
      <c r="GB252" s="552"/>
      <c r="GC252" s="552"/>
      <c r="GD252" s="552"/>
      <c r="GE252" s="552"/>
      <c r="GF252" s="552"/>
      <c r="GG252" s="552"/>
      <c r="GH252" s="552"/>
      <c r="GI252" s="552"/>
      <c r="GJ252" s="552"/>
      <c r="GK252" s="552"/>
      <c r="GL252" s="552"/>
      <c r="GM252" s="552"/>
      <c r="GN252" s="552"/>
      <c r="GO252" s="552"/>
      <c r="GP252" s="552"/>
      <c r="GQ252" s="552"/>
      <c r="GR252" s="552"/>
      <c r="GS252" s="552"/>
      <c r="GT252" s="552"/>
      <c r="GU252" s="552"/>
      <c r="GV252" s="552"/>
      <c r="GW252" s="552"/>
      <c r="GX252" s="552"/>
      <c r="GY252" s="552"/>
      <c r="GZ252" s="552"/>
      <c r="HA252" s="552"/>
      <c r="HB252" s="552"/>
      <c r="HC252" s="552"/>
      <c r="HD252" s="552"/>
      <c r="HE252" s="552"/>
      <c r="HF252" s="552"/>
      <c r="HG252" s="552"/>
      <c r="HH252" s="552"/>
      <c r="HI252" s="552"/>
      <c r="HJ252" s="552"/>
      <c r="HK252" s="552"/>
      <c r="HL252" s="552"/>
      <c r="HM252" s="552"/>
      <c r="HN252" s="552"/>
      <c r="HO252" s="552"/>
      <c r="HP252" s="552"/>
      <c r="HQ252" s="552"/>
      <c r="HR252" s="552"/>
      <c r="HS252" s="552"/>
      <c r="HT252" s="552"/>
      <c r="HU252" s="552"/>
      <c r="HV252" s="552"/>
      <c r="HW252" s="552"/>
      <c r="HX252" s="552"/>
      <c r="HY252" s="552"/>
      <c r="HZ252" s="552"/>
      <c r="IA252" s="552"/>
      <c r="IB252" s="552"/>
      <c r="IC252" s="552"/>
      <c r="ID252" s="552"/>
      <c r="IE252" s="552"/>
      <c r="IF252" s="552"/>
      <c r="IG252" s="552"/>
      <c r="IH252" s="552"/>
      <c r="II252" s="552"/>
      <c r="IJ252" s="552"/>
      <c r="IK252" s="552"/>
      <c r="IL252" s="552"/>
      <c r="IM252" s="552"/>
      <c r="IN252" s="552"/>
      <c r="IO252" s="552"/>
      <c r="IP252" s="552"/>
      <c r="IQ252" s="552"/>
      <c r="IR252" s="552"/>
      <c r="IS252" s="552"/>
      <c r="IT252" s="552"/>
      <c r="IU252" s="552"/>
      <c r="IV252" s="552"/>
      <c r="IW252" s="552"/>
      <c r="IX252" s="552"/>
      <c r="IY252" s="552"/>
      <c r="IZ252" s="552"/>
      <c r="JA252" s="552"/>
      <c r="JB252" s="552"/>
      <c r="JC252" s="552"/>
      <c r="JD252" s="552"/>
      <c r="JE252" s="552"/>
      <c r="JF252" s="552"/>
      <c r="JG252" s="552"/>
      <c r="JH252" s="552"/>
      <c r="JI252" s="552"/>
      <c r="JJ252" s="552"/>
      <c r="JK252" s="552"/>
      <c r="JL252" s="552"/>
      <c r="JM252" s="552"/>
      <c r="JN252" s="552"/>
      <c r="JO252" s="552"/>
      <c r="JP252" s="552"/>
      <c r="JQ252" s="552"/>
      <c r="JR252" s="552"/>
      <c r="JS252" s="552"/>
      <c r="JT252" s="552"/>
      <c r="JU252" s="552"/>
      <c r="JV252" s="552"/>
      <c r="JW252" s="552"/>
      <c r="JX252" s="552"/>
      <c r="JY252" s="552"/>
      <c r="JZ252" s="552"/>
      <c r="KA252" s="552"/>
      <c r="KB252" s="552"/>
      <c r="KC252" s="552"/>
      <c r="KD252" s="552"/>
      <c r="KE252" s="552"/>
      <c r="KF252" s="552"/>
      <c r="KG252" s="552"/>
      <c r="KH252" s="552"/>
      <c r="KI252" s="552"/>
      <c r="KJ252" s="552"/>
      <c r="KK252" s="552"/>
      <c r="KL252" s="552"/>
      <c r="KM252" s="552"/>
      <c r="KN252" s="552"/>
      <c r="KO252" s="552"/>
      <c r="KP252" s="552"/>
      <c r="KQ252" s="552"/>
      <c r="KR252" s="552"/>
      <c r="KS252" s="552"/>
      <c r="KT252" s="552"/>
      <c r="KU252" s="552"/>
      <c r="KV252" s="552"/>
      <c r="KW252" s="552"/>
      <c r="KX252" s="552"/>
      <c r="KY252" s="552"/>
      <c r="KZ252" s="552"/>
      <c r="LA252" s="552"/>
      <c r="LB252" s="552"/>
      <c r="LC252" s="552"/>
      <c r="LD252" s="552"/>
      <c r="LE252" s="552"/>
      <c r="LF252" s="552"/>
      <c r="LG252" s="552"/>
      <c r="LH252" s="552"/>
      <c r="LI252" s="552"/>
      <c r="LJ252" s="552"/>
      <c r="LK252" s="552"/>
      <c r="LL252" s="552"/>
      <c r="LM252" s="552"/>
      <c r="LN252" s="552"/>
      <c r="LO252" s="552"/>
      <c r="LP252" s="552"/>
      <c r="LQ252" s="552"/>
      <c r="LR252" s="552"/>
      <c r="LS252" s="552"/>
      <c r="LT252" s="552"/>
      <c r="LU252" s="552"/>
      <c r="LV252" s="552"/>
      <c r="LW252" s="552"/>
      <c r="LX252" s="552"/>
      <c r="LY252" s="552"/>
      <c r="LZ252" s="552"/>
      <c r="MA252" s="552"/>
      <c r="MB252" s="552"/>
      <c r="MC252" s="552"/>
      <c r="MD252" s="552"/>
      <c r="ME252" s="552"/>
      <c r="MF252" s="552"/>
      <c r="MG252" s="552"/>
      <c r="MH252" s="552"/>
      <c r="MI252" s="552"/>
      <c r="MJ252" s="552"/>
      <c r="MK252" s="552"/>
      <c r="ML252" s="552"/>
      <c r="MM252" s="552"/>
      <c r="MN252" s="552"/>
      <c r="MO252" s="552"/>
      <c r="MP252" s="552"/>
      <c r="MQ252" s="552"/>
      <c r="MR252" s="552"/>
      <c r="MS252" s="552"/>
      <c r="MT252" s="552"/>
      <c r="MU252" s="552"/>
      <c r="MV252" s="552"/>
      <c r="MW252" s="552"/>
      <c r="MX252" s="552"/>
      <c r="MY252" s="552"/>
      <c r="MZ252" s="552"/>
      <c r="NA252" s="552"/>
      <c r="NB252" s="552"/>
      <c r="NC252" s="552"/>
      <c r="ND252" s="552"/>
      <c r="NE252" s="552"/>
      <c r="NF252" s="552"/>
      <c r="NG252" s="552"/>
      <c r="NH252" s="552"/>
      <c r="NI252" s="552"/>
      <c r="NJ252" s="552"/>
      <c r="NK252" s="552"/>
      <c r="NL252" s="552"/>
      <c r="NM252" s="552"/>
      <c r="NN252" s="552"/>
      <c r="NO252" s="552"/>
      <c r="NP252" s="552"/>
      <c r="NQ252" s="552"/>
      <c r="NR252" s="552"/>
      <c r="NS252" s="552"/>
      <c r="NT252" s="552"/>
      <c r="NU252" s="552"/>
      <c r="NV252" s="552"/>
      <c r="NW252" s="552"/>
      <c r="NX252" s="552"/>
      <c r="NY252" s="552"/>
      <c r="NZ252" s="552"/>
      <c r="OA252" s="552"/>
      <c r="OB252" s="552"/>
      <c r="OC252" s="552"/>
      <c r="OD252" s="552"/>
      <c r="OE252" s="552"/>
      <c r="OF252" s="552"/>
      <c r="OG252" s="552"/>
      <c r="OH252" s="552"/>
      <c r="OI252" s="552"/>
      <c r="OJ252" s="552"/>
      <c r="OK252" s="552"/>
      <c r="OL252" s="552"/>
      <c r="OM252" s="552"/>
      <c r="ON252" s="552"/>
      <c r="OO252" s="552"/>
      <c r="OP252" s="552"/>
      <c r="OQ252" s="552"/>
      <c r="OR252" s="552"/>
      <c r="OS252" s="552"/>
      <c r="OT252" s="552"/>
      <c r="OU252" s="552"/>
      <c r="OV252" s="552"/>
      <c r="OW252" s="552"/>
      <c r="OX252" s="552"/>
      <c r="OY252" s="552"/>
      <c r="OZ252" s="552"/>
      <c r="PA252" s="552"/>
      <c r="PB252" s="552"/>
      <c r="PC252" s="552"/>
      <c r="PD252" s="552"/>
      <c r="PE252" s="552"/>
      <c r="PF252" s="552"/>
      <c r="PG252" s="552"/>
      <c r="PH252" s="552"/>
      <c r="PI252" s="552"/>
      <c r="PJ252" s="552"/>
      <c r="PK252" s="552"/>
      <c r="PL252" s="552"/>
      <c r="PM252" s="552"/>
      <c r="PN252" s="552"/>
      <c r="PO252" s="552"/>
      <c r="PP252" s="552"/>
      <c r="PQ252" s="552"/>
      <c r="PR252" s="552"/>
      <c r="PS252" s="552"/>
      <c r="PT252" s="552"/>
      <c r="PU252" s="552"/>
      <c r="PV252" s="552"/>
      <c r="PW252" s="552"/>
      <c r="PX252" s="552"/>
      <c r="PY252" s="552"/>
      <c r="PZ252" s="552"/>
      <c r="QA252" s="552"/>
      <c r="QB252" s="552"/>
      <c r="QC252" s="552"/>
      <c r="QD252" s="552"/>
      <c r="QE252" s="552"/>
      <c r="QF252" s="552"/>
      <c r="QG252" s="552"/>
      <c r="QH252" s="552"/>
      <c r="QI252" s="552"/>
      <c r="QJ252" s="552"/>
      <c r="QK252" s="552"/>
      <c r="QL252" s="552"/>
      <c r="QM252" s="552"/>
      <c r="QN252" s="552"/>
      <c r="QO252" s="552"/>
      <c r="QP252" s="552"/>
      <c r="QQ252" s="552"/>
      <c r="QR252" s="552"/>
      <c r="QS252" s="552"/>
      <c r="QT252" s="552"/>
      <c r="QU252" s="552"/>
      <c r="QV252" s="552"/>
      <c r="QW252" s="552"/>
      <c r="QX252" s="552"/>
      <c r="QY252" s="552"/>
      <c r="QZ252" s="552"/>
      <c r="RA252" s="552"/>
      <c r="RB252" s="552"/>
      <c r="RC252" s="552"/>
      <c r="RD252" s="552"/>
      <c r="RE252" s="552"/>
      <c r="RF252" s="552"/>
      <c r="RG252" s="552"/>
      <c r="RH252" s="552"/>
      <c r="RI252" s="552"/>
      <c r="RJ252" s="552"/>
      <c r="RK252" s="552"/>
      <c r="RL252" s="552"/>
      <c r="RM252" s="552"/>
      <c r="RN252" s="552"/>
      <c r="RO252" s="552"/>
      <c r="RP252" s="552"/>
      <c r="RQ252" s="552"/>
      <c r="RR252" s="552"/>
      <c r="RS252" s="552"/>
      <c r="RT252" s="552"/>
      <c r="RU252" s="552"/>
      <c r="RV252" s="552"/>
      <c r="RW252" s="552"/>
      <c r="RX252" s="552"/>
      <c r="RY252" s="552"/>
      <c r="RZ252" s="552"/>
      <c r="SA252" s="552"/>
      <c r="SB252" s="552"/>
      <c r="SC252" s="552"/>
      <c r="SD252" s="552"/>
      <c r="SE252" s="552"/>
      <c r="SF252" s="552"/>
      <c r="SG252" s="552"/>
      <c r="SH252" s="552"/>
      <c r="SI252" s="552"/>
      <c r="SJ252" s="552"/>
      <c r="SK252" s="552"/>
      <c r="SL252" s="552"/>
      <c r="SM252" s="552"/>
      <c r="SN252" s="552"/>
      <c r="SO252" s="552"/>
      <c r="SP252" s="552"/>
      <c r="SQ252" s="552"/>
      <c r="SR252" s="552"/>
      <c r="SS252" s="552"/>
      <c r="ST252" s="552"/>
      <c r="SU252" s="552"/>
      <c r="SV252" s="552"/>
      <c r="SW252" s="552"/>
      <c r="SX252" s="552"/>
      <c r="SY252" s="552"/>
      <c r="SZ252" s="552"/>
      <c r="TA252" s="552"/>
      <c r="TB252" s="552"/>
      <c r="TC252" s="552"/>
      <c r="TD252" s="552"/>
      <c r="TE252" s="552"/>
      <c r="TF252" s="552"/>
      <c r="TG252" s="552"/>
      <c r="TH252" s="552"/>
      <c r="TI252" s="552"/>
      <c r="TJ252" s="552"/>
      <c r="TK252" s="552"/>
      <c r="TL252" s="552"/>
      <c r="TM252" s="552"/>
      <c r="TN252" s="552"/>
      <c r="TO252" s="552"/>
      <c r="TP252" s="552"/>
      <c r="TQ252" s="552"/>
      <c r="TR252" s="552"/>
      <c r="TS252" s="552"/>
      <c r="TT252" s="552"/>
      <c r="TU252" s="552"/>
      <c r="TV252" s="552"/>
      <c r="TW252" s="552"/>
      <c r="TX252" s="552"/>
      <c r="TY252" s="552"/>
      <c r="TZ252" s="552"/>
      <c r="UA252" s="552"/>
      <c r="UB252" s="552"/>
      <c r="UC252" s="552"/>
      <c r="UD252" s="552"/>
      <c r="UE252" s="552"/>
      <c r="UF252" s="552"/>
      <c r="UG252" s="552"/>
      <c r="UH252" s="552"/>
      <c r="UI252" s="552"/>
      <c r="UJ252" s="552"/>
      <c r="UK252" s="552"/>
      <c r="UL252" s="552"/>
      <c r="UM252" s="552"/>
      <c r="UN252" s="552"/>
      <c r="UO252" s="552"/>
      <c r="UP252" s="552"/>
      <c r="UQ252" s="552"/>
      <c r="UR252" s="552"/>
      <c r="US252" s="552"/>
      <c r="UT252" s="552"/>
      <c r="UU252" s="552"/>
      <c r="UV252" s="552"/>
      <c r="UW252" s="552"/>
      <c r="UX252" s="552"/>
      <c r="UY252" s="552"/>
      <c r="UZ252" s="552"/>
      <c r="VA252" s="552"/>
      <c r="VB252" s="552"/>
      <c r="VC252" s="552"/>
      <c r="VD252" s="552"/>
      <c r="VE252" s="552"/>
      <c r="VF252" s="552"/>
      <c r="VG252" s="552"/>
      <c r="VH252" s="552"/>
      <c r="VI252" s="552"/>
      <c r="VJ252" s="552"/>
      <c r="VK252" s="552"/>
      <c r="VL252" s="552"/>
      <c r="VM252" s="552"/>
      <c r="VN252" s="552"/>
      <c r="VO252" s="552"/>
      <c r="VP252" s="552"/>
      <c r="VQ252" s="552"/>
      <c r="VR252" s="552"/>
      <c r="VS252" s="552"/>
      <c r="VT252" s="552"/>
      <c r="VU252" s="552"/>
      <c r="VV252" s="552"/>
      <c r="VW252" s="552"/>
      <c r="VX252" s="552"/>
      <c r="VY252" s="552"/>
      <c r="VZ252" s="552"/>
      <c r="WA252" s="552"/>
      <c r="WB252" s="552"/>
      <c r="WC252" s="552"/>
      <c r="WD252" s="552"/>
      <c r="WE252" s="552"/>
      <c r="WF252" s="552"/>
      <c r="WG252" s="552"/>
      <c r="WH252" s="552"/>
      <c r="WI252" s="552"/>
      <c r="WJ252" s="552"/>
      <c r="WK252" s="249"/>
    </row>
    <row r="253" s="197" customFormat="1" ht="34.5" customHeight="1">
      <c r="A253" s="190">
        <v>6</v>
      </c>
      <c r="B253" s="190" t="s">
        <v>261</v>
      </c>
      <c r="C253" s="190" t="s">
        <v>262</v>
      </c>
      <c r="D253" s="4"/>
      <c r="E253" s="200"/>
      <c r="F253" s="199">
        <v>5</v>
      </c>
      <c r="G253" s="199" t="s">
        <v>64</v>
      </c>
      <c r="H253" s="201">
        <v>63.799999999999997</v>
      </c>
      <c r="I253" s="201">
        <v>25.5</v>
      </c>
      <c r="J253" s="199">
        <v>16</v>
      </c>
      <c r="K253" s="255">
        <v>100</v>
      </c>
      <c r="L253" s="556" t="s">
        <v>263</v>
      </c>
      <c r="M253" s="206"/>
      <c r="N253" s="206"/>
      <c r="O253" s="206"/>
      <c r="P253" s="206"/>
      <c r="Q253" s="206">
        <v>1</v>
      </c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7"/>
      <c r="BH253" s="197"/>
      <c r="BI253" s="197"/>
      <c r="BJ253" s="197"/>
      <c r="BK253" s="197"/>
      <c r="BL253" s="197"/>
      <c r="BM253" s="197"/>
      <c r="BN253" s="197"/>
      <c r="BO253" s="197"/>
      <c r="BP253" s="197"/>
      <c r="BQ253" s="197"/>
      <c r="BR253" s="197"/>
      <c r="BS253" s="197"/>
      <c r="BT253" s="197"/>
      <c r="BU253" s="197"/>
      <c r="BV253" s="197"/>
      <c r="BW253" s="197"/>
      <c r="BX253" s="197"/>
      <c r="BY253" s="197"/>
      <c r="BZ253" s="197"/>
      <c r="CA253" s="197"/>
      <c r="CB253" s="197"/>
      <c r="CC253" s="197"/>
      <c r="CD253" s="197"/>
      <c r="CE253" s="197"/>
      <c r="CF253" s="197"/>
      <c r="CG253" s="197"/>
      <c r="CH253" s="197"/>
      <c r="CI253" s="197"/>
      <c r="CJ253" s="197"/>
      <c r="CK253" s="197"/>
      <c r="CL253" s="197"/>
      <c r="CM253" s="197"/>
      <c r="CN253" s="197"/>
      <c r="CO253" s="197"/>
      <c r="CP253" s="197"/>
      <c r="CQ253" s="197"/>
      <c r="CR253" s="197"/>
      <c r="CS253" s="197"/>
      <c r="CT253" s="197"/>
      <c r="CU253" s="197"/>
      <c r="CV253" s="197"/>
      <c r="CW253" s="197"/>
      <c r="CX253" s="197"/>
      <c r="CY253" s="197"/>
      <c r="CZ253" s="197"/>
      <c r="DA253" s="197"/>
      <c r="DB253" s="197"/>
      <c r="DC253" s="197"/>
      <c r="DD253" s="197"/>
      <c r="DE253" s="197"/>
      <c r="DF253" s="197"/>
      <c r="DG253" s="197"/>
      <c r="DH253" s="197"/>
      <c r="DI253" s="197"/>
      <c r="DJ253" s="197"/>
      <c r="DK253" s="197"/>
      <c r="DL253" s="197"/>
      <c r="DM253" s="197"/>
      <c r="DN253" s="197"/>
      <c r="DO253" s="197"/>
      <c r="DP253" s="197"/>
      <c r="DQ253" s="197"/>
      <c r="DR253" s="197"/>
      <c r="DS253" s="197"/>
      <c r="DT253" s="197"/>
      <c r="DU253" s="197"/>
      <c r="DV253" s="197"/>
      <c r="DW253" s="197"/>
      <c r="DX253" s="197"/>
      <c r="DY253" s="197"/>
      <c r="DZ253" s="197"/>
      <c r="EA253" s="197"/>
      <c r="EB253" s="197"/>
      <c r="EC253" s="197"/>
      <c r="ED253" s="197"/>
      <c r="EE253" s="197"/>
      <c r="EF253" s="197"/>
      <c r="EG253" s="197"/>
      <c r="EH253" s="197"/>
      <c r="EI253" s="197"/>
      <c r="EJ253" s="197"/>
      <c r="EK253" s="197"/>
      <c r="EL253" s="197"/>
      <c r="EM253" s="197"/>
      <c r="EN253" s="197"/>
      <c r="EO253" s="197"/>
      <c r="EP253" s="197"/>
      <c r="EQ253" s="197"/>
      <c r="ER253" s="197"/>
      <c r="ES253" s="197"/>
      <c r="ET253" s="197"/>
      <c r="EU253" s="197"/>
      <c r="EV253" s="197"/>
      <c r="EW253" s="197"/>
      <c r="EX253" s="197"/>
      <c r="EY253" s="197"/>
      <c r="EZ253" s="197"/>
      <c r="FA253" s="197"/>
      <c r="FB253" s="197"/>
      <c r="FC253" s="197"/>
      <c r="FD253" s="197"/>
      <c r="FE253" s="197"/>
      <c r="FF253" s="197"/>
      <c r="FG253" s="197"/>
      <c r="FH253" s="197"/>
      <c r="FI253" s="197"/>
      <c r="FJ253" s="197"/>
      <c r="FK253" s="197"/>
      <c r="FL253" s="197"/>
      <c r="FM253" s="197"/>
      <c r="FN253" s="197"/>
      <c r="FO253" s="197"/>
      <c r="FP253" s="197"/>
      <c r="FQ253" s="197"/>
      <c r="FR253" s="197"/>
      <c r="FS253" s="197"/>
      <c r="FT253" s="197"/>
      <c r="FU253" s="197"/>
      <c r="FV253" s="197"/>
      <c r="FW253" s="197"/>
      <c r="FX253" s="197"/>
      <c r="FY253" s="197"/>
      <c r="FZ253" s="197"/>
      <c r="GA253" s="197"/>
      <c r="GB253" s="197"/>
      <c r="GC253" s="197"/>
      <c r="GD253" s="197"/>
      <c r="GE253" s="197"/>
      <c r="GF253" s="197"/>
      <c r="GG253" s="197"/>
      <c r="GH253" s="197"/>
      <c r="GI253" s="197"/>
      <c r="GJ253" s="197"/>
      <c r="GK253" s="197"/>
      <c r="GL253" s="197"/>
      <c r="GM253" s="197"/>
      <c r="GN253" s="197"/>
      <c r="GO253" s="197"/>
      <c r="GP253" s="197"/>
      <c r="GQ253" s="197"/>
      <c r="GR253" s="197"/>
      <c r="GS253" s="197"/>
      <c r="GT253" s="197"/>
      <c r="GU253" s="197"/>
      <c r="GV253" s="197"/>
      <c r="GW253" s="197"/>
      <c r="GX253" s="197"/>
      <c r="GY253" s="197"/>
      <c r="GZ253" s="197"/>
      <c r="HA253" s="197"/>
      <c r="HB253" s="197"/>
      <c r="HC253" s="197"/>
      <c r="HD253" s="197"/>
      <c r="HE253" s="197"/>
      <c r="HF253" s="197"/>
      <c r="HG253" s="197"/>
      <c r="HH253" s="197"/>
      <c r="HI253" s="197"/>
      <c r="HJ253" s="197"/>
      <c r="HK253" s="197"/>
      <c r="HL253" s="197"/>
      <c r="HM253" s="197"/>
      <c r="HN253" s="197"/>
      <c r="HO253" s="197"/>
      <c r="HP253" s="197"/>
      <c r="HQ253" s="197"/>
      <c r="HR253" s="197"/>
      <c r="HS253" s="197"/>
      <c r="HT253" s="197"/>
      <c r="HU253" s="197"/>
      <c r="HV253" s="197"/>
      <c r="HW253" s="197"/>
      <c r="HX253" s="197"/>
      <c r="HY253" s="197"/>
      <c r="HZ253" s="197"/>
      <c r="IA253" s="197"/>
      <c r="IB253" s="197"/>
      <c r="IC253" s="197"/>
      <c r="ID253" s="197"/>
      <c r="IE253" s="197"/>
      <c r="IF253" s="197"/>
      <c r="IG253" s="197"/>
      <c r="IH253" s="197"/>
      <c r="II253" s="197"/>
      <c r="IJ253" s="197"/>
      <c r="IK253" s="197"/>
      <c r="IL253" s="197"/>
      <c r="IM253" s="197"/>
      <c r="IN253" s="197"/>
      <c r="IO253" s="197"/>
      <c r="IP253" s="197"/>
      <c r="IQ253" s="197"/>
      <c r="IR253" s="197"/>
      <c r="IS253" s="197"/>
      <c r="IT253" s="197"/>
      <c r="IU253" s="197"/>
      <c r="IV253" s="197"/>
      <c r="IW253" s="197"/>
      <c r="IX253" s="197"/>
      <c r="IY253" s="197"/>
      <c r="IZ253" s="197"/>
      <c r="JA253" s="197"/>
      <c r="JB253" s="197"/>
      <c r="JC253" s="197"/>
      <c r="JD253" s="197"/>
      <c r="JE253" s="197"/>
      <c r="JF253" s="197"/>
      <c r="JG253" s="197"/>
      <c r="JH253" s="197"/>
      <c r="JI253" s="197"/>
      <c r="JJ253" s="197"/>
      <c r="JK253" s="197"/>
      <c r="JL253" s="197"/>
      <c r="JM253" s="197"/>
      <c r="JN253" s="197"/>
      <c r="JO253" s="197"/>
      <c r="JP253" s="197"/>
      <c r="JQ253" s="197"/>
      <c r="JR253" s="197"/>
      <c r="JS253" s="197"/>
      <c r="JT253" s="197"/>
      <c r="JU253" s="197"/>
      <c r="JV253" s="197"/>
      <c r="JW253" s="197"/>
      <c r="JX253" s="197"/>
      <c r="JY253" s="197"/>
      <c r="JZ253" s="197"/>
      <c r="KA253" s="197"/>
      <c r="KB253" s="197"/>
      <c r="KC253" s="197"/>
      <c r="KD253" s="197"/>
      <c r="KE253" s="197"/>
      <c r="KF253" s="197"/>
      <c r="KG253" s="197"/>
      <c r="KH253" s="197"/>
      <c r="KI253" s="197"/>
      <c r="KJ253" s="197"/>
      <c r="KK253" s="197"/>
      <c r="KL253" s="197"/>
      <c r="KM253" s="197"/>
      <c r="KN253" s="197"/>
      <c r="KO253" s="197"/>
      <c r="KP253" s="197"/>
      <c r="KQ253" s="197"/>
      <c r="KR253" s="197"/>
      <c r="KS253" s="197"/>
      <c r="KT253" s="197"/>
      <c r="KU253" s="197"/>
      <c r="KV253" s="197"/>
      <c r="KW253" s="197"/>
      <c r="KX253" s="197"/>
      <c r="KY253" s="197"/>
      <c r="KZ253" s="197"/>
      <c r="LA253" s="197"/>
      <c r="LB253" s="197"/>
      <c r="LC253" s="197"/>
      <c r="LD253" s="197"/>
      <c r="LE253" s="197"/>
      <c r="LF253" s="197"/>
      <c r="LG253" s="197"/>
      <c r="LH253" s="197"/>
      <c r="LI253" s="197"/>
      <c r="LJ253" s="197"/>
      <c r="LK253" s="197"/>
      <c r="LL253" s="197"/>
      <c r="LM253" s="197"/>
      <c r="LN253" s="197"/>
      <c r="LO253" s="197"/>
      <c r="LP253" s="197"/>
      <c r="LQ253" s="197"/>
      <c r="LR253" s="197"/>
      <c r="LS253" s="197"/>
      <c r="LT253" s="197"/>
      <c r="LU253" s="197"/>
      <c r="LV253" s="197"/>
      <c r="LW253" s="197"/>
      <c r="LX253" s="197"/>
      <c r="LY253" s="197"/>
      <c r="LZ253" s="197"/>
      <c r="MA253" s="197"/>
      <c r="MB253" s="197"/>
      <c r="MC253" s="197"/>
      <c r="MD253" s="197"/>
      <c r="ME253" s="197"/>
      <c r="MF253" s="197"/>
      <c r="MG253" s="197"/>
      <c r="MH253" s="197"/>
      <c r="MI253" s="197"/>
      <c r="MJ253" s="197"/>
      <c r="MK253" s="197"/>
      <c r="ML253" s="197"/>
      <c r="MM253" s="197"/>
      <c r="MN253" s="197"/>
      <c r="MO253" s="197"/>
      <c r="MP253" s="197"/>
      <c r="MQ253" s="197"/>
      <c r="MR253" s="197"/>
      <c r="MS253" s="197"/>
      <c r="MT253" s="197"/>
      <c r="MU253" s="197"/>
      <c r="MV253" s="197"/>
      <c r="MW253" s="197"/>
      <c r="MX253" s="197"/>
      <c r="MY253" s="197"/>
      <c r="MZ253" s="197"/>
      <c r="NA253" s="197"/>
      <c r="NB253" s="197"/>
      <c r="NC253" s="197"/>
      <c r="ND253" s="197"/>
      <c r="NE253" s="197"/>
      <c r="NF253" s="197"/>
      <c r="NG253" s="197"/>
      <c r="NH253" s="197"/>
      <c r="NI253" s="197"/>
      <c r="NJ253" s="197"/>
      <c r="NK253" s="197"/>
      <c r="NL253" s="197"/>
      <c r="NM253" s="197"/>
      <c r="NN253" s="197"/>
      <c r="NO253" s="197"/>
      <c r="NP253" s="197"/>
      <c r="NQ253" s="197"/>
      <c r="NR253" s="197"/>
      <c r="NS253" s="197"/>
      <c r="NT253" s="197"/>
      <c r="NU253" s="197"/>
      <c r="NV253" s="197"/>
      <c r="NW253" s="197"/>
      <c r="NX253" s="197"/>
      <c r="NY253" s="197"/>
      <c r="NZ253" s="197"/>
      <c r="OA253" s="197"/>
      <c r="OB253" s="197"/>
      <c r="OC253" s="197"/>
      <c r="OD253" s="197"/>
      <c r="OE253" s="197"/>
      <c r="OF253" s="197"/>
      <c r="OG253" s="197"/>
      <c r="OH253" s="197"/>
      <c r="OI253" s="197"/>
      <c r="OJ253" s="197"/>
      <c r="OK253" s="197"/>
      <c r="OL253" s="197"/>
      <c r="OM253" s="197"/>
      <c r="ON253" s="197"/>
      <c r="OO253" s="197"/>
      <c r="OP253" s="197"/>
      <c r="OQ253" s="197"/>
      <c r="OR253" s="197"/>
      <c r="OS253" s="197"/>
      <c r="OT253" s="197"/>
      <c r="OU253" s="197"/>
      <c r="OV253" s="197"/>
      <c r="OW253" s="197"/>
      <c r="OX253" s="197"/>
      <c r="OY253" s="197"/>
      <c r="OZ253" s="197"/>
      <c r="PA253" s="197"/>
      <c r="PB253" s="197"/>
      <c r="PC253" s="197"/>
      <c r="PD253" s="197"/>
      <c r="PE253" s="197"/>
      <c r="PF253" s="197"/>
      <c r="PG253" s="197"/>
      <c r="PH253" s="197"/>
      <c r="PI253" s="197"/>
      <c r="PJ253" s="197"/>
      <c r="PK253" s="197"/>
      <c r="PL253" s="197"/>
      <c r="PM253" s="197"/>
      <c r="PN253" s="197"/>
      <c r="PO253" s="197"/>
      <c r="PP253" s="197"/>
      <c r="PQ253" s="197"/>
      <c r="PR253" s="197"/>
      <c r="PS253" s="197"/>
      <c r="PT253" s="197"/>
      <c r="PU253" s="197"/>
      <c r="PV253" s="197"/>
      <c r="PW253" s="197"/>
      <c r="PX253" s="197"/>
      <c r="PY253" s="197"/>
      <c r="PZ253" s="197"/>
      <c r="QA253" s="197"/>
      <c r="QB253" s="197"/>
      <c r="QC253" s="197"/>
      <c r="QD253" s="197"/>
      <c r="QE253" s="197"/>
      <c r="QF253" s="197"/>
      <c r="QG253" s="197"/>
      <c r="QH253" s="197"/>
      <c r="QI253" s="197"/>
      <c r="QJ253" s="197"/>
      <c r="QK253" s="197"/>
      <c r="QL253" s="197"/>
      <c r="QM253" s="197"/>
      <c r="QN253" s="197"/>
      <c r="QO253" s="197"/>
      <c r="QP253" s="197"/>
      <c r="QQ253" s="197"/>
      <c r="QR253" s="197"/>
      <c r="QS253" s="197"/>
      <c r="QT253" s="197"/>
      <c r="QU253" s="197"/>
      <c r="QV253" s="197"/>
      <c r="QW253" s="197"/>
      <c r="QX253" s="197"/>
      <c r="QY253" s="197"/>
      <c r="QZ253" s="197"/>
      <c r="RA253" s="197"/>
      <c r="RB253" s="197"/>
      <c r="RC253" s="197"/>
      <c r="RD253" s="197"/>
      <c r="RE253" s="197"/>
      <c r="RF253" s="197"/>
      <c r="RG253" s="197"/>
      <c r="RH253" s="197"/>
      <c r="RI253" s="197"/>
      <c r="RJ253" s="197"/>
      <c r="RK253" s="197"/>
      <c r="RL253" s="197"/>
      <c r="RM253" s="197"/>
      <c r="RN253" s="197"/>
      <c r="RO253" s="197"/>
      <c r="RP253" s="197"/>
      <c r="RQ253" s="197"/>
      <c r="RR253" s="197"/>
      <c r="RS253" s="197"/>
      <c r="RT253" s="197"/>
      <c r="RU253" s="197"/>
      <c r="RV253" s="197"/>
      <c r="RW253" s="197"/>
      <c r="RX253" s="197"/>
      <c r="RY253" s="197"/>
      <c r="RZ253" s="197"/>
      <c r="SA253" s="197"/>
      <c r="SB253" s="197"/>
      <c r="SC253" s="197"/>
      <c r="SD253" s="197"/>
      <c r="SE253" s="197"/>
      <c r="SF253" s="197"/>
      <c r="SG253" s="197"/>
      <c r="SH253" s="197"/>
      <c r="SI253" s="197"/>
      <c r="SJ253" s="197"/>
      <c r="SK253" s="197"/>
      <c r="SL253" s="197"/>
      <c r="SM253" s="197"/>
      <c r="SN253" s="197"/>
      <c r="SO253" s="197"/>
      <c r="SP253" s="197"/>
      <c r="SQ253" s="197"/>
      <c r="SR253" s="197"/>
      <c r="SS253" s="197"/>
      <c r="ST253" s="197"/>
      <c r="SU253" s="197"/>
      <c r="SV253" s="197"/>
      <c r="SW253" s="197"/>
      <c r="SX253" s="197"/>
      <c r="SY253" s="197"/>
      <c r="SZ253" s="197"/>
      <c r="TA253" s="197"/>
      <c r="TB253" s="197"/>
      <c r="TC253" s="197"/>
      <c r="TD253" s="197"/>
      <c r="TE253" s="197"/>
      <c r="TF253" s="197"/>
      <c r="TG253" s="197"/>
      <c r="TH253" s="197"/>
      <c r="TI253" s="197"/>
      <c r="TJ253" s="197"/>
      <c r="TK253" s="197"/>
      <c r="TL253" s="197"/>
      <c r="TM253" s="197"/>
      <c r="TN253" s="197"/>
      <c r="TO253" s="197"/>
      <c r="TP253" s="197"/>
      <c r="TQ253" s="197"/>
      <c r="TR253" s="197"/>
      <c r="TS253" s="197"/>
      <c r="TT253" s="197"/>
      <c r="TU253" s="197"/>
      <c r="TV253" s="197"/>
      <c r="TW253" s="197"/>
      <c r="TX253" s="197"/>
      <c r="TY253" s="197"/>
      <c r="TZ253" s="197"/>
      <c r="UA253" s="197"/>
      <c r="UB253" s="197"/>
      <c r="UC253" s="197"/>
      <c r="UD253" s="197"/>
      <c r="UE253" s="197"/>
      <c r="UF253" s="197"/>
      <c r="UG253" s="197"/>
      <c r="UH253" s="197"/>
      <c r="UI253" s="197"/>
      <c r="UJ253" s="197"/>
      <c r="UK253" s="197"/>
      <c r="UL253" s="197"/>
      <c r="UM253" s="197"/>
      <c r="UN253" s="197"/>
      <c r="UO253" s="197"/>
      <c r="UP253" s="197"/>
      <c r="UQ253" s="197"/>
      <c r="UR253" s="197"/>
      <c r="US253" s="197"/>
      <c r="UT253" s="197"/>
      <c r="UU253" s="197"/>
      <c r="UV253" s="197"/>
      <c r="UW253" s="197"/>
      <c r="UX253" s="197"/>
      <c r="UY253" s="197"/>
      <c r="UZ253" s="197"/>
      <c r="VA253" s="197"/>
      <c r="VB253" s="197"/>
      <c r="VC253" s="197"/>
      <c r="VD253" s="197"/>
      <c r="VE253" s="197"/>
      <c r="VF253" s="197"/>
      <c r="VG253" s="197"/>
      <c r="VH253" s="197"/>
      <c r="VI253" s="197"/>
      <c r="VJ253" s="197"/>
      <c r="VK253" s="197"/>
      <c r="VL253" s="197"/>
      <c r="VM253" s="197"/>
      <c r="VN253" s="197"/>
      <c r="VO253" s="197"/>
      <c r="VP253" s="197"/>
      <c r="VQ253" s="197"/>
      <c r="VR253" s="197"/>
      <c r="VS253" s="197"/>
      <c r="VT253" s="197"/>
      <c r="VU253" s="197"/>
      <c r="VV253" s="197"/>
      <c r="VW253" s="197"/>
      <c r="VX253" s="197"/>
      <c r="VY253" s="197"/>
      <c r="VZ253" s="197"/>
      <c r="WA253" s="197"/>
      <c r="WB253" s="197"/>
      <c r="WC253" s="197"/>
      <c r="WD253" s="197"/>
      <c r="WE253" s="197"/>
      <c r="WF253" s="197"/>
      <c r="WG253" s="197"/>
      <c r="WH253" s="197"/>
      <c r="WI253" s="197"/>
      <c r="WJ253" s="197"/>
      <c r="WK253" s="197"/>
    </row>
    <row r="254" s="197" customFormat="1" ht="29.25" customHeight="1">
      <c r="A254" s="190">
        <v>7</v>
      </c>
      <c r="B254" s="190" t="s">
        <v>264</v>
      </c>
      <c r="C254" s="190" t="s">
        <v>265</v>
      </c>
      <c r="D254" s="4"/>
      <c r="E254" s="200"/>
      <c r="F254" s="557"/>
      <c r="G254" s="199" t="s">
        <v>64</v>
      </c>
      <c r="H254" s="201">
        <v>13.9</v>
      </c>
      <c r="I254" s="201">
        <v>4.2000000000000002</v>
      </c>
      <c r="J254" s="199">
        <v>3</v>
      </c>
      <c r="K254" s="255">
        <v>100</v>
      </c>
      <c r="L254" s="556" t="s">
        <v>263</v>
      </c>
      <c r="M254" s="206"/>
      <c r="N254" s="206"/>
      <c r="O254" s="206"/>
      <c r="P254" s="206"/>
      <c r="Q254" s="206">
        <v>1</v>
      </c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7"/>
      <c r="BH254" s="197"/>
      <c r="BI254" s="197"/>
      <c r="BJ254" s="197"/>
      <c r="BK254" s="197"/>
      <c r="BL254" s="197"/>
      <c r="BM254" s="197"/>
      <c r="BN254" s="197"/>
      <c r="BO254" s="197"/>
      <c r="BP254" s="197"/>
      <c r="BQ254" s="197"/>
      <c r="BR254" s="197"/>
      <c r="BS254" s="197"/>
      <c r="BT254" s="197"/>
      <c r="BU254" s="197"/>
      <c r="BV254" s="197"/>
      <c r="BW254" s="197"/>
      <c r="BX254" s="197"/>
      <c r="BY254" s="197"/>
      <c r="BZ254" s="197"/>
      <c r="CA254" s="197"/>
      <c r="CB254" s="197"/>
      <c r="CC254" s="197"/>
      <c r="CD254" s="197"/>
      <c r="CE254" s="197"/>
      <c r="CF254" s="197"/>
      <c r="CG254" s="197"/>
      <c r="CH254" s="197"/>
      <c r="CI254" s="197"/>
      <c r="CJ254" s="197"/>
      <c r="CK254" s="197"/>
      <c r="CL254" s="197"/>
      <c r="CM254" s="197"/>
      <c r="CN254" s="197"/>
      <c r="CO254" s="197"/>
      <c r="CP254" s="197"/>
      <c r="CQ254" s="197"/>
      <c r="CR254" s="197"/>
      <c r="CS254" s="197"/>
      <c r="CT254" s="197"/>
      <c r="CU254" s="197"/>
      <c r="CV254" s="197"/>
      <c r="CW254" s="197"/>
      <c r="CX254" s="197"/>
      <c r="CY254" s="197"/>
      <c r="CZ254" s="197"/>
      <c r="DA254" s="197"/>
      <c r="DB254" s="197"/>
      <c r="DC254" s="197"/>
      <c r="DD254" s="197"/>
      <c r="DE254" s="197"/>
      <c r="DF254" s="197"/>
      <c r="DG254" s="197"/>
      <c r="DH254" s="197"/>
      <c r="DI254" s="197"/>
      <c r="DJ254" s="197"/>
      <c r="DK254" s="197"/>
      <c r="DL254" s="197"/>
      <c r="DM254" s="197"/>
      <c r="DN254" s="197"/>
      <c r="DO254" s="197"/>
      <c r="DP254" s="197"/>
      <c r="DQ254" s="197"/>
      <c r="DR254" s="197"/>
      <c r="DS254" s="197"/>
      <c r="DT254" s="197"/>
      <c r="DU254" s="197"/>
      <c r="DV254" s="197"/>
      <c r="DW254" s="197"/>
      <c r="DX254" s="197"/>
      <c r="DY254" s="197"/>
      <c r="DZ254" s="197"/>
      <c r="EA254" s="197"/>
      <c r="EB254" s="197"/>
      <c r="EC254" s="197"/>
      <c r="ED254" s="197"/>
      <c r="EE254" s="197"/>
      <c r="EF254" s="197"/>
      <c r="EG254" s="197"/>
      <c r="EH254" s="197"/>
      <c r="EI254" s="197"/>
      <c r="EJ254" s="197"/>
      <c r="EK254" s="197"/>
      <c r="EL254" s="197"/>
      <c r="EM254" s="197"/>
      <c r="EN254" s="197"/>
      <c r="EO254" s="197"/>
      <c r="EP254" s="197"/>
      <c r="EQ254" s="197"/>
      <c r="ER254" s="197"/>
      <c r="ES254" s="197"/>
      <c r="ET254" s="197"/>
      <c r="EU254" s="197"/>
      <c r="EV254" s="197"/>
      <c r="EW254" s="197"/>
      <c r="EX254" s="197"/>
      <c r="EY254" s="197"/>
      <c r="EZ254" s="197"/>
      <c r="FA254" s="197"/>
      <c r="FB254" s="197"/>
      <c r="FC254" s="197"/>
      <c r="FD254" s="197"/>
      <c r="FE254" s="197"/>
      <c r="FF254" s="197"/>
      <c r="FG254" s="197"/>
      <c r="FH254" s="197"/>
      <c r="FI254" s="197"/>
      <c r="FJ254" s="197"/>
      <c r="FK254" s="197"/>
      <c r="FL254" s="197"/>
      <c r="FM254" s="197"/>
      <c r="FN254" s="197"/>
      <c r="FO254" s="197"/>
      <c r="FP254" s="197"/>
      <c r="FQ254" s="197"/>
      <c r="FR254" s="197"/>
      <c r="FS254" s="197"/>
      <c r="FT254" s="197"/>
      <c r="FU254" s="197"/>
      <c r="FV254" s="197"/>
      <c r="FW254" s="197"/>
      <c r="FX254" s="197"/>
      <c r="FY254" s="197"/>
      <c r="FZ254" s="197"/>
      <c r="GA254" s="197"/>
      <c r="GB254" s="197"/>
      <c r="GC254" s="197"/>
      <c r="GD254" s="197"/>
      <c r="GE254" s="197"/>
      <c r="GF254" s="197"/>
      <c r="GG254" s="197"/>
      <c r="GH254" s="197"/>
      <c r="GI254" s="197"/>
      <c r="GJ254" s="197"/>
      <c r="GK254" s="197"/>
      <c r="GL254" s="197"/>
      <c r="GM254" s="197"/>
      <c r="GN254" s="197"/>
      <c r="GO254" s="197"/>
      <c r="GP254" s="197"/>
      <c r="GQ254" s="197"/>
      <c r="GR254" s="197"/>
      <c r="GS254" s="197"/>
      <c r="GT254" s="197"/>
      <c r="GU254" s="197"/>
      <c r="GV254" s="197"/>
      <c r="GW254" s="197"/>
      <c r="GX254" s="197"/>
      <c r="GY254" s="197"/>
      <c r="GZ254" s="197"/>
      <c r="HA254" s="197"/>
      <c r="HB254" s="197"/>
      <c r="HC254" s="197"/>
      <c r="HD254" s="197"/>
      <c r="HE254" s="197"/>
      <c r="HF254" s="197"/>
      <c r="HG254" s="197"/>
      <c r="HH254" s="197"/>
      <c r="HI254" s="197"/>
      <c r="HJ254" s="197"/>
      <c r="HK254" s="197"/>
      <c r="HL254" s="197"/>
      <c r="HM254" s="197"/>
      <c r="HN254" s="197"/>
      <c r="HO254" s="197"/>
      <c r="HP254" s="197"/>
      <c r="HQ254" s="197"/>
      <c r="HR254" s="197"/>
      <c r="HS254" s="197"/>
      <c r="HT254" s="197"/>
      <c r="HU254" s="197"/>
      <c r="HV254" s="197"/>
      <c r="HW254" s="197"/>
      <c r="HX254" s="197"/>
      <c r="HY254" s="197"/>
      <c r="HZ254" s="197"/>
      <c r="IA254" s="197"/>
      <c r="IB254" s="197"/>
      <c r="IC254" s="197"/>
      <c r="ID254" s="197"/>
      <c r="IE254" s="197"/>
      <c r="IF254" s="197"/>
      <c r="IG254" s="197"/>
      <c r="IH254" s="197"/>
      <c r="II254" s="197"/>
      <c r="IJ254" s="197"/>
      <c r="IK254" s="197"/>
      <c r="IL254" s="197"/>
      <c r="IM254" s="197"/>
      <c r="IN254" s="197"/>
      <c r="IO254" s="197"/>
      <c r="IP254" s="197"/>
      <c r="IQ254" s="197"/>
      <c r="IR254" s="197"/>
      <c r="IS254" s="197"/>
      <c r="IT254" s="197"/>
      <c r="IU254" s="197"/>
      <c r="IV254" s="197"/>
      <c r="IW254" s="197"/>
      <c r="IX254" s="197"/>
      <c r="IY254" s="197"/>
      <c r="IZ254" s="197"/>
      <c r="JA254" s="197"/>
      <c r="JB254" s="197"/>
      <c r="JC254" s="197"/>
      <c r="JD254" s="197"/>
      <c r="JE254" s="197"/>
      <c r="JF254" s="197"/>
      <c r="JG254" s="197"/>
      <c r="JH254" s="197"/>
      <c r="JI254" s="197"/>
      <c r="JJ254" s="197"/>
      <c r="JK254" s="197"/>
      <c r="JL254" s="197"/>
      <c r="JM254" s="197"/>
      <c r="JN254" s="197"/>
      <c r="JO254" s="197"/>
      <c r="JP254" s="197"/>
      <c r="JQ254" s="197"/>
      <c r="JR254" s="197"/>
      <c r="JS254" s="197"/>
      <c r="JT254" s="197"/>
      <c r="JU254" s="197"/>
      <c r="JV254" s="197"/>
      <c r="JW254" s="197"/>
      <c r="JX254" s="197"/>
      <c r="JY254" s="197"/>
      <c r="JZ254" s="197"/>
      <c r="KA254" s="197"/>
      <c r="KB254" s="197"/>
      <c r="KC254" s="197"/>
      <c r="KD254" s="197"/>
      <c r="KE254" s="197"/>
      <c r="KF254" s="197"/>
      <c r="KG254" s="197"/>
      <c r="KH254" s="197"/>
      <c r="KI254" s="197"/>
      <c r="KJ254" s="197"/>
      <c r="KK254" s="197"/>
      <c r="KL254" s="197"/>
      <c r="KM254" s="197"/>
      <c r="KN254" s="197"/>
      <c r="KO254" s="197"/>
      <c r="KP254" s="197"/>
      <c r="KQ254" s="197"/>
      <c r="KR254" s="197"/>
      <c r="KS254" s="197"/>
      <c r="KT254" s="197"/>
      <c r="KU254" s="197"/>
      <c r="KV254" s="197"/>
      <c r="KW254" s="197"/>
      <c r="KX254" s="197"/>
      <c r="KY254" s="197"/>
      <c r="KZ254" s="197"/>
      <c r="LA254" s="197"/>
      <c r="LB254" s="197"/>
      <c r="LC254" s="197"/>
      <c r="LD254" s="197"/>
      <c r="LE254" s="197"/>
      <c r="LF254" s="197"/>
      <c r="LG254" s="197"/>
      <c r="LH254" s="197"/>
      <c r="LI254" s="197"/>
      <c r="LJ254" s="197"/>
      <c r="LK254" s="197"/>
      <c r="LL254" s="197"/>
      <c r="LM254" s="197"/>
      <c r="LN254" s="197"/>
      <c r="LO254" s="197"/>
      <c r="LP254" s="197"/>
      <c r="LQ254" s="197"/>
      <c r="LR254" s="197"/>
      <c r="LS254" s="197"/>
      <c r="LT254" s="197"/>
      <c r="LU254" s="197"/>
      <c r="LV254" s="197"/>
      <c r="LW254" s="197"/>
      <c r="LX254" s="197"/>
      <c r="LY254" s="197"/>
      <c r="LZ254" s="197"/>
      <c r="MA254" s="197"/>
      <c r="MB254" s="197"/>
      <c r="MC254" s="197"/>
      <c r="MD254" s="197"/>
      <c r="ME254" s="197"/>
      <c r="MF254" s="197"/>
      <c r="MG254" s="197"/>
      <c r="MH254" s="197"/>
      <c r="MI254" s="197"/>
      <c r="MJ254" s="197"/>
      <c r="MK254" s="197"/>
      <c r="ML254" s="197"/>
      <c r="MM254" s="197"/>
      <c r="MN254" s="197"/>
      <c r="MO254" s="197"/>
      <c r="MP254" s="197"/>
      <c r="MQ254" s="197"/>
      <c r="MR254" s="197"/>
      <c r="MS254" s="197"/>
      <c r="MT254" s="197"/>
      <c r="MU254" s="197"/>
      <c r="MV254" s="197"/>
      <c r="MW254" s="197"/>
      <c r="MX254" s="197"/>
      <c r="MY254" s="197"/>
      <c r="MZ254" s="197"/>
      <c r="NA254" s="197"/>
      <c r="NB254" s="197"/>
      <c r="NC254" s="197"/>
      <c r="ND254" s="197"/>
      <c r="NE254" s="197"/>
      <c r="NF254" s="197"/>
      <c r="NG254" s="197"/>
      <c r="NH254" s="197"/>
      <c r="NI254" s="197"/>
      <c r="NJ254" s="197"/>
      <c r="NK254" s="197"/>
      <c r="NL254" s="197"/>
      <c r="NM254" s="197"/>
      <c r="NN254" s="197"/>
      <c r="NO254" s="197"/>
      <c r="NP254" s="197"/>
      <c r="NQ254" s="197"/>
      <c r="NR254" s="197"/>
      <c r="NS254" s="197"/>
      <c r="NT254" s="197"/>
      <c r="NU254" s="197"/>
      <c r="NV254" s="197"/>
      <c r="NW254" s="197"/>
      <c r="NX254" s="197"/>
      <c r="NY254" s="197"/>
      <c r="NZ254" s="197"/>
      <c r="OA254" s="197"/>
      <c r="OB254" s="197"/>
      <c r="OC254" s="197"/>
      <c r="OD254" s="197"/>
      <c r="OE254" s="197"/>
      <c r="OF254" s="197"/>
      <c r="OG254" s="197"/>
      <c r="OH254" s="197"/>
      <c r="OI254" s="197"/>
      <c r="OJ254" s="197"/>
      <c r="OK254" s="197"/>
      <c r="OL254" s="197"/>
      <c r="OM254" s="197"/>
      <c r="ON254" s="197"/>
      <c r="OO254" s="197"/>
      <c r="OP254" s="197"/>
      <c r="OQ254" s="197"/>
      <c r="OR254" s="197"/>
      <c r="OS254" s="197"/>
      <c r="OT254" s="197"/>
      <c r="OU254" s="197"/>
      <c r="OV254" s="197"/>
      <c r="OW254" s="197"/>
      <c r="OX254" s="197"/>
      <c r="OY254" s="197"/>
      <c r="OZ254" s="197"/>
      <c r="PA254" s="197"/>
      <c r="PB254" s="197"/>
      <c r="PC254" s="197"/>
      <c r="PD254" s="197"/>
      <c r="PE254" s="197"/>
      <c r="PF254" s="197"/>
      <c r="PG254" s="197"/>
      <c r="PH254" s="197"/>
      <c r="PI254" s="197"/>
      <c r="PJ254" s="197"/>
      <c r="PK254" s="197"/>
      <c r="PL254" s="197"/>
      <c r="PM254" s="197"/>
      <c r="PN254" s="197"/>
      <c r="PO254" s="197"/>
      <c r="PP254" s="197"/>
      <c r="PQ254" s="197"/>
      <c r="PR254" s="197"/>
      <c r="PS254" s="197"/>
      <c r="PT254" s="197"/>
      <c r="PU254" s="197"/>
      <c r="PV254" s="197"/>
      <c r="PW254" s="197"/>
      <c r="PX254" s="197"/>
      <c r="PY254" s="197"/>
      <c r="PZ254" s="197"/>
      <c r="QA254" s="197"/>
      <c r="QB254" s="197"/>
      <c r="QC254" s="197"/>
      <c r="QD254" s="197"/>
      <c r="QE254" s="197"/>
      <c r="QF254" s="197"/>
      <c r="QG254" s="197"/>
      <c r="QH254" s="197"/>
      <c r="QI254" s="197"/>
      <c r="QJ254" s="197"/>
      <c r="QK254" s="197"/>
      <c r="QL254" s="197"/>
      <c r="QM254" s="197"/>
      <c r="QN254" s="197"/>
      <c r="QO254" s="197"/>
      <c r="QP254" s="197"/>
      <c r="QQ254" s="197"/>
      <c r="QR254" s="197"/>
      <c r="QS254" s="197"/>
      <c r="QT254" s="197"/>
      <c r="QU254" s="197"/>
      <c r="QV254" s="197"/>
      <c r="QW254" s="197"/>
      <c r="QX254" s="197"/>
      <c r="QY254" s="197"/>
      <c r="QZ254" s="197"/>
      <c r="RA254" s="197"/>
      <c r="RB254" s="197"/>
      <c r="RC254" s="197"/>
      <c r="RD254" s="197"/>
      <c r="RE254" s="197"/>
      <c r="RF254" s="197"/>
      <c r="RG254" s="197"/>
      <c r="RH254" s="197"/>
      <c r="RI254" s="197"/>
      <c r="RJ254" s="197"/>
      <c r="RK254" s="197"/>
      <c r="RL254" s="197"/>
      <c r="RM254" s="197"/>
      <c r="RN254" s="197"/>
      <c r="RO254" s="197"/>
      <c r="RP254" s="197"/>
      <c r="RQ254" s="197"/>
      <c r="RR254" s="197"/>
      <c r="RS254" s="197"/>
      <c r="RT254" s="197"/>
      <c r="RU254" s="197"/>
      <c r="RV254" s="197"/>
      <c r="RW254" s="197"/>
      <c r="RX254" s="197"/>
      <c r="RY254" s="197"/>
      <c r="RZ254" s="197"/>
      <c r="SA254" s="197"/>
      <c r="SB254" s="197"/>
      <c r="SC254" s="197"/>
      <c r="SD254" s="197"/>
      <c r="SE254" s="197"/>
      <c r="SF254" s="197"/>
      <c r="SG254" s="197"/>
      <c r="SH254" s="197"/>
      <c r="SI254" s="197"/>
      <c r="SJ254" s="197"/>
      <c r="SK254" s="197"/>
      <c r="SL254" s="197"/>
      <c r="SM254" s="197"/>
      <c r="SN254" s="197"/>
      <c r="SO254" s="197"/>
      <c r="SP254" s="197"/>
      <c r="SQ254" s="197"/>
      <c r="SR254" s="197"/>
      <c r="SS254" s="197"/>
      <c r="ST254" s="197"/>
      <c r="SU254" s="197"/>
      <c r="SV254" s="197"/>
      <c r="SW254" s="197"/>
      <c r="SX254" s="197"/>
      <c r="SY254" s="197"/>
      <c r="SZ254" s="197"/>
      <c r="TA254" s="197"/>
      <c r="TB254" s="197"/>
      <c r="TC254" s="197"/>
      <c r="TD254" s="197"/>
      <c r="TE254" s="197"/>
      <c r="TF254" s="197"/>
      <c r="TG254" s="197"/>
      <c r="TH254" s="197"/>
      <c r="TI254" s="197"/>
      <c r="TJ254" s="197"/>
      <c r="TK254" s="197"/>
      <c r="TL254" s="197"/>
      <c r="TM254" s="197"/>
      <c r="TN254" s="197"/>
      <c r="TO254" s="197"/>
      <c r="TP254" s="197"/>
      <c r="TQ254" s="197"/>
      <c r="TR254" s="197"/>
      <c r="TS254" s="197"/>
      <c r="TT254" s="197"/>
      <c r="TU254" s="197"/>
      <c r="TV254" s="197"/>
      <c r="TW254" s="197"/>
      <c r="TX254" s="197"/>
      <c r="TY254" s="197"/>
      <c r="TZ254" s="197"/>
      <c r="UA254" s="197"/>
      <c r="UB254" s="197"/>
      <c r="UC254" s="197"/>
      <c r="UD254" s="197"/>
      <c r="UE254" s="197"/>
      <c r="UF254" s="197"/>
      <c r="UG254" s="197"/>
      <c r="UH254" s="197"/>
      <c r="UI254" s="197"/>
      <c r="UJ254" s="197"/>
      <c r="UK254" s="197"/>
      <c r="UL254" s="197"/>
      <c r="UM254" s="197"/>
      <c r="UN254" s="197"/>
      <c r="UO254" s="197"/>
      <c r="UP254" s="197"/>
      <c r="UQ254" s="197"/>
      <c r="UR254" s="197"/>
      <c r="US254" s="197"/>
      <c r="UT254" s="197"/>
      <c r="UU254" s="197"/>
      <c r="UV254" s="197"/>
      <c r="UW254" s="197"/>
      <c r="UX254" s="197"/>
      <c r="UY254" s="197"/>
      <c r="UZ254" s="197"/>
      <c r="VA254" s="197"/>
      <c r="VB254" s="197"/>
      <c r="VC254" s="197"/>
      <c r="VD254" s="197"/>
      <c r="VE254" s="197"/>
      <c r="VF254" s="197"/>
      <c r="VG254" s="197"/>
      <c r="VH254" s="197"/>
      <c r="VI254" s="197"/>
      <c r="VJ254" s="197"/>
      <c r="VK254" s="197"/>
      <c r="VL254" s="197"/>
      <c r="VM254" s="197"/>
      <c r="VN254" s="197"/>
      <c r="VO254" s="197"/>
      <c r="VP254" s="197"/>
      <c r="VQ254" s="197"/>
      <c r="VR254" s="197"/>
      <c r="VS254" s="197"/>
      <c r="VT254" s="197"/>
      <c r="VU254" s="197"/>
      <c r="VV254" s="197"/>
      <c r="VW254" s="197"/>
      <c r="VX254" s="197"/>
      <c r="VY254" s="197"/>
      <c r="VZ254" s="197"/>
      <c r="WA254" s="197"/>
      <c r="WB254" s="197"/>
      <c r="WC254" s="197"/>
      <c r="WD254" s="197"/>
      <c r="WE254" s="197"/>
      <c r="WF254" s="197"/>
      <c r="WG254" s="197"/>
      <c r="WH254" s="197"/>
      <c r="WI254" s="197"/>
      <c r="WJ254" s="197"/>
      <c r="WK254" s="197"/>
    </row>
    <row r="255" s="197" customFormat="1" ht="25.5" customHeight="1">
      <c r="A255" s="198">
        <v>8</v>
      </c>
      <c r="B255" s="190" t="s">
        <v>266</v>
      </c>
      <c r="C255" s="220" t="s">
        <v>265</v>
      </c>
      <c r="D255" s="221"/>
      <c r="E255" s="200"/>
      <c r="F255" s="557"/>
      <c r="G255" s="199" t="s">
        <v>64</v>
      </c>
      <c r="H255" s="326">
        <v>13.9</v>
      </c>
      <c r="I255" s="201">
        <v>4.2000000000000002</v>
      </c>
      <c r="J255" s="199">
        <v>3</v>
      </c>
      <c r="K255" s="255">
        <v>100</v>
      </c>
      <c r="L255" s="556" t="s">
        <v>263</v>
      </c>
      <c r="M255" s="206">
        <v>91.599999999999994</v>
      </c>
      <c r="N255" s="206">
        <v>22</v>
      </c>
      <c r="O255" s="206">
        <v>3</v>
      </c>
      <c r="P255" s="206"/>
      <c r="Q255" s="206">
        <v>1</v>
      </c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7"/>
      <c r="BH255" s="197"/>
      <c r="BI255" s="197"/>
      <c r="BJ255" s="197"/>
      <c r="BK255" s="197"/>
      <c r="BL255" s="197"/>
      <c r="BM255" s="197"/>
      <c r="BN255" s="197"/>
      <c r="BO255" s="197"/>
      <c r="BP255" s="197"/>
      <c r="BQ255" s="197"/>
      <c r="BR255" s="197"/>
      <c r="BS255" s="197"/>
      <c r="BT255" s="197"/>
      <c r="BU255" s="197"/>
      <c r="BV255" s="197"/>
      <c r="BW255" s="197"/>
      <c r="BX255" s="197"/>
      <c r="BY255" s="197"/>
      <c r="BZ255" s="197"/>
      <c r="CA255" s="197"/>
      <c r="CB255" s="197"/>
      <c r="CC255" s="197"/>
      <c r="CD255" s="197"/>
      <c r="CE255" s="197"/>
      <c r="CF255" s="197"/>
      <c r="CG255" s="197"/>
      <c r="CH255" s="197"/>
      <c r="CI255" s="197"/>
      <c r="CJ255" s="197"/>
      <c r="CK255" s="197"/>
      <c r="CL255" s="197"/>
      <c r="CM255" s="197"/>
      <c r="CN255" s="197"/>
      <c r="CO255" s="197"/>
      <c r="CP255" s="197"/>
      <c r="CQ255" s="197"/>
      <c r="CR255" s="197"/>
      <c r="CS255" s="197"/>
      <c r="CT255" s="197"/>
      <c r="CU255" s="197"/>
      <c r="CV255" s="197"/>
      <c r="CW255" s="197"/>
      <c r="CX255" s="197"/>
      <c r="CY255" s="197"/>
      <c r="CZ255" s="197"/>
      <c r="DA255" s="197"/>
      <c r="DB255" s="197"/>
      <c r="DC255" s="197"/>
      <c r="DD255" s="197"/>
      <c r="DE255" s="197"/>
      <c r="DF255" s="197"/>
      <c r="DG255" s="197"/>
      <c r="DH255" s="197"/>
      <c r="DI255" s="197"/>
      <c r="DJ255" s="197"/>
      <c r="DK255" s="197"/>
      <c r="DL255" s="197"/>
      <c r="DM255" s="197"/>
      <c r="DN255" s="197"/>
      <c r="DO255" s="197"/>
      <c r="DP255" s="197"/>
      <c r="DQ255" s="197"/>
      <c r="DR255" s="197"/>
      <c r="DS255" s="197"/>
      <c r="DT255" s="197"/>
      <c r="DU255" s="197"/>
      <c r="DV255" s="197"/>
      <c r="DW255" s="197"/>
      <c r="DX255" s="197"/>
      <c r="DY255" s="197"/>
      <c r="DZ255" s="197"/>
      <c r="EA255" s="197"/>
      <c r="EB255" s="197"/>
      <c r="EC255" s="197"/>
      <c r="ED255" s="197"/>
      <c r="EE255" s="197"/>
      <c r="EF255" s="197"/>
      <c r="EG255" s="197"/>
      <c r="EH255" s="197"/>
      <c r="EI255" s="197"/>
      <c r="EJ255" s="197"/>
      <c r="EK255" s="197"/>
      <c r="EL255" s="197"/>
      <c r="EM255" s="197"/>
      <c r="EN255" s="197"/>
      <c r="EO255" s="197"/>
      <c r="EP255" s="197"/>
      <c r="EQ255" s="197"/>
      <c r="ER255" s="197"/>
      <c r="ES255" s="197"/>
      <c r="ET255" s="197"/>
      <c r="EU255" s="197"/>
      <c r="EV255" s="197"/>
      <c r="EW255" s="197"/>
      <c r="EX255" s="197"/>
      <c r="EY255" s="197"/>
      <c r="EZ255" s="197"/>
      <c r="FA255" s="197"/>
      <c r="FB255" s="197"/>
      <c r="FC255" s="197"/>
      <c r="FD255" s="197"/>
      <c r="FE255" s="197"/>
      <c r="FF255" s="197"/>
      <c r="FG255" s="197"/>
      <c r="FH255" s="197"/>
      <c r="FI255" s="197"/>
      <c r="FJ255" s="197"/>
      <c r="FK255" s="197"/>
      <c r="FL255" s="197"/>
      <c r="FM255" s="197"/>
      <c r="FN255" s="197"/>
      <c r="FO255" s="197"/>
      <c r="FP255" s="197"/>
      <c r="FQ255" s="197"/>
      <c r="FR255" s="197"/>
      <c r="FS255" s="197"/>
      <c r="FT255" s="197"/>
      <c r="FU255" s="197"/>
      <c r="FV255" s="197"/>
      <c r="FW255" s="197"/>
      <c r="FX255" s="197"/>
      <c r="FY255" s="197"/>
      <c r="FZ255" s="197"/>
      <c r="GA255" s="197"/>
      <c r="GB255" s="197"/>
      <c r="GC255" s="197"/>
      <c r="GD255" s="197"/>
      <c r="GE255" s="197"/>
      <c r="GF255" s="197"/>
      <c r="GG255" s="197"/>
      <c r="GH255" s="197"/>
      <c r="GI255" s="197"/>
      <c r="GJ255" s="197"/>
      <c r="GK255" s="197"/>
      <c r="GL255" s="197"/>
      <c r="GM255" s="197"/>
      <c r="GN255" s="197"/>
      <c r="GO255" s="197"/>
      <c r="GP255" s="197"/>
      <c r="GQ255" s="197"/>
      <c r="GR255" s="197"/>
      <c r="GS255" s="197"/>
      <c r="GT255" s="197"/>
      <c r="GU255" s="197"/>
      <c r="GV255" s="197"/>
      <c r="GW255" s="197"/>
      <c r="GX255" s="197"/>
      <c r="GY255" s="197"/>
      <c r="GZ255" s="197"/>
      <c r="HA255" s="197"/>
      <c r="HB255" s="197"/>
      <c r="HC255" s="197"/>
      <c r="HD255" s="197"/>
      <c r="HE255" s="197"/>
      <c r="HF255" s="197"/>
      <c r="HG255" s="197"/>
      <c r="HH255" s="197"/>
      <c r="HI255" s="197"/>
      <c r="HJ255" s="197"/>
      <c r="HK255" s="197"/>
      <c r="HL255" s="197"/>
      <c r="HM255" s="197"/>
      <c r="HN255" s="197"/>
      <c r="HO255" s="197"/>
      <c r="HP255" s="197"/>
      <c r="HQ255" s="197"/>
      <c r="HR255" s="197"/>
      <c r="HS255" s="197"/>
      <c r="HT255" s="197"/>
      <c r="HU255" s="197"/>
      <c r="HV255" s="197"/>
      <c r="HW255" s="197"/>
      <c r="HX255" s="197"/>
      <c r="HY255" s="197"/>
      <c r="HZ255" s="197"/>
      <c r="IA255" s="197"/>
      <c r="IB255" s="197"/>
      <c r="IC255" s="197"/>
      <c r="ID255" s="197"/>
      <c r="IE255" s="197"/>
      <c r="IF255" s="197"/>
      <c r="IG255" s="197"/>
      <c r="IH255" s="197"/>
      <c r="II255" s="197"/>
      <c r="IJ255" s="197"/>
      <c r="IK255" s="197"/>
      <c r="IL255" s="197"/>
      <c r="IM255" s="197"/>
      <c r="IN255" s="197"/>
      <c r="IO255" s="197"/>
      <c r="IP255" s="197"/>
      <c r="IQ255" s="197"/>
      <c r="IR255" s="197"/>
      <c r="IS255" s="197"/>
      <c r="IT255" s="197"/>
      <c r="IU255" s="197"/>
      <c r="IV255" s="197"/>
      <c r="IW255" s="197"/>
      <c r="IX255" s="197"/>
      <c r="IY255" s="197"/>
      <c r="IZ255" s="197"/>
      <c r="JA255" s="197"/>
      <c r="JB255" s="197"/>
      <c r="JC255" s="197"/>
      <c r="JD255" s="197"/>
      <c r="JE255" s="197"/>
      <c r="JF255" s="197"/>
      <c r="JG255" s="197"/>
      <c r="JH255" s="197"/>
      <c r="JI255" s="197"/>
      <c r="JJ255" s="197"/>
      <c r="JK255" s="197"/>
      <c r="JL255" s="197"/>
      <c r="JM255" s="197"/>
      <c r="JN255" s="197"/>
      <c r="JO255" s="197"/>
      <c r="JP255" s="197"/>
      <c r="JQ255" s="197"/>
      <c r="JR255" s="197"/>
      <c r="JS255" s="197"/>
      <c r="JT255" s="197"/>
      <c r="JU255" s="197"/>
      <c r="JV255" s="197"/>
      <c r="JW255" s="197"/>
      <c r="JX255" s="197"/>
      <c r="JY255" s="197"/>
      <c r="JZ255" s="197"/>
      <c r="KA255" s="197"/>
      <c r="KB255" s="197"/>
      <c r="KC255" s="197"/>
      <c r="KD255" s="197"/>
      <c r="KE255" s="197"/>
      <c r="KF255" s="197"/>
      <c r="KG255" s="197"/>
      <c r="KH255" s="197"/>
      <c r="KI255" s="197"/>
      <c r="KJ255" s="197"/>
      <c r="KK255" s="197"/>
      <c r="KL255" s="197"/>
      <c r="KM255" s="197"/>
      <c r="KN255" s="197"/>
      <c r="KO255" s="197"/>
      <c r="KP255" s="197"/>
      <c r="KQ255" s="197"/>
      <c r="KR255" s="197"/>
      <c r="KS255" s="197"/>
      <c r="KT255" s="197"/>
      <c r="KU255" s="197"/>
      <c r="KV255" s="197"/>
      <c r="KW255" s="197"/>
      <c r="KX255" s="197"/>
      <c r="KY255" s="197"/>
      <c r="KZ255" s="197"/>
      <c r="LA255" s="197"/>
      <c r="LB255" s="197"/>
      <c r="LC255" s="197"/>
      <c r="LD255" s="197"/>
      <c r="LE255" s="197"/>
      <c r="LF255" s="197"/>
      <c r="LG255" s="197"/>
      <c r="LH255" s="197"/>
      <c r="LI255" s="197"/>
      <c r="LJ255" s="197"/>
      <c r="LK255" s="197"/>
      <c r="LL255" s="197"/>
      <c r="LM255" s="197"/>
      <c r="LN255" s="197"/>
      <c r="LO255" s="197"/>
      <c r="LP255" s="197"/>
      <c r="LQ255" s="197"/>
      <c r="LR255" s="197"/>
      <c r="LS255" s="197"/>
      <c r="LT255" s="197"/>
      <c r="LU255" s="197"/>
      <c r="LV255" s="197"/>
      <c r="LW255" s="197"/>
      <c r="LX255" s="197"/>
      <c r="LY255" s="197"/>
      <c r="LZ255" s="197"/>
      <c r="MA255" s="197"/>
      <c r="MB255" s="197"/>
      <c r="MC255" s="197"/>
      <c r="MD255" s="197"/>
      <c r="ME255" s="197"/>
      <c r="MF255" s="197"/>
      <c r="MG255" s="197"/>
      <c r="MH255" s="197"/>
      <c r="MI255" s="197"/>
      <c r="MJ255" s="197"/>
      <c r="MK255" s="197"/>
      <c r="ML255" s="197"/>
      <c r="MM255" s="197"/>
      <c r="MN255" s="197"/>
      <c r="MO255" s="197"/>
      <c r="MP255" s="197"/>
      <c r="MQ255" s="197"/>
      <c r="MR255" s="197"/>
      <c r="MS255" s="197"/>
      <c r="MT255" s="197"/>
      <c r="MU255" s="197"/>
      <c r="MV255" s="197"/>
      <c r="MW255" s="197"/>
      <c r="MX255" s="197"/>
      <c r="MY255" s="197"/>
      <c r="MZ255" s="197"/>
      <c r="NA255" s="197"/>
      <c r="NB255" s="197"/>
      <c r="NC255" s="197"/>
      <c r="ND255" s="197"/>
      <c r="NE255" s="197"/>
      <c r="NF255" s="197"/>
      <c r="NG255" s="197"/>
      <c r="NH255" s="197"/>
      <c r="NI255" s="197"/>
      <c r="NJ255" s="197"/>
      <c r="NK255" s="197"/>
      <c r="NL255" s="197"/>
      <c r="NM255" s="197"/>
      <c r="NN255" s="197"/>
      <c r="NO255" s="197"/>
      <c r="NP255" s="197"/>
      <c r="NQ255" s="197"/>
      <c r="NR255" s="197"/>
      <c r="NS255" s="197"/>
      <c r="NT255" s="197"/>
      <c r="NU255" s="197"/>
      <c r="NV255" s="197"/>
      <c r="NW255" s="197"/>
      <c r="NX255" s="197"/>
      <c r="NY255" s="197"/>
      <c r="NZ255" s="197"/>
      <c r="OA255" s="197"/>
      <c r="OB255" s="197"/>
      <c r="OC255" s="197"/>
      <c r="OD255" s="197"/>
      <c r="OE255" s="197"/>
      <c r="OF255" s="197"/>
      <c r="OG255" s="197"/>
      <c r="OH255" s="197"/>
      <c r="OI255" s="197"/>
      <c r="OJ255" s="197"/>
      <c r="OK255" s="197"/>
      <c r="OL255" s="197"/>
      <c r="OM255" s="197"/>
      <c r="ON255" s="197"/>
      <c r="OO255" s="197"/>
      <c r="OP255" s="197"/>
      <c r="OQ255" s="197"/>
      <c r="OR255" s="197"/>
      <c r="OS255" s="197"/>
      <c r="OT255" s="197"/>
      <c r="OU255" s="197"/>
      <c r="OV255" s="197"/>
      <c r="OW255" s="197"/>
      <c r="OX255" s="197"/>
      <c r="OY255" s="197"/>
      <c r="OZ255" s="197"/>
      <c r="PA255" s="197"/>
      <c r="PB255" s="197"/>
      <c r="PC255" s="197"/>
      <c r="PD255" s="197"/>
      <c r="PE255" s="197"/>
      <c r="PF255" s="197"/>
      <c r="PG255" s="197"/>
      <c r="PH255" s="197"/>
      <c r="PI255" s="197"/>
      <c r="PJ255" s="197"/>
      <c r="PK255" s="197"/>
      <c r="PL255" s="197"/>
      <c r="PM255" s="197"/>
      <c r="PN255" s="197"/>
      <c r="PO255" s="197"/>
      <c r="PP255" s="197"/>
      <c r="PQ255" s="197"/>
      <c r="PR255" s="197"/>
      <c r="PS255" s="197"/>
      <c r="PT255" s="197"/>
      <c r="PU255" s="197"/>
      <c r="PV255" s="197"/>
      <c r="PW255" s="197"/>
      <c r="PX255" s="197"/>
      <c r="PY255" s="197"/>
      <c r="PZ255" s="197"/>
      <c r="QA255" s="197"/>
      <c r="QB255" s="197"/>
      <c r="QC255" s="197"/>
      <c r="QD255" s="197"/>
      <c r="QE255" s="197"/>
      <c r="QF255" s="197"/>
      <c r="QG255" s="197"/>
      <c r="QH255" s="197"/>
      <c r="QI255" s="197"/>
      <c r="QJ255" s="197"/>
      <c r="QK255" s="197"/>
      <c r="QL255" s="197"/>
      <c r="QM255" s="197"/>
      <c r="QN255" s="197"/>
      <c r="QO255" s="197"/>
      <c r="QP255" s="197"/>
      <c r="QQ255" s="197"/>
      <c r="QR255" s="197"/>
      <c r="QS255" s="197"/>
      <c r="QT255" s="197"/>
      <c r="QU255" s="197"/>
      <c r="QV255" s="197"/>
      <c r="QW255" s="197"/>
      <c r="QX255" s="197"/>
      <c r="QY255" s="197"/>
      <c r="QZ255" s="197"/>
      <c r="RA255" s="197"/>
      <c r="RB255" s="197"/>
      <c r="RC255" s="197"/>
      <c r="RD255" s="197"/>
      <c r="RE255" s="197"/>
      <c r="RF255" s="197"/>
      <c r="RG255" s="197"/>
      <c r="RH255" s="197"/>
      <c r="RI255" s="197"/>
      <c r="RJ255" s="197"/>
      <c r="RK255" s="197"/>
      <c r="RL255" s="197"/>
      <c r="RM255" s="197"/>
      <c r="RN255" s="197"/>
      <c r="RO255" s="197"/>
      <c r="RP255" s="197"/>
      <c r="RQ255" s="197"/>
      <c r="RR255" s="197"/>
      <c r="RS255" s="197"/>
      <c r="RT255" s="197"/>
      <c r="RU255" s="197"/>
      <c r="RV255" s="197"/>
      <c r="RW255" s="197"/>
      <c r="RX255" s="197"/>
      <c r="RY255" s="197"/>
      <c r="RZ255" s="197"/>
      <c r="SA255" s="197"/>
      <c r="SB255" s="197"/>
      <c r="SC255" s="197"/>
      <c r="SD255" s="197"/>
      <c r="SE255" s="197"/>
      <c r="SF255" s="197"/>
      <c r="SG255" s="197"/>
      <c r="SH255" s="197"/>
      <c r="SI255" s="197"/>
      <c r="SJ255" s="197"/>
      <c r="SK255" s="197"/>
      <c r="SL255" s="197"/>
      <c r="SM255" s="197"/>
      <c r="SN255" s="197"/>
      <c r="SO255" s="197"/>
      <c r="SP255" s="197"/>
      <c r="SQ255" s="197"/>
      <c r="SR255" s="197"/>
      <c r="SS255" s="197"/>
      <c r="ST255" s="197"/>
      <c r="SU255" s="197"/>
      <c r="SV255" s="197"/>
      <c r="SW255" s="197"/>
      <c r="SX255" s="197"/>
      <c r="SY255" s="197"/>
      <c r="SZ255" s="197"/>
      <c r="TA255" s="197"/>
      <c r="TB255" s="197"/>
      <c r="TC255" s="197"/>
      <c r="TD255" s="197"/>
      <c r="TE255" s="197"/>
      <c r="TF255" s="197"/>
      <c r="TG255" s="197"/>
      <c r="TH255" s="197"/>
      <c r="TI255" s="197"/>
      <c r="TJ255" s="197"/>
      <c r="TK255" s="197"/>
      <c r="TL255" s="197"/>
      <c r="TM255" s="197"/>
      <c r="TN255" s="197"/>
      <c r="TO255" s="197"/>
      <c r="TP255" s="197"/>
      <c r="TQ255" s="197"/>
      <c r="TR255" s="197"/>
      <c r="TS255" s="197"/>
      <c r="TT255" s="197"/>
      <c r="TU255" s="197"/>
      <c r="TV255" s="197"/>
      <c r="TW255" s="197"/>
      <c r="TX255" s="197"/>
      <c r="TY255" s="197"/>
      <c r="TZ255" s="197"/>
      <c r="UA255" s="197"/>
      <c r="UB255" s="197"/>
      <c r="UC255" s="197"/>
      <c r="UD255" s="197"/>
      <c r="UE255" s="197"/>
      <c r="UF255" s="197"/>
      <c r="UG255" s="197"/>
      <c r="UH255" s="197"/>
      <c r="UI255" s="197"/>
      <c r="UJ255" s="197"/>
      <c r="UK255" s="197"/>
      <c r="UL255" s="197"/>
      <c r="UM255" s="197"/>
      <c r="UN255" s="197"/>
      <c r="UO255" s="197"/>
      <c r="UP255" s="197"/>
      <c r="UQ255" s="197"/>
      <c r="UR255" s="197"/>
      <c r="US255" s="197"/>
      <c r="UT255" s="197"/>
      <c r="UU255" s="197"/>
      <c r="UV255" s="197"/>
      <c r="UW255" s="197"/>
      <c r="UX255" s="197"/>
      <c r="UY255" s="197"/>
      <c r="UZ255" s="197"/>
      <c r="VA255" s="197"/>
      <c r="VB255" s="197"/>
      <c r="VC255" s="197"/>
      <c r="VD255" s="197"/>
      <c r="VE255" s="197"/>
      <c r="VF255" s="197"/>
      <c r="VG255" s="197"/>
      <c r="VH255" s="197"/>
      <c r="VI255" s="197"/>
      <c r="VJ255" s="197"/>
      <c r="VK255" s="197"/>
      <c r="VL255" s="197"/>
      <c r="VM255" s="197"/>
      <c r="VN255" s="197"/>
      <c r="VO255" s="197"/>
      <c r="VP255" s="197"/>
      <c r="VQ255" s="197"/>
      <c r="VR255" s="197"/>
      <c r="VS255" s="197"/>
      <c r="VT255" s="197"/>
      <c r="VU255" s="197"/>
      <c r="VV255" s="197"/>
      <c r="VW255" s="197"/>
      <c r="VX255" s="197"/>
      <c r="VY255" s="197"/>
      <c r="VZ255" s="197"/>
      <c r="WA255" s="197"/>
      <c r="WB255" s="197"/>
      <c r="WC255" s="197"/>
      <c r="WD255" s="197"/>
      <c r="WE255" s="197"/>
      <c r="WF255" s="197"/>
      <c r="WG255" s="197"/>
      <c r="WH255" s="197"/>
      <c r="WI255" s="197"/>
      <c r="WJ255" s="197"/>
      <c r="WK255" s="197"/>
    </row>
    <row r="256" s="197" customFormat="1" ht="27.75" customHeight="1">
      <c r="A256" s="190">
        <v>9</v>
      </c>
      <c r="B256" s="258" t="s">
        <v>239</v>
      </c>
      <c r="C256" s="320" t="s">
        <v>240</v>
      </c>
      <c r="D256" s="363"/>
      <c r="E256" s="235" t="s">
        <v>267</v>
      </c>
      <c r="F256" s="236">
        <v>150</v>
      </c>
      <c r="G256" s="352" t="s">
        <v>161</v>
      </c>
      <c r="H256" s="558">
        <v>20</v>
      </c>
      <c r="I256" s="559">
        <v>10</v>
      </c>
      <c r="J256" s="236">
        <v>10</v>
      </c>
      <c r="K256" s="223">
        <v>100</v>
      </c>
      <c r="L256" s="560" t="s">
        <v>268</v>
      </c>
      <c r="M256" s="147"/>
      <c r="N256" s="147"/>
      <c r="O256" s="147">
        <v>1</v>
      </c>
      <c r="P256" s="147"/>
      <c r="Q256" s="147">
        <v>1</v>
      </c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249"/>
      <c r="BH256" s="188"/>
      <c r="BI256" s="1"/>
      <c r="BJ256" s="188"/>
      <c r="BK256" s="1"/>
      <c r="BL256" s="188"/>
      <c r="BM256" s="1"/>
      <c r="BN256" s="188"/>
      <c r="BO256" s="1"/>
      <c r="BP256" s="188"/>
      <c r="BQ256" s="1"/>
      <c r="BR256" s="188"/>
      <c r="BS256" s="1"/>
      <c r="BT256" s="188"/>
      <c r="BU256" s="1"/>
      <c r="BV256" s="188"/>
      <c r="BW256" s="1"/>
      <c r="BX256" s="188"/>
      <c r="BY256" s="1"/>
      <c r="BZ256" s="188"/>
      <c r="CA256" s="1"/>
      <c r="CB256" s="188"/>
      <c r="CC256" s="1"/>
      <c r="CD256" s="188"/>
      <c r="CE256" s="1"/>
      <c r="CF256" s="188"/>
      <c r="CG256" s="1"/>
      <c r="CH256" s="188"/>
      <c r="CI256" s="1"/>
      <c r="CJ256" s="188"/>
      <c r="CK256" s="1"/>
      <c r="CL256" s="188"/>
      <c r="CM256" s="1"/>
      <c r="CN256" s="188"/>
      <c r="CO256" s="1"/>
      <c r="CP256" s="188"/>
      <c r="CQ256" s="1"/>
      <c r="CR256" s="188"/>
      <c r="CS256" s="1"/>
      <c r="CT256" s="188"/>
      <c r="CU256" s="1"/>
      <c r="CV256" s="188"/>
      <c r="CW256" s="1"/>
      <c r="CX256" s="188"/>
      <c r="CY256" s="1"/>
      <c r="CZ256" s="188"/>
      <c r="DA256" s="1"/>
      <c r="DB256" s="188"/>
      <c r="DC256" s="1"/>
      <c r="DD256" s="188"/>
      <c r="DE256" s="1"/>
      <c r="DF256" s="188"/>
      <c r="DG256" s="1"/>
      <c r="DH256" s="188"/>
      <c r="DI256" s="1"/>
      <c r="DJ256" s="188"/>
      <c r="DK256" s="1"/>
      <c r="DL256" s="188"/>
      <c r="DM256" s="1"/>
      <c r="DN256" s="188"/>
      <c r="DO256" s="1"/>
      <c r="DP256" s="188"/>
      <c r="DQ256" s="1"/>
      <c r="DR256" s="188"/>
      <c r="DS256" s="1"/>
      <c r="DT256" s="188"/>
      <c r="DU256" s="1"/>
      <c r="DV256" s="188"/>
      <c r="DW256" s="1"/>
      <c r="DX256" s="188"/>
      <c r="DY256" s="1"/>
      <c r="DZ256" s="188"/>
      <c r="EA256" s="1"/>
      <c r="EB256" s="188"/>
      <c r="EC256" s="1"/>
      <c r="ED256" s="188"/>
      <c r="EE256" s="1"/>
      <c r="EF256" s="188"/>
      <c r="EG256" s="1"/>
      <c r="EH256" s="188"/>
      <c r="EI256" s="1"/>
      <c r="EJ256" s="188"/>
      <c r="EK256" s="1"/>
      <c r="EL256" s="188"/>
      <c r="EM256" s="1"/>
      <c r="EN256" s="188"/>
      <c r="EO256" s="1"/>
      <c r="EP256" s="188"/>
      <c r="EQ256" s="1"/>
      <c r="ER256" s="188"/>
      <c r="ES256" s="1"/>
      <c r="ET256" s="188"/>
      <c r="EU256" s="1"/>
      <c r="EV256" s="188"/>
      <c r="EW256" s="1"/>
      <c r="EX256" s="188"/>
      <c r="EY256" s="1"/>
      <c r="EZ256" s="188"/>
      <c r="FA256" s="1"/>
      <c r="FB256" s="188"/>
      <c r="FC256" s="1"/>
      <c r="FD256" s="188"/>
      <c r="FE256" s="1"/>
      <c r="FF256" s="188"/>
      <c r="FG256" s="1"/>
      <c r="FH256" s="188"/>
      <c r="FI256" s="1"/>
      <c r="FJ256" s="188"/>
      <c r="FK256" s="1"/>
      <c r="FL256" s="188"/>
      <c r="FM256" s="1"/>
      <c r="FN256" s="188"/>
      <c r="FO256" s="1"/>
      <c r="FP256" s="188"/>
      <c r="FQ256" s="1"/>
      <c r="FR256" s="188"/>
      <c r="FS256" s="1"/>
      <c r="FT256" s="188"/>
      <c r="FU256" s="1"/>
      <c r="FV256" s="188"/>
      <c r="FW256" s="1"/>
      <c r="FX256" s="188"/>
      <c r="FY256" s="1"/>
      <c r="FZ256" s="188"/>
      <c r="GA256" s="1"/>
      <c r="GB256" s="188"/>
      <c r="GC256" s="1"/>
      <c r="GD256" s="188"/>
      <c r="GE256" s="1"/>
      <c r="GF256" s="188"/>
      <c r="GG256" s="1"/>
      <c r="GH256" s="188"/>
      <c r="GI256" s="1"/>
      <c r="GJ256" s="188"/>
      <c r="GK256" s="1"/>
      <c r="GL256" s="188"/>
      <c r="GM256" s="1"/>
      <c r="GN256" s="188"/>
      <c r="GO256" s="1"/>
      <c r="GP256" s="188"/>
      <c r="GQ256" s="1"/>
      <c r="GR256" s="188"/>
      <c r="GS256" s="1"/>
      <c r="GT256" s="188"/>
      <c r="GU256" s="1"/>
      <c r="GV256" s="188"/>
      <c r="GW256" s="1"/>
      <c r="GX256" s="188"/>
      <c r="GY256" s="1"/>
      <c r="GZ256" s="188"/>
      <c r="HA256" s="1"/>
      <c r="HB256" s="188"/>
      <c r="HC256" s="1"/>
      <c r="HD256" s="188"/>
      <c r="HE256" s="1"/>
      <c r="HF256" s="188"/>
      <c r="HG256" s="1"/>
      <c r="HH256" s="188"/>
      <c r="HI256" s="1"/>
      <c r="HJ256" s="188"/>
      <c r="HK256" s="1"/>
      <c r="HL256" s="188"/>
      <c r="HM256" s="1"/>
      <c r="HN256" s="188"/>
      <c r="HO256" s="1"/>
      <c r="HP256" s="188"/>
      <c r="HQ256" s="1"/>
      <c r="HR256" s="188"/>
      <c r="HS256" s="1"/>
      <c r="HT256" s="188"/>
      <c r="HU256" s="1"/>
      <c r="HV256" s="188"/>
      <c r="HW256" s="1"/>
      <c r="HX256" s="188"/>
      <c r="HY256" s="1"/>
      <c r="HZ256" s="188"/>
      <c r="IA256" s="1"/>
      <c r="IB256" s="188"/>
      <c r="IC256" s="1"/>
      <c r="ID256" s="188"/>
      <c r="IE256" s="1"/>
      <c r="IF256" s="188"/>
      <c r="IG256" s="1"/>
      <c r="IH256" s="188"/>
      <c r="II256" s="1"/>
      <c r="IJ256" s="188"/>
      <c r="IK256" s="1"/>
      <c r="IL256" s="188"/>
      <c r="IM256" s="1"/>
      <c r="IN256" s="188"/>
      <c r="IO256" s="1"/>
      <c r="IP256" s="188"/>
      <c r="IQ256" s="1"/>
      <c r="IR256" s="188"/>
      <c r="IS256" s="1"/>
      <c r="IT256" s="188"/>
      <c r="IU256" s="1"/>
      <c r="IV256" s="188"/>
      <c r="IW256" s="1"/>
      <c r="IX256" s="188"/>
      <c r="IY256" s="1"/>
      <c r="IZ256" s="188"/>
      <c r="JA256" s="1"/>
      <c r="JB256" s="188"/>
      <c r="JC256" s="1"/>
      <c r="JD256" s="188"/>
      <c r="JE256" s="1"/>
      <c r="JF256" s="188"/>
      <c r="JG256" s="1"/>
      <c r="JH256" s="188"/>
      <c r="JI256" s="1"/>
      <c r="JJ256" s="188"/>
      <c r="JK256" s="1"/>
      <c r="JL256" s="188"/>
      <c r="JM256" s="1"/>
      <c r="JN256" s="188"/>
      <c r="JO256" s="1"/>
      <c r="JP256" s="188"/>
      <c r="JQ256" s="1"/>
      <c r="JR256" s="188"/>
      <c r="JS256" s="1"/>
      <c r="JT256" s="188"/>
      <c r="JU256" s="1"/>
      <c r="JV256" s="188"/>
      <c r="JW256" s="1"/>
      <c r="JX256" s="188"/>
      <c r="JY256" s="1"/>
      <c r="JZ256" s="188"/>
      <c r="KA256" s="1"/>
      <c r="KB256" s="188"/>
      <c r="KC256" s="1"/>
      <c r="KD256" s="188"/>
      <c r="KE256" s="1"/>
      <c r="KF256" s="188"/>
      <c r="KG256" s="1"/>
      <c r="KH256" s="188"/>
      <c r="KI256" s="1"/>
      <c r="KJ256" s="188"/>
      <c r="KK256" s="1"/>
      <c r="KL256" s="188"/>
      <c r="KM256" s="1"/>
      <c r="KN256" s="188"/>
      <c r="KO256" s="1"/>
      <c r="KP256" s="188"/>
      <c r="KQ256" s="1"/>
      <c r="KR256" s="188"/>
      <c r="KS256" s="1"/>
      <c r="KT256" s="188"/>
      <c r="KU256" s="1"/>
      <c r="KV256" s="188"/>
      <c r="KW256" s="1"/>
      <c r="KX256" s="188"/>
      <c r="KY256" s="1"/>
      <c r="KZ256" s="188"/>
      <c r="LA256" s="1"/>
      <c r="LB256" s="188"/>
      <c r="LC256" s="1"/>
      <c r="LD256" s="188"/>
      <c r="LE256" s="1"/>
      <c r="LF256" s="188"/>
      <c r="LG256" s="1"/>
      <c r="LH256" s="188"/>
      <c r="LI256" s="1"/>
      <c r="LJ256" s="188"/>
      <c r="LK256" s="1"/>
      <c r="LL256" s="188"/>
      <c r="LM256" s="1"/>
      <c r="LN256" s="188"/>
      <c r="LO256" s="1"/>
      <c r="LP256" s="188"/>
      <c r="LQ256" s="1"/>
      <c r="LR256" s="188"/>
      <c r="LS256" s="1"/>
      <c r="LT256" s="188"/>
      <c r="LU256" s="1"/>
      <c r="LV256" s="188"/>
      <c r="LW256" s="1"/>
      <c r="LX256" s="188"/>
      <c r="LY256" s="1"/>
      <c r="LZ256" s="188"/>
      <c r="MA256" s="1"/>
      <c r="MB256" s="188"/>
      <c r="MC256" s="1"/>
      <c r="MD256" s="188"/>
      <c r="ME256" s="1"/>
      <c r="MF256" s="188"/>
      <c r="MG256" s="1"/>
      <c r="MH256" s="188"/>
      <c r="MI256" s="1"/>
      <c r="MJ256" s="188"/>
      <c r="MK256" s="1"/>
      <c r="ML256" s="188"/>
      <c r="MM256" s="1"/>
      <c r="MN256" s="188"/>
      <c r="MO256" s="1"/>
      <c r="MP256" s="188"/>
      <c r="MQ256" s="1"/>
      <c r="MR256" s="188"/>
      <c r="MS256" s="1"/>
      <c r="MT256" s="188"/>
      <c r="MU256" s="1"/>
      <c r="MV256" s="188"/>
      <c r="MW256" s="1"/>
      <c r="MX256" s="188"/>
      <c r="MY256" s="1"/>
      <c r="MZ256" s="188"/>
      <c r="NA256" s="1"/>
      <c r="NB256" s="188"/>
      <c r="NC256" s="1"/>
      <c r="ND256" s="188"/>
      <c r="NE256" s="1"/>
      <c r="NF256" s="188"/>
      <c r="NG256" s="1"/>
      <c r="NH256" s="188"/>
      <c r="NI256" s="1"/>
      <c r="NJ256" s="188"/>
      <c r="NK256" s="1"/>
      <c r="NL256" s="188"/>
      <c r="NM256" s="1"/>
      <c r="NN256" s="188"/>
      <c r="NO256" s="1"/>
      <c r="NP256" s="188"/>
      <c r="NQ256" s="1"/>
      <c r="NR256" s="188"/>
      <c r="NS256" s="1"/>
      <c r="NT256" s="188"/>
      <c r="NU256" s="1"/>
      <c r="NV256" s="188"/>
      <c r="NW256" s="1"/>
      <c r="NX256" s="188"/>
      <c r="NY256" s="1"/>
      <c r="NZ256" s="188"/>
      <c r="OA256" s="1"/>
      <c r="OB256" s="188"/>
      <c r="OC256" s="1"/>
      <c r="OD256" s="188"/>
      <c r="OE256" s="1"/>
      <c r="OF256" s="188"/>
      <c r="OG256" s="1"/>
      <c r="OH256" s="188"/>
      <c r="OI256" s="1"/>
      <c r="OJ256" s="188"/>
      <c r="OK256" s="1"/>
      <c r="OL256" s="188"/>
      <c r="OM256" s="1"/>
      <c r="ON256" s="188"/>
      <c r="OO256" s="1"/>
      <c r="OP256" s="188"/>
      <c r="OQ256" s="1"/>
      <c r="OR256" s="188"/>
      <c r="OS256" s="1"/>
      <c r="OT256" s="188"/>
      <c r="OU256" s="1"/>
      <c r="OV256" s="188"/>
      <c r="OW256" s="1"/>
      <c r="OX256" s="188"/>
      <c r="OY256" s="1"/>
      <c r="OZ256" s="188"/>
      <c r="PA256" s="1"/>
      <c r="PB256" s="188"/>
      <c r="PC256" s="1"/>
      <c r="PD256" s="188"/>
      <c r="PE256" s="1"/>
      <c r="PF256" s="188"/>
      <c r="PG256" s="1"/>
      <c r="PH256" s="188"/>
      <c r="PI256" s="1"/>
      <c r="PJ256" s="188"/>
      <c r="PK256" s="1"/>
      <c r="PL256" s="188"/>
      <c r="PM256" s="1"/>
      <c r="PN256" s="188"/>
      <c r="PO256" s="1"/>
      <c r="PP256" s="188"/>
      <c r="PQ256" s="1"/>
      <c r="PR256" s="188"/>
      <c r="PS256" s="1"/>
      <c r="PT256" s="188"/>
      <c r="PU256" s="1"/>
      <c r="PV256" s="188"/>
      <c r="PW256" s="1"/>
      <c r="PX256" s="188"/>
      <c r="PY256" s="1"/>
      <c r="PZ256" s="188"/>
      <c r="QA256" s="1"/>
      <c r="QB256" s="188"/>
      <c r="QC256" s="1"/>
      <c r="QD256" s="188"/>
      <c r="QE256" s="1"/>
      <c r="QF256" s="188"/>
      <c r="QG256" s="1"/>
      <c r="QH256" s="188"/>
      <c r="QI256" s="1"/>
      <c r="QJ256" s="188"/>
      <c r="QK256" s="1"/>
      <c r="QL256" s="188"/>
      <c r="QM256" s="1"/>
      <c r="QN256" s="188"/>
      <c r="QO256" s="1"/>
      <c r="QP256" s="188"/>
      <c r="QQ256" s="1"/>
      <c r="QR256" s="188"/>
      <c r="QS256" s="1"/>
      <c r="QT256" s="188"/>
      <c r="QU256" s="1"/>
      <c r="QV256" s="188"/>
      <c r="QW256" s="1"/>
      <c r="QX256" s="188"/>
      <c r="QY256" s="1"/>
      <c r="QZ256" s="188"/>
      <c r="RA256" s="1"/>
      <c r="RB256" s="188"/>
      <c r="RC256" s="1"/>
      <c r="RD256" s="188"/>
      <c r="RE256" s="1"/>
      <c r="RF256" s="188"/>
      <c r="RG256" s="1"/>
      <c r="RH256" s="188"/>
      <c r="RI256" s="1"/>
      <c r="RJ256" s="188"/>
      <c r="RK256" s="1"/>
      <c r="RL256" s="188"/>
      <c r="RM256" s="1"/>
      <c r="RN256" s="188"/>
      <c r="RO256" s="1"/>
      <c r="RP256" s="188"/>
      <c r="RQ256" s="1"/>
      <c r="RR256" s="188"/>
      <c r="RS256" s="1"/>
      <c r="RT256" s="188"/>
      <c r="RU256" s="1"/>
      <c r="RV256" s="188"/>
      <c r="RW256" s="1"/>
      <c r="RX256" s="188"/>
      <c r="RY256" s="1"/>
      <c r="RZ256" s="188"/>
      <c r="SA256" s="1"/>
      <c r="SB256" s="188"/>
      <c r="SC256" s="1"/>
      <c r="SD256" s="188"/>
      <c r="SE256" s="1"/>
      <c r="SF256" s="188"/>
      <c r="SG256" s="1"/>
      <c r="SH256" s="188"/>
      <c r="SI256" s="1"/>
      <c r="SJ256" s="188"/>
      <c r="SK256" s="1"/>
      <c r="SL256" s="188"/>
      <c r="SM256" s="1"/>
      <c r="SN256" s="188"/>
      <c r="SO256" s="1"/>
      <c r="SP256" s="188"/>
      <c r="SQ256" s="1"/>
      <c r="SR256" s="188"/>
      <c r="SS256" s="1"/>
      <c r="ST256" s="188"/>
      <c r="SU256" s="1"/>
      <c r="SV256" s="188"/>
      <c r="SW256" s="1"/>
      <c r="SX256" s="188"/>
      <c r="SY256" s="1"/>
      <c r="SZ256" s="188"/>
      <c r="TA256" s="1"/>
      <c r="TB256" s="188"/>
      <c r="TC256" s="1"/>
      <c r="TD256" s="188"/>
      <c r="TE256" s="1"/>
      <c r="TF256" s="188"/>
      <c r="TG256" s="1"/>
      <c r="TH256" s="188"/>
      <c r="TI256" s="1"/>
      <c r="TJ256" s="188"/>
      <c r="TK256" s="1"/>
      <c r="TL256" s="188"/>
      <c r="TM256" s="1"/>
      <c r="TN256" s="188"/>
      <c r="TO256" s="1"/>
      <c r="TP256" s="188"/>
      <c r="TQ256" s="1"/>
      <c r="TR256" s="188"/>
      <c r="TS256" s="1"/>
      <c r="TT256" s="188"/>
      <c r="TU256" s="1"/>
      <c r="TV256" s="188"/>
      <c r="TW256" s="1"/>
      <c r="TX256" s="188"/>
      <c r="TY256" s="1"/>
      <c r="TZ256" s="188"/>
      <c r="UA256" s="1"/>
      <c r="UB256" s="188"/>
      <c r="UC256" s="1"/>
      <c r="UD256" s="188"/>
      <c r="UE256" s="1"/>
      <c r="UF256" s="188"/>
      <c r="UG256" s="1"/>
      <c r="UH256" s="188"/>
      <c r="UI256" s="1"/>
      <c r="UJ256" s="188"/>
      <c r="UK256" s="1"/>
      <c r="UL256" s="188"/>
      <c r="UM256" s="1"/>
      <c r="UN256" s="188"/>
      <c r="UO256" s="1"/>
      <c r="UP256" s="188"/>
      <c r="UQ256" s="1"/>
      <c r="UR256" s="188"/>
      <c r="US256" s="1"/>
      <c r="UT256" s="188"/>
      <c r="UU256" s="1"/>
      <c r="UV256" s="188"/>
      <c r="UW256" s="1"/>
      <c r="UX256" s="188"/>
      <c r="UY256" s="1"/>
      <c r="UZ256" s="188"/>
      <c r="VA256" s="1"/>
      <c r="VB256" s="188"/>
      <c r="VC256" s="1"/>
      <c r="VD256" s="188"/>
      <c r="VE256" s="1"/>
      <c r="VF256" s="188"/>
      <c r="VG256" s="1"/>
      <c r="VH256" s="188"/>
      <c r="VI256" s="1"/>
      <c r="VJ256" s="188"/>
      <c r="VK256" s="1"/>
      <c r="VL256" s="188"/>
      <c r="VM256" s="1"/>
      <c r="VN256" s="188"/>
      <c r="VO256" s="1"/>
      <c r="VP256" s="188"/>
      <c r="VQ256" s="1"/>
      <c r="VR256" s="188"/>
      <c r="VS256" s="1"/>
      <c r="VT256" s="188"/>
      <c r="VU256" s="1"/>
      <c r="VV256" s="188"/>
      <c r="VW256" s="1"/>
      <c r="VX256" s="188"/>
      <c r="VY256" s="1"/>
      <c r="VZ256" s="188"/>
      <c r="WA256" s="1"/>
      <c r="WB256" s="188"/>
      <c r="WC256" s="1"/>
      <c r="WD256" s="188"/>
      <c r="WE256" s="1"/>
      <c r="WF256" s="188"/>
      <c r="WG256" s="1"/>
      <c r="WH256" s="188"/>
      <c r="WI256" s="1"/>
      <c r="WJ256" s="188"/>
      <c r="WK256" s="1"/>
    </row>
    <row r="257" s="561" customFormat="1" ht="58.5" customHeight="1">
      <c r="A257" s="190">
        <v>10</v>
      </c>
      <c r="B257" s="219" t="s">
        <v>108</v>
      </c>
      <c r="C257" s="443" t="s">
        <v>269</v>
      </c>
      <c r="D257" s="363"/>
      <c r="E257" s="222" t="s">
        <v>101</v>
      </c>
      <c r="F257" s="259" t="s">
        <v>270</v>
      </c>
      <c r="G257" s="327">
        <v>2024</v>
      </c>
      <c r="H257" s="230">
        <v>96</v>
      </c>
      <c r="I257" s="428">
        <f>H257</f>
        <v>96</v>
      </c>
      <c r="J257" s="259">
        <v>0</v>
      </c>
      <c r="K257" s="341">
        <v>100</v>
      </c>
      <c r="L257" s="562" t="s">
        <v>271</v>
      </c>
      <c r="M257" s="147"/>
      <c r="N257" s="147"/>
      <c r="O257" s="147">
        <v>1</v>
      </c>
      <c r="P257" s="147"/>
      <c r="Q257" s="147">
        <v>1</v>
      </c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  <c r="AD257" s="147"/>
      <c r="AE257" s="147"/>
      <c r="AF257" s="147"/>
      <c r="AG257" s="147"/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249"/>
      <c r="BH257" s="188"/>
      <c r="BI257" s="1"/>
      <c r="BJ257" s="188"/>
      <c r="BK257" s="1"/>
      <c r="BL257" s="188"/>
      <c r="BM257" s="1"/>
      <c r="BN257" s="188"/>
      <c r="BO257" s="1"/>
      <c r="BP257" s="188"/>
      <c r="BQ257" s="1"/>
      <c r="BR257" s="188"/>
      <c r="BS257" s="1"/>
      <c r="BT257" s="188"/>
      <c r="BU257" s="1"/>
      <c r="BV257" s="188"/>
      <c r="BW257" s="1"/>
      <c r="BX257" s="188"/>
      <c r="BY257" s="1"/>
      <c r="BZ257" s="188"/>
      <c r="CA257" s="1"/>
      <c r="CB257" s="188"/>
      <c r="CC257" s="1"/>
      <c r="CD257" s="188"/>
      <c r="CE257" s="1"/>
      <c r="CF257" s="188"/>
      <c r="CG257" s="1"/>
      <c r="CH257" s="188"/>
      <c r="CI257" s="1"/>
      <c r="CJ257" s="188"/>
      <c r="CK257" s="1"/>
      <c r="CL257" s="188"/>
      <c r="CM257" s="1"/>
      <c r="CN257" s="188"/>
      <c r="CO257" s="1"/>
      <c r="CP257" s="188"/>
      <c r="CQ257" s="1"/>
      <c r="CR257" s="188"/>
      <c r="CS257" s="1"/>
      <c r="CT257" s="188"/>
      <c r="CU257" s="1"/>
      <c r="CV257" s="188"/>
      <c r="CW257" s="1"/>
      <c r="CX257" s="188"/>
      <c r="CY257" s="1"/>
      <c r="CZ257" s="188"/>
      <c r="DA257" s="1"/>
      <c r="DB257" s="188"/>
      <c r="DC257" s="1"/>
      <c r="DD257" s="188"/>
      <c r="DE257" s="1"/>
      <c r="DF257" s="188"/>
      <c r="DG257" s="1"/>
      <c r="DH257" s="188"/>
      <c r="DI257" s="1"/>
      <c r="DJ257" s="188"/>
      <c r="DK257" s="1"/>
      <c r="DL257" s="188"/>
      <c r="DM257" s="1"/>
      <c r="DN257" s="188"/>
      <c r="DO257" s="1"/>
      <c r="DP257" s="188"/>
      <c r="DQ257" s="1"/>
      <c r="DR257" s="188"/>
      <c r="DS257" s="1"/>
      <c r="DT257" s="188"/>
      <c r="DU257" s="1"/>
      <c r="DV257" s="188"/>
      <c r="DW257" s="1"/>
      <c r="DX257" s="188"/>
      <c r="DY257" s="1"/>
      <c r="DZ257" s="188"/>
      <c r="EA257" s="1"/>
      <c r="EB257" s="188"/>
      <c r="EC257" s="1"/>
      <c r="ED257" s="188"/>
      <c r="EE257" s="1"/>
      <c r="EF257" s="188"/>
      <c r="EG257" s="1"/>
      <c r="EH257" s="188"/>
      <c r="EI257" s="1"/>
      <c r="EJ257" s="188"/>
      <c r="EK257" s="1"/>
      <c r="EL257" s="188"/>
      <c r="EM257" s="1"/>
      <c r="EN257" s="188"/>
      <c r="EO257" s="1"/>
      <c r="EP257" s="188"/>
      <c r="EQ257" s="1"/>
      <c r="ER257" s="188"/>
      <c r="ES257" s="1"/>
      <c r="ET257" s="188"/>
      <c r="EU257" s="1"/>
      <c r="EV257" s="188"/>
      <c r="EW257" s="1"/>
      <c r="EX257" s="188"/>
      <c r="EY257" s="1"/>
      <c r="EZ257" s="188"/>
      <c r="FA257" s="1"/>
      <c r="FB257" s="188"/>
      <c r="FC257" s="1"/>
      <c r="FD257" s="188"/>
      <c r="FE257" s="1"/>
      <c r="FF257" s="188"/>
      <c r="FG257" s="1"/>
      <c r="FH257" s="188"/>
      <c r="FI257" s="1"/>
      <c r="FJ257" s="188"/>
      <c r="FK257" s="1"/>
      <c r="FL257" s="188"/>
      <c r="FM257" s="1"/>
      <c r="FN257" s="188"/>
      <c r="FO257" s="1"/>
      <c r="FP257" s="188"/>
      <c r="FQ257" s="1"/>
      <c r="FR257" s="188"/>
      <c r="FS257" s="1"/>
      <c r="FT257" s="188"/>
      <c r="FU257" s="1"/>
      <c r="FV257" s="188"/>
      <c r="FW257" s="1"/>
      <c r="FX257" s="188"/>
      <c r="FY257" s="1"/>
      <c r="FZ257" s="188"/>
      <c r="GA257" s="1"/>
      <c r="GB257" s="188"/>
      <c r="GC257" s="1"/>
      <c r="GD257" s="188"/>
      <c r="GE257" s="1"/>
      <c r="GF257" s="188"/>
      <c r="GG257" s="1"/>
      <c r="GH257" s="188"/>
      <c r="GI257" s="1"/>
      <c r="GJ257" s="188"/>
      <c r="GK257" s="1"/>
      <c r="GL257" s="188"/>
      <c r="GM257" s="1"/>
      <c r="GN257" s="188"/>
      <c r="GO257" s="1"/>
      <c r="GP257" s="188"/>
      <c r="GQ257" s="1"/>
      <c r="GR257" s="188"/>
      <c r="GS257" s="1"/>
      <c r="GT257" s="188"/>
      <c r="GU257" s="1"/>
      <c r="GV257" s="188"/>
      <c r="GW257" s="1"/>
      <c r="GX257" s="188"/>
      <c r="GY257" s="1"/>
      <c r="GZ257" s="188"/>
      <c r="HA257" s="1"/>
      <c r="HB257" s="188"/>
      <c r="HC257" s="1"/>
      <c r="HD257" s="188"/>
      <c r="HE257" s="1"/>
      <c r="HF257" s="188"/>
      <c r="HG257" s="1"/>
      <c r="HH257" s="188"/>
      <c r="HI257" s="1"/>
      <c r="HJ257" s="188"/>
      <c r="HK257" s="1"/>
      <c r="HL257" s="188"/>
      <c r="HM257" s="1"/>
      <c r="HN257" s="188"/>
      <c r="HO257" s="1"/>
      <c r="HP257" s="188"/>
      <c r="HQ257" s="1"/>
      <c r="HR257" s="188"/>
      <c r="HS257" s="1"/>
      <c r="HT257" s="188"/>
      <c r="HU257" s="1"/>
      <c r="HV257" s="188"/>
      <c r="HW257" s="1"/>
      <c r="HX257" s="188"/>
      <c r="HY257" s="1"/>
      <c r="HZ257" s="188"/>
      <c r="IA257" s="1"/>
      <c r="IB257" s="188"/>
      <c r="IC257" s="1"/>
      <c r="ID257" s="188"/>
      <c r="IE257" s="1"/>
      <c r="IF257" s="188"/>
      <c r="IG257" s="1"/>
      <c r="IH257" s="188"/>
      <c r="II257" s="1"/>
      <c r="IJ257" s="188"/>
      <c r="IK257" s="1"/>
      <c r="IL257" s="188"/>
      <c r="IM257" s="1"/>
      <c r="IN257" s="188"/>
      <c r="IO257" s="1"/>
      <c r="IP257" s="188"/>
      <c r="IQ257" s="1"/>
      <c r="IR257" s="188"/>
      <c r="IS257" s="1"/>
      <c r="IT257" s="188"/>
      <c r="IU257" s="1"/>
      <c r="IV257" s="188"/>
      <c r="IW257" s="1"/>
      <c r="IX257" s="188"/>
      <c r="IY257" s="1"/>
      <c r="IZ257" s="188"/>
      <c r="JA257" s="1"/>
      <c r="JB257" s="188"/>
      <c r="JC257" s="1"/>
      <c r="JD257" s="188"/>
      <c r="JE257" s="1"/>
      <c r="JF257" s="188"/>
      <c r="JG257" s="1"/>
      <c r="JH257" s="188"/>
      <c r="JI257" s="1"/>
      <c r="JJ257" s="188"/>
      <c r="JK257" s="1"/>
      <c r="JL257" s="188"/>
      <c r="JM257" s="1"/>
      <c r="JN257" s="188"/>
      <c r="JO257" s="1"/>
      <c r="JP257" s="188"/>
      <c r="JQ257" s="1"/>
      <c r="JR257" s="188"/>
      <c r="JS257" s="1"/>
      <c r="JT257" s="188"/>
      <c r="JU257" s="1"/>
      <c r="JV257" s="188"/>
      <c r="JW257" s="1"/>
      <c r="JX257" s="188"/>
      <c r="JY257" s="1"/>
      <c r="JZ257" s="188"/>
      <c r="KA257" s="1"/>
      <c r="KB257" s="188"/>
      <c r="KC257" s="1"/>
      <c r="KD257" s="188"/>
      <c r="KE257" s="1"/>
      <c r="KF257" s="188"/>
      <c r="KG257" s="1"/>
      <c r="KH257" s="188"/>
      <c r="KI257" s="1"/>
      <c r="KJ257" s="188"/>
      <c r="KK257" s="1"/>
      <c r="KL257" s="188"/>
      <c r="KM257" s="1"/>
      <c r="KN257" s="188"/>
      <c r="KO257" s="1"/>
      <c r="KP257" s="188"/>
      <c r="KQ257" s="1"/>
      <c r="KR257" s="188"/>
      <c r="KS257" s="1"/>
      <c r="KT257" s="188"/>
      <c r="KU257" s="1"/>
      <c r="KV257" s="188"/>
      <c r="KW257" s="1"/>
      <c r="KX257" s="188"/>
      <c r="KY257" s="1"/>
      <c r="KZ257" s="188"/>
      <c r="LA257" s="1"/>
      <c r="LB257" s="188"/>
      <c r="LC257" s="1"/>
      <c r="LD257" s="188"/>
      <c r="LE257" s="1"/>
      <c r="LF257" s="188"/>
      <c r="LG257" s="1"/>
      <c r="LH257" s="188"/>
      <c r="LI257" s="1"/>
      <c r="LJ257" s="188"/>
      <c r="LK257" s="1"/>
      <c r="LL257" s="188"/>
      <c r="LM257" s="1"/>
      <c r="LN257" s="188"/>
      <c r="LO257" s="1"/>
      <c r="LP257" s="188"/>
      <c r="LQ257" s="1"/>
      <c r="LR257" s="188"/>
      <c r="LS257" s="1"/>
      <c r="LT257" s="188"/>
      <c r="LU257" s="1"/>
      <c r="LV257" s="188"/>
      <c r="LW257" s="1"/>
      <c r="LX257" s="188"/>
      <c r="LY257" s="1"/>
      <c r="LZ257" s="188"/>
      <c r="MA257" s="1"/>
      <c r="MB257" s="188"/>
      <c r="MC257" s="1"/>
      <c r="MD257" s="188"/>
      <c r="ME257" s="1"/>
      <c r="MF257" s="188"/>
      <c r="MG257" s="1"/>
      <c r="MH257" s="188"/>
      <c r="MI257" s="1"/>
      <c r="MJ257" s="188"/>
      <c r="MK257" s="1"/>
      <c r="ML257" s="188"/>
      <c r="MM257" s="1"/>
      <c r="MN257" s="188"/>
      <c r="MO257" s="1"/>
      <c r="MP257" s="188"/>
      <c r="MQ257" s="1"/>
      <c r="MR257" s="188"/>
      <c r="MS257" s="1"/>
      <c r="MT257" s="188"/>
      <c r="MU257" s="1"/>
      <c r="MV257" s="188"/>
      <c r="MW257" s="1"/>
      <c r="MX257" s="188"/>
      <c r="MY257" s="1"/>
      <c r="MZ257" s="188"/>
      <c r="NA257" s="1"/>
      <c r="NB257" s="188"/>
      <c r="NC257" s="1"/>
      <c r="ND257" s="188"/>
      <c r="NE257" s="1"/>
      <c r="NF257" s="188"/>
      <c r="NG257" s="1"/>
      <c r="NH257" s="188"/>
      <c r="NI257" s="1"/>
      <c r="NJ257" s="188"/>
      <c r="NK257" s="1"/>
      <c r="NL257" s="188"/>
      <c r="NM257" s="1"/>
      <c r="NN257" s="188"/>
      <c r="NO257" s="1"/>
      <c r="NP257" s="188"/>
      <c r="NQ257" s="1"/>
      <c r="NR257" s="188"/>
      <c r="NS257" s="1"/>
      <c r="NT257" s="188"/>
      <c r="NU257" s="1"/>
      <c r="NV257" s="188"/>
      <c r="NW257" s="1"/>
      <c r="NX257" s="188"/>
      <c r="NY257" s="1"/>
      <c r="NZ257" s="188"/>
      <c r="OA257" s="1"/>
      <c r="OB257" s="188"/>
      <c r="OC257" s="1"/>
      <c r="OD257" s="188"/>
      <c r="OE257" s="1"/>
      <c r="OF257" s="188"/>
      <c r="OG257" s="1"/>
      <c r="OH257" s="188"/>
      <c r="OI257" s="1"/>
      <c r="OJ257" s="188"/>
      <c r="OK257" s="1"/>
      <c r="OL257" s="188"/>
      <c r="OM257" s="1"/>
      <c r="ON257" s="188"/>
      <c r="OO257" s="1"/>
      <c r="OP257" s="188"/>
      <c r="OQ257" s="1"/>
      <c r="OR257" s="188"/>
      <c r="OS257" s="1"/>
      <c r="OT257" s="188"/>
      <c r="OU257" s="1"/>
      <c r="OV257" s="188"/>
      <c r="OW257" s="1"/>
      <c r="OX257" s="188"/>
      <c r="OY257" s="1"/>
      <c r="OZ257" s="188"/>
      <c r="PA257" s="1"/>
      <c r="PB257" s="188"/>
      <c r="PC257" s="1"/>
      <c r="PD257" s="188"/>
      <c r="PE257" s="1"/>
      <c r="PF257" s="188"/>
      <c r="PG257" s="1"/>
      <c r="PH257" s="188"/>
      <c r="PI257" s="1"/>
      <c r="PJ257" s="188"/>
      <c r="PK257" s="1"/>
      <c r="PL257" s="188"/>
      <c r="PM257" s="1"/>
      <c r="PN257" s="188"/>
      <c r="PO257" s="1"/>
      <c r="PP257" s="188"/>
      <c r="PQ257" s="1"/>
      <c r="PR257" s="188"/>
      <c r="PS257" s="1"/>
      <c r="PT257" s="188"/>
      <c r="PU257" s="1"/>
      <c r="PV257" s="188"/>
      <c r="PW257" s="1"/>
      <c r="PX257" s="188"/>
      <c r="PY257" s="1"/>
      <c r="PZ257" s="188"/>
      <c r="QA257" s="1"/>
      <c r="QB257" s="188"/>
      <c r="QC257" s="1"/>
      <c r="QD257" s="188"/>
      <c r="QE257" s="1"/>
      <c r="QF257" s="188"/>
      <c r="QG257" s="1"/>
      <c r="QH257" s="188"/>
      <c r="QI257" s="1"/>
      <c r="QJ257" s="188"/>
      <c r="QK257" s="1"/>
      <c r="QL257" s="188"/>
      <c r="QM257" s="1"/>
      <c r="QN257" s="188"/>
      <c r="QO257" s="1"/>
      <c r="QP257" s="188"/>
      <c r="QQ257" s="1"/>
      <c r="QR257" s="188"/>
      <c r="QS257" s="1"/>
      <c r="QT257" s="188"/>
      <c r="QU257" s="1"/>
      <c r="QV257" s="188"/>
      <c r="QW257" s="1"/>
      <c r="QX257" s="188"/>
      <c r="QY257" s="1"/>
      <c r="QZ257" s="188"/>
      <c r="RA257" s="1"/>
      <c r="RB257" s="188"/>
      <c r="RC257" s="1"/>
      <c r="RD257" s="188"/>
      <c r="RE257" s="1"/>
      <c r="RF257" s="188"/>
      <c r="RG257" s="1"/>
      <c r="RH257" s="188"/>
      <c r="RI257" s="1"/>
      <c r="RJ257" s="188"/>
      <c r="RK257" s="1"/>
      <c r="RL257" s="188"/>
      <c r="RM257" s="1"/>
      <c r="RN257" s="188"/>
      <c r="RO257" s="1"/>
      <c r="RP257" s="188"/>
      <c r="RQ257" s="1"/>
      <c r="RR257" s="188"/>
      <c r="RS257" s="1"/>
      <c r="RT257" s="188"/>
      <c r="RU257" s="1"/>
      <c r="RV257" s="188"/>
      <c r="RW257" s="1"/>
      <c r="RX257" s="188"/>
      <c r="RY257" s="1"/>
      <c r="RZ257" s="188"/>
      <c r="SA257" s="1"/>
      <c r="SB257" s="188"/>
      <c r="SC257" s="1"/>
      <c r="SD257" s="188"/>
      <c r="SE257" s="1"/>
      <c r="SF257" s="188"/>
      <c r="SG257" s="1"/>
      <c r="SH257" s="188"/>
      <c r="SI257" s="1"/>
      <c r="SJ257" s="188"/>
      <c r="SK257" s="1"/>
      <c r="SL257" s="188"/>
      <c r="SM257" s="1"/>
      <c r="SN257" s="188"/>
      <c r="SO257" s="1"/>
      <c r="SP257" s="188"/>
      <c r="SQ257" s="1"/>
      <c r="SR257" s="188"/>
      <c r="SS257" s="1"/>
      <c r="ST257" s="188"/>
      <c r="SU257" s="1"/>
      <c r="SV257" s="188"/>
      <c r="SW257" s="1"/>
      <c r="SX257" s="188"/>
      <c r="SY257" s="1"/>
      <c r="SZ257" s="188"/>
      <c r="TA257" s="1"/>
      <c r="TB257" s="188"/>
      <c r="TC257" s="1"/>
      <c r="TD257" s="188"/>
      <c r="TE257" s="1"/>
      <c r="TF257" s="188"/>
      <c r="TG257" s="1"/>
      <c r="TH257" s="188"/>
      <c r="TI257" s="1"/>
      <c r="TJ257" s="188"/>
      <c r="TK257" s="1"/>
      <c r="TL257" s="188"/>
      <c r="TM257" s="1"/>
      <c r="TN257" s="188"/>
      <c r="TO257" s="1"/>
      <c r="TP257" s="188"/>
      <c r="TQ257" s="1"/>
      <c r="TR257" s="188"/>
      <c r="TS257" s="1"/>
      <c r="TT257" s="188"/>
      <c r="TU257" s="1"/>
      <c r="TV257" s="188"/>
      <c r="TW257" s="1"/>
      <c r="TX257" s="188"/>
      <c r="TY257" s="1"/>
      <c r="TZ257" s="188"/>
      <c r="UA257" s="1"/>
      <c r="UB257" s="188"/>
      <c r="UC257" s="1"/>
      <c r="UD257" s="188"/>
      <c r="UE257" s="1"/>
      <c r="UF257" s="188"/>
      <c r="UG257" s="1"/>
      <c r="UH257" s="188"/>
      <c r="UI257" s="1"/>
      <c r="UJ257" s="188"/>
      <c r="UK257" s="1"/>
      <c r="UL257" s="188"/>
      <c r="UM257" s="1"/>
      <c r="UN257" s="188"/>
      <c r="UO257" s="1"/>
      <c r="UP257" s="188"/>
      <c r="UQ257" s="1"/>
      <c r="UR257" s="188"/>
      <c r="US257" s="1"/>
      <c r="UT257" s="188"/>
      <c r="UU257" s="1"/>
      <c r="UV257" s="188"/>
      <c r="UW257" s="1"/>
      <c r="UX257" s="188"/>
      <c r="UY257" s="1"/>
      <c r="UZ257" s="188"/>
      <c r="VA257" s="1"/>
      <c r="VB257" s="188"/>
      <c r="VC257" s="1"/>
      <c r="VD257" s="188"/>
      <c r="VE257" s="1"/>
      <c r="VF257" s="188"/>
      <c r="VG257" s="1"/>
      <c r="VH257" s="188"/>
      <c r="VI257" s="1"/>
      <c r="VJ257" s="188"/>
      <c r="VK257" s="1"/>
      <c r="VL257" s="188"/>
      <c r="VM257" s="1"/>
      <c r="VN257" s="188"/>
      <c r="VO257" s="1"/>
      <c r="VP257" s="188"/>
      <c r="VQ257" s="1"/>
      <c r="VR257" s="188"/>
      <c r="VS257" s="1"/>
      <c r="VT257" s="188"/>
      <c r="VU257" s="1"/>
      <c r="VV257" s="188"/>
      <c r="VW257" s="1"/>
      <c r="VX257" s="188"/>
      <c r="VY257" s="1"/>
      <c r="VZ257" s="188"/>
      <c r="WA257" s="1"/>
      <c r="WB257" s="188"/>
      <c r="WC257" s="1"/>
      <c r="WD257" s="188"/>
      <c r="WE257" s="1"/>
      <c r="WF257" s="188"/>
      <c r="WG257" s="1"/>
      <c r="WH257" s="188"/>
      <c r="WI257" s="1"/>
      <c r="WJ257" s="188"/>
      <c r="WK257" s="1"/>
      <c r="WL257" s="188"/>
    </row>
    <row r="258" s="561" customFormat="1" ht="24">
      <c r="A258" s="198">
        <v>11</v>
      </c>
      <c r="B258" s="190" t="s">
        <v>272</v>
      </c>
      <c r="C258" s="258" t="s">
        <v>273</v>
      </c>
      <c r="D258" s="363"/>
      <c r="E258" s="242"/>
      <c r="F258" s="242"/>
      <c r="G258" s="234">
        <v>2024</v>
      </c>
      <c r="H258" s="558">
        <v>9.9600000000000009</v>
      </c>
      <c r="I258" s="563">
        <v>7.0999999999999996</v>
      </c>
      <c r="J258" s="564">
        <v>0</v>
      </c>
      <c r="K258" s="565">
        <v>100</v>
      </c>
      <c r="L258" s="340" t="s">
        <v>274</v>
      </c>
      <c r="M258" s="566"/>
      <c r="N258" s="566"/>
      <c r="O258" s="566"/>
      <c r="P258" s="566"/>
      <c r="Q258" s="566">
        <v>1</v>
      </c>
      <c r="R258" s="566"/>
      <c r="S258" s="566"/>
      <c r="T258" s="566"/>
      <c r="U258" s="566"/>
      <c r="V258" s="566"/>
      <c r="W258" s="566"/>
      <c r="X258" s="566"/>
      <c r="Y258" s="566"/>
      <c r="Z258" s="566"/>
      <c r="AA258" s="566"/>
      <c r="AB258" s="566"/>
      <c r="AC258" s="566"/>
      <c r="AD258" s="566"/>
      <c r="AE258" s="566"/>
      <c r="AF258" s="566"/>
      <c r="AG258" s="566"/>
      <c r="AH258" s="566"/>
      <c r="AI258" s="566"/>
      <c r="AJ258" s="566"/>
      <c r="AK258" s="566"/>
      <c r="AL258" s="566"/>
      <c r="AM258" s="566"/>
      <c r="AN258" s="566"/>
      <c r="AO258" s="566"/>
      <c r="AP258" s="566"/>
      <c r="AQ258" s="566"/>
      <c r="AR258" s="566"/>
      <c r="AS258" s="566"/>
      <c r="AT258" s="566"/>
      <c r="AU258" s="566"/>
      <c r="AV258" s="566"/>
      <c r="AW258" s="566"/>
      <c r="AX258" s="566"/>
      <c r="AY258" s="566"/>
      <c r="AZ258" s="566"/>
      <c r="BA258" s="566"/>
      <c r="BB258" s="566"/>
      <c r="BC258" s="566"/>
      <c r="BD258" s="566"/>
      <c r="BE258" s="566"/>
      <c r="BF258" s="566"/>
      <c r="BG258" s="567"/>
      <c r="BH258" s="561"/>
      <c r="BI258" s="561"/>
      <c r="BJ258" s="561"/>
      <c r="BK258" s="561"/>
      <c r="BL258" s="561"/>
      <c r="BM258" s="561"/>
      <c r="BN258" s="561"/>
      <c r="BO258" s="561"/>
      <c r="BP258" s="561"/>
      <c r="BQ258" s="561"/>
      <c r="BR258" s="561"/>
      <c r="BS258" s="561"/>
      <c r="BT258" s="561"/>
      <c r="BU258" s="561"/>
      <c r="BV258" s="561"/>
      <c r="BW258" s="561"/>
      <c r="BX258" s="561"/>
      <c r="BY258" s="561"/>
      <c r="BZ258" s="561"/>
      <c r="CA258" s="561"/>
      <c r="CB258" s="561"/>
      <c r="CC258" s="561"/>
      <c r="CD258" s="561"/>
      <c r="CE258" s="561"/>
      <c r="CF258" s="561"/>
      <c r="CG258" s="561"/>
      <c r="CH258" s="561"/>
      <c r="CI258" s="561"/>
      <c r="CJ258" s="561"/>
      <c r="CK258" s="561"/>
      <c r="CL258" s="561"/>
      <c r="CM258" s="561"/>
      <c r="CN258" s="561"/>
      <c r="CO258" s="561"/>
      <c r="CP258" s="561"/>
      <c r="CQ258" s="561"/>
      <c r="CR258" s="561"/>
      <c r="CS258" s="561"/>
      <c r="CT258" s="561"/>
      <c r="CU258" s="561"/>
      <c r="CV258" s="561"/>
      <c r="CW258" s="561"/>
      <c r="CX258" s="561"/>
      <c r="CY258" s="561"/>
      <c r="CZ258" s="561"/>
      <c r="DA258" s="561"/>
      <c r="DB258" s="561"/>
      <c r="DC258" s="561"/>
      <c r="DD258" s="561"/>
      <c r="DE258" s="561"/>
      <c r="DF258" s="561"/>
      <c r="DG258" s="561"/>
      <c r="DH258" s="561"/>
      <c r="DI258" s="561"/>
      <c r="DJ258" s="561"/>
      <c r="DK258" s="561"/>
      <c r="DL258" s="561"/>
      <c r="DM258" s="561"/>
      <c r="DN258" s="561"/>
      <c r="DO258" s="561"/>
      <c r="DP258" s="561"/>
      <c r="DQ258" s="561"/>
      <c r="DR258" s="561"/>
      <c r="DS258" s="561"/>
      <c r="DT258" s="561"/>
      <c r="DU258" s="561"/>
      <c r="DV258" s="561"/>
      <c r="DW258" s="561"/>
      <c r="DX258" s="561"/>
      <c r="DY258" s="561"/>
      <c r="DZ258" s="561"/>
      <c r="EA258" s="561"/>
      <c r="EB258" s="561"/>
      <c r="EC258" s="561"/>
      <c r="ED258" s="561"/>
      <c r="EE258" s="561"/>
      <c r="EF258" s="561"/>
      <c r="EG258" s="561"/>
      <c r="EH258" s="561"/>
      <c r="EI258" s="561"/>
      <c r="EJ258" s="561"/>
      <c r="EK258" s="561"/>
      <c r="EL258" s="561"/>
      <c r="EM258" s="561"/>
      <c r="EN258" s="561"/>
      <c r="EO258" s="561"/>
      <c r="EP258" s="561"/>
      <c r="EQ258" s="561"/>
      <c r="ER258" s="561"/>
      <c r="ES258" s="561"/>
      <c r="ET258" s="561"/>
      <c r="EU258" s="561"/>
      <c r="EV258" s="561"/>
      <c r="EW258" s="561"/>
      <c r="EX258" s="561"/>
      <c r="EY258" s="561"/>
      <c r="EZ258" s="561"/>
      <c r="FA258" s="561"/>
      <c r="FB258" s="561"/>
      <c r="FC258" s="561"/>
      <c r="FD258" s="561"/>
      <c r="FE258" s="561"/>
      <c r="FF258" s="561"/>
      <c r="FG258" s="561"/>
      <c r="FH258" s="561"/>
      <c r="FI258" s="561"/>
      <c r="FJ258" s="561"/>
      <c r="FK258" s="561"/>
      <c r="FL258" s="561"/>
      <c r="FM258" s="561"/>
      <c r="FN258" s="561"/>
      <c r="FO258" s="561"/>
      <c r="FP258" s="561"/>
      <c r="FQ258" s="561"/>
      <c r="FR258" s="561"/>
      <c r="FS258" s="561"/>
      <c r="FT258" s="561"/>
      <c r="FU258" s="561"/>
      <c r="FV258" s="561"/>
      <c r="FW258" s="561"/>
      <c r="FX258" s="561"/>
      <c r="FY258" s="561"/>
      <c r="FZ258" s="561"/>
      <c r="GA258" s="561"/>
      <c r="GB258" s="561"/>
      <c r="GC258" s="561"/>
      <c r="GD258" s="561"/>
      <c r="GE258" s="561"/>
      <c r="GF258" s="561"/>
      <c r="GG258" s="561"/>
      <c r="GH258" s="561"/>
      <c r="GI258" s="561"/>
      <c r="GJ258" s="561"/>
      <c r="GK258" s="561"/>
      <c r="GL258" s="561"/>
      <c r="GM258" s="561"/>
      <c r="GN258" s="561"/>
      <c r="GO258" s="561"/>
      <c r="GP258" s="561"/>
      <c r="GQ258" s="561"/>
      <c r="GR258" s="561"/>
      <c r="GS258" s="561"/>
      <c r="GT258" s="561"/>
      <c r="GU258" s="561"/>
      <c r="GV258" s="561"/>
      <c r="GW258" s="561"/>
      <c r="GX258" s="561"/>
      <c r="GY258" s="561"/>
      <c r="GZ258" s="561"/>
      <c r="HA258" s="561"/>
      <c r="HB258" s="561"/>
      <c r="HC258" s="561"/>
      <c r="HD258" s="561"/>
      <c r="HE258" s="561"/>
      <c r="HF258" s="561"/>
      <c r="HG258" s="561"/>
      <c r="HH258" s="561"/>
      <c r="HI258" s="561"/>
      <c r="HJ258" s="561"/>
      <c r="HK258" s="561"/>
      <c r="HL258" s="561"/>
      <c r="HM258" s="561"/>
      <c r="HN258" s="561"/>
      <c r="HO258" s="561"/>
      <c r="HP258" s="561"/>
      <c r="HQ258" s="561"/>
      <c r="HR258" s="561"/>
      <c r="HS258" s="561"/>
      <c r="HT258" s="561"/>
      <c r="HU258" s="561"/>
      <c r="HV258" s="561"/>
      <c r="HW258" s="561"/>
      <c r="HX258" s="561"/>
      <c r="HY258" s="561"/>
      <c r="HZ258" s="561"/>
      <c r="IA258" s="561"/>
      <c r="IB258" s="561"/>
      <c r="IC258" s="561"/>
      <c r="ID258" s="561"/>
      <c r="IE258" s="561"/>
      <c r="IF258" s="561"/>
      <c r="IG258" s="561"/>
      <c r="IH258" s="561"/>
      <c r="II258" s="561"/>
      <c r="IJ258" s="561"/>
      <c r="IK258" s="561"/>
      <c r="IL258" s="561"/>
      <c r="IM258" s="561"/>
      <c r="IN258" s="561"/>
      <c r="IO258" s="561"/>
      <c r="IP258" s="561"/>
      <c r="IQ258" s="561"/>
      <c r="IR258" s="561"/>
      <c r="IS258" s="561"/>
      <c r="IT258" s="561"/>
      <c r="IU258" s="561"/>
      <c r="IV258" s="561"/>
      <c r="IW258" s="561"/>
      <c r="IX258" s="561"/>
      <c r="IY258" s="561"/>
      <c r="IZ258" s="561"/>
      <c r="JA258" s="561"/>
      <c r="JB258" s="561"/>
      <c r="JC258" s="561"/>
      <c r="JD258" s="561"/>
      <c r="JE258" s="561"/>
      <c r="JF258" s="561"/>
      <c r="JG258" s="561"/>
      <c r="JH258" s="561"/>
      <c r="JI258" s="561"/>
      <c r="JJ258" s="561"/>
      <c r="JK258" s="561"/>
      <c r="JL258" s="561"/>
      <c r="JM258" s="561"/>
      <c r="JN258" s="561"/>
      <c r="JO258" s="561"/>
      <c r="JP258" s="561"/>
      <c r="JQ258" s="561"/>
      <c r="JR258" s="561"/>
      <c r="JS258" s="561"/>
      <c r="JT258" s="561"/>
      <c r="JU258" s="561"/>
      <c r="JV258" s="561"/>
      <c r="JW258" s="561"/>
      <c r="JX258" s="561"/>
      <c r="JY258" s="561"/>
      <c r="JZ258" s="561"/>
      <c r="KA258" s="561"/>
      <c r="KB258" s="561"/>
      <c r="KC258" s="561"/>
      <c r="KD258" s="561"/>
      <c r="KE258" s="561"/>
      <c r="KF258" s="561"/>
      <c r="KG258" s="561"/>
      <c r="KH258" s="561"/>
      <c r="KI258" s="561"/>
      <c r="KJ258" s="561"/>
      <c r="KK258" s="561"/>
      <c r="KL258" s="561"/>
      <c r="KM258" s="561"/>
      <c r="KN258" s="561"/>
      <c r="KO258" s="561"/>
      <c r="KP258" s="561"/>
      <c r="KQ258" s="561"/>
      <c r="KR258" s="561"/>
      <c r="KS258" s="561"/>
      <c r="KT258" s="561"/>
      <c r="KU258" s="561"/>
      <c r="KV258" s="561"/>
      <c r="KW258" s="561"/>
      <c r="KX258" s="561"/>
      <c r="KY258" s="561"/>
      <c r="KZ258" s="561"/>
      <c r="LA258" s="561"/>
      <c r="LB258" s="561"/>
      <c r="LC258" s="561"/>
      <c r="LD258" s="561"/>
      <c r="LE258" s="561"/>
      <c r="LF258" s="561"/>
      <c r="LG258" s="561"/>
      <c r="LH258" s="561"/>
      <c r="LI258" s="561"/>
      <c r="LJ258" s="561"/>
      <c r="LK258" s="561"/>
      <c r="LL258" s="561"/>
      <c r="LM258" s="561"/>
      <c r="LN258" s="561"/>
      <c r="LO258" s="561"/>
      <c r="LP258" s="561"/>
      <c r="LQ258" s="561"/>
      <c r="LR258" s="561"/>
      <c r="LS258" s="561"/>
      <c r="LT258" s="561"/>
      <c r="LU258" s="561"/>
      <c r="LV258" s="561"/>
      <c r="LW258" s="561"/>
      <c r="LX258" s="561"/>
      <c r="LY258" s="561"/>
      <c r="LZ258" s="561"/>
      <c r="MA258" s="561"/>
      <c r="MB258" s="561"/>
      <c r="MC258" s="561"/>
      <c r="MD258" s="561"/>
      <c r="ME258" s="561"/>
      <c r="MF258" s="561"/>
      <c r="MG258" s="561"/>
      <c r="MH258" s="561"/>
      <c r="MI258" s="561"/>
      <c r="MJ258" s="561"/>
      <c r="MK258" s="561"/>
      <c r="ML258" s="561"/>
      <c r="MM258" s="561"/>
      <c r="MN258" s="561"/>
      <c r="MO258" s="561"/>
      <c r="MP258" s="561"/>
      <c r="MQ258" s="561"/>
      <c r="MR258" s="561"/>
      <c r="MS258" s="561"/>
      <c r="MT258" s="561"/>
      <c r="MU258" s="561"/>
      <c r="MV258" s="561"/>
      <c r="MW258" s="561"/>
      <c r="MX258" s="561"/>
      <c r="MY258" s="561"/>
      <c r="MZ258" s="561"/>
      <c r="NA258" s="561"/>
      <c r="NB258" s="561"/>
      <c r="NC258" s="561"/>
      <c r="ND258" s="561"/>
      <c r="NE258" s="561"/>
      <c r="NF258" s="561"/>
      <c r="NG258" s="561"/>
      <c r="NH258" s="561"/>
      <c r="NI258" s="561"/>
      <c r="NJ258" s="561"/>
      <c r="NK258" s="561"/>
      <c r="NL258" s="561"/>
      <c r="NM258" s="561"/>
      <c r="NN258" s="561"/>
      <c r="NO258" s="561"/>
      <c r="NP258" s="561"/>
      <c r="NQ258" s="561"/>
      <c r="NR258" s="561"/>
      <c r="NS258" s="561"/>
      <c r="NT258" s="561"/>
      <c r="NU258" s="561"/>
      <c r="NV258" s="561"/>
      <c r="NW258" s="561"/>
      <c r="NX258" s="561"/>
      <c r="NY258" s="561"/>
      <c r="NZ258" s="561"/>
      <c r="OA258" s="561"/>
      <c r="OB258" s="561"/>
      <c r="OC258" s="561"/>
      <c r="OD258" s="561"/>
      <c r="OE258" s="561"/>
      <c r="OF258" s="561"/>
      <c r="OG258" s="561"/>
      <c r="OH258" s="561"/>
      <c r="OI258" s="561"/>
      <c r="OJ258" s="561"/>
      <c r="OK258" s="561"/>
      <c r="OL258" s="561"/>
      <c r="OM258" s="561"/>
      <c r="ON258" s="561"/>
      <c r="OO258" s="561"/>
      <c r="OP258" s="561"/>
      <c r="OQ258" s="561"/>
      <c r="OR258" s="561"/>
      <c r="OS258" s="561"/>
      <c r="OT258" s="561"/>
      <c r="OU258" s="561"/>
      <c r="OV258" s="561"/>
      <c r="OW258" s="561"/>
      <c r="OX258" s="561"/>
      <c r="OY258" s="561"/>
      <c r="OZ258" s="561"/>
      <c r="PA258" s="561"/>
      <c r="PB258" s="561"/>
      <c r="PC258" s="561"/>
      <c r="PD258" s="561"/>
      <c r="PE258" s="561"/>
      <c r="PF258" s="561"/>
      <c r="PG258" s="561"/>
      <c r="PH258" s="561"/>
      <c r="PI258" s="561"/>
      <c r="PJ258" s="561"/>
      <c r="PK258" s="561"/>
      <c r="PL258" s="561"/>
      <c r="PM258" s="561"/>
      <c r="PN258" s="561"/>
      <c r="PO258" s="561"/>
      <c r="PP258" s="561"/>
      <c r="PQ258" s="561"/>
      <c r="PR258" s="561"/>
      <c r="PS258" s="561"/>
      <c r="PT258" s="561"/>
      <c r="PU258" s="561"/>
      <c r="PV258" s="561"/>
      <c r="PW258" s="561"/>
      <c r="PX258" s="561"/>
      <c r="PY258" s="561"/>
      <c r="PZ258" s="561"/>
      <c r="QA258" s="561"/>
      <c r="QB258" s="561"/>
      <c r="QC258" s="561"/>
      <c r="QD258" s="561"/>
      <c r="QE258" s="561"/>
      <c r="QF258" s="561"/>
      <c r="QG258" s="561"/>
      <c r="QH258" s="561"/>
      <c r="QI258" s="561"/>
      <c r="QJ258" s="561"/>
      <c r="QK258" s="561"/>
      <c r="QL258" s="561"/>
      <c r="QM258" s="561"/>
      <c r="QN258" s="561"/>
      <c r="QO258" s="561"/>
      <c r="QP258" s="561"/>
      <c r="QQ258" s="561"/>
      <c r="QR258" s="561"/>
      <c r="QS258" s="561"/>
      <c r="QT258" s="561"/>
      <c r="QU258" s="561"/>
      <c r="QV258" s="561"/>
      <c r="QW258" s="561"/>
      <c r="QX258" s="561"/>
      <c r="QY258" s="561"/>
      <c r="QZ258" s="561"/>
      <c r="RA258" s="561"/>
      <c r="RB258" s="561"/>
      <c r="RC258" s="561"/>
      <c r="RD258" s="561"/>
      <c r="RE258" s="561"/>
      <c r="RF258" s="561"/>
      <c r="RG258" s="561"/>
      <c r="RH258" s="561"/>
      <c r="RI258" s="561"/>
      <c r="RJ258" s="561"/>
      <c r="RK258" s="561"/>
      <c r="RL258" s="561"/>
      <c r="RM258" s="561"/>
      <c r="RN258" s="561"/>
      <c r="RO258" s="561"/>
      <c r="RP258" s="561"/>
      <c r="RQ258" s="561"/>
      <c r="RR258" s="561"/>
      <c r="RS258" s="561"/>
      <c r="RT258" s="561"/>
      <c r="RU258" s="561"/>
      <c r="RV258" s="561"/>
      <c r="RW258" s="561"/>
      <c r="RX258" s="561"/>
      <c r="RY258" s="561"/>
      <c r="RZ258" s="561"/>
      <c r="SA258" s="561"/>
      <c r="SB258" s="561"/>
      <c r="SC258" s="561"/>
      <c r="SD258" s="561"/>
      <c r="SE258" s="561"/>
      <c r="SF258" s="561"/>
      <c r="SG258" s="561"/>
      <c r="SH258" s="561"/>
      <c r="SI258" s="561"/>
      <c r="SJ258" s="561"/>
      <c r="SK258" s="561"/>
      <c r="SL258" s="561"/>
      <c r="SM258" s="561"/>
      <c r="SN258" s="561"/>
      <c r="SO258" s="561"/>
      <c r="SP258" s="561"/>
      <c r="SQ258" s="561"/>
      <c r="SR258" s="561"/>
      <c r="SS258" s="561"/>
      <c r="ST258" s="561"/>
      <c r="SU258" s="561"/>
      <c r="SV258" s="561"/>
      <c r="SW258" s="561"/>
      <c r="SX258" s="561"/>
      <c r="SY258" s="561"/>
      <c r="SZ258" s="561"/>
      <c r="TA258" s="561"/>
      <c r="TB258" s="561"/>
      <c r="TC258" s="561"/>
      <c r="TD258" s="561"/>
      <c r="TE258" s="561"/>
      <c r="TF258" s="561"/>
      <c r="TG258" s="561"/>
      <c r="TH258" s="561"/>
      <c r="TI258" s="561"/>
      <c r="TJ258" s="561"/>
      <c r="TK258" s="561"/>
      <c r="TL258" s="561"/>
      <c r="TM258" s="561"/>
      <c r="TN258" s="561"/>
      <c r="TO258" s="561"/>
      <c r="TP258" s="561"/>
      <c r="TQ258" s="561"/>
      <c r="TR258" s="561"/>
      <c r="TS258" s="561"/>
      <c r="TT258" s="561"/>
      <c r="TU258" s="561"/>
      <c r="TV258" s="561"/>
      <c r="TW258" s="561"/>
      <c r="TX258" s="561"/>
      <c r="TY258" s="561"/>
      <c r="TZ258" s="561"/>
      <c r="UA258" s="561"/>
      <c r="UB258" s="561"/>
      <c r="UC258" s="561"/>
      <c r="UD258" s="561"/>
      <c r="UE258" s="561"/>
      <c r="UF258" s="561"/>
      <c r="UG258" s="561"/>
      <c r="UH258" s="561"/>
      <c r="UI258" s="561"/>
      <c r="UJ258" s="561"/>
      <c r="UK258" s="561"/>
      <c r="UL258" s="561"/>
      <c r="UM258" s="561"/>
      <c r="UN258" s="561"/>
      <c r="UO258" s="561"/>
      <c r="UP258" s="561"/>
      <c r="UQ258" s="561"/>
      <c r="UR258" s="561"/>
      <c r="US258" s="561"/>
      <c r="UT258" s="561"/>
      <c r="UU258" s="561"/>
      <c r="UV258" s="561"/>
      <c r="UW258" s="561"/>
      <c r="UX258" s="561"/>
      <c r="UY258" s="561"/>
      <c r="UZ258" s="561"/>
      <c r="VA258" s="561"/>
      <c r="VB258" s="561"/>
      <c r="VC258" s="561"/>
      <c r="VD258" s="561"/>
      <c r="VE258" s="561"/>
      <c r="VF258" s="561"/>
      <c r="VG258" s="561"/>
      <c r="VH258" s="561"/>
      <c r="VI258" s="561"/>
      <c r="VJ258" s="561"/>
      <c r="VK258" s="561"/>
      <c r="VL258" s="561"/>
      <c r="VM258" s="561"/>
      <c r="VN258" s="561"/>
      <c r="VO258" s="561"/>
      <c r="VP258" s="561"/>
      <c r="VQ258" s="561"/>
      <c r="VR258" s="561"/>
      <c r="VS258" s="561"/>
      <c r="VT258" s="561"/>
      <c r="VU258" s="561"/>
      <c r="VV258" s="561"/>
      <c r="VW258" s="561"/>
      <c r="VX258" s="561"/>
      <c r="VY258" s="561"/>
      <c r="VZ258" s="561"/>
      <c r="WA258" s="561"/>
      <c r="WB258" s="561"/>
      <c r="WC258" s="561"/>
      <c r="WD258" s="561"/>
      <c r="WE258" s="561"/>
      <c r="WF258" s="561"/>
      <c r="WG258" s="561"/>
      <c r="WH258" s="561"/>
      <c r="WI258" s="561"/>
      <c r="WJ258" s="561"/>
      <c r="WK258" s="561"/>
    </row>
    <row r="259" s="561" customFormat="1" ht="14.25">
      <c r="A259" s="190">
        <v>12</v>
      </c>
      <c r="B259" s="190" t="s">
        <v>275</v>
      </c>
      <c r="C259" s="258" t="s">
        <v>276</v>
      </c>
      <c r="D259" s="363"/>
      <c r="E259" s="242"/>
      <c r="F259" s="242"/>
      <c r="G259" s="234">
        <v>2024</v>
      </c>
      <c r="H259" s="568">
        <v>17.399999999999999</v>
      </c>
      <c r="I259" s="563">
        <v>0</v>
      </c>
      <c r="J259" s="564">
        <v>0</v>
      </c>
      <c r="K259" s="565">
        <v>100</v>
      </c>
      <c r="L259" s="569" t="s">
        <v>277</v>
      </c>
      <c r="M259" s="566"/>
      <c r="N259" s="566"/>
      <c r="O259" s="566">
        <v>1</v>
      </c>
      <c r="P259" s="566"/>
      <c r="Q259" s="566">
        <v>1</v>
      </c>
      <c r="R259" s="566"/>
      <c r="S259" s="566"/>
      <c r="T259" s="566"/>
      <c r="U259" s="566"/>
      <c r="V259" s="566"/>
      <c r="W259" s="566"/>
      <c r="X259" s="566"/>
      <c r="Y259" s="566"/>
      <c r="Z259" s="566"/>
      <c r="AA259" s="566"/>
      <c r="AB259" s="566"/>
      <c r="AC259" s="566"/>
      <c r="AD259" s="566"/>
      <c r="AE259" s="566"/>
      <c r="AF259" s="566"/>
      <c r="AG259" s="566"/>
      <c r="AH259" s="566"/>
      <c r="AI259" s="566"/>
      <c r="AJ259" s="566"/>
      <c r="AK259" s="566"/>
      <c r="AL259" s="566"/>
      <c r="AM259" s="566"/>
      <c r="AN259" s="566"/>
      <c r="AO259" s="566"/>
      <c r="AP259" s="566"/>
      <c r="AQ259" s="566"/>
      <c r="AR259" s="566"/>
      <c r="AS259" s="566"/>
      <c r="AT259" s="566"/>
      <c r="AU259" s="566"/>
      <c r="AV259" s="566"/>
      <c r="AW259" s="566"/>
      <c r="AX259" s="566"/>
      <c r="AY259" s="566"/>
      <c r="AZ259" s="566"/>
      <c r="BA259" s="566"/>
      <c r="BB259" s="566"/>
      <c r="BC259" s="566"/>
      <c r="BD259" s="566"/>
      <c r="BE259" s="566"/>
      <c r="BF259" s="566"/>
      <c r="BG259" s="570"/>
      <c r="BH259" s="570"/>
      <c r="BI259" s="570"/>
      <c r="BJ259" s="570"/>
      <c r="BK259" s="570"/>
      <c r="BL259" s="570"/>
      <c r="BM259" s="570"/>
      <c r="BN259" s="570"/>
      <c r="BO259" s="570"/>
      <c r="BP259" s="570"/>
      <c r="BQ259" s="570"/>
      <c r="BR259" s="570"/>
      <c r="BS259" s="570"/>
      <c r="BT259" s="570"/>
      <c r="BU259" s="570"/>
      <c r="BV259" s="570"/>
      <c r="BW259" s="570"/>
      <c r="BX259" s="570"/>
      <c r="BY259" s="570"/>
      <c r="BZ259" s="570"/>
      <c r="CA259" s="570"/>
      <c r="CB259" s="570"/>
      <c r="CC259" s="570"/>
      <c r="CD259" s="570"/>
      <c r="CE259" s="570"/>
      <c r="CF259" s="570"/>
      <c r="CG259" s="570"/>
      <c r="CH259" s="570"/>
      <c r="CI259" s="570"/>
      <c r="CJ259" s="570"/>
      <c r="CK259" s="570"/>
      <c r="CL259" s="570"/>
      <c r="CM259" s="570"/>
      <c r="CN259" s="570"/>
      <c r="CO259" s="570"/>
      <c r="CP259" s="570"/>
      <c r="CQ259" s="570"/>
      <c r="CR259" s="570"/>
      <c r="CS259" s="570"/>
      <c r="CT259" s="570"/>
      <c r="CU259" s="570"/>
      <c r="CV259" s="570"/>
      <c r="CW259" s="570"/>
      <c r="CX259" s="570"/>
      <c r="CY259" s="570"/>
      <c r="CZ259" s="570"/>
      <c r="DA259" s="570"/>
      <c r="DB259" s="570"/>
      <c r="DC259" s="570"/>
      <c r="DD259" s="570"/>
      <c r="DE259" s="570"/>
      <c r="DF259" s="570"/>
      <c r="DG259" s="570"/>
      <c r="DH259" s="570"/>
      <c r="DI259" s="570"/>
      <c r="DJ259" s="570"/>
      <c r="DK259" s="570"/>
      <c r="DL259" s="570"/>
      <c r="DM259" s="570"/>
      <c r="DN259" s="570"/>
      <c r="DO259" s="570"/>
      <c r="DP259" s="570"/>
      <c r="DQ259" s="570"/>
      <c r="DR259" s="570"/>
      <c r="DS259" s="570"/>
      <c r="DT259" s="570"/>
      <c r="DU259" s="570"/>
      <c r="DV259" s="570"/>
      <c r="DW259" s="570"/>
      <c r="DX259" s="570"/>
      <c r="DY259" s="570"/>
      <c r="DZ259" s="570"/>
      <c r="EA259" s="570"/>
      <c r="EB259" s="570"/>
      <c r="EC259" s="570"/>
      <c r="ED259" s="570"/>
      <c r="EE259" s="570"/>
      <c r="EF259" s="570"/>
      <c r="EG259" s="570"/>
      <c r="EH259" s="570"/>
      <c r="EI259" s="570"/>
      <c r="EJ259" s="570"/>
      <c r="EK259" s="570"/>
      <c r="EL259" s="570"/>
      <c r="EM259" s="570"/>
      <c r="EN259" s="570"/>
      <c r="EO259" s="570"/>
      <c r="EP259" s="570"/>
      <c r="EQ259" s="570"/>
      <c r="ER259" s="570"/>
      <c r="ES259" s="570"/>
      <c r="ET259" s="570"/>
      <c r="EU259" s="570"/>
      <c r="EV259" s="570"/>
      <c r="EW259" s="570"/>
      <c r="EX259" s="570"/>
      <c r="EY259" s="570"/>
      <c r="EZ259" s="570"/>
      <c r="FA259" s="570"/>
      <c r="FB259" s="570"/>
      <c r="FC259" s="570"/>
      <c r="FD259" s="570"/>
      <c r="FE259" s="570"/>
      <c r="FF259" s="570"/>
      <c r="FG259" s="570"/>
      <c r="FH259" s="570"/>
      <c r="FI259" s="570"/>
      <c r="FJ259" s="570"/>
      <c r="FK259" s="570"/>
      <c r="FL259" s="570"/>
      <c r="FM259" s="570"/>
      <c r="FN259" s="570"/>
      <c r="FO259" s="570"/>
      <c r="FP259" s="570"/>
      <c r="FQ259" s="570"/>
      <c r="FR259" s="570"/>
      <c r="FS259" s="570"/>
      <c r="FT259" s="570"/>
      <c r="FU259" s="570"/>
      <c r="FV259" s="570"/>
      <c r="FW259" s="570"/>
      <c r="FX259" s="570"/>
      <c r="FY259" s="570"/>
      <c r="FZ259" s="570"/>
      <c r="GA259" s="570"/>
      <c r="GB259" s="570"/>
      <c r="GC259" s="570"/>
      <c r="GD259" s="570"/>
      <c r="GE259" s="570"/>
      <c r="GF259" s="570"/>
      <c r="GG259" s="570"/>
      <c r="GH259" s="570"/>
      <c r="GI259" s="570"/>
      <c r="GJ259" s="570"/>
      <c r="GK259" s="570"/>
      <c r="GL259" s="570"/>
      <c r="GM259" s="570"/>
      <c r="GN259" s="570"/>
      <c r="GO259" s="570"/>
      <c r="GP259" s="570"/>
      <c r="GQ259" s="570"/>
      <c r="GR259" s="570"/>
      <c r="GS259" s="570"/>
      <c r="GT259" s="570"/>
      <c r="GU259" s="570"/>
      <c r="GV259" s="570"/>
      <c r="GW259" s="570"/>
      <c r="GX259" s="570"/>
      <c r="GY259" s="570"/>
      <c r="GZ259" s="570"/>
      <c r="HA259" s="570"/>
      <c r="HB259" s="570"/>
      <c r="HC259" s="570"/>
      <c r="HD259" s="570"/>
      <c r="HE259" s="570"/>
      <c r="HF259" s="570"/>
      <c r="HG259" s="570"/>
      <c r="HH259" s="570"/>
      <c r="HI259" s="570"/>
      <c r="HJ259" s="570"/>
      <c r="HK259" s="570"/>
      <c r="HL259" s="570"/>
      <c r="HM259" s="570"/>
      <c r="HN259" s="570"/>
      <c r="HO259" s="570"/>
      <c r="HP259" s="570"/>
      <c r="HQ259" s="570"/>
      <c r="HR259" s="570"/>
      <c r="HS259" s="570"/>
      <c r="HT259" s="570"/>
      <c r="HU259" s="570"/>
      <c r="HV259" s="570"/>
      <c r="HW259" s="570"/>
      <c r="HX259" s="570"/>
      <c r="HY259" s="570"/>
      <c r="HZ259" s="570"/>
      <c r="IA259" s="570"/>
      <c r="IB259" s="570"/>
      <c r="IC259" s="570"/>
      <c r="ID259" s="570"/>
      <c r="IE259" s="570"/>
      <c r="IF259" s="570"/>
      <c r="IG259" s="570"/>
      <c r="IH259" s="570"/>
      <c r="II259" s="570"/>
      <c r="IJ259" s="570"/>
      <c r="IK259" s="570"/>
      <c r="IL259" s="570"/>
      <c r="IM259" s="570"/>
      <c r="IN259" s="570"/>
      <c r="IO259" s="570"/>
      <c r="IP259" s="570"/>
      <c r="IQ259" s="570"/>
      <c r="IR259" s="570"/>
      <c r="IS259" s="570"/>
      <c r="IT259" s="570"/>
      <c r="IU259" s="570"/>
      <c r="IV259" s="570"/>
      <c r="IW259" s="570"/>
      <c r="IX259" s="570"/>
      <c r="IY259" s="570"/>
      <c r="IZ259" s="570"/>
      <c r="JA259" s="570"/>
      <c r="JB259" s="570"/>
      <c r="JC259" s="570"/>
      <c r="JD259" s="570"/>
      <c r="JE259" s="570"/>
      <c r="JF259" s="570"/>
      <c r="JG259" s="570"/>
      <c r="JH259" s="570"/>
      <c r="JI259" s="570"/>
      <c r="JJ259" s="570"/>
      <c r="JK259" s="570"/>
      <c r="JL259" s="570"/>
      <c r="JM259" s="570"/>
      <c r="JN259" s="570"/>
      <c r="JO259" s="570"/>
      <c r="JP259" s="570"/>
      <c r="JQ259" s="570"/>
      <c r="JR259" s="570"/>
      <c r="JS259" s="570"/>
      <c r="JT259" s="570"/>
      <c r="JU259" s="570"/>
      <c r="JV259" s="570"/>
      <c r="JW259" s="570"/>
      <c r="JX259" s="570"/>
      <c r="JY259" s="570"/>
      <c r="JZ259" s="570"/>
      <c r="KA259" s="570"/>
      <c r="KB259" s="570"/>
      <c r="KC259" s="570"/>
      <c r="KD259" s="570"/>
      <c r="KE259" s="570"/>
      <c r="KF259" s="570"/>
      <c r="KG259" s="570"/>
      <c r="KH259" s="570"/>
      <c r="KI259" s="570"/>
      <c r="KJ259" s="570"/>
      <c r="KK259" s="570"/>
      <c r="KL259" s="570"/>
      <c r="KM259" s="570"/>
      <c r="KN259" s="570"/>
      <c r="KO259" s="570"/>
      <c r="KP259" s="570"/>
      <c r="KQ259" s="570"/>
      <c r="KR259" s="570"/>
      <c r="KS259" s="570"/>
      <c r="KT259" s="570"/>
      <c r="KU259" s="570"/>
      <c r="KV259" s="570"/>
      <c r="KW259" s="570"/>
      <c r="KX259" s="570"/>
      <c r="KY259" s="570"/>
      <c r="KZ259" s="570"/>
      <c r="LA259" s="570"/>
      <c r="LB259" s="570"/>
      <c r="LC259" s="570"/>
      <c r="LD259" s="570"/>
      <c r="LE259" s="570"/>
      <c r="LF259" s="570"/>
      <c r="LG259" s="570"/>
      <c r="LH259" s="570"/>
      <c r="LI259" s="570"/>
      <c r="LJ259" s="570"/>
      <c r="LK259" s="570"/>
      <c r="LL259" s="570"/>
      <c r="LM259" s="570"/>
      <c r="LN259" s="570"/>
      <c r="LO259" s="570"/>
      <c r="LP259" s="570"/>
      <c r="LQ259" s="570"/>
      <c r="LR259" s="570"/>
      <c r="LS259" s="570"/>
      <c r="LT259" s="570"/>
      <c r="LU259" s="570"/>
      <c r="LV259" s="570"/>
      <c r="LW259" s="570"/>
      <c r="LX259" s="570"/>
      <c r="LY259" s="570"/>
      <c r="LZ259" s="570"/>
      <c r="MA259" s="570"/>
      <c r="MB259" s="570"/>
      <c r="MC259" s="570"/>
      <c r="MD259" s="570"/>
      <c r="ME259" s="570"/>
      <c r="MF259" s="570"/>
      <c r="MG259" s="570"/>
      <c r="MH259" s="570"/>
      <c r="MI259" s="570"/>
      <c r="MJ259" s="570"/>
      <c r="MK259" s="570"/>
      <c r="ML259" s="570"/>
      <c r="MM259" s="570"/>
      <c r="MN259" s="570"/>
      <c r="MO259" s="570"/>
      <c r="MP259" s="570"/>
      <c r="MQ259" s="570"/>
      <c r="MR259" s="570"/>
      <c r="MS259" s="570"/>
      <c r="MT259" s="570"/>
      <c r="MU259" s="570"/>
      <c r="MV259" s="570"/>
      <c r="MW259" s="570"/>
      <c r="MX259" s="570"/>
      <c r="MY259" s="570"/>
      <c r="MZ259" s="570"/>
      <c r="NA259" s="570"/>
      <c r="NB259" s="570"/>
      <c r="NC259" s="570"/>
      <c r="ND259" s="570"/>
      <c r="NE259" s="570"/>
      <c r="NF259" s="570"/>
      <c r="NG259" s="570"/>
      <c r="NH259" s="570"/>
      <c r="NI259" s="570"/>
      <c r="NJ259" s="570"/>
      <c r="NK259" s="570"/>
      <c r="NL259" s="570"/>
      <c r="NM259" s="570"/>
      <c r="NN259" s="570"/>
      <c r="NO259" s="570"/>
      <c r="NP259" s="570"/>
      <c r="NQ259" s="570"/>
      <c r="NR259" s="570"/>
      <c r="NS259" s="570"/>
      <c r="NT259" s="570"/>
      <c r="NU259" s="570"/>
      <c r="NV259" s="570"/>
      <c r="NW259" s="570"/>
      <c r="NX259" s="570"/>
      <c r="NY259" s="570"/>
      <c r="NZ259" s="570"/>
      <c r="OA259" s="570"/>
      <c r="OB259" s="570"/>
      <c r="OC259" s="570"/>
      <c r="OD259" s="570"/>
      <c r="OE259" s="570"/>
      <c r="OF259" s="570"/>
      <c r="OG259" s="570"/>
      <c r="OH259" s="570"/>
      <c r="OI259" s="570"/>
      <c r="OJ259" s="570"/>
      <c r="OK259" s="570"/>
      <c r="OL259" s="570"/>
      <c r="OM259" s="570"/>
      <c r="ON259" s="570"/>
      <c r="OO259" s="570"/>
      <c r="OP259" s="570"/>
      <c r="OQ259" s="570"/>
      <c r="OR259" s="570"/>
      <c r="OS259" s="570"/>
      <c r="OT259" s="570"/>
      <c r="OU259" s="570"/>
      <c r="OV259" s="570"/>
      <c r="OW259" s="570"/>
      <c r="OX259" s="570"/>
      <c r="OY259" s="570"/>
      <c r="OZ259" s="570"/>
      <c r="PA259" s="570"/>
      <c r="PB259" s="570"/>
      <c r="PC259" s="570"/>
      <c r="PD259" s="570"/>
      <c r="PE259" s="570"/>
      <c r="PF259" s="570"/>
      <c r="PG259" s="570"/>
      <c r="PH259" s="570"/>
      <c r="PI259" s="570"/>
      <c r="PJ259" s="570"/>
      <c r="PK259" s="570"/>
      <c r="PL259" s="570"/>
      <c r="PM259" s="570"/>
      <c r="PN259" s="570"/>
      <c r="PO259" s="570"/>
      <c r="PP259" s="570"/>
      <c r="PQ259" s="570"/>
      <c r="PR259" s="570"/>
      <c r="PS259" s="570"/>
      <c r="PT259" s="570"/>
      <c r="PU259" s="570"/>
      <c r="PV259" s="570"/>
      <c r="PW259" s="570"/>
      <c r="PX259" s="570"/>
      <c r="PY259" s="570"/>
      <c r="PZ259" s="570"/>
      <c r="QA259" s="570"/>
      <c r="QB259" s="570"/>
      <c r="QC259" s="570"/>
      <c r="QD259" s="570"/>
      <c r="QE259" s="570"/>
      <c r="QF259" s="570"/>
      <c r="QG259" s="570"/>
      <c r="QH259" s="570"/>
      <c r="QI259" s="570"/>
      <c r="QJ259" s="570"/>
      <c r="QK259" s="570"/>
      <c r="QL259" s="570"/>
      <c r="QM259" s="570"/>
      <c r="QN259" s="570"/>
      <c r="QO259" s="570"/>
      <c r="QP259" s="570"/>
      <c r="QQ259" s="570"/>
      <c r="QR259" s="570"/>
      <c r="QS259" s="570"/>
      <c r="QT259" s="570"/>
      <c r="QU259" s="570"/>
      <c r="QV259" s="570"/>
      <c r="QW259" s="570"/>
      <c r="QX259" s="570"/>
      <c r="QY259" s="570"/>
      <c r="QZ259" s="570"/>
      <c r="RA259" s="570"/>
      <c r="RB259" s="570"/>
      <c r="RC259" s="570"/>
      <c r="RD259" s="570"/>
      <c r="RE259" s="570"/>
      <c r="RF259" s="570"/>
      <c r="RG259" s="570"/>
      <c r="RH259" s="570"/>
      <c r="RI259" s="570"/>
      <c r="RJ259" s="570"/>
      <c r="RK259" s="570"/>
      <c r="RL259" s="570"/>
      <c r="RM259" s="570"/>
      <c r="RN259" s="570"/>
      <c r="RO259" s="570"/>
      <c r="RP259" s="570"/>
      <c r="RQ259" s="570"/>
      <c r="RR259" s="570"/>
      <c r="RS259" s="570"/>
      <c r="RT259" s="570"/>
      <c r="RU259" s="570"/>
      <c r="RV259" s="570"/>
      <c r="RW259" s="570"/>
      <c r="RX259" s="570"/>
      <c r="RY259" s="570"/>
      <c r="RZ259" s="570"/>
      <c r="SA259" s="570"/>
      <c r="SB259" s="570"/>
      <c r="SC259" s="570"/>
      <c r="SD259" s="570"/>
      <c r="SE259" s="570"/>
      <c r="SF259" s="570"/>
      <c r="SG259" s="570"/>
      <c r="SH259" s="570"/>
      <c r="SI259" s="570"/>
      <c r="SJ259" s="570"/>
      <c r="SK259" s="570"/>
      <c r="SL259" s="570"/>
      <c r="SM259" s="570"/>
      <c r="SN259" s="570"/>
      <c r="SO259" s="570"/>
      <c r="SP259" s="570"/>
      <c r="SQ259" s="570"/>
      <c r="SR259" s="570"/>
      <c r="SS259" s="570"/>
      <c r="ST259" s="570"/>
      <c r="SU259" s="570"/>
      <c r="SV259" s="570"/>
      <c r="SW259" s="570"/>
      <c r="SX259" s="570"/>
      <c r="SY259" s="570"/>
      <c r="SZ259" s="570"/>
      <c r="TA259" s="570"/>
      <c r="TB259" s="570"/>
      <c r="TC259" s="570"/>
      <c r="TD259" s="570"/>
      <c r="TE259" s="570"/>
      <c r="TF259" s="570"/>
      <c r="TG259" s="570"/>
      <c r="TH259" s="570"/>
      <c r="TI259" s="570"/>
      <c r="TJ259" s="570"/>
      <c r="TK259" s="570"/>
      <c r="TL259" s="570"/>
      <c r="TM259" s="570"/>
      <c r="TN259" s="570"/>
      <c r="TO259" s="570"/>
      <c r="TP259" s="570"/>
      <c r="TQ259" s="570"/>
      <c r="TR259" s="570"/>
      <c r="TS259" s="570"/>
      <c r="TT259" s="570"/>
      <c r="TU259" s="570"/>
      <c r="TV259" s="570"/>
      <c r="TW259" s="570"/>
      <c r="TX259" s="570"/>
      <c r="TY259" s="570"/>
      <c r="TZ259" s="570"/>
      <c r="UA259" s="570"/>
      <c r="UB259" s="570"/>
      <c r="UC259" s="570"/>
      <c r="UD259" s="570"/>
      <c r="UE259" s="570"/>
      <c r="UF259" s="570"/>
      <c r="UG259" s="570"/>
      <c r="UH259" s="570"/>
      <c r="UI259" s="570"/>
      <c r="UJ259" s="570"/>
      <c r="UK259" s="570"/>
      <c r="UL259" s="570"/>
      <c r="UM259" s="570"/>
      <c r="UN259" s="570"/>
      <c r="UO259" s="570"/>
      <c r="UP259" s="570"/>
      <c r="UQ259" s="570"/>
      <c r="UR259" s="570"/>
      <c r="US259" s="570"/>
      <c r="UT259" s="570"/>
      <c r="UU259" s="570"/>
      <c r="UV259" s="570"/>
      <c r="UW259" s="570"/>
      <c r="UX259" s="570"/>
      <c r="UY259" s="570"/>
      <c r="UZ259" s="570"/>
      <c r="VA259" s="570"/>
      <c r="VB259" s="570"/>
      <c r="VC259" s="570"/>
      <c r="VD259" s="570"/>
      <c r="VE259" s="570"/>
      <c r="VF259" s="570"/>
      <c r="VG259" s="570"/>
      <c r="VH259" s="570"/>
      <c r="VI259" s="570"/>
      <c r="VJ259" s="570"/>
      <c r="VK259" s="570"/>
      <c r="VL259" s="570"/>
      <c r="VM259" s="570"/>
      <c r="VN259" s="570"/>
      <c r="VO259" s="570"/>
      <c r="VP259" s="570"/>
      <c r="VQ259" s="570"/>
      <c r="VR259" s="570"/>
      <c r="VS259" s="570"/>
      <c r="VT259" s="570"/>
      <c r="VU259" s="570"/>
      <c r="VV259" s="570"/>
      <c r="VW259" s="570"/>
      <c r="VX259" s="570"/>
      <c r="VY259" s="570"/>
      <c r="VZ259" s="570"/>
      <c r="WA259" s="570"/>
      <c r="WB259" s="570"/>
      <c r="WC259" s="570"/>
      <c r="WD259" s="570"/>
      <c r="WE259" s="570"/>
      <c r="WF259" s="570"/>
      <c r="WG259" s="570"/>
      <c r="WH259" s="570"/>
      <c r="WI259" s="570"/>
      <c r="WJ259" s="570"/>
      <c r="WK259" s="570"/>
    </row>
    <row r="260" s="561" customFormat="1" ht="48">
      <c r="A260" s="190">
        <v>13</v>
      </c>
      <c r="B260" s="190" t="s">
        <v>278</v>
      </c>
      <c r="C260" s="571" t="s">
        <v>279</v>
      </c>
      <c r="D260" s="363"/>
      <c r="E260" s="242"/>
      <c r="F260" s="242"/>
      <c r="G260" s="234">
        <v>2024</v>
      </c>
      <c r="H260" s="572">
        <v>28.800000000000001</v>
      </c>
      <c r="I260" s="563">
        <v>0</v>
      </c>
      <c r="J260" s="564">
        <v>0</v>
      </c>
      <c r="K260" s="565">
        <v>100</v>
      </c>
      <c r="L260" s="573" t="s">
        <v>280</v>
      </c>
      <c r="M260" s="566"/>
      <c r="N260" s="566"/>
      <c r="O260" s="566">
        <v>1</v>
      </c>
      <c r="P260" s="566"/>
      <c r="Q260" s="566">
        <v>1</v>
      </c>
      <c r="R260" s="566"/>
      <c r="S260" s="566"/>
      <c r="T260" s="566"/>
      <c r="U260" s="566"/>
      <c r="V260" s="566"/>
      <c r="W260" s="566"/>
      <c r="X260" s="566"/>
      <c r="Y260" s="566"/>
      <c r="Z260" s="566"/>
      <c r="AA260" s="566"/>
      <c r="AB260" s="566"/>
      <c r="AC260" s="566"/>
      <c r="AD260" s="566"/>
      <c r="AE260" s="566"/>
      <c r="AF260" s="566"/>
      <c r="AG260" s="566"/>
      <c r="AH260" s="566"/>
      <c r="AI260" s="566"/>
      <c r="AJ260" s="566"/>
      <c r="AK260" s="566"/>
      <c r="AL260" s="566"/>
      <c r="AM260" s="566"/>
      <c r="AN260" s="566"/>
      <c r="AO260" s="566"/>
      <c r="AP260" s="566"/>
      <c r="AQ260" s="566"/>
      <c r="AR260" s="566"/>
      <c r="AS260" s="566"/>
      <c r="AT260" s="566"/>
      <c r="AU260" s="566"/>
      <c r="AV260" s="566"/>
      <c r="AW260" s="566"/>
      <c r="AX260" s="566"/>
      <c r="AY260" s="566"/>
      <c r="AZ260" s="566"/>
      <c r="BA260" s="566"/>
      <c r="BB260" s="566"/>
      <c r="BC260" s="566"/>
      <c r="BD260" s="566"/>
      <c r="BE260" s="566"/>
      <c r="BF260" s="566"/>
      <c r="BG260" s="570"/>
      <c r="BH260" s="570"/>
      <c r="BI260" s="570"/>
      <c r="BJ260" s="570"/>
      <c r="BK260" s="570"/>
      <c r="BL260" s="570"/>
      <c r="BM260" s="570"/>
      <c r="BN260" s="570"/>
      <c r="BO260" s="570"/>
      <c r="BP260" s="570"/>
      <c r="BQ260" s="570"/>
      <c r="BR260" s="570"/>
      <c r="BS260" s="570"/>
      <c r="BT260" s="570"/>
      <c r="BU260" s="570"/>
      <c r="BV260" s="570"/>
      <c r="BW260" s="570"/>
      <c r="BX260" s="570"/>
      <c r="BY260" s="570"/>
      <c r="BZ260" s="570"/>
      <c r="CA260" s="570"/>
      <c r="CB260" s="570"/>
      <c r="CC260" s="570"/>
      <c r="CD260" s="570"/>
      <c r="CE260" s="570"/>
      <c r="CF260" s="570"/>
      <c r="CG260" s="570"/>
      <c r="CH260" s="570"/>
      <c r="CI260" s="570"/>
      <c r="CJ260" s="570"/>
      <c r="CK260" s="570"/>
      <c r="CL260" s="570"/>
      <c r="CM260" s="570"/>
      <c r="CN260" s="570"/>
      <c r="CO260" s="570"/>
      <c r="CP260" s="570"/>
      <c r="CQ260" s="570"/>
      <c r="CR260" s="570"/>
      <c r="CS260" s="570"/>
      <c r="CT260" s="570"/>
      <c r="CU260" s="570"/>
      <c r="CV260" s="570"/>
      <c r="CW260" s="570"/>
      <c r="CX260" s="570"/>
      <c r="CY260" s="570"/>
      <c r="CZ260" s="570"/>
      <c r="DA260" s="570"/>
      <c r="DB260" s="570"/>
      <c r="DC260" s="570"/>
      <c r="DD260" s="570"/>
      <c r="DE260" s="570"/>
      <c r="DF260" s="570"/>
      <c r="DG260" s="570"/>
      <c r="DH260" s="570"/>
      <c r="DI260" s="570"/>
      <c r="DJ260" s="570"/>
      <c r="DK260" s="570"/>
      <c r="DL260" s="570"/>
      <c r="DM260" s="570"/>
      <c r="DN260" s="570"/>
      <c r="DO260" s="570"/>
      <c r="DP260" s="570"/>
      <c r="DQ260" s="570"/>
      <c r="DR260" s="570"/>
      <c r="DS260" s="570"/>
      <c r="DT260" s="570"/>
      <c r="DU260" s="570"/>
      <c r="DV260" s="570"/>
      <c r="DW260" s="570"/>
      <c r="DX260" s="570"/>
      <c r="DY260" s="570"/>
      <c r="DZ260" s="570"/>
      <c r="EA260" s="570"/>
      <c r="EB260" s="570"/>
      <c r="EC260" s="570"/>
      <c r="ED260" s="570"/>
      <c r="EE260" s="570"/>
      <c r="EF260" s="570"/>
      <c r="EG260" s="570"/>
      <c r="EH260" s="570"/>
      <c r="EI260" s="570"/>
      <c r="EJ260" s="570"/>
      <c r="EK260" s="570"/>
      <c r="EL260" s="570"/>
      <c r="EM260" s="570"/>
      <c r="EN260" s="570"/>
      <c r="EO260" s="570"/>
      <c r="EP260" s="570"/>
      <c r="EQ260" s="570"/>
      <c r="ER260" s="570"/>
      <c r="ES260" s="570"/>
      <c r="ET260" s="570"/>
      <c r="EU260" s="570"/>
      <c r="EV260" s="570"/>
      <c r="EW260" s="570"/>
      <c r="EX260" s="570"/>
      <c r="EY260" s="570"/>
      <c r="EZ260" s="570"/>
      <c r="FA260" s="570"/>
      <c r="FB260" s="570"/>
      <c r="FC260" s="570"/>
      <c r="FD260" s="570"/>
      <c r="FE260" s="570"/>
      <c r="FF260" s="570"/>
      <c r="FG260" s="570"/>
      <c r="FH260" s="570"/>
      <c r="FI260" s="570"/>
      <c r="FJ260" s="570"/>
      <c r="FK260" s="570"/>
      <c r="FL260" s="570"/>
      <c r="FM260" s="570"/>
      <c r="FN260" s="570"/>
      <c r="FO260" s="570"/>
      <c r="FP260" s="570"/>
      <c r="FQ260" s="570"/>
      <c r="FR260" s="570"/>
      <c r="FS260" s="570"/>
      <c r="FT260" s="570"/>
      <c r="FU260" s="570"/>
      <c r="FV260" s="570"/>
      <c r="FW260" s="570"/>
      <c r="FX260" s="570"/>
      <c r="FY260" s="570"/>
      <c r="FZ260" s="570"/>
      <c r="GA260" s="570"/>
      <c r="GB260" s="570"/>
      <c r="GC260" s="570"/>
      <c r="GD260" s="570"/>
      <c r="GE260" s="570"/>
      <c r="GF260" s="570"/>
      <c r="GG260" s="570"/>
      <c r="GH260" s="570"/>
      <c r="GI260" s="570"/>
      <c r="GJ260" s="570"/>
      <c r="GK260" s="570"/>
      <c r="GL260" s="570"/>
      <c r="GM260" s="570"/>
      <c r="GN260" s="570"/>
      <c r="GO260" s="570"/>
      <c r="GP260" s="570"/>
      <c r="GQ260" s="570"/>
      <c r="GR260" s="570"/>
      <c r="GS260" s="570"/>
      <c r="GT260" s="570"/>
      <c r="GU260" s="570"/>
      <c r="GV260" s="570"/>
      <c r="GW260" s="570"/>
      <c r="GX260" s="570"/>
      <c r="GY260" s="570"/>
      <c r="GZ260" s="570"/>
      <c r="HA260" s="570"/>
      <c r="HB260" s="570"/>
      <c r="HC260" s="570"/>
      <c r="HD260" s="570"/>
      <c r="HE260" s="570"/>
      <c r="HF260" s="570"/>
      <c r="HG260" s="570"/>
      <c r="HH260" s="570"/>
      <c r="HI260" s="570"/>
      <c r="HJ260" s="570"/>
      <c r="HK260" s="570"/>
      <c r="HL260" s="570"/>
      <c r="HM260" s="570"/>
      <c r="HN260" s="570"/>
      <c r="HO260" s="570"/>
      <c r="HP260" s="570"/>
      <c r="HQ260" s="570"/>
      <c r="HR260" s="570"/>
      <c r="HS260" s="570"/>
      <c r="HT260" s="570"/>
      <c r="HU260" s="570"/>
      <c r="HV260" s="570"/>
      <c r="HW260" s="570"/>
      <c r="HX260" s="570"/>
      <c r="HY260" s="570"/>
      <c r="HZ260" s="570"/>
      <c r="IA260" s="570"/>
      <c r="IB260" s="570"/>
      <c r="IC260" s="570"/>
      <c r="ID260" s="570"/>
      <c r="IE260" s="570"/>
      <c r="IF260" s="570"/>
      <c r="IG260" s="570"/>
      <c r="IH260" s="570"/>
      <c r="II260" s="570"/>
      <c r="IJ260" s="570"/>
      <c r="IK260" s="570"/>
      <c r="IL260" s="570"/>
      <c r="IM260" s="570"/>
      <c r="IN260" s="570"/>
      <c r="IO260" s="570"/>
      <c r="IP260" s="570"/>
      <c r="IQ260" s="570"/>
      <c r="IR260" s="570"/>
      <c r="IS260" s="570"/>
      <c r="IT260" s="570"/>
      <c r="IU260" s="570"/>
      <c r="IV260" s="570"/>
      <c r="IW260" s="570"/>
      <c r="IX260" s="570"/>
      <c r="IY260" s="570"/>
      <c r="IZ260" s="570"/>
      <c r="JA260" s="570"/>
      <c r="JB260" s="570"/>
      <c r="JC260" s="570"/>
      <c r="JD260" s="570"/>
      <c r="JE260" s="570"/>
      <c r="JF260" s="570"/>
      <c r="JG260" s="570"/>
      <c r="JH260" s="570"/>
      <c r="JI260" s="570"/>
      <c r="JJ260" s="570"/>
      <c r="JK260" s="570"/>
      <c r="JL260" s="570"/>
      <c r="JM260" s="570"/>
      <c r="JN260" s="570"/>
      <c r="JO260" s="570"/>
      <c r="JP260" s="570"/>
      <c r="JQ260" s="570"/>
      <c r="JR260" s="570"/>
      <c r="JS260" s="570"/>
      <c r="JT260" s="570"/>
      <c r="JU260" s="570"/>
      <c r="JV260" s="570"/>
      <c r="JW260" s="570"/>
      <c r="JX260" s="570"/>
      <c r="JY260" s="570"/>
      <c r="JZ260" s="570"/>
      <c r="KA260" s="570"/>
      <c r="KB260" s="570"/>
      <c r="KC260" s="570"/>
      <c r="KD260" s="570"/>
      <c r="KE260" s="570"/>
      <c r="KF260" s="570"/>
      <c r="KG260" s="570"/>
      <c r="KH260" s="570"/>
      <c r="KI260" s="570"/>
      <c r="KJ260" s="570"/>
      <c r="KK260" s="570"/>
      <c r="KL260" s="570"/>
      <c r="KM260" s="570"/>
      <c r="KN260" s="570"/>
      <c r="KO260" s="570"/>
      <c r="KP260" s="570"/>
      <c r="KQ260" s="570"/>
      <c r="KR260" s="570"/>
      <c r="KS260" s="570"/>
      <c r="KT260" s="570"/>
      <c r="KU260" s="570"/>
      <c r="KV260" s="570"/>
      <c r="KW260" s="570"/>
      <c r="KX260" s="570"/>
      <c r="KY260" s="570"/>
      <c r="KZ260" s="570"/>
      <c r="LA260" s="570"/>
      <c r="LB260" s="570"/>
      <c r="LC260" s="570"/>
      <c r="LD260" s="570"/>
      <c r="LE260" s="570"/>
      <c r="LF260" s="570"/>
      <c r="LG260" s="570"/>
      <c r="LH260" s="570"/>
      <c r="LI260" s="570"/>
      <c r="LJ260" s="570"/>
      <c r="LK260" s="570"/>
      <c r="LL260" s="570"/>
      <c r="LM260" s="570"/>
      <c r="LN260" s="570"/>
      <c r="LO260" s="570"/>
      <c r="LP260" s="570"/>
      <c r="LQ260" s="570"/>
      <c r="LR260" s="570"/>
      <c r="LS260" s="570"/>
      <c r="LT260" s="570"/>
      <c r="LU260" s="570"/>
      <c r="LV260" s="570"/>
      <c r="LW260" s="570"/>
      <c r="LX260" s="570"/>
      <c r="LY260" s="570"/>
      <c r="LZ260" s="570"/>
      <c r="MA260" s="570"/>
      <c r="MB260" s="570"/>
      <c r="MC260" s="570"/>
      <c r="MD260" s="570"/>
      <c r="ME260" s="570"/>
      <c r="MF260" s="570"/>
      <c r="MG260" s="570"/>
      <c r="MH260" s="570"/>
      <c r="MI260" s="570"/>
      <c r="MJ260" s="570"/>
      <c r="MK260" s="570"/>
      <c r="ML260" s="570"/>
      <c r="MM260" s="570"/>
      <c r="MN260" s="570"/>
      <c r="MO260" s="570"/>
      <c r="MP260" s="570"/>
      <c r="MQ260" s="570"/>
      <c r="MR260" s="570"/>
      <c r="MS260" s="570"/>
      <c r="MT260" s="570"/>
      <c r="MU260" s="570"/>
      <c r="MV260" s="570"/>
      <c r="MW260" s="570"/>
      <c r="MX260" s="570"/>
      <c r="MY260" s="570"/>
      <c r="MZ260" s="570"/>
      <c r="NA260" s="570"/>
      <c r="NB260" s="570"/>
      <c r="NC260" s="570"/>
      <c r="ND260" s="570"/>
      <c r="NE260" s="570"/>
      <c r="NF260" s="570"/>
      <c r="NG260" s="570"/>
      <c r="NH260" s="570"/>
      <c r="NI260" s="570"/>
      <c r="NJ260" s="570"/>
      <c r="NK260" s="570"/>
      <c r="NL260" s="570"/>
      <c r="NM260" s="570"/>
      <c r="NN260" s="570"/>
      <c r="NO260" s="570"/>
      <c r="NP260" s="570"/>
      <c r="NQ260" s="570"/>
      <c r="NR260" s="570"/>
      <c r="NS260" s="570"/>
      <c r="NT260" s="570"/>
      <c r="NU260" s="570"/>
      <c r="NV260" s="570"/>
      <c r="NW260" s="570"/>
      <c r="NX260" s="570"/>
      <c r="NY260" s="570"/>
      <c r="NZ260" s="570"/>
      <c r="OA260" s="570"/>
      <c r="OB260" s="570"/>
      <c r="OC260" s="570"/>
      <c r="OD260" s="570"/>
      <c r="OE260" s="570"/>
      <c r="OF260" s="570"/>
      <c r="OG260" s="570"/>
      <c r="OH260" s="570"/>
      <c r="OI260" s="570"/>
      <c r="OJ260" s="570"/>
      <c r="OK260" s="570"/>
      <c r="OL260" s="570"/>
      <c r="OM260" s="570"/>
      <c r="ON260" s="570"/>
      <c r="OO260" s="570"/>
      <c r="OP260" s="570"/>
      <c r="OQ260" s="570"/>
      <c r="OR260" s="570"/>
      <c r="OS260" s="570"/>
      <c r="OT260" s="570"/>
      <c r="OU260" s="570"/>
      <c r="OV260" s="570"/>
      <c r="OW260" s="570"/>
      <c r="OX260" s="570"/>
      <c r="OY260" s="570"/>
      <c r="OZ260" s="570"/>
      <c r="PA260" s="570"/>
      <c r="PB260" s="570"/>
      <c r="PC260" s="570"/>
      <c r="PD260" s="570"/>
      <c r="PE260" s="570"/>
      <c r="PF260" s="570"/>
      <c r="PG260" s="570"/>
      <c r="PH260" s="570"/>
      <c r="PI260" s="570"/>
      <c r="PJ260" s="570"/>
      <c r="PK260" s="570"/>
      <c r="PL260" s="570"/>
      <c r="PM260" s="570"/>
      <c r="PN260" s="570"/>
      <c r="PO260" s="570"/>
      <c r="PP260" s="570"/>
      <c r="PQ260" s="570"/>
      <c r="PR260" s="570"/>
      <c r="PS260" s="570"/>
      <c r="PT260" s="570"/>
      <c r="PU260" s="570"/>
      <c r="PV260" s="570"/>
      <c r="PW260" s="570"/>
      <c r="PX260" s="570"/>
      <c r="PY260" s="570"/>
      <c r="PZ260" s="570"/>
      <c r="QA260" s="570"/>
      <c r="QB260" s="570"/>
      <c r="QC260" s="570"/>
      <c r="QD260" s="570"/>
      <c r="QE260" s="570"/>
      <c r="QF260" s="570"/>
      <c r="QG260" s="570"/>
      <c r="QH260" s="570"/>
      <c r="QI260" s="570"/>
      <c r="QJ260" s="570"/>
      <c r="QK260" s="570"/>
      <c r="QL260" s="570"/>
      <c r="QM260" s="570"/>
      <c r="QN260" s="570"/>
      <c r="QO260" s="570"/>
      <c r="QP260" s="570"/>
      <c r="QQ260" s="570"/>
      <c r="QR260" s="570"/>
      <c r="QS260" s="570"/>
      <c r="QT260" s="570"/>
      <c r="QU260" s="570"/>
      <c r="QV260" s="570"/>
      <c r="QW260" s="570"/>
      <c r="QX260" s="570"/>
      <c r="QY260" s="570"/>
      <c r="QZ260" s="570"/>
      <c r="RA260" s="570"/>
      <c r="RB260" s="570"/>
      <c r="RC260" s="570"/>
      <c r="RD260" s="570"/>
      <c r="RE260" s="570"/>
      <c r="RF260" s="570"/>
      <c r="RG260" s="570"/>
      <c r="RH260" s="570"/>
      <c r="RI260" s="570"/>
      <c r="RJ260" s="570"/>
      <c r="RK260" s="570"/>
      <c r="RL260" s="570"/>
      <c r="RM260" s="570"/>
      <c r="RN260" s="570"/>
      <c r="RO260" s="570"/>
      <c r="RP260" s="570"/>
      <c r="RQ260" s="570"/>
      <c r="RR260" s="570"/>
      <c r="RS260" s="570"/>
      <c r="RT260" s="570"/>
      <c r="RU260" s="570"/>
      <c r="RV260" s="570"/>
      <c r="RW260" s="570"/>
      <c r="RX260" s="570"/>
      <c r="RY260" s="570"/>
      <c r="RZ260" s="570"/>
      <c r="SA260" s="570"/>
      <c r="SB260" s="570"/>
      <c r="SC260" s="570"/>
      <c r="SD260" s="570"/>
      <c r="SE260" s="570"/>
      <c r="SF260" s="570"/>
      <c r="SG260" s="570"/>
      <c r="SH260" s="570"/>
      <c r="SI260" s="570"/>
      <c r="SJ260" s="570"/>
      <c r="SK260" s="570"/>
      <c r="SL260" s="570"/>
      <c r="SM260" s="570"/>
      <c r="SN260" s="570"/>
      <c r="SO260" s="570"/>
      <c r="SP260" s="570"/>
      <c r="SQ260" s="570"/>
      <c r="SR260" s="570"/>
      <c r="SS260" s="570"/>
      <c r="ST260" s="570"/>
      <c r="SU260" s="570"/>
      <c r="SV260" s="570"/>
      <c r="SW260" s="570"/>
      <c r="SX260" s="570"/>
      <c r="SY260" s="570"/>
      <c r="SZ260" s="570"/>
      <c r="TA260" s="570"/>
      <c r="TB260" s="570"/>
      <c r="TC260" s="570"/>
      <c r="TD260" s="570"/>
      <c r="TE260" s="570"/>
      <c r="TF260" s="570"/>
      <c r="TG260" s="570"/>
      <c r="TH260" s="570"/>
      <c r="TI260" s="570"/>
      <c r="TJ260" s="570"/>
      <c r="TK260" s="570"/>
      <c r="TL260" s="570"/>
      <c r="TM260" s="570"/>
      <c r="TN260" s="570"/>
      <c r="TO260" s="570"/>
      <c r="TP260" s="570"/>
      <c r="TQ260" s="570"/>
      <c r="TR260" s="570"/>
      <c r="TS260" s="570"/>
      <c r="TT260" s="570"/>
      <c r="TU260" s="570"/>
      <c r="TV260" s="570"/>
      <c r="TW260" s="570"/>
      <c r="TX260" s="570"/>
      <c r="TY260" s="570"/>
      <c r="TZ260" s="570"/>
      <c r="UA260" s="570"/>
      <c r="UB260" s="570"/>
      <c r="UC260" s="570"/>
      <c r="UD260" s="570"/>
      <c r="UE260" s="570"/>
      <c r="UF260" s="570"/>
      <c r="UG260" s="570"/>
      <c r="UH260" s="570"/>
      <c r="UI260" s="570"/>
      <c r="UJ260" s="570"/>
      <c r="UK260" s="570"/>
      <c r="UL260" s="570"/>
      <c r="UM260" s="570"/>
      <c r="UN260" s="570"/>
      <c r="UO260" s="570"/>
      <c r="UP260" s="570"/>
      <c r="UQ260" s="570"/>
      <c r="UR260" s="570"/>
      <c r="US260" s="570"/>
      <c r="UT260" s="570"/>
      <c r="UU260" s="570"/>
      <c r="UV260" s="570"/>
      <c r="UW260" s="570"/>
      <c r="UX260" s="570"/>
      <c r="UY260" s="570"/>
      <c r="UZ260" s="570"/>
      <c r="VA260" s="570"/>
      <c r="VB260" s="570"/>
      <c r="VC260" s="570"/>
      <c r="VD260" s="570"/>
      <c r="VE260" s="570"/>
      <c r="VF260" s="570"/>
      <c r="VG260" s="570"/>
      <c r="VH260" s="570"/>
      <c r="VI260" s="570"/>
      <c r="VJ260" s="570"/>
      <c r="VK260" s="570"/>
      <c r="VL260" s="570"/>
      <c r="VM260" s="570"/>
      <c r="VN260" s="570"/>
      <c r="VO260" s="570"/>
      <c r="VP260" s="570"/>
      <c r="VQ260" s="570"/>
      <c r="VR260" s="570"/>
      <c r="VS260" s="570"/>
      <c r="VT260" s="570"/>
      <c r="VU260" s="570"/>
      <c r="VV260" s="570"/>
      <c r="VW260" s="570"/>
      <c r="VX260" s="570"/>
      <c r="VY260" s="570"/>
      <c r="VZ260" s="570"/>
      <c r="WA260" s="570"/>
      <c r="WB260" s="570"/>
      <c r="WC260" s="570"/>
      <c r="WD260" s="570"/>
      <c r="WE260" s="570"/>
      <c r="WF260" s="570"/>
      <c r="WG260" s="570"/>
      <c r="WH260" s="570"/>
      <c r="WI260" s="570"/>
      <c r="WJ260" s="570"/>
      <c r="WK260" s="570"/>
    </row>
    <row r="261" s="561" customFormat="1" ht="14.25">
      <c r="A261" s="198">
        <v>14</v>
      </c>
      <c r="B261" s="190" t="s">
        <v>281</v>
      </c>
      <c r="C261" s="258" t="s">
        <v>282</v>
      </c>
      <c r="D261" s="363"/>
      <c r="E261" s="242"/>
      <c r="F261" s="242"/>
      <c r="G261" s="234">
        <v>2024</v>
      </c>
      <c r="H261" s="568">
        <v>4.7000000000000002</v>
      </c>
      <c r="I261" s="563">
        <v>0</v>
      </c>
      <c r="J261" s="564">
        <v>0</v>
      </c>
      <c r="K261" s="565">
        <v>100</v>
      </c>
      <c r="L261" s="340" t="s">
        <v>274</v>
      </c>
      <c r="M261" s="566"/>
      <c r="N261" s="566"/>
      <c r="O261" s="566"/>
      <c r="P261" s="566"/>
      <c r="Q261" s="566">
        <v>1</v>
      </c>
      <c r="R261" s="566"/>
      <c r="S261" s="566"/>
      <c r="T261" s="566"/>
      <c r="U261" s="566"/>
      <c r="V261" s="566"/>
      <c r="W261" s="566"/>
      <c r="X261" s="566"/>
      <c r="Y261" s="566"/>
      <c r="Z261" s="566"/>
      <c r="AA261" s="566"/>
      <c r="AB261" s="566"/>
      <c r="AC261" s="566"/>
      <c r="AD261" s="566"/>
      <c r="AE261" s="566"/>
      <c r="AF261" s="566"/>
      <c r="AG261" s="566"/>
      <c r="AH261" s="566"/>
      <c r="AI261" s="566"/>
      <c r="AJ261" s="566"/>
      <c r="AK261" s="566"/>
      <c r="AL261" s="566"/>
      <c r="AM261" s="566"/>
      <c r="AN261" s="566"/>
      <c r="AO261" s="566"/>
      <c r="AP261" s="566"/>
      <c r="AQ261" s="566"/>
      <c r="AR261" s="566"/>
      <c r="AS261" s="566"/>
      <c r="AT261" s="566"/>
      <c r="AU261" s="566"/>
      <c r="AV261" s="566"/>
      <c r="AW261" s="566"/>
      <c r="AX261" s="566"/>
      <c r="AY261" s="566"/>
      <c r="AZ261" s="566"/>
      <c r="BA261" s="566"/>
      <c r="BB261" s="566"/>
      <c r="BC261" s="566"/>
      <c r="BD261" s="566"/>
      <c r="BE261" s="566"/>
      <c r="BF261" s="566"/>
      <c r="BG261" s="570"/>
      <c r="BH261" s="570"/>
      <c r="BI261" s="570"/>
      <c r="BJ261" s="570"/>
      <c r="BK261" s="570"/>
      <c r="BL261" s="570"/>
      <c r="BM261" s="570"/>
      <c r="BN261" s="570"/>
      <c r="BO261" s="570"/>
      <c r="BP261" s="570"/>
      <c r="BQ261" s="570"/>
      <c r="BR261" s="570"/>
      <c r="BS261" s="570"/>
      <c r="BT261" s="570"/>
      <c r="BU261" s="570"/>
      <c r="BV261" s="570"/>
      <c r="BW261" s="570"/>
      <c r="BX261" s="570"/>
      <c r="BY261" s="570"/>
      <c r="BZ261" s="570"/>
      <c r="CA261" s="570"/>
      <c r="CB261" s="570"/>
      <c r="CC261" s="570"/>
      <c r="CD261" s="570"/>
      <c r="CE261" s="570"/>
      <c r="CF261" s="570"/>
      <c r="CG261" s="570"/>
      <c r="CH261" s="570"/>
      <c r="CI261" s="570"/>
      <c r="CJ261" s="570"/>
      <c r="CK261" s="570"/>
      <c r="CL261" s="570"/>
      <c r="CM261" s="570"/>
      <c r="CN261" s="570"/>
      <c r="CO261" s="570"/>
      <c r="CP261" s="570"/>
      <c r="CQ261" s="570"/>
      <c r="CR261" s="570"/>
      <c r="CS261" s="570"/>
      <c r="CT261" s="570"/>
      <c r="CU261" s="570"/>
      <c r="CV261" s="570"/>
      <c r="CW261" s="570"/>
      <c r="CX261" s="570"/>
      <c r="CY261" s="570"/>
      <c r="CZ261" s="570"/>
      <c r="DA261" s="570"/>
      <c r="DB261" s="570"/>
      <c r="DC261" s="570"/>
      <c r="DD261" s="570"/>
      <c r="DE261" s="570"/>
      <c r="DF261" s="570"/>
      <c r="DG261" s="570"/>
      <c r="DH261" s="570"/>
      <c r="DI261" s="570"/>
      <c r="DJ261" s="570"/>
      <c r="DK261" s="570"/>
      <c r="DL261" s="570"/>
      <c r="DM261" s="570"/>
      <c r="DN261" s="570"/>
      <c r="DO261" s="570"/>
      <c r="DP261" s="570"/>
      <c r="DQ261" s="570"/>
      <c r="DR261" s="570"/>
      <c r="DS261" s="570"/>
      <c r="DT261" s="570"/>
      <c r="DU261" s="570"/>
      <c r="DV261" s="570"/>
      <c r="DW261" s="570"/>
      <c r="DX261" s="570"/>
      <c r="DY261" s="570"/>
      <c r="DZ261" s="570"/>
      <c r="EA261" s="570"/>
      <c r="EB261" s="570"/>
      <c r="EC261" s="570"/>
      <c r="ED261" s="570"/>
      <c r="EE261" s="570"/>
      <c r="EF261" s="570"/>
      <c r="EG261" s="570"/>
      <c r="EH261" s="570"/>
      <c r="EI261" s="570"/>
      <c r="EJ261" s="570"/>
      <c r="EK261" s="570"/>
      <c r="EL261" s="570"/>
      <c r="EM261" s="570"/>
      <c r="EN261" s="570"/>
      <c r="EO261" s="570"/>
      <c r="EP261" s="570"/>
      <c r="EQ261" s="570"/>
      <c r="ER261" s="570"/>
      <c r="ES261" s="570"/>
      <c r="ET261" s="570"/>
      <c r="EU261" s="570"/>
      <c r="EV261" s="570"/>
      <c r="EW261" s="570"/>
      <c r="EX261" s="570"/>
      <c r="EY261" s="570"/>
      <c r="EZ261" s="570"/>
      <c r="FA261" s="570"/>
      <c r="FB261" s="570"/>
      <c r="FC261" s="570"/>
      <c r="FD261" s="570"/>
      <c r="FE261" s="570"/>
      <c r="FF261" s="570"/>
      <c r="FG261" s="570"/>
      <c r="FH261" s="570"/>
      <c r="FI261" s="570"/>
      <c r="FJ261" s="570"/>
      <c r="FK261" s="570"/>
      <c r="FL261" s="570"/>
      <c r="FM261" s="570"/>
      <c r="FN261" s="570"/>
      <c r="FO261" s="570"/>
      <c r="FP261" s="570"/>
      <c r="FQ261" s="570"/>
      <c r="FR261" s="570"/>
      <c r="FS261" s="570"/>
      <c r="FT261" s="570"/>
      <c r="FU261" s="570"/>
      <c r="FV261" s="570"/>
      <c r="FW261" s="570"/>
      <c r="FX261" s="570"/>
      <c r="FY261" s="570"/>
      <c r="FZ261" s="570"/>
      <c r="GA261" s="570"/>
      <c r="GB261" s="570"/>
      <c r="GC261" s="570"/>
      <c r="GD261" s="570"/>
      <c r="GE261" s="570"/>
      <c r="GF261" s="570"/>
      <c r="GG261" s="570"/>
      <c r="GH261" s="570"/>
      <c r="GI261" s="570"/>
      <c r="GJ261" s="570"/>
      <c r="GK261" s="570"/>
      <c r="GL261" s="570"/>
      <c r="GM261" s="570"/>
      <c r="GN261" s="570"/>
      <c r="GO261" s="570"/>
      <c r="GP261" s="570"/>
      <c r="GQ261" s="570"/>
      <c r="GR261" s="570"/>
      <c r="GS261" s="570"/>
      <c r="GT261" s="570"/>
      <c r="GU261" s="570"/>
      <c r="GV261" s="570"/>
      <c r="GW261" s="570"/>
      <c r="GX261" s="570"/>
      <c r="GY261" s="570"/>
      <c r="GZ261" s="570"/>
      <c r="HA261" s="570"/>
      <c r="HB261" s="570"/>
      <c r="HC261" s="570"/>
      <c r="HD261" s="570"/>
      <c r="HE261" s="570"/>
      <c r="HF261" s="570"/>
      <c r="HG261" s="570"/>
      <c r="HH261" s="570"/>
      <c r="HI261" s="570"/>
      <c r="HJ261" s="570"/>
      <c r="HK261" s="570"/>
      <c r="HL261" s="570"/>
      <c r="HM261" s="570"/>
      <c r="HN261" s="570"/>
      <c r="HO261" s="570"/>
      <c r="HP261" s="570"/>
      <c r="HQ261" s="570"/>
      <c r="HR261" s="570"/>
      <c r="HS261" s="570"/>
      <c r="HT261" s="570"/>
      <c r="HU261" s="570"/>
      <c r="HV261" s="570"/>
      <c r="HW261" s="570"/>
      <c r="HX261" s="570"/>
      <c r="HY261" s="570"/>
      <c r="HZ261" s="570"/>
      <c r="IA261" s="570"/>
      <c r="IB261" s="570"/>
      <c r="IC261" s="570"/>
      <c r="ID261" s="570"/>
      <c r="IE261" s="570"/>
      <c r="IF261" s="570"/>
      <c r="IG261" s="570"/>
      <c r="IH261" s="570"/>
      <c r="II261" s="570"/>
      <c r="IJ261" s="570"/>
      <c r="IK261" s="570"/>
      <c r="IL261" s="570"/>
      <c r="IM261" s="570"/>
      <c r="IN261" s="570"/>
      <c r="IO261" s="570"/>
      <c r="IP261" s="570"/>
      <c r="IQ261" s="570"/>
      <c r="IR261" s="570"/>
      <c r="IS261" s="570"/>
      <c r="IT261" s="570"/>
      <c r="IU261" s="570"/>
      <c r="IV261" s="570"/>
      <c r="IW261" s="570"/>
      <c r="IX261" s="570"/>
      <c r="IY261" s="570"/>
      <c r="IZ261" s="570"/>
      <c r="JA261" s="570"/>
      <c r="JB261" s="570"/>
      <c r="JC261" s="570"/>
      <c r="JD261" s="570"/>
      <c r="JE261" s="570"/>
      <c r="JF261" s="570"/>
      <c r="JG261" s="570"/>
      <c r="JH261" s="570"/>
      <c r="JI261" s="570"/>
      <c r="JJ261" s="570"/>
      <c r="JK261" s="570"/>
      <c r="JL261" s="570"/>
      <c r="JM261" s="570"/>
      <c r="JN261" s="570"/>
      <c r="JO261" s="570"/>
      <c r="JP261" s="570"/>
      <c r="JQ261" s="570"/>
      <c r="JR261" s="570"/>
      <c r="JS261" s="570"/>
      <c r="JT261" s="570"/>
      <c r="JU261" s="570"/>
      <c r="JV261" s="570"/>
      <c r="JW261" s="570"/>
      <c r="JX261" s="570"/>
      <c r="JY261" s="570"/>
      <c r="JZ261" s="570"/>
      <c r="KA261" s="570"/>
      <c r="KB261" s="570"/>
      <c r="KC261" s="570"/>
      <c r="KD261" s="570"/>
      <c r="KE261" s="570"/>
      <c r="KF261" s="570"/>
      <c r="KG261" s="570"/>
      <c r="KH261" s="570"/>
      <c r="KI261" s="570"/>
      <c r="KJ261" s="570"/>
      <c r="KK261" s="570"/>
      <c r="KL261" s="570"/>
      <c r="KM261" s="570"/>
      <c r="KN261" s="570"/>
      <c r="KO261" s="570"/>
      <c r="KP261" s="570"/>
      <c r="KQ261" s="570"/>
      <c r="KR261" s="570"/>
      <c r="KS261" s="570"/>
      <c r="KT261" s="570"/>
      <c r="KU261" s="570"/>
      <c r="KV261" s="570"/>
      <c r="KW261" s="570"/>
      <c r="KX261" s="570"/>
      <c r="KY261" s="570"/>
      <c r="KZ261" s="570"/>
      <c r="LA261" s="570"/>
      <c r="LB261" s="570"/>
      <c r="LC261" s="570"/>
      <c r="LD261" s="570"/>
      <c r="LE261" s="570"/>
      <c r="LF261" s="570"/>
      <c r="LG261" s="570"/>
      <c r="LH261" s="570"/>
      <c r="LI261" s="570"/>
      <c r="LJ261" s="570"/>
      <c r="LK261" s="570"/>
      <c r="LL261" s="570"/>
      <c r="LM261" s="570"/>
      <c r="LN261" s="570"/>
      <c r="LO261" s="570"/>
      <c r="LP261" s="570"/>
      <c r="LQ261" s="570"/>
      <c r="LR261" s="570"/>
      <c r="LS261" s="570"/>
      <c r="LT261" s="570"/>
      <c r="LU261" s="570"/>
      <c r="LV261" s="570"/>
      <c r="LW261" s="570"/>
      <c r="LX261" s="570"/>
      <c r="LY261" s="570"/>
      <c r="LZ261" s="570"/>
      <c r="MA261" s="570"/>
      <c r="MB261" s="570"/>
      <c r="MC261" s="570"/>
      <c r="MD261" s="570"/>
      <c r="ME261" s="570"/>
      <c r="MF261" s="570"/>
      <c r="MG261" s="570"/>
      <c r="MH261" s="570"/>
      <c r="MI261" s="570"/>
      <c r="MJ261" s="570"/>
      <c r="MK261" s="570"/>
      <c r="ML261" s="570"/>
      <c r="MM261" s="570"/>
      <c r="MN261" s="570"/>
      <c r="MO261" s="570"/>
      <c r="MP261" s="570"/>
      <c r="MQ261" s="570"/>
      <c r="MR261" s="570"/>
      <c r="MS261" s="570"/>
      <c r="MT261" s="570"/>
      <c r="MU261" s="570"/>
      <c r="MV261" s="570"/>
      <c r="MW261" s="570"/>
      <c r="MX261" s="570"/>
      <c r="MY261" s="570"/>
      <c r="MZ261" s="570"/>
      <c r="NA261" s="570"/>
      <c r="NB261" s="570"/>
      <c r="NC261" s="570"/>
      <c r="ND261" s="570"/>
      <c r="NE261" s="570"/>
      <c r="NF261" s="570"/>
      <c r="NG261" s="570"/>
      <c r="NH261" s="570"/>
      <c r="NI261" s="570"/>
      <c r="NJ261" s="570"/>
      <c r="NK261" s="570"/>
      <c r="NL261" s="570"/>
      <c r="NM261" s="570"/>
      <c r="NN261" s="570"/>
      <c r="NO261" s="570"/>
      <c r="NP261" s="570"/>
      <c r="NQ261" s="570"/>
      <c r="NR261" s="570"/>
      <c r="NS261" s="570"/>
      <c r="NT261" s="570"/>
      <c r="NU261" s="570"/>
      <c r="NV261" s="570"/>
      <c r="NW261" s="570"/>
      <c r="NX261" s="570"/>
      <c r="NY261" s="570"/>
      <c r="NZ261" s="570"/>
      <c r="OA261" s="570"/>
      <c r="OB261" s="570"/>
      <c r="OC261" s="570"/>
      <c r="OD261" s="570"/>
      <c r="OE261" s="570"/>
      <c r="OF261" s="570"/>
      <c r="OG261" s="570"/>
      <c r="OH261" s="570"/>
      <c r="OI261" s="570"/>
      <c r="OJ261" s="570"/>
      <c r="OK261" s="570"/>
      <c r="OL261" s="570"/>
      <c r="OM261" s="570"/>
      <c r="ON261" s="570"/>
      <c r="OO261" s="570"/>
      <c r="OP261" s="570"/>
      <c r="OQ261" s="570"/>
      <c r="OR261" s="570"/>
      <c r="OS261" s="570"/>
      <c r="OT261" s="570"/>
      <c r="OU261" s="570"/>
      <c r="OV261" s="570"/>
      <c r="OW261" s="570"/>
      <c r="OX261" s="570"/>
      <c r="OY261" s="570"/>
      <c r="OZ261" s="570"/>
      <c r="PA261" s="570"/>
      <c r="PB261" s="570"/>
      <c r="PC261" s="570"/>
      <c r="PD261" s="570"/>
      <c r="PE261" s="570"/>
      <c r="PF261" s="570"/>
      <c r="PG261" s="570"/>
      <c r="PH261" s="570"/>
      <c r="PI261" s="570"/>
      <c r="PJ261" s="570"/>
      <c r="PK261" s="570"/>
      <c r="PL261" s="570"/>
      <c r="PM261" s="570"/>
      <c r="PN261" s="570"/>
      <c r="PO261" s="570"/>
      <c r="PP261" s="570"/>
      <c r="PQ261" s="570"/>
      <c r="PR261" s="570"/>
      <c r="PS261" s="570"/>
      <c r="PT261" s="570"/>
      <c r="PU261" s="570"/>
      <c r="PV261" s="570"/>
      <c r="PW261" s="570"/>
      <c r="PX261" s="570"/>
      <c r="PY261" s="570"/>
      <c r="PZ261" s="570"/>
      <c r="QA261" s="570"/>
      <c r="QB261" s="570"/>
      <c r="QC261" s="570"/>
      <c r="QD261" s="570"/>
      <c r="QE261" s="570"/>
      <c r="QF261" s="570"/>
      <c r="QG261" s="570"/>
      <c r="QH261" s="570"/>
      <c r="QI261" s="570"/>
      <c r="QJ261" s="570"/>
      <c r="QK261" s="570"/>
      <c r="QL261" s="570"/>
      <c r="QM261" s="570"/>
      <c r="QN261" s="570"/>
      <c r="QO261" s="570"/>
      <c r="QP261" s="570"/>
      <c r="QQ261" s="570"/>
      <c r="QR261" s="570"/>
      <c r="QS261" s="570"/>
      <c r="QT261" s="570"/>
      <c r="QU261" s="570"/>
      <c r="QV261" s="570"/>
      <c r="QW261" s="570"/>
      <c r="QX261" s="570"/>
      <c r="QY261" s="570"/>
      <c r="QZ261" s="570"/>
      <c r="RA261" s="570"/>
      <c r="RB261" s="570"/>
      <c r="RC261" s="570"/>
      <c r="RD261" s="570"/>
      <c r="RE261" s="570"/>
      <c r="RF261" s="570"/>
      <c r="RG261" s="570"/>
      <c r="RH261" s="570"/>
      <c r="RI261" s="570"/>
      <c r="RJ261" s="570"/>
      <c r="RK261" s="570"/>
      <c r="RL261" s="570"/>
      <c r="RM261" s="570"/>
      <c r="RN261" s="570"/>
      <c r="RO261" s="570"/>
      <c r="RP261" s="570"/>
      <c r="RQ261" s="570"/>
      <c r="RR261" s="570"/>
      <c r="RS261" s="570"/>
      <c r="RT261" s="570"/>
      <c r="RU261" s="570"/>
      <c r="RV261" s="570"/>
      <c r="RW261" s="570"/>
      <c r="RX261" s="570"/>
      <c r="RY261" s="570"/>
      <c r="RZ261" s="570"/>
      <c r="SA261" s="570"/>
      <c r="SB261" s="570"/>
      <c r="SC261" s="570"/>
      <c r="SD261" s="570"/>
      <c r="SE261" s="570"/>
      <c r="SF261" s="570"/>
      <c r="SG261" s="570"/>
      <c r="SH261" s="570"/>
      <c r="SI261" s="570"/>
      <c r="SJ261" s="570"/>
      <c r="SK261" s="570"/>
      <c r="SL261" s="570"/>
      <c r="SM261" s="570"/>
      <c r="SN261" s="570"/>
      <c r="SO261" s="570"/>
      <c r="SP261" s="570"/>
      <c r="SQ261" s="570"/>
      <c r="SR261" s="570"/>
      <c r="SS261" s="570"/>
      <c r="ST261" s="570"/>
      <c r="SU261" s="570"/>
      <c r="SV261" s="570"/>
      <c r="SW261" s="570"/>
      <c r="SX261" s="570"/>
      <c r="SY261" s="570"/>
      <c r="SZ261" s="570"/>
      <c r="TA261" s="570"/>
      <c r="TB261" s="570"/>
      <c r="TC261" s="570"/>
      <c r="TD261" s="570"/>
      <c r="TE261" s="570"/>
      <c r="TF261" s="570"/>
      <c r="TG261" s="570"/>
      <c r="TH261" s="570"/>
      <c r="TI261" s="570"/>
      <c r="TJ261" s="570"/>
      <c r="TK261" s="570"/>
      <c r="TL261" s="570"/>
      <c r="TM261" s="570"/>
      <c r="TN261" s="570"/>
      <c r="TO261" s="570"/>
      <c r="TP261" s="570"/>
      <c r="TQ261" s="570"/>
      <c r="TR261" s="570"/>
      <c r="TS261" s="570"/>
      <c r="TT261" s="570"/>
      <c r="TU261" s="570"/>
      <c r="TV261" s="570"/>
      <c r="TW261" s="570"/>
      <c r="TX261" s="570"/>
      <c r="TY261" s="570"/>
      <c r="TZ261" s="570"/>
      <c r="UA261" s="570"/>
      <c r="UB261" s="570"/>
      <c r="UC261" s="570"/>
      <c r="UD261" s="570"/>
      <c r="UE261" s="570"/>
      <c r="UF261" s="570"/>
      <c r="UG261" s="570"/>
      <c r="UH261" s="570"/>
      <c r="UI261" s="570"/>
      <c r="UJ261" s="570"/>
      <c r="UK261" s="570"/>
      <c r="UL261" s="570"/>
      <c r="UM261" s="570"/>
      <c r="UN261" s="570"/>
      <c r="UO261" s="570"/>
      <c r="UP261" s="570"/>
      <c r="UQ261" s="570"/>
      <c r="UR261" s="570"/>
      <c r="US261" s="570"/>
      <c r="UT261" s="570"/>
      <c r="UU261" s="570"/>
      <c r="UV261" s="570"/>
      <c r="UW261" s="570"/>
      <c r="UX261" s="570"/>
      <c r="UY261" s="570"/>
      <c r="UZ261" s="570"/>
      <c r="VA261" s="570"/>
      <c r="VB261" s="570"/>
      <c r="VC261" s="570"/>
      <c r="VD261" s="570"/>
      <c r="VE261" s="570"/>
      <c r="VF261" s="570"/>
      <c r="VG261" s="570"/>
      <c r="VH261" s="570"/>
      <c r="VI261" s="570"/>
      <c r="VJ261" s="570"/>
      <c r="VK261" s="570"/>
      <c r="VL261" s="570"/>
      <c r="VM261" s="570"/>
      <c r="VN261" s="570"/>
      <c r="VO261" s="570"/>
      <c r="VP261" s="570"/>
      <c r="VQ261" s="570"/>
      <c r="VR261" s="570"/>
      <c r="VS261" s="570"/>
      <c r="VT261" s="570"/>
      <c r="VU261" s="570"/>
      <c r="VV261" s="570"/>
      <c r="VW261" s="570"/>
      <c r="VX261" s="570"/>
      <c r="VY261" s="570"/>
      <c r="VZ261" s="570"/>
      <c r="WA261" s="570"/>
      <c r="WB261" s="570"/>
      <c r="WC261" s="570"/>
      <c r="WD261" s="570"/>
      <c r="WE261" s="570"/>
      <c r="WF261" s="570"/>
      <c r="WG261" s="570"/>
      <c r="WH261" s="570"/>
      <c r="WI261" s="570"/>
      <c r="WJ261" s="570"/>
      <c r="WK261" s="570"/>
    </row>
    <row r="262" s="561" customFormat="1" ht="14.25">
      <c r="A262" s="190">
        <v>15</v>
      </c>
      <c r="B262" s="190" t="s">
        <v>283</v>
      </c>
      <c r="C262" s="258" t="s">
        <v>282</v>
      </c>
      <c r="D262" s="363"/>
      <c r="E262" s="242"/>
      <c r="F262" s="242"/>
      <c r="G262" s="234">
        <v>2024</v>
      </c>
      <c r="H262" s="572">
        <v>4.5</v>
      </c>
      <c r="I262" s="563">
        <v>0</v>
      </c>
      <c r="J262" s="564">
        <v>0</v>
      </c>
      <c r="K262" s="565">
        <v>100</v>
      </c>
      <c r="L262" s="549" t="s">
        <v>251</v>
      </c>
      <c r="M262" s="566"/>
      <c r="N262" s="566"/>
      <c r="O262" s="566"/>
      <c r="P262" s="566"/>
      <c r="Q262" s="566">
        <v>1</v>
      </c>
      <c r="R262" s="566"/>
      <c r="S262" s="566"/>
      <c r="T262" s="566"/>
      <c r="U262" s="566"/>
      <c r="V262" s="566"/>
      <c r="W262" s="566"/>
      <c r="X262" s="566"/>
      <c r="Y262" s="566"/>
      <c r="Z262" s="566"/>
      <c r="AA262" s="566"/>
      <c r="AB262" s="566"/>
      <c r="AC262" s="566"/>
      <c r="AD262" s="566"/>
      <c r="AE262" s="566"/>
      <c r="AF262" s="566"/>
      <c r="AG262" s="566"/>
      <c r="AH262" s="566"/>
      <c r="AI262" s="566"/>
      <c r="AJ262" s="566"/>
      <c r="AK262" s="566"/>
      <c r="AL262" s="566"/>
      <c r="AM262" s="566"/>
      <c r="AN262" s="566"/>
      <c r="AO262" s="566"/>
      <c r="AP262" s="566"/>
      <c r="AQ262" s="566"/>
      <c r="AR262" s="566"/>
      <c r="AS262" s="566"/>
      <c r="AT262" s="566"/>
      <c r="AU262" s="566"/>
      <c r="AV262" s="566"/>
      <c r="AW262" s="566"/>
      <c r="AX262" s="566"/>
      <c r="AY262" s="566"/>
      <c r="AZ262" s="566"/>
      <c r="BA262" s="566"/>
      <c r="BB262" s="566"/>
      <c r="BC262" s="566"/>
      <c r="BD262" s="566"/>
      <c r="BE262" s="566"/>
      <c r="BF262" s="566"/>
      <c r="BG262" s="570"/>
      <c r="BH262" s="570"/>
      <c r="BI262" s="570"/>
      <c r="BJ262" s="570"/>
      <c r="BK262" s="570"/>
      <c r="BL262" s="570"/>
      <c r="BM262" s="570"/>
      <c r="BN262" s="570"/>
      <c r="BO262" s="570"/>
      <c r="BP262" s="570"/>
      <c r="BQ262" s="570"/>
      <c r="BR262" s="570"/>
      <c r="BS262" s="570"/>
      <c r="BT262" s="570"/>
      <c r="BU262" s="570"/>
      <c r="BV262" s="570"/>
      <c r="BW262" s="570"/>
      <c r="BX262" s="570"/>
      <c r="BY262" s="570"/>
      <c r="BZ262" s="570"/>
      <c r="CA262" s="570"/>
      <c r="CB262" s="570"/>
      <c r="CC262" s="570"/>
      <c r="CD262" s="570"/>
      <c r="CE262" s="570"/>
      <c r="CF262" s="570"/>
      <c r="CG262" s="570"/>
      <c r="CH262" s="570"/>
      <c r="CI262" s="570"/>
      <c r="CJ262" s="570"/>
      <c r="CK262" s="570"/>
      <c r="CL262" s="570"/>
      <c r="CM262" s="570"/>
      <c r="CN262" s="570"/>
      <c r="CO262" s="570"/>
      <c r="CP262" s="570"/>
      <c r="CQ262" s="570"/>
      <c r="CR262" s="570"/>
      <c r="CS262" s="570"/>
      <c r="CT262" s="570"/>
      <c r="CU262" s="570"/>
      <c r="CV262" s="570"/>
      <c r="CW262" s="570"/>
      <c r="CX262" s="570"/>
      <c r="CY262" s="570"/>
      <c r="CZ262" s="570"/>
      <c r="DA262" s="570"/>
      <c r="DB262" s="570"/>
      <c r="DC262" s="570"/>
      <c r="DD262" s="570"/>
      <c r="DE262" s="570"/>
      <c r="DF262" s="570"/>
      <c r="DG262" s="570"/>
      <c r="DH262" s="570"/>
      <c r="DI262" s="570"/>
      <c r="DJ262" s="570"/>
      <c r="DK262" s="570"/>
      <c r="DL262" s="570"/>
      <c r="DM262" s="570"/>
      <c r="DN262" s="570"/>
      <c r="DO262" s="570"/>
      <c r="DP262" s="570"/>
      <c r="DQ262" s="570"/>
      <c r="DR262" s="570"/>
      <c r="DS262" s="570"/>
      <c r="DT262" s="570"/>
      <c r="DU262" s="570"/>
      <c r="DV262" s="570"/>
      <c r="DW262" s="570"/>
      <c r="DX262" s="570"/>
      <c r="DY262" s="570"/>
      <c r="DZ262" s="570"/>
      <c r="EA262" s="570"/>
      <c r="EB262" s="570"/>
      <c r="EC262" s="570"/>
      <c r="ED262" s="570"/>
      <c r="EE262" s="570"/>
      <c r="EF262" s="570"/>
      <c r="EG262" s="570"/>
      <c r="EH262" s="570"/>
      <c r="EI262" s="570"/>
      <c r="EJ262" s="570"/>
      <c r="EK262" s="570"/>
      <c r="EL262" s="570"/>
      <c r="EM262" s="570"/>
      <c r="EN262" s="570"/>
      <c r="EO262" s="570"/>
      <c r="EP262" s="570"/>
      <c r="EQ262" s="570"/>
      <c r="ER262" s="570"/>
      <c r="ES262" s="570"/>
      <c r="ET262" s="570"/>
      <c r="EU262" s="570"/>
      <c r="EV262" s="570"/>
      <c r="EW262" s="570"/>
      <c r="EX262" s="570"/>
      <c r="EY262" s="570"/>
      <c r="EZ262" s="570"/>
      <c r="FA262" s="570"/>
      <c r="FB262" s="570"/>
      <c r="FC262" s="570"/>
      <c r="FD262" s="570"/>
      <c r="FE262" s="570"/>
      <c r="FF262" s="570"/>
      <c r="FG262" s="570"/>
      <c r="FH262" s="570"/>
      <c r="FI262" s="570"/>
      <c r="FJ262" s="570"/>
      <c r="FK262" s="570"/>
      <c r="FL262" s="570"/>
      <c r="FM262" s="570"/>
      <c r="FN262" s="570"/>
      <c r="FO262" s="570"/>
      <c r="FP262" s="570"/>
      <c r="FQ262" s="570"/>
      <c r="FR262" s="570"/>
      <c r="FS262" s="570"/>
      <c r="FT262" s="570"/>
      <c r="FU262" s="570"/>
      <c r="FV262" s="570"/>
      <c r="FW262" s="570"/>
      <c r="FX262" s="570"/>
      <c r="FY262" s="570"/>
      <c r="FZ262" s="570"/>
      <c r="GA262" s="570"/>
      <c r="GB262" s="570"/>
      <c r="GC262" s="570"/>
      <c r="GD262" s="570"/>
      <c r="GE262" s="570"/>
      <c r="GF262" s="570"/>
      <c r="GG262" s="570"/>
      <c r="GH262" s="570"/>
      <c r="GI262" s="570"/>
      <c r="GJ262" s="570"/>
      <c r="GK262" s="570"/>
      <c r="GL262" s="570"/>
      <c r="GM262" s="570"/>
      <c r="GN262" s="570"/>
      <c r="GO262" s="570"/>
      <c r="GP262" s="570"/>
      <c r="GQ262" s="570"/>
      <c r="GR262" s="570"/>
      <c r="GS262" s="570"/>
      <c r="GT262" s="570"/>
      <c r="GU262" s="570"/>
      <c r="GV262" s="570"/>
      <c r="GW262" s="570"/>
      <c r="GX262" s="570"/>
      <c r="GY262" s="570"/>
      <c r="GZ262" s="570"/>
      <c r="HA262" s="570"/>
      <c r="HB262" s="570"/>
      <c r="HC262" s="570"/>
      <c r="HD262" s="570"/>
      <c r="HE262" s="570"/>
      <c r="HF262" s="570"/>
      <c r="HG262" s="570"/>
      <c r="HH262" s="570"/>
      <c r="HI262" s="570"/>
      <c r="HJ262" s="570"/>
      <c r="HK262" s="570"/>
      <c r="HL262" s="570"/>
      <c r="HM262" s="570"/>
      <c r="HN262" s="570"/>
      <c r="HO262" s="570"/>
      <c r="HP262" s="570"/>
      <c r="HQ262" s="570"/>
      <c r="HR262" s="570"/>
      <c r="HS262" s="570"/>
      <c r="HT262" s="570"/>
      <c r="HU262" s="570"/>
      <c r="HV262" s="570"/>
      <c r="HW262" s="570"/>
      <c r="HX262" s="570"/>
      <c r="HY262" s="570"/>
      <c r="HZ262" s="570"/>
      <c r="IA262" s="570"/>
      <c r="IB262" s="570"/>
      <c r="IC262" s="570"/>
      <c r="ID262" s="570"/>
      <c r="IE262" s="570"/>
      <c r="IF262" s="570"/>
      <c r="IG262" s="570"/>
      <c r="IH262" s="570"/>
      <c r="II262" s="570"/>
      <c r="IJ262" s="570"/>
      <c r="IK262" s="570"/>
      <c r="IL262" s="570"/>
      <c r="IM262" s="570"/>
      <c r="IN262" s="570"/>
      <c r="IO262" s="570"/>
      <c r="IP262" s="570"/>
      <c r="IQ262" s="570"/>
      <c r="IR262" s="570"/>
      <c r="IS262" s="570"/>
      <c r="IT262" s="570"/>
      <c r="IU262" s="570"/>
      <c r="IV262" s="570"/>
      <c r="IW262" s="570"/>
      <c r="IX262" s="570"/>
      <c r="IY262" s="570"/>
      <c r="IZ262" s="570"/>
      <c r="JA262" s="570"/>
      <c r="JB262" s="570"/>
      <c r="JC262" s="570"/>
      <c r="JD262" s="570"/>
      <c r="JE262" s="570"/>
      <c r="JF262" s="570"/>
      <c r="JG262" s="570"/>
      <c r="JH262" s="570"/>
      <c r="JI262" s="570"/>
      <c r="JJ262" s="570"/>
      <c r="JK262" s="570"/>
      <c r="JL262" s="570"/>
      <c r="JM262" s="570"/>
      <c r="JN262" s="570"/>
      <c r="JO262" s="570"/>
      <c r="JP262" s="570"/>
      <c r="JQ262" s="570"/>
      <c r="JR262" s="570"/>
      <c r="JS262" s="570"/>
      <c r="JT262" s="570"/>
      <c r="JU262" s="570"/>
      <c r="JV262" s="570"/>
      <c r="JW262" s="570"/>
      <c r="JX262" s="570"/>
      <c r="JY262" s="570"/>
      <c r="JZ262" s="570"/>
      <c r="KA262" s="570"/>
      <c r="KB262" s="570"/>
      <c r="KC262" s="570"/>
      <c r="KD262" s="570"/>
      <c r="KE262" s="570"/>
      <c r="KF262" s="570"/>
      <c r="KG262" s="570"/>
      <c r="KH262" s="570"/>
      <c r="KI262" s="570"/>
      <c r="KJ262" s="570"/>
      <c r="KK262" s="570"/>
      <c r="KL262" s="570"/>
      <c r="KM262" s="570"/>
      <c r="KN262" s="570"/>
      <c r="KO262" s="570"/>
      <c r="KP262" s="570"/>
      <c r="KQ262" s="570"/>
      <c r="KR262" s="570"/>
      <c r="KS262" s="570"/>
      <c r="KT262" s="570"/>
      <c r="KU262" s="570"/>
      <c r="KV262" s="570"/>
      <c r="KW262" s="570"/>
      <c r="KX262" s="570"/>
      <c r="KY262" s="570"/>
      <c r="KZ262" s="570"/>
      <c r="LA262" s="570"/>
      <c r="LB262" s="570"/>
      <c r="LC262" s="570"/>
      <c r="LD262" s="570"/>
      <c r="LE262" s="570"/>
      <c r="LF262" s="570"/>
      <c r="LG262" s="570"/>
      <c r="LH262" s="570"/>
      <c r="LI262" s="570"/>
      <c r="LJ262" s="570"/>
      <c r="LK262" s="570"/>
      <c r="LL262" s="570"/>
      <c r="LM262" s="570"/>
      <c r="LN262" s="570"/>
      <c r="LO262" s="570"/>
      <c r="LP262" s="570"/>
      <c r="LQ262" s="570"/>
      <c r="LR262" s="570"/>
      <c r="LS262" s="570"/>
      <c r="LT262" s="570"/>
      <c r="LU262" s="570"/>
      <c r="LV262" s="570"/>
      <c r="LW262" s="570"/>
      <c r="LX262" s="570"/>
      <c r="LY262" s="570"/>
      <c r="LZ262" s="570"/>
      <c r="MA262" s="570"/>
      <c r="MB262" s="570"/>
      <c r="MC262" s="570"/>
      <c r="MD262" s="570"/>
      <c r="ME262" s="570"/>
      <c r="MF262" s="570"/>
      <c r="MG262" s="570"/>
      <c r="MH262" s="570"/>
      <c r="MI262" s="570"/>
      <c r="MJ262" s="570"/>
      <c r="MK262" s="570"/>
      <c r="ML262" s="570"/>
      <c r="MM262" s="570"/>
      <c r="MN262" s="570"/>
      <c r="MO262" s="570"/>
      <c r="MP262" s="570"/>
      <c r="MQ262" s="570"/>
      <c r="MR262" s="570"/>
      <c r="MS262" s="570"/>
      <c r="MT262" s="570"/>
      <c r="MU262" s="570"/>
      <c r="MV262" s="570"/>
      <c r="MW262" s="570"/>
      <c r="MX262" s="570"/>
      <c r="MY262" s="570"/>
      <c r="MZ262" s="570"/>
      <c r="NA262" s="570"/>
      <c r="NB262" s="570"/>
      <c r="NC262" s="570"/>
      <c r="ND262" s="570"/>
      <c r="NE262" s="570"/>
      <c r="NF262" s="570"/>
      <c r="NG262" s="570"/>
      <c r="NH262" s="570"/>
      <c r="NI262" s="570"/>
      <c r="NJ262" s="570"/>
      <c r="NK262" s="570"/>
      <c r="NL262" s="570"/>
      <c r="NM262" s="570"/>
      <c r="NN262" s="570"/>
      <c r="NO262" s="570"/>
      <c r="NP262" s="570"/>
      <c r="NQ262" s="570"/>
      <c r="NR262" s="570"/>
      <c r="NS262" s="570"/>
      <c r="NT262" s="570"/>
      <c r="NU262" s="570"/>
      <c r="NV262" s="570"/>
      <c r="NW262" s="570"/>
      <c r="NX262" s="570"/>
      <c r="NY262" s="570"/>
      <c r="NZ262" s="570"/>
      <c r="OA262" s="570"/>
      <c r="OB262" s="570"/>
      <c r="OC262" s="570"/>
      <c r="OD262" s="570"/>
      <c r="OE262" s="570"/>
      <c r="OF262" s="570"/>
      <c r="OG262" s="570"/>
      <c r="OH262" s="570"/>
      <c r="OI262" s="570"/>
      <c r="OJ262" s="570"/>
      <c r="OK262" s="570"/>
      <c r="OL262" s="570"/>
      <c r="OM262" s="570"/>
      <c r="ON262" s="570"/>
      <c r="OO262" s="570"/>
      <c r="OP262" s="570"/>
      <c r="OQ262" s="570"/>
      <c r="OR262" s="570"/>
      <c r="OS262" s="570"/>
      <c r="OT262" s="570"/>
      <c r="OU262" s="570"/>
      <c r="OV262" s="570"/>
      <c r="OW262" s="570"/>
      <c r="OX262" s="570"/>
      <c r="OY262" s="570"/>
      <c r="OZ262" s="570"/>
      <c r="PA262" s="570"/>
      <c r="PB262" s="570"/>
      <c r="PC262" s="570"/>
      <c r="PD262" s="570"/>
      <c r="PE262" s="570"/>
      <c r="PF262" s="570"/>
      <c r="PG262" s="570"/>
      <c r="PH262" s="570"/>
      <c r="PI262" s="570"/>
      <c r="PJ262" s="570"/>
      <c r="PK262" s="570"/>
      <c r="PL262" s="570"/>
      <c r="PM262" s="570"/>
      <c r="PN262" s="570"/>
      <c r="PO262" s="570"/>
      <c r="PP262" s="570"/>
      <c r="PQ262" s="570"/>
      <c r="PR262" s="570"/>
      <c r="PS262" s="570"/>
      <c r="PT262" s="570"/>
      <c r="PU262" s="570"/>
      <c r="PV262" s="570"/>
      <c r="PW262" s="570"/>
      <c r="PX262" s="570"/>
      <c r="PY262" s="570"/>
      <c r="PZ262" s="570"/>
      <c r="QA262" s="570"/>
      <c r="QB262" s="570"/>
      <c r="QC262" s="570"/>
      <c r="QD262" s="570"/>
      <c r="QE262" s="570"/>
      <c r="QF262" s="570"/>
      <c r="QG262" s="570"/>
      <c r="QH262" s="570"/>
      <c r="QI262" s="570"/>
      <c r="QJ262" s="570"/>
      <c r="QK262" s="570"/>
      <c r="QL262" s="570"/>
      <c r="QM262" s="570"/>
      <c r="QN262" s="570"/>
      <c r="QO262" s="570"/>
      <c r="QP262" s="570"/>
      <c r="QQ262" s="570"/>
      <c r="QR262" s="570"/>
      <c r="QS262" s="570"/>
      <c r="QT262" s="570"/>
      <c r="QU262" s="570"/>
      <c r="QV262" s="570"/>
      <c r="QW262" s="570"/>
      <c r="QX262" s="570"/>
      <c r="QY262" s="570"/>
      <c r="QZ262" s="570"/>
      <c r="RA262" s="570"/>
      <c r="RB262" s="570"/>
      <c r="RC262" s="570"/>
      <c r="RD262" s="570"/>
      <c r="RE262" s="570"/>
      <c r="RF262" s="570"/>
      <c r="RG262" s="570"/>
      <c r="RH262" s="570"/>
      <c r="RI262" s="570"/>
      <c r="RJ262" s="570"/>
      <c r="RK262" s="570"/>
      <c r="RL262" s="570"/>
      <c r="RM262" s="570"/>
      <c r="RN262" s="570"/>
      <c r="RO262" s="570"/>
      <c r="RP262" s="570"/>
      <c r="RQ262" s="570"/>
      <c r="RR262" s="570"/>
      <c r="RS262" s="570"/>
      <c r="RT262" s="570"/>
      <c r="RU262" s="570"/>
      <c r="RV262" s="570"/>
      <c r="RW262" s="570"/>
      <c r="RX262" s="570"/>
      <c r="RY262" s="570"/>
      <c r="RZ262" s="570"/>
      <c r="SA262" s="570"/>
      <c r="SB262" s="570"/>
      <c r="SC262" s="570"/>
      <c r="SD262" s="570"/>
      <c r="SE262" s="570"/>
      <c r="SF262" s="570"/>
      <c r="SG262" s="570"/>
      <c r="SH262" s="570"/>
      <c r="SI262" s="570"/>
      <c r="SJ262" s="570"/>
      <c r="SK262" s="570"/>
      <c r="SL262" s="570"/>
      <c r="SM262" s="570"/>
      <c r="SN262" s="570"/>
      <c r="SO262" s="570"/>
      <c r="SP262" s="570"/>
      <c r="SQ262" s="570"/>
      <c r="SR262" s="570"/>
      <c r="SS262" s="570"/>
      <c r="ST262" s="570"/>
      <c r="SU262" s="570"/>
      <c r="SV262" s="570"/>
      <c r="SW262" s="570"/>
      <c r="SX262" s="570"/>
      <c r="SY262" s="570"/>
      <c r="SZ262" s="570"/>
      <c r="TA262" s="570"/>
      <c r="TB262" s="570"/>
      <c r="TC262" s="570"/>
      <c r="TD262" s="570"/>
      <c r="TE262" s="570"/>
      <c r="TF262" s="570"/>
      <c r="TG262" s="570"/>
      <c r="TH262" s="570"/>
      <c r="TI262" s="570"/>
      <c r="TJ262" s="570"/>
      <c r="TK262" s="570"/>
      <c r="TL262" s="570"/>
      <c r="TM262" s="570"/>
      <c r="TN262" s="570"/>
      <c r="TO262" s="570"/>
      <c r="TP262" s="570"/>
      <c r="TQ262" s="570"/>
      <c r="TR262" s="570"/>
      <c r="TS262" s="570"/>
      <c r="TT262" s="570"/>
      <c r="TU262" s="570"/>
      <c r="TV262" s="570"/>
      <c r="TW262" s="570"/>
      <c r="TX262" s="570"/>
      <c r="TY262" s="570"/>
      <c r="TZ262" s="570"/>
      <c r="UA262" s="570"/>
      <c r="UB262" s="570"/>
      <c r="UC262" s="570"/>
      <c r="UD262" s="570"/>
      <c r="UE262" s="570"/>
      <c r="UF262" s="570"/>
      <c r="UG262" s="570"/>
      <c r="UH262" s="570"/>
      <c r="UI262" s="570"/>
      <c r="UJ262" s="570"/>
      <c r="UK262" s="570"/>
      <c r="UL262" s="570"/>
      <c r="UM262" s="570"/>
      <c r="UN262" s="570"/>
      <c r="UO262" s="570"/>
      <c r="UP262" s="570"/>
      <c r="UQ262" s="570"/>
      <c r="UR262" s="570"/>
      <c r="US262" s="570"/>
      <c r="UT262" s="570"/>
      <c r="UU262" s="570"/>
      <c r="UV262" s="570"/>
      <c r="UW262" s="570"/>
      <c r="UX262" s="570"/>
      <c r="UY262" s="570"/>
      <c r="UZ262" s="570"/>
      <c r="VA262" s="570"/>
      <c r="VB262" s="570"/>
      <c r="VC262" s="570"/>
      <c r="VD262" s="570"/>
      <c r="VE262" s="570"/>
      <c r="VF262" s="570"/>
      <c r="VG262" s="570"/>
      <c r="VH262" s="570"/>
      <c r="VI262" s="570"/>
      <c r="VJ262" s="570"/>
      <c r="VK262" s="570"/>
      <c r="VL262" s="570"/>
      <c r="VM262" s="570"/>
      <c r="VN262" s="570"/>
      <c r="VO262" s="570"/>
      <c r="VP262" s="570"/>
      <c r="VQ262" s="570"/>
      <c r="VR262" s="570"/>
      <c r="VS262" s="570"/>
      <c r="VT262" s="570"/>
      <c r="VU262" s="570"/>
      <c r="VV262" s="570"/>
      <c r="VW262" s="570"/>
      <c r="VX262" s="570"/>
      <c r="VY262" s="570"/>
      <c r="VZ262" s="570"/>
      <c r="WA262" s="570"/>
      <c r="WB262" s="570"/>
      <c r="WC262" s="570"/>
      <c r="WD262" s="570"/>
      <c r="WE262" s="570"/>
      <c r="WF262" s="570"/>
      <c r="WG262" s="570"/>
      <c r="WH262" s="570"/>
      <c r="WI262" s="570"/>
      <c r="WJ262" s="570"/>
      <c r="WK262" s="570"/>
    </row>
    <row r="263" s="561" customFormat="1" ht="14.25">
      <c r="A263" s="190">
        <v>16</v>
      </c>
      <c r="B263" s="190" t="s">
        <v>284</v>
      </c>
      <c r="C263" s="258" t="s">
        <v>282</v>
      </c>
      <c r="D263" s="363"/>
      <c r="E263" s="242"/>
      <c r="F263" s="242"/>
      <c r="G263" s="234">
        <v>2024</v>
      </c>
      <c r="H263" s="568">
        <v>20</v>
      </c>
      <c r="I263" s="563">
        <v>0</v>
      </c>
      <c r="J263" s="564">
        <v>0</v>
      </c>
      <c r="K263" s="565">
        <v>100</v>
      </c>
      <c r="L263" s="340" t="s">
        <v>285</v>
      </c>
      <c r="M263" s="566"/>
      <c r="N263" s="566"/>
      <c r="O263" s="566"/>
      <c r="P263" s="566"/>
      <c r="Q263" s="566">
        <v>1</v>
      </c>
      <c r="R263" s="566"/>
      <c r="S263" s="566"/>
      <c r="T263" s="566"/>
      <c r="U263" s="566"/>
      <c r="V263" s="566"/>
      <c r="W263" s="566"/>
      <c r="X263" s="566"/>
      <c r="Y263" s="566"/>
      <c r="Z263" s="566"/>
      <c r="AA263" s="566"/>
      <c r="AB263" s="566"/>
      <c r="AC263" s="566"/>
      <c r="AD263" s="566"/>
      <c r="AE263" s="566"/>
      <c r="AF263" s="566"/>
      <c r="AG263" s="566"/>
      <c r="AH263" s="566"/>
      <c r="AI263" s="566"/>
      <c r="AJ263" s="566"/>
      <c r="AK263" s="566"/>
      <c r="AL263" s="566"/>
      <c r="AM263" s="566"/>
      <c r="AN263" s="566"/>
      <c r="AO263" s="566"/>
      <c r="AP263" s="566"/>
      <c r="AQ263" s="566"/>
      <c r="AR263" s="566"/>
      <c r="AS263" s="566"/>
      <c r="AT263" s="566"/>
      <c r="AU263" s="566"/>
      <c r="AV263" s="566"/>
      <c r="AW263" s="566"/>
      <c r="AX263" s="566"/>
      <c r="AY263" s="566"/>
      <c r="AZ263" s="566"/>
      <c r="BA263" s="566"/>
      <c r="BB263" s="566"/>
      <c r="BC263" s="566"/>
      <c r="BD263" s="566"/>
      <c r="BE263" s="566"/>
      <c r="BF263" s="566"/>
      <c r="BG263" s="570"/>
      <c r="BH263" s="570"/>
      <c r="BI263" s="570"/>
      <c r="BJ263" s="570"/>
      <c r="BK263" s="570"/>
      <c r="BL263" s="570"/>
      <c r="BM263" s="570"/>
      <c r="BN263" s="570"/>
      <c r="BO263" s="570"/>
      <c r="BP263" s="570"/>
      <c r="BQ263" s="570"/>
      <c r="BR263" s="570"/>
      <c r="BS263" s="570"/>
      <c r="BT263" s="570"/>
      <c r="BU263" s="570"/>
      <c r="BV263" s="570"/>
      <c r="BW263" s="570"/>
      <c r="BX263" s="570"/>
      <c r="BY263" s="570"/>
      <c r="BZ263" s="570"/>
      <c r="CA263" s="570"/>
      <c r="CB263" s="570"/>
      <c r="CC263" s="570"/>
      <c r="CD263" s="570"/>
      <c r="CE263" s="570"/>
      <c r="CF263" s="570"/>
      <c r="CG263" s="570"/>
      <c r="CH263" s="570"/>
      <c r="CI263" s="570"/>
      <c r="CJ263" s="570"/>
      <c r="CK263" s="570"/>
      <c r="CL263" s="570"/>
      <c r="CM263" s="570"/>
      <c r="CN263" s="570"/>
      <c r="CO263" s="570"/>
      <c r="CP263" s="570"/>
      <c r="CQ263" s="570"/>
      <c r="CR263" s="570"/>
      <c r="CS263" s="570"/>
      <c r="CT263" s="570"/>
      <c r="CU263" s="570"/>
      <c r="CV263" s="570"/>
      <c r="CW263" s="570"/>
      <c r="CX263" s="570"/>
      <c r="CY263" s="570"/>
      <c r="CZ263" s="570"/>
      <c r="DA263" s="570"/>
      <c r="DB263" s="570"/>
      <c r="DC263" s="570"/>
      <c r="DD263" s="570"/>
      <c r="DE263" s="570"/>
      <c r="DF263" s="570"/>
      <c r="DG263" s="570"/>
      <c r="DH263" s="570"/>
      <c r="DI263" s="570"/>
      <c r="DJ263" s="570"/>
      <c r="DK263" s="570"/>
      <c r="DL263" s="570"/>
      <c r="DM263" s="570"/>
      <c r="DN263" s="570"/>
      <c r="DO263" s="570"/>
      <c r="DP263" s="570"/>
      <c r="DQ263" s="570"/>
      <c r="DR263" s="570"/>
      <c r="DS263" s="570"/>
      <c r="DT263" s="570"/>
      <c r="DU263" s="570"/>
      <c r="DV263" s="570"/>
      <c r="DW263" s="570"/>
      <c r="DX263" s="570"/>
      <c r="DY263" s="570"/>
      <c r="DZ263" s="570"/>
      <c r="EA263" s="570"/>
      <c r="EB263" s="570"/>
      <c r="EC263" s="570"/>
      <c r="ED263" s="570"/>
      <c r="EE263" s="570"/>
      <c r="EF263" s="570"/>
      <c r="EG263" s="570"/>
      <c r="EH263" s="570"/>
      <c r="EI263" s="570"/>
      <c r="EJ263" s="570"/>
      <c r="EK263" s="570"/>
      <c r="EL263" s="570"/>
      <c r="EM263" s="570"/>
      <c r="EN263" s="570"/>
      <c r="EO263" s="570"/>
      <c r="EP263" s="570"/>
      <c r="EQ263" s="570"/>
      <c r="ER263" s="570"/>
      <c r="ES263" s="570"/>
      <c r="ET263" s="570"/>
      <c r="EU263" s="570"/>
      <c r="EV263" s="570"/>
      <c r="EW263" s="570"/>
      <c r="EX263" s="570"/>
      <c r="EY263" s="570"/>
      <c r="EZ263" s="570"/>
      <c r="FA263" s="570"/>
      <c r="FB263" s="570"/>
      <c r="FC263" s="570"/>
      <c r="FD263" s="570"/>
      <c r="FE263" s="570"/>
      <c r="FF263" s="570"/>
      <c r="FG263" s="570"/>
      <c r="FH263" s="570"/>
      <c r="FI263" s="570"/>
      <c r="FJ263" s="570"/>
      <c r="FK263" s="570"/>
      <c r="FL263" s="570"/>
      <c r="FM263" s="570"/>
      <c r="FN263" s="570"/>
      <c r="FO263" s="570"/>
      <c r="FP263" s="570"/>
      <c r="FQ263" s="570"/>
      <c r="FR263" s="570"/>
      <c r="FS263" s="570"/>
      <c r="FT263" s="570"/>
      <c r="FU263" s="570"/>
      <c r="FV263" s="570"/>
      <c r="FW263" s="570"/>
      <c r="FX263" s="570"/>
      <c r="FY263" s="570"/>
      <c r="FZ263" s="570"/>
      <c r="GA263" s="570"/>
      <c r="GB263" s="570"/>
      <c r="GC263" s="570"/>
      <c r="GD263" s="570"/>
      <c r="GE263" s="570"/>
      <c r="GF263" s="570"/>
      <c r="GG263" s="570"/>
      <c r="GH263" s="570"/>
      <c r="GI263" s="570"/>
      <c r="GJ263" s="570"/>
      <c r="GK263" s="570"/>
      <c r="GL263" s="570"/>
      <c r="GM263" s="570"/>
      <c r="GN263" s="570"/>
      <c r="GO263" s="570"/>
      <c r="GP263" s="570"/>
      <c r="GQ263" s="570"/>
      <c r="GR263" s="570"/>
      <c r="GS263" s="570"/>
      <c r="GT263" s="570"/>
      <c r="GU263" s="570"/>
      <c r="GV263" s="570"/>
      <c r="GW263" s="570"/>
      <c r="GX263" s="570"/>
      <c r="GY263" s="570"/>
      <c r="GZ263" s="570"/>
      <c r="HA263" s="570"/>
      <c r="HB263" s="570"/>
      <c r="HC263" s="570"/>
      <c r="HD263" s="570"/>
      <c r="HE263" s="570"/>
      <c r="HF263" s="570"/>
      <c r="HG263" s="570"/>
      <c r="HH263" s="570"/>
      <c r="HI263" s="570"/>
      <c r="HJ263" s="570"/>
      <c r="HK263" s="570"/>
      <c r="HL263" s="570"/>
      <c r="HM263" s="570"/>
      <c r="HN263" s="570"/>
      <c r="HO263" s="570"/>
      <c r="HP263" s="570"/>
      <c r="HQ263" s="570"/>
      <c r="HR263" s="570"/>
      <c r="HS263" s="570"/>
      <c r="HT263" s="570"/>
      <c r="HU263" s="570"/>
      <c r="HV263" s="570"/>
      <c r="HW263" s="570"/>
      <c r="HX263" s="570"/>
      <c r="HY263" s="570"/>
      <c r="HZ263" s="570"/>
      <c r="IA263" s="570"/>
      <c r="IB263" s="570"/>
      <c r="IC263" s="570"/>
      <c r="ID263" s="570"/>
      <c r="IE263" s="570"/>
      <c r="IF263" s="570"/>
      <c r="IG263" s="570"/>
      <c r="IH263" s="570"/>
      <c r="II263" s="570"/>
      <c r="IJ263" s="570"/>
      <c r="IK263" s="570"/>
      <c r="IL263" s="570"/>
      <c r="IM263" s="570"/>
      <c r="IN263" s="570"/>
      <c r="IO263" s="570"/>
      <c r="IP263" s="570"/>
      <c r="IQ263" s="570"/>
      <c r="IR263" s="570"/>
      <c r="IS263" s="570"/>
      <c r="IT263" s="570"/>
      <c r="IU263" s="570"/>
      <c r="IV263" s="570"/>
      <c r="IW263" s="570"/>
      <c r="IX263" s="570"/>
      <c r="IY263" s="570"/>
      <c r="IZ263" s="570"/>
      <c r="JA263" s="570"/>
      <c r="JB263" s="570"/>
      <c r="JC263" s="570"/>
      <c r="JD263" s="570"/>
      <c r="JE263" s="570"/>
      <c r="JF263" s="570"/>
      <c r="JG263" s="570"/>
      <c r="JH263" s="570"/>
      <c r="JI263" s="570"/>
      <c r="JJ263" s="570"/>
      <c r="JK263" s="570"/>
      <c r="JL263" s="570"/>
      <c r="JM263" s="570"/>
      <c r="JN263" s="570"/>
      <c r="JO263" s="570"/>
      <c r="JP263" s="570"/>
      <c r="JQ263" s="570"/>
      <c r="JR263" s="570"/>
      <c r="JS263" s="570"/>
      <c r="JT263" s="570"/>
      <c r="JU263" s="570"/>
      <c r="JV263" s="570"/>
      <c r="JW263" s="570"/>
      <c r="JX263" s="570"/>
      <c r="JY263" s="570"/>
      <c r="JZ263" s="570"/>
      <c r="KA263" s="570"/>
      <c r="KB263" s="570"/>
      <c r="KC263" s="570"/>
      <c r="KD263" s="570"/>
      <c r="KE263" s="570"/>
      <c r="KF263" s="570"/>
      <c r="KG263" s="570"/>
      <c r="KH263" s="570"/>
      <c r="KI263" s="570"/>
      <c r="KJ263" s="570"/>
      <c r="KK263" s="570"/>
      <c r="KL263" s="570"/>
      <c r="KM263" s="570"/>
      <c r="KN263" s="570"/>
      <c r="KO263" s="570"/>
      <c r="KP263" s="570"/>
      <c r="KQ263" s="570"/>
      <c r="KR263" s="570"/>
      <c r="KS263" s="570"/>
      <c r="KT263" s="570"/>
      <c r="KU263" s="570"/>
      <c r="KV263" s="570"/>
      <c r="KW263" s="570"/>
      <c r="KX263" s="570"/>
      <c r="KY263" s="570"/>
      <c r="KZ263" s="570"/>
      <c r="LA263" s="570"/>
      <c r="LB263" s="570"/>
      <c r="LC263" s="570"/>
      <c r="LD263" s="570"/>
      <c r="LE263" s="570"/>
      <c r="LF263" s="570"/>
      <c r="LG263" s="570"/>
      <c r="LH263" s="570"/>
      <c r="LI263" s="570"/>
      <c r="LJ263" s="570"/>
      <c r="LK263" s="570"/>
      <c r="LL263" s="570"/>
      <c r="LM263" s="570"/>
      <c r="LN263" s="570"/>
      <c r="LO263" s="570"/>
      <c r="LP263" s="570"/>
      <c r="LQ263" s="570"/>
      <c r="LR263" s="570"/>
      <c r="LS263" s="570"/>
      <c r="LT263" s="570"/>
      <c r="LU263" s="570"/>
      <c r="LV263" s="570"/>
      <c r="LW263" s="570"/>
      <c r="LX263" s="570"/>
      <c r="LY263" s="570"/>
      <c r="LZ263" s="570"/>
      <c r="MA263" s="570"/>
      <c r="MB263" s="570"/>
      <c r="MC263" s="570"/>
      <c r="MD263" s="570"/>
      <c r="ME263" s="570"/>
      <c r="MF263" s="570"/>
      <c r="MG263" s="570"/>
      <c r="MH263" s="570"/>
      <c r="MI263" s="570"/>
      <c r="MJ263" s="570"/>
      <c r="MK263" s="570"/>
      <c r="ML263" s="570"/>
      <c r="MM263" s="570"/>
      <c r="MN263" s="570"/>
      <c r="MO263" s="570"/>
      <c r="MP263" s="570"/>
      <c r="MQ263" s="570"/>
      <c r="MR263" s="570"/>
      <c r="MS263" s="570"/>
      <c r="MT263" s="570"/>
      <c r="MU263" s="570"/>
      <c r="MV263" s="570"/>
      <c r="MW263" s="570"/>
      <c r="MX263" s="570"/>
      <c r="MY263" s="570"/>
      <c r="MZ263" s="570"/>
      <c r="NA263" s="570"/>
      <c r="NB263" s="570"/>
      <c r="NC263" s="570"/>
      <c r="ND263" s="570"/>
      <c r="NE263" s="570"/>
      <c r="NF263" s="570"/>
      <c r="NG263" s="570"/>
      <c r="NH263" s="570"/>
      <c r="NI263" s="570"/>
      <c r="NJ263" s="570"/>
      <c r="NK263" s="570"/>
      <c r="NL263" s="570"/>
      <c r="NM263" s="570"/>
      <c r="NN263" s="570"/>
      <c r="NO263" s="570"/>
      <c r="NP263" s="570"/>
      <c r="NQ263" s="570"/>
      <c r="NR263" s="570"/>
      <c r="NS263" s="570"/>
      <c r="NT263" s="570"/>
      <c r="NU263" s="570"/>
      <c r="NV263" s="570"/>
      <c r="NW263" s="570"/>
      <c r="NX263" s="570"/>
      <c r="NY263" s="570"/>
      <c r="NZ263" s="570"/>
      <c r="OA263" s="570"/>
      <c r="OB263" s="570"/>
      <c r="OC263" s="570"/>
      <c r="OD263" s="570"/>
      <c r="OE263" s="570"/>
      <c r="OF263" s="570"/>
      <c r="OG263" s="570"/>
      <c r="OH263" s="570"/>
      <c r="OI263" s="570"/>
      <c r="OJ263" s="570"/>
      <c r="OK263" s="570"/>
      <c r="OL263" s="570"/>
      <c r="OM263" s="570"/>
      <c r="ON263" s="570"/>
      <c r="OO263" s="570"/>
      <c r="OP263" s="570"/>
      <c r="OQ263" s="570"/>
      <c r="OR263" s="570"/>
      <c r="OS263" s="570"/>
      <c r="OT263" s="570"/>
      <c r="OU263" s="570"/>
      <c r="OV263" s="570"/>
      <c r="OW263" s="570"/>
      <c r="OX263" s="570"/>
      <c r="OY263" s="570"/>
      <c r="OZ263" s="570"/>
      <c r="PA263" s="570"/>
      <c r="PB263" s="570"/>
      <c r="PC263" s="570"/>
      <c r="PD263" s="570"/>
      <c r="PE263" s="570"/>
      <c r="PF263" s="570"/>
      <c r="PG263" s="570"/>
      <c r="PH263" s="570"/>
      <c r="PI263" s="570"/>
      <c r="PJ263" s="570"/>
      <c r="PK263" s="570"/>
      <c r="PL263" s="570"/>
      <c r="PM263" s="570"/>
      <c r="PN263" s="570"/>
      <c r="PO263" s="570"/>
      <c r="PP263" s="570"/>
      <c r="PQ263" s="570"/>
      <c r="PR263" s="570"/>
      <c r="PS263" s="570"/>
      <c r="PT263" s="570"/>
      <c r="PU263" s="570"/>
      <c r="PV263" s="570"/>
      <c r="PW263" s="570"/>
      <c r="PX263" s="570"/>
      <c r="PY263" s="570"/>
      <c r="PZ263" s="570"/>
      <c r="QA263" s="570"/>
      <c r="QB263" s="570"/>
      <c r="QC263" s="570"/>
      <c r="QD263" s="570"/>
      <c r="QE263" s="570"/>
      <c r="QF263" s="570"/>
      <c r="QG263" s="570"/>
      <c r="QH263" s="570"/>
      <c r="QI263" s="570"/>
      <c r="QJ263" s="570"/>
      <c r="QK263" s="570"/>
      <c r="QL263" s="570"/>
      <c r="QM263" s="570"/>
      <c r="QN263" s="570"/>
      <c r="QO263" s="570"/>
      <c r="QP263" s="570"/>
      <c r="QQ263" s="570"/>
      <c r="QR263" s="570"/>
      <c r="QS263" s="570"/>
      <c r="QT263" s="570"/>
      <c r="QU263" s="570"/>
      <c r="QV263" s="570"/>
      <c r="QW263" s="570"/>
      <c r="QX263" s="570"/>
      <c r="QY263" s="570"/>
      <c r="QZ263" s="570"/>
      <c r="RA263" s="570"/>
      <c r="RB263" s="570"/>
      <c r="RC263" s="570"/>
      <c r="RD263" s="570"/>
      <c r="RE263" s="570"/>
      <c r="RF263" s="570"/>
      <c r="RG263" s="570"/>
      <c r="RH263" s="570"/>
      <c r="RI263" s="570"/>
      <c r="RJ263" s="570"/>
      <c r="RK263" s="570"/>
      <c r="RL263" s="570"/>
      <c r="RM263" s="570"/>
      <c r="RN263" s="570"/>
      <c r="RO263" s="570"/>
      <c r="RP263" s="570"/>
      <c r="RQ263" s="570"/>
      <c r="RR263" s="570"/>
      <c r="RS263" s="570"/>
      <c r="RT263" s="570"/>
      <c r="RU263" s="570"/>
      <c r="RV263" s="570"/>
      <c r="RW263" s="570"/>
      <c r="RX263" s="570"/>
      <c r="RY263" s="570"/>
      <c r="RZ263" s="570"/>
      <c r="SA263" s="570"/>
      <c r="SB263" s="570"/>
      <c r="SC263" s="570"/>
      <c r="SD263" s="570"/>
      <c r="SE263" s="570"/>
      <c r="SF263" s="570"/>
      <c r="SG263" s="570"/>
      <c r="SH263" s="570"/>
      <c r="SI263" s="570"/>
      <c r="SJ263" s="570"/>
      <c r="SK263" s="570"/>
      <c r="SL263" s="570"/>
      <c r="SM263" s="570"/>
      <c r="SN263" s="570"/>
      <c r="SO263" s="570"/>
      <c r="SP263" s="570"/>
      <c r="SQ263" s="570"/>
      <c r="SR263" s="570"/>
      <c r="SS263" s="570"/>
      <c r="ST263" s="570"/>
      <c r="SU263" s="570"/>
      <c r="SV263" s="570"/>
      <c r="SW263" s="570"/>
      <c r="SX263" s="570"/>
      <c r="SY263" s="570"/>
      <c r="SZ263" s="570"/>
      <c r="TA263" s="570"/>
      <c r="TB263" s="570"/>
      <c r="TC263" s="570"/>
      <c r="TD263" s="570"/>
      <c r="TE263" s="570"/>
      <c r="TF263" s="570"/>
      <c r="TG263" s="570"/>
      <c r="TH263" s="570"/>
      <c r="TI263" s="570"/>
      <c r="TJ263" s="570"/>
      <c r="TK263" s="570"/>
      <c r="TL263" s="570"/>
      <c r="TM263" s="570"/>
      <c r="TN263" s="570"/>
      <c r="TO263" s="570"/>
      <c r="TP263" s="570"/>
      <c r="TQ263" s="570"/>
      <c r="TR263" s="570"/>
      <c r="TS263" s="570"/>
      <c r="TT263" s="570"/>
      <c r="TU263" s="570"/>
      <c r="TV263" s="570"/>
      <c r="TW263" s="570"/>
      <c r="TX263" s="570"/>
      <c r="TY263" s="570"/>
      <c r="TZ263" s="570"/>
      <c r="UA263" s="570"/>
      <c r="UB263" s="570"/>
      <c r="UC263" s="570"/>
      <c r="UD263" s="570"/>
      <c r="UE263" s="570"/>
      <c r="UF263" s="570"/>
      <c r="UG263" s="570"/>
      <c r="UH263" s="570"/>
      <c r="UI263" s="570"/>
      <c r="UJ263" s="570"/>
      <c r="UK263" s="570"/>
      <c r="UL263" s="570"/>
      <c r="UM263" s="570"/>
      <c r="UN263" s="570"/>
      <c r="UO263" s="570"/>
      <c r="UP263" s="570"/>
      <c r="UQ263" s="570"/>
      <c r="UR263" s="570"/>
      <c r="US263" s="570"/>
      <c r="UT263" s="570"/>
      <c r="UU263" s="570"/>
      <c r="UV263" s="570"/>
      <c r="UW263" s="570"/>
      <c r="UX263" s="570"/>
      <c r="UY263" s="570"/>
      <c r="UZ263" s="570"/>
      <c r="VA263" s="570"/>
      <c r="VB263" s="570"/>
      <c r="VC263" s="570"/>
      <c r="VD263" s="570"/>
      <c r="VE263" s="570"/>
      <c r="VF263" s="570"/>
      <c r="VG263" s="570"/>
      <c r="VH263" s="570"/>
      <c r="VI263" s="570"/>
      <c r="VJ263" s="570"/>
      <c r="VK263" s="570"/>
      <c r="VL263" s="570"/>
      <c r="VM263" s="570"/>
      <c r="VN263" s="570"/>
      <c r="VO263" s="570"/>
      <c r="VP263" s="570"/>
      <c r="VQ263" s="570"/>
      <c r="VR263" s="570"/>
      <c r="VS263" s="570"/>
      <c r="VT263" s="570"/>
      <c r="VU263" s="570"/>
      <c r="VV263" s="570"/>
      <c r="VW263" s="570"/>
      <c r="VX263" s="570"/>
      <c r="VY263" s="570"/>
      <c r="VZ263" s="570"/>
      <c r="WA263" s="570"/>
      <c r="WB263" s="570"/>
      <c r="WC263" s="570"/>
      <c r="WD263" s="570"/>
      <c r="WE263" s="570"/>
      <c r="WF263" s="570"/>
      <c r="WG263" s="570"/>
      <c r="WH263" s="570"/>
      <c r="WI263" s="570"/>
      <c r="WJ263" s="570"/>
      <c r="WK263" s="570"/>
    </row>
    <row r="264" s="561" customFormat="1" ht="14.25">
      <c r="A264" s="198">
        <v>17</v>
      </c>
      <c r="B264" s="190" t="s">
        <v>286</v>
      </c>
      <c r="C264" s="258" t="s">
        <v>282</v>
      </c>
      <c r="D264" s="363"/>
      <c r="E264" s="242"/>
      <c r="F264" s="242"/>
      <c r="G264" s="234">
        <v>2024</v>
      </c>
      <c r="H264" s="572">
        <v>10.6</v>
      </c>
      <c r="I264" s="563">
        <v>0</v>
      </c>
      <c r="J264" s="564">
        <v>0</v>
      </c>
      <c r="K264" s="565">
        <v>100</v>
      </c>
      <c r="L264" s="340" t="s">
        <v>285</v>
      </c>
      <c r="M264" s="566"/>
      <c r="N264" s="566"/>
      <c r="O264" s="566"/>
      <c r="P264" s="566"/>
      <c r="Q264" s="566">
        <v>1</v>
      </c>
      <c r="R264" s="566"/>
      <c r="S264" s="566"/>
      <c r="T264" s="566"/>
      <c r="U264" s="566"/>
      <c r="V264" s="566"/>
      <c r="W264" s="566"/>
      <c r="X264" s="566"/>
      <c r="Y264" s="566"/>
      <c r="Z264" s="566"/>
      <c r="AA264" s="566"/>
      <c r="AB264" s="566"/>
      <c r="AC264" s="566"/>
      <c r="AD264" s="566"/>
      <c r="AE264" s="566"/>
      <c r="AF264" s="566"/>
      <c r="AG264" s="566"/>
      <c r="AH264" s="566"/>
      <c r="AI264" s="566"/>
      <c r="AJ264" s="566"/>
      <c r="AK264" s="566"/>
      <c r="AL264" s="566"/>
      <c r="AM264" s="566"/>
      <c r="AN264" s="566"/>
      <c r="AO264" s="566"/>
      <c r="AP264" s="566"/>
      <c r="AQ264" s="566"/>
      <c r="AR264" s="566"/>
      <c r="AS264" s="566"/>
      <c r="AT264" s="566"/>
      <c r="AU264" s="566"/>
      <c r="AV264" s="566"/>
      <c r="AW264" s="566"/>
      <c r="AX264" s="566"/>
      <c r="AY264" s="566"/>
      <c r="AZ264" s="566"/>
      <c r="BA264" s="566"/>
      <c r="BB264" s="566"/>
      <c r="BC264" s="566"/>
      <c r="BD264" s="566"/>
      <c r="BE264" s="566"/>
      <c r="BF264" s="566"/>
      <c r="BG264" s="570"/>
      <c r="BH264" s="570"/>
      <c r="BI264" s="570"/>
      <c r="BJ264" s="570"/>
      <c r="BK264" s="570"/>
      <c r="BL264" s="570"/>
      <c r="BM264" s="570"/>
      <c r="BN264" s="570"/>
      <c r="BO264" s="570"/>
      <c r="BP264" s="570"/>
      <c r="BQ264" s="570"/>
      <c r="BR264" s="570"/>
      <c r="BS264" s="570"/>
      <c r="BT264" s="570"/>
      <c r="BU264" s="570"/>
      <c r="BV264" s="570"/>
      <c r="BW264" s="570"/>
      <c r="BX264" s="570"/>
      <c r="BY264" s="570"/>
      <c r="BZ264" s="570"/>
      <c r="CA264" s="570"/>
      <c r="CB264" s="570"/>
      <c r="CC264" s="570"/>
      <c r="CD264" s="570"/>
      <c r="CE264" s="570"/>
      <c r="CF264" s="570"/>
      <c r="CG264" s="570"/>
      <c r="CH264" s="570"/>
      <c r="CI264" s="570"/>
      <c r="CJ264" s="570"/>
      <c r="CK264" s="570"/>
      <c r="CL264" s="570"/>
      <c r="CM264" s="570"/>
      <c r="CN264" s="570"/>
      <c r="CO264" s="570"/>
      <c r="CP264" s="570"/>
      <c r="CQ264" s="570"/>
      <c r="CR264" s="570"/>
      <c r="CS264" s="570"/>
      <c r="CT264" s="570"/>
      <c r="CU264" s="570"/>
      <c r="CV264" s="570"/>
      <c r="CW264" s="570"/>
      <c r="CX264" s="570"/>
      <c r="CY264" s="570"/>
      <c r="CZ264" s="570"/>
      <c r="DA264" s="570"/>
      <c r="DB264" s="570"/>
      <c r="DC264" s="570"/>
      <c r="DD264" s="570"/>
      <c r="DE264" s="570"/>
      <c r="DF264" s="570"/>
      <c r="DG264" s="570"/>
      <c r="DH264" s="570"/>
      <c r="DI264" s="570"/>
      <c r="DJ264" s="570"/>
      <c r="DK264" s="570"/>
      <c r="DL264" s="570"/>
      <c r="DM264" s="570"/>
      <c r="DN264" s="570"/>
      <c r="DO264" s="570"/>
      <c r="DP264" s="570"/>
      <c r="DQ264" s="570"/>
      <c r="DR264" s="570"/>
      <c r="DS264" s="570"/>
      <c r="DT264" s="570"/>
      <c r="DU264" s="570"/>
      <c r="DV264" s="570"/>
      <c r="DW264" s="570"/>
      <c r="DX264" s="570"/>
      <c r="DY264" s="570"/>
      <c r="DZ264" s="570"/>
      <c r="EA264" s="570"/>
      <c r="EB264" s="570"/>
      <c r="EC264" s="570"/>
      <c r="ED264" s="570"/>
      <c r="EE264" s="570"/>
      <c r="EF264" s="570"/>
      <c r="EG264" s="570"/>
      <c r="EH264" s="570"/>
      <c r="EI264" s="570"/>
      <c r="EJ264" s="570"/>
      <c r="EK264" s="570"/>
      <c r="EL264" s="570"/>
      <c r="EM264" s="570"/>
      <c r="EN264" s="570"/>
      <c r="EO264" s="570"/>
      <c r="EP264" s="570"/>
      <c r="EQ264" s="570"/>
      <c r="ER264" s="570"/>
      <c r="ES264" s="570"/>
      <c r="ET264" s="570"/>
      <c r="EU264" s="570"/>
      <c r="EV264" s="570"/>
      <c r="EW264" s="570"/>
      <c r="EX264" s="570"/>
      <c r="EY264" s="570"/>
      <c r="EZ264" s="570"/>
      <c r="FA264" s="570"/>
      <c r="FB264" s="570"/>
      <c r="FC264" s="570"/>
      <c r="FD264" s="570"/>
      <c r="FE264" s="570"/>
      <c r="FF264" s="570"/>
      <c r="FG264" s="570"/>
      <c r="FH264" s="570"/>
      <c r="FI264" s="570"/>
      <c r="FJ264" s="570"/>
      <c r="FK264" s="570"/>
      <c r="FL264" s="570"/>
      <c r="FM264" s="570"/>
      <c r="FN264" s="570"/>
      <c r="FO264" s="570"/>
      <c r="FP264" s="570"/>
      <c r="FQ264" s="570"/>
      <c r="FR264" s="570"/>
      <c r="FS264" s="570"/>
      <c r="FT264" s="570"/>
      <c r="FU264" s="570"/>
      <c r="FV264" s="570"/>
      <c r="FW264" s="570"/>
      <c r="FX264" s="570"/>
      <c r="FY264" s="570"/>
      <c r="FZ264" s="570"/>
      <c r="GA264" s="570"/>
      <c r="GB264" s="570"/>
      <c r="GC264" s="570"/>
      <c r="GD264" s="570"/>
      <c r="GE264" s="570"/>
      <c r="GF264" s="570"/>
      <c r="GG264" s="570"/>
      <c r="GH264" s="570"/>
      <c r="GI264" s="570"/>
      <c r="GJ264" s="570"/>
      <c r="GK264" s="570"/>
      <c r="GL264" s="570"/>
      <c r="GM264" s="570"/>
      <c r="GN264" s="570"/>
      <c r="GO264" s="570"/>
      <c r="GP264" s="570"/>
      <c r="GQ264" s="570"/>
      <c r="GR264" s="570"/>
      <c r="GS264" s="570"/>
      <c r="GT264" s="570"/>
      <c r="GU264" s="570"/>
      <c r="GV264" s="570"/>
      <c r="GW264" s="570"/>
      <c r="GX264" s="570"/>
      <c r="GY264" s="570"/>
      <c r="GZ264" s="570"/>
      <c r="HA264" s="570"/>
      <c r="HB264" s="570"/>
      <c r="HC264" s="570"/>
      <c r="HD264" s="570"/>
      <c r="HE264" s="570"/>
      <c r="HF264" s="570"/>
      <c r="HG264" s="570"/>
      <c r="HH264" s="570"/>
      <c r="HI264" s="570"/>
      <c r="HJ264" s="570"/>
      <c r="HK264" s="570"/>
      <c r="HL264" s="570"/>
      <c r="HM264" s="570"/>
      <c r="HN264" s="570"/>
      <c r="HO264" s="570"/>
      <c r="HP264" s="570"/>
      <c r="HQ264" s="570"/>
      <c r="HR264" s="570"/>
      <c r="HS264" s="570"/>
      <c r="HT264" s="570"/>
      <c r="HU264" s="570"/>
      <c r="HV264" s="570"/>
      <c r="HW264" s="570"/>
      <c r="HX264" s="570"/>
      <c r="HY264" s="570"/>
      <c r="HZ264" s="570"/>
      <c r="IA264" s="570"/>
      <c r="IB264" s="570"/>
      <c r="IC264" s="570"/>
      <c r="ID264" s="570"/>
      <c r="IE264" s="570"/>
      <c r="IF264" s="570"/>
      <c r="IG264" s="570"/>
      <c r="IH264" s="570"/>
      <c r="II264" s="570"/>
      <c r="IJ264" s="570"/>
      <c r="IK264" s="570"/>
      <c r="IL264" s="570"/>
      <c r="IM264" s="570"/>
      <c r="IN264" s="570"/>
      <c r="IO264" s="570"/>
      <c r="IP264" s="570"/>
      <c r="IQ264" s="570"/>
      <c r="IR264" s="570"/>
      <c r="IS264" s="570"/>
      <c r="IT264" s="570"/>
      <c r="IU264" s="570"/>
      <c r="IV264" s="570"/>
      <c r="IW264" s="570"/>
      <c r="IX264" s="570"/>
      <c r="IY264" s="570"/>
      <c r="IZ264" s="570"/>
      <c r="JA264" s="570"/>
      <c r="JB264" s="570"/>
      <c r="JC264" s="570"/>
      <c r="JD264" s="570"/>
      <c r="JE264" s="570"/>
      <c r="JF264" s="570"/>
      <c r="JG264" s="570"/>
      <c r="JH264" s="570"/>
      <c r="JI264" s="570"/>
      <c r="JJ264" s="570"/>
      <c r="JK264" s="570"/>
      <c r="JL264" s="570"/>
      <c r="JM264" s="570"/>
      <c r="JN264" s="570"/>
      <c r="JO264" s="570"/>
      <c r="JP264" s="570"/>
      <c r="JQ264" s="570"/>
      <c r="JR264" s="570"/>
      <c r="JS264" s="570"/>
      <c r="JT264" s="570"/>
      <c r="JU264" s="570"/>
      <c r="JV264" s="570"/>
      <c r="JW264" s="570"/>
      <c r="JX264" s="570"/>
      <c r="JY264" s="570"/>
      <c r="JZ264" s="570"/>
      <c r="KA264" s="570"/>
      <c r="KB264" s="570"/>
      <c r="KC264" s="570"/>
      <c r="KD264" s="570"/>
      <c r="KE264" s="570"/>
      <c r="KF264" s="570"/>
      <c r="KG264" s="570"/>
      <c r="KH264" s="570"/>
      <c r="KI264" s="570"/>
      <c r="KJ264" s="570"/>
      <c r="KK264" s="570"/>
      <c r="KL264" s="570"/>
      <c r="KM264" s="570"/>
      <c r="KN264" s="570"/>
      <c r="KO264" s="570"/>
      <c r="KP264" s="570"/>
      <c r="KQ264" s="570"/>
      <c r="KR264" s="570"/>
      <c r="KS264" s="570"/>
      <c r="KT264" s="570"/>
      <c r="KU264" s="570"/>
      <c r="KV264" s="570"/>
      <c r="KW264" s="570"/>
      <c r="KX264" s="570"/>
      <c r="KY264" s="570"/>
      <c r="KZ264" s="570"/>
      <c r="LA264" s="570"/>
      <c r="LB264" s="570"/>
      <c r="LC264" s="570"/>
      <c r="LD264" s="570"/>
      <c r="LE264" s="570"/>
      <c r="LF264" s="570"/>
      <c r="LG264" s="570"/>
      <c r="LH264" s="570"/>
      <c r="LI264" s="570"/>
      <c r="LJ264" s="570"/>
      <c r="LK264" s="570"/>
      <c r="LL264" s="570"/>
      <c r="LM264" s="570"/>
      <c r="LN264" s="570"/>
      <c r="LO264" s="570"/>
      <c r="LP264" s="570"/>
      <c r="LQ264" s="570"/>
      <c r="LR264" s="570"/>
      <c r="LS264" s="570"/>
      <c r="LT264" s="570"/>
      <c r="LU264" s="570"/>
      <c r="LV264" s="570"/>
      <c r="LW264" s="570"/>
      <c r="LX264" s="570"/>
      <c r="LY264" s="570"/>
      <c r="LZ264" s="570"/>
      <c r="MA264" s="570"/>
      <c r="MB264" s="570"/>
      <c r="MC264" s="570"/>
      <c r="MD264" s="570"/>
      <c r="ME264" s="570"/>
      <c r="MF264" s="570"/>
      <c r="MG264" s="570"/>
      <c r="MH264" s="570"/>
      <c r="MI264" s="570"/>
      <c r="MJ264" s="570"/>
      <c r="MK264" s="570"/>
      <c r="ML264" s="570"/>
      <c r="MM264" s="570"/>
      <c r="MN264" s="570"/>
      <c r="MO264" s="570"/>
      <c r="MP264" s="570"/>
      <c r="MQ264" s="570"/>
      <c r="MR264" s="570"/>
      <c r="MS264" s="570"/>
      <c r="MT264" s="570"/>
      <c r="MU264" s="570"/>
      <c r="MV264" s="570"/>
      <c r="MW264" s="570"/>
      <c r="MX264" s="570"/>
      <c r="MY264" s="570"/>
      <c r="MZ264" s="570"/>
      <c r="NA264" s="570"/>
      <c r="NB264" s="570"/>
      <c r="NC264" s="570"/>
      <c r="ND264" s="570"/>
      <c r="NE264" s="570"/>
      <c r="NF264" s="570"/>
      <c r="NG264" s="570"/>
      <c r="NH264" s="570"/>
      <c r="NI264" s="570"/>
      <c r="NJ264" s="570"/>
      <c r="NK264" s="570"/>
      <c r="NL264" s="570"/>
      <c r="NM264" s="570"/>
      <c r="NN264" s="570"/>
      <c r="NO264" s="570"/>
      <c r="NP264" s="570"/>
      <c r="NQ264" s="570"/>
      <c r="NR264" s="570"/>
      <c r="NS264" s="570"/>
      <c r="NT264" s="570"/>
      <c r="NU264" s="570"/>
      <c r="NV264" s="570"/>
      <c r="NW264" s="570"/>
      <c r="NX264" s="570"/>
      <c r="NY264" s="570"/>
      <c r="NZ264" s="570"/>
      <c r="OA264" s="570"/>
      <c r="OB264" s="570"/>
      <c r="OC264" s="570"/>
      <c r="OD264" s="570"/>
      <c r="OE264" s="570"/>
      <c r="OF264" s="570"/>
      <c r="OG264" s="570"/>
      <c r="OH264" s="570"/>
      <c r="OI264" s="570"/>
      <c r="OJ264" s="570"/>
      <c r="OK264" s="570"/>
      <c r="OL264" s="570"/>
      <c r="OM264" s="570"/>
      <c r="ON264" s="570"/>
      <c r="OO264" s="570"/>
      <c r="OP264" s="570"/>
      <c r="OQ264" s="570"/>
      <c r="OR264" s="570"/>
      <c r="OS264" s="570"/>
      <c r="OT264" s="570"/>
      <c r="OU264" s="570"/>
      <c r="OV264" s="570"/>
      <c r="OW264" s="570"/>
      <c r="OX264" s="570"/>
      <c r="OY264" s="570"/>
      <c r="OZ264" s="570"/>
      <c r="PA264" s="570"/>
      <c r="PB264" s="570"/>
      <c r="PC264" s="570"/>
      <c r="PD264" s="570"/>
      <c r="PE264" s="570"/>
      <c r="PF264" s="570"/>
      <c r="PG264" s="570"/>
      <c r="PH264" s="570"/>
      <c r="PI264" s="570"/>
      <c r="PJ264" s="570"/>
      <c r="PK264" s="570"/>
      <c r="PL264" s="570"/>
      <c r="PM264" s="570"/>
      <c r="PN264" s="570"/>
      <c r="PO264" s="570"/>
      <c r="PP264" s="570"/>
      <c r="PQ264" s="570"/>
      <c r="PR264" s="570"/>
      <c r="PS264" s="570"/>
      <c r="PT264" s="570"/>
      <c r="PU264" s="570"/>
      <c r="PV264" s="570"/>
      <c r="PW264" s="570"/>
      <c r="PX264" s="570"/>
      <c r="PY264" s="570"/>
      <c r="PZ264" s="570"/>
      <c r="QA264" s="570"/>
      <c r="QB264" s="570"/>
      <c r="QC264" s="570"/>
      <c r="QD264" s="570"/>
      <c r="QE264" s="570"/>
      <c r="QF264" s="570"/>
      <c r="QG264" s="570"/>
      <c r="QH264" s="570"/>
      <c r="QI264" s="570"/>
      <c r="QJ264" s="570"/>
      <c r="QK264" s="570"/>
      <c r="QL264" s="570"/>
      <c r="QM264" s="570"/>
      <c r="QN264" s="570"/>
      <c r="QO264" s="570"/>
      <c r="QP264" s="570"/>
      <c r="QQ264" s="570"/>
      <c r="QR264" s="570"/>
      <c r="QS264" s="570"/>
      <c r="QT264" s="570"/>
      <c r="QU264" s="570"/>
      <c r="QV264" s="570"/>
      <c r="QW264" s="570"/>
      <c r="QX264" s="570"/>
      <c r="QY264" s="570"/>
      <c r="QZ264" s="570"/>
      <c r="RA264" s="570"/>
      <c r="RB264" s="570"/>
      <c r="RC264" s="570"/>
      <c r="RD264" s="570"/>
      <c r="RE264" s="570"/>
      <c r="RF264" s="570"/>
      <c r="RG264" s="570"/>
      <c r="RH264" s="570"/>
      <c r="RI264" s="570"/>
      <c r="RJ264" s="570"/>
      <c r="RK264" s="570"/>
      <c r="RL264" s="570"/>
      <c r="RM264" s="570"/>
      <c r="RN264" s="570"/>
      <c r="RO264" s="570"/>
      <c r="RP264" s="570"/>
      <c r="RQ264" s="570"/>
      <c r="RR264" s="570"/>
      <c r="RS264" s="570"/>
      <c r="RT264" s="570"/>
      <c r="RU264" s="570"/>
      <c r="RV264" s="570"/>
      <c r="RW264" s="570"/>
      <c r="RX264" s="570"/>
      <c r="RY264" s="570"/>
      <c r="RZ264" s="570"/>
      <c r="SA264" s="570"/>
      <c r="SB264" s="570"/>
      <c r="SC264" s="570"/>
      <c r="SD264" s="570"/>
      <c r="SE264" s="570"/>
      <c r="SF264" s="570"/>
      <c r="SG264" s="570"/>
      <c r="SH264" s="570"/>
      <c r="SI264" s="570"/>
      <c r="SJ264" s="570"/>
      <c r="SK264" s="570"/>
      <c r="SL264" s="570"/>
      <c r="SM264" s="570"/>
      <c r="SN264" s="570"/>
      <c r="SO264" s="570"/>
      <c r="SP264" s="570"/>
      <c r="SQ264" s="570"/>
      <c r="SR264" s="570"/>
      <c r="SS264" s="570"/>
      <c r="ST264" s="570"/>
      <c r="SU264" s="570"/>
      <c r="SV264" s="570"/>
      <c r="SW264" s="570"/>
      <c r="SX264" s="570"/>
      <c r="SY264" s="570"/>
      <c r="SZ264" s="570"/>
      <c r="TA264" s="570"/>
      <c r="TB264" s="570"/>
      <c r="TC264" s="570"/>
      <c r="TD264" s="570"/>
      <c r="TE264" s="570"/>
      <c r="TF264" s="570"/>
      <c r="TG264" s="570"/>
      <c r="TH264" s="570"/>
      <c r="TI264" s="570"/>
      <c r="TJ264" s="570"/>
      <c r="TK264" s="570"/>
      <c r="TL264" s="570"/>
      <c r="TM264" s="570"/>
      <c r="TN264" s="570"/>
      <c r="TO264" s="570"/>
      <c r="TP264" s="570"/>
      <c r="TQ264" s="570"/>
      <c r="TR264" s="570"/>
      <c r="TS264" s="570"/>
      <c r="TT264" s="570"/>
      <c r="TU264" s="570"/>
      <c r="TV264" s="570"/>
      <c r="TW264" s="570"/>
      <c r="TX264" s="570"/>
      <c r="TY264" s="570"/>
      <c r="TZ264" s="570"/>
      <c r="UA264" s="570"/>
      <c r="UB264" s="570"/>
      <c r="UC264" s="570"/>
      <c r="UD264" s="570"/>
      <c r="UE264" s="570"/>
      <c r="UF264" s="570"/>
      <c r="UG264" s="570"/>
      <c r="UH264" s="570"/>
      <c r="UI264" s="570"/>
      <c r="UJ264" s="570"/>
      <c r="UK264" s="570"/>
      <c r="UL264" s="570"/>
      <c r="UM264" s="570"/>
      <c r="UN264" s="570"/>
      <c r="UO264" s="570"/>
      <c r="UP264" s="570"/>
      <c r="UQ264" s="570"/>
      <c r="UR264" s="570"/>
      <c r="US264" s="570"/>
      <c r="UT264" s="570"/>
      <c r="UU264" s="570"/>
      <c r="UV264" s="570"/>
      <c r="UW264" s="570"/>
      <c r="UX264" s="570"/>
      <c r="UY264" s="570"/>
      <c r="UZ264" s="570"/>
      <c r="VA264" s="570"/>
      <c r="VB264" s="570"/>
      <c r="VC264" s="570"/>
      <c r="VD264" s="570"/>
      <c r="VE264" s="570"/>
      <c r="VF264" s="570"/>
      <c r="VG264" s="570"/>
      <c r="VH264" s="570"/>
      <c r="VI264" s="570"/>
      <c r="VJ264" s="570"/>
      <c r="VK264" s="570"/>
      <c r="VL264" s="570"/>
      <c r="VM264" s="570"/>
      <c r="VN264" s="570"/>
      <c r="VO264" s="570"/>
      <c r="VP264" s="570"/>
      <c r="VQ264" s="570"/>
      <c r="VR264" s="570"/>
      <c r="VS264" s="570"/>
      <c r="VT264" s="570"/>
      <c r="VU264" s="570"/>
      <c r="VV264" s="570"/>
      <c r="VW264" s="570"/>
      <c r="VX264" s="570"/>
      <c r="VY264" s="570"/>
      <c r="VZ264" s="570"/>
      <c r="WA264" s="570"/>
      <c r="WB264" s="570"/>
      <c r="WC264" s="570"/>
      <c r="WD264" s="570"/>
      <c r="WE264" s="570"/>
      <c r="WF264" s="570"/>
      <c r="WG264" s="570"/>
      <c r="WH264" s="570"/>
      <c r="WI264" s="570"/>
      <c r="WJ264" s="570"/>
      <c r="WK264" s="570"/>
    </row>
    <row r="265" s="561" customFormat="1" ht="14.25">
      <c r="A265" s="190">
        <v>18</v>
      </c>
      <c r="B265" s="190" t="s">
        <v>287</v>
      </c>
      <c r="C265" s="258" t="s">
        <v>282</v>
      </c>
      <c r="D265" s="363"/>
      <c r="E265" s="242"/>
      <c r="F265" s="242"/>
      <c r="G265" s="234">
        <v>2024</v>
      </c>
      <c r="H265" s="568">
        <v>8.6999999999999993</v>
      </c>
      <c r="I265" s="563">
        <v>0</v>
      </c>
      <c r="J265" s="564">
        <v>0</v>
      </c>
      <c r="K265" s="565">
        <v>100</v>
      </c>
      <c r="L265" s="569" t="s">
        <v>277</v>
      </c>
      <c r="M265" s="566">
        <v>8.6999999999999993</v>
      </c>
      <c r="N265" s="566"/>
      <c r="O265" s="566">
        <v>1</v>
      </c>
      <c r="P265" s="566"/>
      <c r="Q265" s="566">
        <v>1</v>
      </c>
      <c r="R265" s="566"/>
      <c r="S265" s="566"/>
      <c r="T265" s="566"/>
      <c r="U265" s="566"/>
      <c r="V265" s="566"/>
      <c r="W265" s="566"/>
      <c r="X265" s="566"/>
      <c r="Y265" s="566"/>
      <c r="Z265" s="566"/>
      <c r="AA265" s="566"/>
      <c r="AB265" s="566"/>
      <c r="AC265" s="566"/>
      <c r="AD265" s="566"/>
      <c r="AE265" s="566"/>
      <c r="AF265" s="566"/>
      <c r="AG265" s="566"/>
      <c r="AH265" s="566"/>
      <c r="AI265" s="566"/>
      <c r="AJ265" s="566"/>
      <c r="AK265" s="566"/>
      <c r="AL265" s="566"/>
      <c r="AM265" s="566"/>
      <c r="AN265" s="566"/>
      <c r="AO265" s="566"/>
      <c r="AP265" s="566"/>
      <c r="AQ265" s="566"/>
      <c r="AR265" s="566"/>
      <c r="AS265" s="566"/>
      <c r="AT265" s="566"/>
      <c r="AU265" s="566"/>
      <c r="AV265" s="566"/>
      <c r="AW265" s="566"/>
      <c r="AX265" s="566"/>
      <c r="AY265" s="566"/>
      <c r="AZ265" s="566"/>
      <c r="BA265" s="566"/>
      <c r="BB265" s="566"/>
      <c r="BC265" s="566"/>
      <c r="BD265" s="566"/>
      <c r="BE265" s="566"/>
      <c r="BF265" s="566"/>
      <c r="BG265" s="570"/>
      <c r="BH265" s="570"/>
      <c r="BI265" s="570"/>
      <c r="BJ265" s="570"/>
      <c r="BK265" s="570"/>
      <c r="BL265" s="570"/>
      <c r="BM265" s="570"/>
      <c r="BN265" s="570"/>
      <c r="BO265" s="570"/>
      <c r="BP265" s="570"/>
      <c r="BQ265" s="570"/>
      <c r="BR265" s="570"/>
      <c r="BS265" s="570"/>
      <c r="BT265" s="570"/>
      <c r="BU265" s="570"/>
      <c r="BV265" s="570"/>
      <c r="BW265" s="570"/>
      <c r="BX265" s="570"/>
      <c r="BY265" s="570"/>
      <c r="BZ265" s="570"/>
      <c r="CA265" s="570"/>
      <c r="CB265" s="570"/>
      <c r="CC265" s="570"/>
      <c r="CD265" s="570"/>
      <c r="CE265" s="570"/>
      <c r="CF265" s="570"/>
      <c r="CG265" s="570"/>
      <c r="CH265" s="570"/>
      <c r="CI265" s="570"/>
      <c r="CJ265" s="570"/>
      <c r="CK265" s="570"/>
      <c r="CL265" s="570"/>
      <c r="CM265" s="570"/>
      <c r="CN265" s="570"/>
      <c r="CO265" s="570"/>
      <c r="CP265" s="570"/>
      <c r="CQ265" s="570"/>
      <c r="CR265" s="570"/>
      <c r="CS265" s="570"/>
      <c r="CT265" s="570"/>
      <c r="CU265" s="570"/>
      <c r="CV265" s="570"/>
      <c r="CW265" s="570"/>
      <c r="CX265" s="570"/>
      <c r="CY265" s="570"/>
      <c r="CZ265" s="570"/>
      <c r="DA265" s="570"/>
      <c r="DB265" s="570"/>
      <c r="DC265" s="570"/>
      <c r="DD265" s="570"/>
      <c r="DE265" s="570"/>
      <c r="DF265" s="570"/>
      <c r="DG265" s="570"/>
      <c r="DH265" s="570"/>
      <c r="DI265" s="570"/>
      <c r="DJ265" s="570"/>
      <c r="DK265" s="570"/>
      <c r="DL265" s="570"/>
      <c r="DM265" s="570"/>
      <c r="DN265" s="570"/>
      <c r="DO265" s="570"/>
      <c r="DP265" s="570"/>
      <c r="DQ265" s="570"/>
      <c r="DR265" s="570"/>
      <c r="DS265" s="570"/>
      <c r="DT265" s="570"/>
      <c r="DU265" s="570"/>
      <c r="DV265" s="570"/>
      <c r="DW265" s="570"/>
      <c r="DX265" s="570"/>
      <c r="DY265" s="570"/>
      <c r="DZ265" s="570"/>
      <c r="EA265" s="570"/>
      <c r="EB265" s="570"/>
      <c r="EC265" s="570"/>
      <c r="ED265" s="570"/>
      <c r="EE265" s="570"/>
      <c r="EF265" s="570"/>
      <c r="EG265" s="570"/>
      <c r="EH265" s="570"/>
      <c r="EI265" s="570"/>
      <c r="EJ265" s="570"/>
      <c r="EK265" s="570"/>
      <c r="EL265" s="570"/>
      <c r="EM265" s="570"/>
      <c r="EN265" s="570"/>
      <c r="EO265" s="570"/>
      <c r="EP265" s="570"/>
      <c r="EQ265" s="570"/>
      <c r="ER265" s="570"/>
      <c r="ES265" s="570"/>
      <c r="ET265" s="570"/>
      <c r="EU265" s="570"/>
      <c r="EV265" s="570"/>
      <c r="EW265" s="570"/>
      <c r="EX265" s="570"/>
      <c r="EY265" s="570"/>
      <c r="EZ265" s="570"/>
      <c r="FA265" s="570"/>
      <c r="FB265" s="570"/>
      <c r="FC265" s="570"/>
      <c r="FD265" s="570"/>
      <c r="FE265" s="570"/>
      <c r="FF265" s="570"/>
      <c r="FG265" s="570"/>
      <c r="FH265" s="570"/>
      <c r="FI265" s="570"/>
      <c r="FJ265" s="570"/>
      <c r="FK265" s="570"/>
      <c r="FL265" s="570"/>
      <c r="FM265" s="570"/>
      <c r="FN265" s="570"/>
      <c r="FO265" s="570"/>
      <c r="FP265" s="570"/>
      <c r="FQ265" s="570"/>
      <c r="FR265" s="570"/>
      <c r="FS265" s="570"/>
      <c r="FT265" s="570"/>
      <c r="FU265" s="570"/>
      <c r="FV265" s="570"/>
      <c r="FW265" s="570"/>
      <c r="FX265" s="570"/>
      <c r="FY265" s="570"/>
      <c r="FZ265" s="570"/>
      <c r="GA265" s="570"/>
      <c r="GB265" s="570"/>
      <c r="GC265" s="570"/>
      <c r="GD265" s="570"/>
      <c r="GE265" s="570"/>
      <c r="GF265" s="570"/>
      <c r="GG265" s="570"/>
      <c r="GH265" s="570"/>
      <c r="GI265" s="570"/>
      <c r="GJ265" s="570"/>
      <c r="GK265" s="570"/>
      <c r="GL265" s="570"/>
      <c r="GM265" s="570"/>
      <c r="GN265" s="570"/>
      <c r="GO265" s="570"/>
      <c r="GP265" s="570"/>
      <c r="GQ265" s="570"/>
      <c r="GR265" s="570"/>
      <c r="GS265" s="570"/>
      <c r="GT265" s="570"/>
      <c r="GU265" s="570"/>
      <c r="GV265" s="570"/>
      <c r="GW265" s="570"/>
      <c r="GX265" s="570"/>
      <c r="GY265" s="570"/>
      <c r="GZ265" s="570"/>
      <c r="HA265" s="570"/>
      <c r="HB265" s="570"/>
      <c r="HC265" s="570"/>
      <c r="HD265" s="570"/>
      <c r="HE265" s="570"/>
      <c r="HF265" s="570"/>
      <c r="HG265" s="570"/>
      <c r="HH265" s="570"/>
      <c r="HI265" s="570"/>
      <c r="HJ265" s="570"/>
      <c r="HK265" s="570"/>
      <c r="HL265" s="570"/>
      <c r="HM265" s="570"/>
      <c r="HN265" s="570"/>
      <c r="HO265" s="570"/>
      <c r="HP265" s="570"/>
      <c r="HQ265" s="570"/>
      <c r="HR265" s="570"/>
      <c r="HS265" s="570"/>
      <c r="HT265" s="570"/>
      <c r="HU265" s="570"/>
      <c r="HV265" s="570"/>
      <c r="HW265" s="570"/>
      <c r="HX265" s="570"/>
      <c r="HY265" s="570"/>
      <c r="HZ265" s="570"/>
      <c r="IA265" s="570"/>
      <c r="IB265" s="570"/>
      <c r="IC265" s="570"/>
      <c r="ID265" s="570"/>
      <c r="IE265" s="570"/>
      <c r="IF265" s="570"/>
      <c r="IG265" s="570"/>
      <c r="IH265" s="570"/>
      <c r="II265" s="570"/>
      <c r="IJ265" s="570"/>
      <c r="IK265" s="570"/>
      <c r="IL265" s="570"/>
      <c r="IM265" s="570"/>
      <c r="IN265" s="570"/>
      <c r="IO265" s="570"/>
      <c r="IP265" s="570"/>
      <c r="IQ265" s="570"/>
      <c r="IR265" s="570"/>
      <c r="IS265" s="570"/>
      <c r="IT265" s="570"/>
      <c r="IU265" s="570"/>
      <c r="IV265" s="570"/>
      <c r="IW265" s="570"/>
      <c r="IX265" s="570"/>
      <c r="IY265" s="570"/>
      <c r="IZ265" s="570"/>
      <c r="JA265" s="570"/>
      <c r="JB265" s="570"/>
      <c r="JC265" s="570"/>
      <c r="JD265" s="570"/>
      <c r="JE265" s="570"/>
      <c r="JF265" s="570"/>
      <c r="JG265" s="570"/>
      <c r="JH265" s="570"/>
      <c r="JI265" s="570"/>
      <c r="JJ265" s="570"/>
      <c r="JK265" s="570"/>
      <c r="JL265" s="570"/>
      <c r="JM265" s="570"/>
      <c r="JN265" s="570"/>
      <c r="JO265" s="570"/>
      <c r="JP265" s="570"/>
      <c r="JQ265" s="570"/>
      <c r="JR265" s="570"/>
      <c r="JS265" s="570"/>
      <c r="JT265" s="570"/>
      <c r="JU265" s="570"/>
      <c r="JV265" s="570"/>
      <c r="JW265" s="570"/>
      <c r="JX265" s="570"/>
      <c r="JY265" s="570"/>
      <c r="JZ265" s="570"/>
      <c r="KA265" s="570"/>
      <c r="KB265" s="570"/>
      <c r="KC265" s="570"/>
      <c r="KD265" s="570"/>
      <c r="KE265" s="570"/>
      <c r="KF265" s="570"/>
      <c r="KG265" s="570"/>
      <c r="KH265" s="570"/>
      <c r="KI265" s="570"/>
      <c r="KJ265" s="570"/>
      <c r="KK265" s="570"/>
      <c r="KL265" s="570"/>
      <c r="KM265" s="570"/>
      <c r="KN265" s="570"/>
      <c r="KO265" s="570"/>
      <c r="KP265" s="570"/>
      <c r="KQ265" s="570"/>
      <c r="KR265" s="570"/>
      <c r="KS265" s="570"/>
      <c r="KT265" s="570"/>
      <c r="KU265" s="570"/>
      <c r="KV265" s="570"/>
      <c r="KW265" s="570"/>
      <c r="KX265" s="570"/>
      <c r="KY265" s="570"/>
      <c r="KZ265" s="570"/>
      <c r="LA265" s="570"/>
      <c r="LB265" s="570"/>
      <c r="LC265" s="570"/>
      <c r="LD265" s="570"/>
      <c r="LE265" s="570"/>
      <c r="LF265" s="570"/>
      <c r="LG265" s="570"/>
      <c r="LH265" s="570"/>
      <c r="LI265" s="570"/>
      <c r="LJ265" s="570"/>
      <c r="LK265" s="570"/>
      <c r="LL265" s="570"/>
      <c r="LM265" s="570"/>
      <c r="LN265" s="570"/>
      <c r="LO265" s="570"/>
      <c r="LP265" s="570"/>
      <c r="LQ265" s="570"/>
      <c r="LR265" s="570"/>
      <c r="LS265" s="570"/>
      <c r="LT265" s="570"/>
      <c r="LU265" s="570"/>
      <c r="LV265" s="570"/>
      <c r="LW265" s="570"/>
      <c r="LX265" s="570"/>
      <c r="LY265" s="570"/>
      <c r="LZ265" s="570"/>
      <c r="MA265" s="570"/>
      <c r="MB265" s="570"/>
      <c r="MC265" s="570"/>
      <c r="MD265" s="570"/>
      <c r="ME265" s="570"/>
      <c r="MF265" s="570"/>
      <c r="MG265" s="570"/>
      <c r="MH265" s="570"/>
      <c r="MI265" s="570"/>
      <c r="MJ265" s="570"/>
      <c r="MK265" s="570"/>
      <c r="ML265" s="570"/>
      <c r="MM265" s="570"/>
      <c r="MN265" s="570"/>
      <c r="MO265" s="570"/>
      <c r="MP265" s="570"/>
      <c r="MQ265" s="570"/>
      <c r="MR265" s="570"/>
      <c r="MS265" s="570"/>
      <c r="MT265" s="570"/>
      <c r="MU265" s="570"/>
      <c r="MV265" s="570"/>
      <c r="MW265" s="570"/>
      <c r="MX265" s="570"/>
      <c r="MY265" s="570"/>
      <c r="MZ265" s="570"/>
      <c r="NA265" s="570"/>
      <c r="NB265" s="570"/>
      <c r="NC265" s="570"/>
      <c r="ND265" s="570"/>
      <c r="NE265" s="570"/>
      <c r="NF265" s="570"/>
      <c r="NG265" s="570"/>
      <c r="NH265" s="570"/>
      <c r="NI265" s="570"/>
      <c r="NJ265" s="570"/>
      <c r="NK265" s="570"/>
      <c r="NL265" s="570"/>
      <c r="NM265" s="570"/>
      <c r="NN265" s="570"/>
      <c r="NO265" s="570"/>
      <c r="NP265" s="570"/>
      <c r="NQ265" s="570"/>
      <c r="NR265" s="570"/>
      <c r="NS265" s="570"/>
      <c r="NT265" s="570"/>
      <c r="NU265" s="570"/>
      <c r="NV265" s="570"/>
      <c r="NW265" s="570"/>
      <c r="NX265" s="570"/>
      <c r="NY265" s="570"/>
      <c r="NZ265" s="570"/>
      <c r="OA265" s="570"/>
      <c r="OB265" s="570"/>
      <c r="OC265" s="570"/>
      <c r="OD265" s="570"/>
      <c r="OE265" s="570"/>
      <c r="OF265" s="570"/>
      <c r="OG265" s="570"/>
      <c r="OH265" s="570"/>
      <c r="OI265" s="570"/>
      <c r="OJ265" s="570"/>
      <c r="OK265" s="570"/>
      <c r="OL265" s="570"/>
      <c r="OM265" s="570"/>
      <c r="ON265" s="570"/>
      <c r="OO265" s="570"/>
      <c r="OP265" s="570"/>
      <c r="OQ265" s="570"/>
      <c r="OR265" s="570"/>
      <c r="OS265" s="570"/>
      <c r="OT265" s="570"/>
      <c r="OU265" s="570"/>
      <c r="OV265" s="570"/>
      <c r="OW265" s="570"/>
      <c r="OX265" s="570"/>
      <c r="OY265" s="570"/>
      <c r="OZ265" s="570"/>
      <c r="PA265" s="570"/>
      <c r="PB265" s="570"/>
      <c r="PC265" s="570"/>
      <c r="PD265" s="570"/>
      <c r="PE265" s="570"/>
      <c r="PF265" s="570"/>
      <c r="PG265" s="570"/>
      <c r="PH265" s="570"/>
      <c r="PI265" s="570"/>
      <c r="PJ265" s="570"/>
      <c r="PK265" s="570"/>
      <c r="PL265" s="570"/>
      <c r="PM265" s="570"/>
      <c r="PN265" s="570"/>
      <c r="PO265" s="570"/>
      <c r="PP265" s="570"/>
      <c r="PQ265" s="570"/>
      <c r="PR265" s="570"/>
      <c r="PS265" s="570"/>
      <c r="PT265" s="570"/>
      <c r="PU265" s="570"/>
      <c r="PV265" s="570"/>
      <c r="PW265" s="570"/>
      <c r="PX265" s="570"/>
      <c r="PY265" s="570"/>
      <c r="PZ265" s="570"/>
      <c r="QA265" s="570"/>
      <c r="QB265" s="570"/>
      <c r="QC265" s="570"/>
      <c r="QD265" s="570"/>
      <c r="QE265" s="570"/>
      <c r="QF265" s="570"/>
      <c r="QG265" s="570"/>
      <c r="QH265" s="570"/>
      <c r="QI265" s="570"/>
      <c r="QJ265" s="570"/>
      <c r="QK265" s="570"/>
      <c r="QL265" s="570"/>
      <c r="QM265" s="570"/>
      <c r="QN265" s="570"/>
      <c r="QO265" s="570"/>
      <c r="QP265" s="570"/>
      <c r="QQ265" s="570"/>
      <c r="QR265" s="570"/>
      <c r="QS265" s="570"/>
      <c r="QT265" s="570"/>
      <c r="QU265" s="570"/>
      <c r="QV265" s="570"/>
      <c r="QW265" s="570"/>
      <c r="QX265" s="570"/>
      <c r="QY265" s="570"/>
      <c r="QZ265" s="570"/>
      <c r="RA265" s="570"/>
      <c r="RB265" s="570"/>
      <c r="RC265" s="570"/>
      <c r="RD265" s="570"/>
      <c r="RE265" s="570"/>
      <c r="RF265" s="570"/>
      <c r="RG265" s="570"/>
      <c r="RH265" s="570"/>
      <c r="RI265" s="570"/>
      <c r="RJ265" s="570"/>
      <c r="RK265" s="570"/>
      <c r="RL265" s="570"/>
      <c r="RM265" s="570"/>
      <c r="RN265" s="570"/>
      <c r="RO265" s="570"/>
      <c r="RP265" s="570"/>
      <c r="RQ265" s="570"/>
      <c r="RR265" s="570"/>
      <c r="RS265" s="570"/>
      <c r="RT265" s="570"/>
      <c r="RU265" s="570"/>
      <c r="RV265" s="570"/>
      <c r="RW265" s="570"/>
      <c r="RX265" s="570"/>
      <c r="RY265" s="570"/>
      <c r="RZ265" s="570"/>
      <c r="SA265" s="570"/>
      <c r="SB265" s="570"/>
      <c r="SC265" s="570"/>
      <c r="SD265" s="570"/>
      <c r="SE265" s="570"/>
      <c r="SF265" s="570"/>
      <c r="SG265" s="570"/>
      <c r="SH265" s="570"/>
      <c r="SI265" s="570"/>
      <c r="SJ265" s="570"/>
      <c r="SK265" s="570"/>
      <c r="SL265" s="570"/>
      <c r="SM265" s="570"/>
      <c r="SN265" s="570"/>
      <c r="SO265" s="570"/>
      <c r="SP265" s="570"/>
      <c r="SQ265" s="570"/>
      <c r="SR265" s="570"/>
      <c r="SS265" s="570"/>
      <c r="ST265" s="570"/>
      <c r="SU265" s="570"/>
      <c r="SV265" s="570"/>
      <c r="SW265" s="570"/>
      <c r="SX265" s="570"/>
      <c r="SY265" s="570"/>
      <c r="SZ265" s="570"/>
      <c r="TA265" s="570"/>
      <c r="TB265" s="570"/>
      <c r="TC265" s="570"/>
      <c r="TD265" s="570"/>
      <c r="TE265" s="570"/>
      <c r="TF265" s="570"/>
      <c r="TG265" s="570"/>
      <c r="TH265" s="570"/>
      <c r="TI265" s="570"/>
      <c r="TJ265" s="570"/>
      <c r="TK265" s="570"/>
      <c r="TL265" s="570"/>
      <c r="TM265" s="570"/>
      <c r="TN265" s="570"/>
      <c r="TO265" s="570"/>
      <c r="TP265" s="570"/>
      <c r="TQ265" s="570"/>
      <c r="TR265" s="570"/>
      <c r="TS265" s="570"/>
      <c r="TT265" s="570"/>
      <c r="TU265" s="570"/>
      <c r="TV265" s="570"/>
      <c r="TW265" s="570"/>
      <c r="TX265" s="570"/>
      <c r="TY265" s="570"/>
      <c r="TZ265" s="570"/>
      <c r="UA265" s="570"/>
      <c r="UB265" s="570"/>
      <c r="UC265" s="570"/>
      <c r="UD265" s="570"/>
      <c r="UE265" s="570"/>
      <c r="UF265" s="570"/>
      <c r="UG265" s="570"/>
      <c r="UH265" s="570"/>
      <c r="UI265" s="570"/>
      <c r="UJ265" s="570"/>
      <c r="UK265" s="570"/>
      <c r="UL265" s="570"/>
      <c r="UM265" s="570"/>
      <c r="UN265" s="570"/>
      <c r="UO265" s="570"/>
      <c r="UP265" s="570"/>
      <c r="UQ265" s="570"/>
      <c r="UR265" s="570"/>
      <c r="US265" s="570"/>
      <c r="UT265" s="570"/>
      <c r="UU265" s="570"/>
      <c r="UV265" s="570"/>
      <c r="UW265" s="570"/>
      <c r="UX265" s="570"/>
      <c r="UY265" s="570"/>
      <c r="UZ265" s="570"/>
      <c r="VA265" s="570"/>
      <c r="VB265" s="570"/>
      <c r="VC265" s="570"/>
      <c r="VD265" s="570"/>
      <c r="VE265" s="570"/>
      <c r="VF265" s="570"/>
      <c r="VG265" s="570"/>
      <c r="VH265" s="570"/>
      <c r="VI265" s="570"/>
      <c r="VJ265" s="570"/>
      <c r="VK265" s="570"/>
      <c r="VL265" s="570"/>
      <c r="VM265" s="570"/>
      <c r="VN265" s="570"/>
      <c r="VO265" s="570"/>
      <c r="VP265" s="570"/>
      <c r="VQ265" s="570"/>
      <c r="VR265" s="570"/>
      <c r="VS265" s="570"/>
      <c r="VT265" s="570"/>
      <c r="VU265" s="570"/>
      <c r="VV265" s="570"/>
      <c r="VW265" s="570"/>
      <c r="VX265" s="570"/>
      <c r="VY265" s="570"/>
      <c r="VZ265" s="570"/>
      <c r="WA265" s="570"/>
      <c r="WB265" s="570"/>
      <c r="WC265" s="570"/>
      <c r="WD265" s="570"/>
      <c r="WE265" s="570"/>
      <c r="WF265" s="570"/>
      <c r="WG265" s="570"/>
      <c r="WH265" s="570"/>
      <c r="WI265" s="570"/>
      <c r="WJ265" s="570"/>
      <c r="WK265" s="570"/>
    </row>
    <row r="266" s="561" customFormat="1" ht="33.75" customHeight="1">
      <c r="A266" s="190">
        <v>19</v>
      </c>
      <c r="B266" s="190" t="s">
        <v>288</v>
      </c>
      <c r="C266" s="190" t="s">
        <v>289</v>
      </c>
      <c r="D266" s="363"/>
      <c r="E266" s="574"/>
      <c r="F266" s="242"/>
      <c r="G266" s="234">
        <v>2024</v>
      </c>
      <c r="H266" s="572">
        <v>17.600000000000001</v>
      </c>
      <c r="I266" s="563">
        <v>0</v>
      </c>
      <c r="J266" s="564">
        <v>0</v>
      </c>
      <c r="K266" s="565">
        <v>100</v>
      </c>
      <c r="L266" s="575" t="s">
        <v>290</v>
      </c>
      <c r="M266" s="566">
        <f>H266+H142</f>
        <v>29</v>
      </c>
      <c r="N266" s="566"/>
      <c r="O266" s="566">
        <v>1</v>
      </c>
      <c r="P266" s="566"/>
      <c r="Q266" s="566">
        <v>1</v>
      </c>
      <c r="R266" s="566"/>
      <c r="S266" s="566">
        <v>16</v>
      </c>
      <c r="T266" s="566"/>
      <c r="U266" s="566"/>
      <c r="V266" s="566"/>
      <c r="W266" s="566"/>
      <c r="X266" s="566"/>
      <c r="Y266" s="566"/>
      <c r="Z266" s="566"/>
      <c r="AA266" s="566"/>
      <c r="AB266" s="566"/>
      <c r="AC266" s="566"/>
      <c r="AD266" s="566"/>
      <c r="AE266" s="566"/>
      <c r="AF266" s="566"/>
      <c r="AG266" s="566"/>
      <c r="AH266" s="566"/>
      <c r="AI266" s="566"/>
      <c r="AJ266" s="566"/>
      <c r="AK266" s="566"/>
      <c r="AL266" s="566"/>
      <c r="AM266" s="566"/>
      <c r="AN266" s="566"/>
      <c r="AO266" s="566"/>
      <c r="AP266" s="566"/>
      <c r="AQ266" s="566"/>
      <c r="AR266" s="566"/>
      <c r="AS266" s="566"/>
      <c r="AT266" s="566"/>
      <c r="AU266" s="566"/>
      <c r="AV266" s="566"/>
      <c r="AW266" s="566"/>
      <c r="AX266" s="566"/>
      <c r="AY266" s="566"/>
      <c r="AZ266" s="566"/>
      <c r="BA266" s="566"/>
      <c r="BB266" s="566"/>
      <c r="BC266" s="566"/>
      <c r="BD266" s="566"/>
      <c r="BE266" s="566"/>
      <c r="BF266" s="566"/>
      <c r="BG266" s="570"/>
      <c r="BH266" s="570"/>
      <c r="BI266" s="570"/>
      <c r="BJ266" s="570"/>
      <c r="BK266" s="570"/>
      <c r="BL266" s="570"/>
      <c r="BM266" s="570"/>
      <c r="BN266" s="570"/>
      <c r="BO266" s="570"/>
      <c r="BP266" s="570"/>
      <c r="BQ266" s="570"/>
      <c r="BR266" s="570"/>
      <c r="BS266" s="570"/>
      <c r="BT266" s="570"/>
      <c r="BU266" s="570"/>
      <c r="BV266" s="570"/>
      <c r="BW266" s="570"/>
      <c r="BX266" s="570"/>
      <c r="BY266" s="570"/>
      <c r="BZ266" s="570"/>
      <c r="CA266" s="570"/>
      <c r="CB266" s="570"/>
      <c r="CC266" s="570"/>
      <c r="CD266" s="570"/>
      <c r="CE266" s="570"/>
      <c r="CF266" s="570"/>
      <c r="CG266" s="570"/>
      <c r="CH266" s="570"/>
      <c r="CI266" s="570"/>
      <c r="CJ266" s="570"/>
      <c r="CK266" s="570"/>
      <c r="CL266" s="570"/>
      <c r="CM266" s="570"/>
      <c r="CN266" s="570"/>
      <c r="CO266" s="570"/>
      <c r="CP266" s="570"/>
      <c r="CQ266" s="570"/>
      <c r="CR266" s="570"/>
      <c r="CS266" s="570"/>
      <c r="CT266" s="570"/>
      <c r="CU266" s="570"/>
      <c r="CV266" s="570"/>
      <c r="CW266" s="570"/>
      <c r="CX266" s="570"/>
      <c r="CY266" s="570"/>
      <c r="CZ266" s="570"/>
      <c r="DA266" s="570"/>
      <c r="DB266" s="570"/>
      <c r="DC266" s="570"/>
      <c r="DD266" s="570"/>
      <c r="DE266" s="570"/>
      <c r="DF266" s="570"/>
      <c r="DG266" s="570"/>
      <c r="DH266" s="570"/>
      <c r="DI266" s="570"/>
      <c r="DJ266" s="570"/>
      <c r="DK266" s="570"/>
      <c r="DL266" s="570"/>
      <c r="DM266" s="570"/>
      <c r="DN266" s="570"/>
      <c r="DO266" s="570"/>
      <c r="DP266" s="570"/>
      <c r="DQ266" s="570"/>
      <c r="DR266" s="570"/>
      <c r="DS266" s="570"/>
      <c r="DT266" s="570"/>
      <c r="DU266" s="570"/>
      <c r="DV266" s="570"/>
      <c r="DW266" s="570"/>
      <c r="DX266" s="570"/>
      <c r="DY266" s="570"/>
      <c r="DZ266" s="570"/>
      <c r="EA266" s="570"/>
      <c r="EB266" s="570"/>
      <c r="EC266" s="570"/>
      <c r="ED266" s="570"/>
      <c r="EE266" s="570"/>
      <c r="EF266" s="570"/>
      <c r="EG266" s="570"/>
      <c r="EH266" s="570"/>
      <c r="EI266" s="570"/>
      <c r="EJ266" s="570"/>
      <c r="EK266" s="570"/>
      <c r="EL266" s="570"/>
      <c r="EM266" s="570"/>
      <c r="EN266" s="570"/>
      <c r="EO266" s="570"/>
      <c r="EP266" s="570"/>
      <c r="EQ266" s="570"/>
      <c r="ER266" s="570"/>
      <c r="ES266" s="570"/>
      <c r="ET266" s="570"/>
      <c r="EU266" s="570"/>
      <c r="EV266" s="570"/>
      <c r="EW266" s="570"/>
      <c r="EX266" s="570"/>
      <c r="EY266" s="570"/>
      <c r="EZ266" s="570"/>
      <c r="FA266" s="570"/>
      <c r="FB266" s="570"/>
      <c r="FC266" s="570"/>
      <c r="FD266" s="570"/>
      <c r="FE266" s="570"/>
      <c r="FF266" s="570"/>
      <c r="FG266" s="570"/>
      <c r="FH266" s="570"/>
      <c r="FI266" s="570"/>
      <c r="FJ266" s="570"/>
      <c r="FK266" s="570"/>
      <c r="FL266" s="570"/>
      <c r="FM266" s="570"/>
      <c r="FN266" s="570"/>
      <c r="FO266" s="570"/>
      <c r="FP266" s="570"/>
      <c r="FQ266" s="570"/>
      <c r="FR266" s="570"/>
      <c r="FS266" s="570"/>
      <c r="FT266" s="570"/>
      <c r="FU266" s="570"/>
      <c r="FV266" s="570"/>
      <c r="FW266" s="570"/>
      <c r="FX266" s="570"/>
      <c r="FY266" s="570"/>
      <c r="FZ266" s="570"/>
      <c r="GA266" s="570"/>
      <c r="GB266" s="570"/>
      <c r="GC266" s="570"/>
      <c r="GD266" s="570"/>
      <c r="GE266" s="570"/>
      <c r="GF266" s="570"/>
      <c r="GG266" s="570"/>
      <c r="GH266" s="570"/>
      <c r="GI266" s="570"/>
      <c r="GJ266" s="570"/>
      <c r="GK266" s="570"/>
      <c r="GL266" s="570"/>
      <c r="GM266" s="570"/>
      <c r="GN266" s="570"/>
      <c r="GO266" s="570"/>
      <c r="GP266" s="570"/>
      <c r="GQ266" s="570"/>
      <c r="GR266" s="570"/>
      <c r="GS266" s="570"/>
      <c r="GT266" s="570"/>
      <c r="GU266" s="570"/>
      <c r="GV266" s="570"/>
      <c r="GW266" s="570"/>
      <c r="GX266" s="570"/>
      <c r="GY266" s="570"/>
      <c r="GZ266" s="570"/>
      <c r="HA266" s="570"/>
      <c r="HB266" s="570"/>
      <c r="HC266" s="570"/>
      <c r="HD266" s="570"/>
      <c r="HE266" s="570"/>
      <c r="HF266" s="570"/>
      <c r="HG266" s="570"/>
      <c r="HH266" s="570"/>
      <c r="HI266" s="570"/>
      <c r="HJ266" s="570"/>
      <c r="HK266" s="570"/>
      <c r="HL266" s="570"/>
      <c r="HM266" s="570"/>
      <c r="HN266" s="570"/>
      <c r="HO266" s="570"/>
      <c r="HP266" s="570"/>
      <c r="HQ266" s="570"/>
      <c r="HR266" s="570"/>
      <c r="HS266" s="570"/>
      <c r="HT266" s="570"/>
      <c r="HU266" s="570"/>
      <c r="HV266" s="570"/>
      <c r="HW266" s="570"/>
      <c r="HX266" s="570"/>
      <c r="HY266" s="570"/>
      <c r="HZ266" s="570"/>
      <c r="IA266" s="570"/>
      <c r="IB266" s="570"/>
      <c r="IC266" s="570"/>
      <c r="ID266" s="570"/>
      <c r="IE266" s="570"/>
      <c r="IF266" s="570"/>
      <c r="IG266" s="570"/>
      <c r="IH266" s="570"/>
      <c r="II266" s="570"/>
      <c r="IJ266" s="570"/>
      <c r="IK266" s="570"/>
      <c r="IL266" s="570"/>
      <c r="IM266" s="570"/>
      <c r="IN266" s="570"/>
      <c r="IO266" s="570"/>
      <c r="IP266" s="570"/>
      <c r="IQ266" s="570"/>
      <c r="IR266" s="570"/>
      <c r="IS266" s="570"/>
      <c r="IT266" s="570"/>
      <c r="IU266" s="570"/>
      <c r="IV266" s="570"/>
      <c r="IW266" s="570"/>
      <c r="IX266" s="570"/>
      <c r="IY266" s="570"/>
      <c r="IZ266" s="570"/>
      <c r="JA266" s="570"/>
      <c r="JB266" s="570"/>
      <c r="JC266" s="570"/>
      <c r="JD266" s="570"/>
      <c r="JE266" s="570"/>
      <c r="JF266" s="570"/>
      <c r="JG266" s="570"/>
      <c r="JH266" s="570"/>
      <c r="JI266" s="570"/>
      <c r="JJ266" s="570"/>
      <c r="JK266" s="570"/>
      <c r="JL266" s="570"/>
      <c r="JM266" s="570"/>
      <c r="JN266" s="570"/>
      <c r="JO266" s="570"/>
      <c r="JP266" s="570"/>
      <c r="JQ266" s="570"/>
      <c r="JR266" s="570"/>
      <c r="JS266" s="570"/>
      <c r="JT266" s="570"/>
      <c r="JU266" s="570"/>
      <c r="JV266" s="570"/>
      <c r="JW266" s="570"/>
      <c r="JX266" s="570"/>
      <c r="JY266" s="570"/>
      <c r="JZ266" s="570"/>
      <c r="KA266" s="570"/>
      <c r="KB266" s="570"/>
      <c r="KC266" s="570"/>
      <c r="KD266" s="570"/>
      <c r="KE266" s="570"/>
      <c r="KF266" s="570"/>
      <c r="KG266" s="570"/>
      <c r="KH266" s="570"/>
      <c r="KI266" s="570"/>
      <c r="KJ266" s="570"/>
      <c r="KK266" s="570"/>
      <c r="KL266" s="570"/>
      <c r="KM266" s="570"/>
      <c r="KN266" s="570"/>
      <c r="KO266" s="570"/>
      <c r="KP266" s="570"/>
      <c r="KQ266" s="570"/>
      <c r="KR266" s="570"/>
      <c r="KS266" s="570"/>
      <c r="KT266" s="570"/>
      <c r="KU266" s="570"/>
      <c r="KV266" s="570"/>
      <c r="KW266" s="570"/>
      <c r="KX266" s="570"/>
      <c r="KY266" s="570"/>
      <c r="KZ266" s="570"/>
      <c r="LA266" s="570"/>
      <c r="LB266" s="570"/>
      <c r="LC266" s="570"/>
      <c r="LD266" s="570"/>
      <c r="LE266" s="570"/>
      <c r="LF266" s="570"/>
      <c r="LG266" s="570"/>
      <c r="LH266" s="570"/>
      <c r="LI266" s="570"/>
      <c r="LJ266" s="570"/>
      <c r="LK266" s="570"/>
      <c r="LL266" s="570"/>
      <c r="LM266" s="570"/>
      <c r="LN266" s="570"/>
      <c r="LO266" s="570"/>
      <c r="LP266" s="570"/>
      <c r="LQ266" s="570"/>
      <c r="LR266" s="570"/>
      <c r="LS266" s="570"/>
      <c r="LT266" s="570"/>
      <c r="LU266" s="570"/>
      <c r="LV266" s="570"/>
      <c r="LW266" s="570"/>
      <c r="LX266" s="570"/>
      <c r="LY266" s="570"/>
      <c r="LZ266" s="570"/>
      <c r="MA266" s="570"/>
      <c r="MB266" s="570"/>
      <c r="MC266" s="570"/>
      <c r="MD266" s="570"/>
      <c r="ME266" s="570"/>
      <c r="MF266" s="570"/>
      <c r="MG266" s="570"/>
      <c r="MH266" s="570"/>
      <c r="MI266" s="570"/>
      <c r="MJ266" s="570"/>
      <c r="MK266" s="570"/>
      <c r="ML266" s="570"/>
      <c r="MM266" s="570"/>
      <c r="MN266" s="570"/>
      <c r="MO266" s="570"/>
      <c r="MP266" s="570"/>
      <c r="MQ266" s="570"/>
      <c r="MR266" s="570"/>
      <c r="MS266" s="570"/>
      <c r="MT266" s="570"/>
      <c r="MU266" s="570"/>
      <c r="MV266" s="570"/>
      <c r="MW266" s="570"/>
      <c r="MX266" s="570"/>
      <c r="MY266" s="570"/>
      <c r="MZ266" s="570"/>
      <c r="NA266" s="570"/>
      <c r="NB266" s="570"/>
      <c r="NC266" s="570"/>
      <c r="ND266" s="570"/>
      <c r="NE266" s="570"/>
      <c r="NF266" s="570"/>
      <c r="NG266" s="570"/>
      <c r="NH266" s="570"/>
      <c r="NI266" s="570"/>
      <c r="NJ266" s="570"/>
      <c r="NK266" s="570"/>
      <c r="NL266" s="570"/>
      <c r="NM266" s="570"/>
      <c r="NN266" s="570"/>
      <c r="NO266" s="570"/>
      <c r="NP266" s="570"/>
      <c r="NQ266" s="570"/>
      <c r="NR266" s="570"/>
      <c r="NS266" s="570"/>
      <c r="NT266" s="570"/>
      <c r="NU266" s="570"/>
      <c r="NV266" s="570"/>
      <c r="NW266" s="570"/>
      <c r="NX266" s="570"/>
      <c r="NY266" s="570"/>
      <c r="NZ266" s="570"/>
      <c r="OA266" s="570"/>
      <c r="OB266" s="570"/>
      <c r="OC266" s="570"/>
      <c r="OD266" s="570"/>
      <c r="OE266" s="570"/>
      <c r="OF266" s="570"/>
      <c r="OG266" s="570"/>
      <c r="OH266" s="570"/>
      <c r="OI266" s="570"/>
      <c r="OJ266" s="570"/>
      <c r="OK266" s="570"/>
      <c r="OL266" s="570"/>
      <c r="OM266" s="570"/>
      <c r="ON266" s="570"/>
      <c r="OO266" s="570"/>
      <c r="OP266" s="570"/>
      <c r="OQ266" s="570"/>
      <c r="OR266" s="570"/>
      <c r="OS266" s="570"/>
      <c r="OT266" s="570"/>
      <c r="OU266" s="570"/>
      <c r="OV266" s="570"/>
      <c r="OW266" s="570"/>
      <c r="OX266" s="570"/>
      <c r="OY266" s="570"/>
      <c r="OZ266" s="570"/>
      <c r="PA266" s="570"/>
      <c r="PB266" s="570"/>
      <c r="PC266" s="570"/>
      <c r="PD266" s="570"/>
      <c r="PE266" s="570"/>
      <c r="PF266" s="570"/>
      <c r="PG266" s="570"/>
      <c r="PH266" s="570"/>
      <c r="PI266" s="570"/>
      <c r="PJ266" s="570"/>
      <c r="PK266" s="570"/>
      <c r="PL266" s="570"/>
      <c r="PM266" s="570"/>
      <c r="PN266" s="570"/>
      <c r="PO266" s="570"/>
      <c r="PP266" s="570"/>
      <c r="PQ266" s="570"/>
      <c r="PR266" s="570"/>
      <c r="PS266" s="570"/>
      <c r="PT266" s="570"/>
      <c r="PU266" s="570"/>
      <c r="PV266" s="570"/>
      <c r="PW266" s="570"/>
      <c r="PX266" s="570"/>
      <c r="PY266" s="570"/>
      <c r="PZ266" s="570"/>
      <c r="QA266" s="570"/>
      <c r="QB266" s="570"/>
      <c r="QC266" s="570"/>
      <c r="QD266" s="570"/>
      <c r="QE266" s="570"/>
      <c r="QF266" s="570"/>
      <c r="QG266" s="570"/>
      <c r="QH266" s="570"/>
      <c r="QI266" s="570"/>
      <c r="QJ266" s="570"/>
      <c r="QK266" s="570"/>
      <c r="QL266" s="570"/>
      <c r="QM266" s="570"/>
      <c r="QN266" s="570"/>
      <c r="QO266" s="570"/>
      <c r="QP266" s="570"/>
      <c r="QQ266" s="570"/>
      <c r="QR266" s="570"/>
      <c r="QS266" s="570"/>
      <c r="QT266" s="570"/>
      <c r="QU266" s="570"/>
      <c r="QV266" s="570"/>
      <c r="QW266" s="570"/>
      <c r="QX266" s="570"/>
      <c r="QY266" s="570"/>
      <c r="QZ266" s="570"/>
      <c r="RA266" s="570"/>
      <c r="RB266" s="570"/>
      <c r="RC266" s="570"/>
      <c r="RD266" s="570"/>
      <c r="RE266" s="570"/>
      <c r="RF266" s="570"/>
      <c r="RG266" s="570"/>
      <c r="RH266" s="570"/>
      <c r="RI266" s="570"/>
      <c r="RJ266" s="570"/>
      <c r="RK266" s="570"/>
      <c r="RL266" s="570"/>
      <c r="RM266" s="570"/>
      <c r="RN266" s="570"/>
      <c r="RO266" s="570"/>
      <c r="RP266" s="570"/>
      <c r="RQ266" s="570"/>
      <c r="RR266" s="570"/>
      <c r="RS266" s="570"/>
      <c r="RT266" s="570"/>
      <c r="RU266" s="570"/>
      <c r="RV266" s="570"/>
      <c r="RW266" s="570"/>
      <c r="RX266" s="570"/>
      <c r="RY266" s="570"/>
      <c r="RZ266" s="570"/>
      <c r="SA266" s="570"/>
      <c r="SB266" s="570"/>
      <c r="SC266" s="570"/>
      <c r="SD266" s="570"/>
      <c r="SE266" s="570"/>
      <c r="SF266" s="570"/>
      <c r="SG266" s="570"/>
      <c r="SH266" s="570"/>
      <c r="SI266" s="570"/>
      <c r="SJ266" s="570"/>
      <c r="SK266" s="570"/>
      <c r="SL266" s="570"/>
      <c r="SM266" s="570"/>
      <c r="SN266" s="570"/>
      <c r="SO266" s="570"/>
      <c r="SP266" s="570"/>
      <c r="SQ266" s="570"/>
      <c r="SR266" s="570"/>
      <c r="SS266" s="570"/>
      <c r="ST266" s="570"/>
      <c r="SU266" s="570"/>
      <c r="SV266" s="570"/>
      <c r="SW266" s="570"/>
      <c r="SX266" s="570"/>
      <c r="SY266" s="570"/>
      <c r="SZ266" s="570"/>
      <c r="TA266" s="570"/>
      <c r="TB266" s="570"/>
      <c r="TC266" s="570"/>
      <c r="TD266" s="570"/>
      <c r="TE266" s="570"/>
      <c r="TF266" s="570"/>
      <c r="TG266" s="570"/>
      <c r="TH266" s="570"/>
      <c r="TI266" s="570"/>
      <c r="TJ266" s="570"/>
      <c r="TK266" s="570"/>
      <c r="TL266" s="570"/>
      <c r="TM266" s="570"/>
      <c r="TN266" s="570"/>
      <c r="TO266" s="570"/>
      <c r="TP266" s="570"/>
      <c r="TQ266" s="570"/>
      <c r="TR266" s="570"/>
      <c r="TS266" s="570"/>
      <c r="TT266" s="570"/>
      <c r="TU266" s="570"/>
      <c r="TV266" s="570"/>
      <c r="TW266" s="570"/>
      <c r="TX266" s="570"/>
      <c r="TY266" s="570"/>
      <c r="TZ266" s="570"/>
      <c r="UA266" s="570"/>
      <c r="UB266" s="570"/>
      <c r="UC266" s="570"/>
      <c r="UD266" s="570"/>
      <c r="UE266" s="570"/>
      <c r="UF266" s="570"/>
      <c r="UG266" s="570"/>
      <c r="UH266" s="570"/>
      <c r="UI266" s="570"/>
      <c r="UJ266" s="570"/>
      <c r="UK266" s="570"/>
      <c r="UL266" s="570"/>
      <c r="UM266" s="570"/>
      <c r="UN266" s="570"/>
      <c r="UO266" s="570"/>
      <c r="UP266" s="570"/>
      <c r="UQ266" s="570"/>
      <c r="UR266" s="570"/>
      <c r="US266" s="570"/>
      <c r="UT266" s="570"/>
      <c r="UU266" s="570"/>
      <c r="UV266" s="570"/>
      <c r="UW266" s="570"/>
      <c r="UX266" s="570"/>
      <c r="UY266" s="570"/>
      <c r="UZ266" s="570"/>
      <c r="VA266" s="570"/>
      <c r="VB266" s="570"/>
      <c r="VC266" s="570"/>
      <c r="VD266" s="570"/>
      <c r="VE266" s="570"/>
      <c r="VF266" s="570"/>
      <c r="VG266" s="570"/>
      <c r="VH266" s="570"/>
      <c r="VI266" s="570"/>
      <c r="VJ266" s="570"/>
      <c r="VK266" s="570"/>
      <c r="VL266" s="570"/>
      <c r="VM266" s="570"/>
      <c r="VN266" s="570"/>
      <c r="VO266" s="570"/>
      <c r="VP266" s="570"/>
      <c r="VQ266" s="570"/>
      <c r="VR266" s="570"/>
      <c r="VS266" s="570"/>
      <c r="VT266" s="570"/>
      <c r="VU266" s="570"/>
      <c r="VV266" s="570"/>
      <c r="VW266" s="570"/>
      <c r="VX266" s="570"/>
      <c r="VY266" s="570"/>
      <c r="VZ266" s="570"/>
      <c r="WA266" s="570"/>
      <c r="WB266" s="570"/>
      <c r="WC266" s="570"/>
      <c r="WD266" s="570"/>
      <c r="WE266" s="570"/>
      <c r="WF266" s="570"/>
      <c r="WG266" s="570"/>
      <c r="WH266" s="570"/>
      <c r="WI266" s="570"/>
      <c r="WJ266" s="570"/>
      <c r="WK266" s="570"/>
    </row>
    <row r="267" s="561" customFormat="1" ht="33.75" customHeight="1">
      <c r="A267" s="198">
        <v>20</v>
      </c>
      <c r="B267" s="190" t="s">
        <v>291</v>
      </c>
      <c r="C267" s="258" t="s">
        <v>282</v>
      </c>
      <c r="D267" s="363"/>
      <c r="E267" s="242"/>
      <c r="F267" s="242"/>
      <c r="G267" s="234">
        <v>2024</v>
      </c>
      <c r="H267" s="572">
        <v>28.600000000000001</v>
      </c>
      <c r="I267" s="563">
        <v>0</v>
      </c>
      <c r="J267" s="564">
        <v>0</v>
      </c>
      <c r="K267" s="565">
        <v>100</v>
      </c>
      <c r="L267" s="576" t="s">
        <v>285</v>
      </c>
      <c r="M267" s="577">
        <v>358</v>
      </c>
      <c r="N267" s="566"/>
      <c r="O267" s="566"/>
      <c r="P267" s="566"/>
      <c r="Q267" s="566">
        <v>1</v>
      </c>
      <c r="R267" s="566"/>
      <c r="S267" s="566"/>
      <c r="T267" s="566"/>
      <c r="U267" s="566"/>
      <c r="V267" s="566"/>
      <c r="W267" s="566"/>
      <c r="X267" s="566"/>
      <c r="Y267" s="566"/>
      <c r="Z267" s="566"/>
      <c r="AA267" s="566"/>
      <c r="AB267" s="566"/>
      <c r="AC267" s="566"/>
      <c r="AD267" s="566"/>
      <c r="AE267" s="566"/>
      <c r="AF267" s="566"/>
      <c r="AG267" s="566"/>
      <c r="AH267" s="566"/>
      <c r="AI267" s="566"/>
      <c r="AJ267" s="566"/>
      <c r="AK267" s="566"/>
      <c r="AL267" s="566"/>
      <c r="AM267" s="566"/>
      <c r="AN267" s="566"/>
      <c r="AO267" s="566"/>
      <c r="AP267" s="566"/>
      <c r="AQ267" s="566"/>
      <c r="AR267" s="566"/>
      <c r="AS267" s="566"/>
      <c r="AT267" s="566"/>
      <c r="AU267" s="566"/>
      <c r="AV267" s="566"/>
      <c r="AW267" s="566"/>
      <c r="AX267" s="566"/>
      <c r="AY267" s="566"/>
      <c r="AZ267" s="566"/>
      <c r="BA267" s="566"/>
      <c r="BB267" s="566"/>
      <c r="BC267" s="566"/>
      <c r="BD267" s="566"/>
      <c r="BE267" s="566"/>
      <c r="BF267" s="566"/>
      <c r="BG267" s="570"/>
      <c r="BH267" s="570"/>
      <c r="BI267" s="570"/>
      <c r="BJ267" s="570"/>
      <c r="BK267" s="570"/>
      <c r="BL267" s="570"/>
      <c r="BM267" s="570"/>
      <c r="BN267" s="570"/>
      <c r="BO267" s="570"/>
      <c r="BP267" s="570"/>
      <c r="BQ267" s="570"/>
      <c r="BR267" s="570"/>
      <c r="BS267" s="570"/>
      <c r="BT267" s="570"/>
      <c r="BU267" s="570"/>
      <c r="BV267" s="570"/>
      <c r="BW267" s="570"/>
      <c r="BX267" s="570"/>
      <c r="BY267" s="570"/>
      <c r="BZ267" s="570"/>
      <c r="CA267" s="570"/>
      <c r="CB267" s="570"/>
      <c r="CC267" s="570"/>
      <c r="CD267" s="570"/>
      <c r="CE267" s="570"/>
      <c r="CF267" s="570"/>
      <c r="CG267" s="570"/>
      <c r="CH267" s="570"/>
      <c r="CI267" s="570"/>
      <c r="CJ267" s="570"/>
      <c r="CK267" s="570"/>
      <c r="CL267" s="570"/>
      <c r="CM267" s="570"/>
      <c r="CN267" s="570"/>
      <c r="CO267" s="570"/>
      <c r="CP267" s="570"/>
      <c r="CQ267" s="570"/>
      <c r="CR267" s="570"/>
      <c r="CS267" s="570"/>
      <c r="CT267" s="570"/>
      <c r="CU267" s="570"/>
      <c r="CV267" s="570"/>
      <c r="CW267" s="570"/>
      <c r="CX267" s="570"/>
      <c r="CY267" s="570"/>
      <c r="CZ267" s="570"/>
      <c r="DA267" s="570"/>
      <c r="DB267" s="570"/>
      <c r="DC267" s="570"/>
      <c r="DD267" s="570"/>
      <c r="DE267" s="570"/>
      <c r="DF267" s="570"/>
      <c r="DG267" s="570"/>
      <c r="DH267" s="570"/>
      <c r="DI267" s="570"/>
      <c r="DJ267" s="570"/>
      <c r="DK267" s="570"/>
      <c r="DL267" s="570"/>
      <c r="DM267" s="570"/>
      <c r="DN267" s="570"/>
      <c r="DO267" s="570"/>
      <c r="DP267" s="570"/>
      <c r="DQ267" s="570"/>
      <c r="DR267" s="570"/>
      <c r="DS267" s="570"/>
      <c r="DT267" s="570"/>
      <c r="DU267" s="570"/>
      <c r="DV267" s="570"/>
      <c r="DW267" s="570"/>
      <c r="DX267" s="570"/>
      <c r="DY267" s="570"/>
      <c r="DZ267" s="570"/>
      <c r="EA267" s="570"/>
      <c r="EB267" s="570"/>
      <c r="EC267" s="570"/>
      <c r="ED267" s="570"/>
      <c r="EE267" s="570"/>
      <c r="EF267" s="570"/>
      <c r="EG267" s="570"/>
      <c r="EH267" s="570"/>
      <c r="EI267" s="570"/>
      <c r="EJ267" s="570"/>
      <c r="EK267" s="570"/>
      <c r="EL267" s="570"/>
      <c r="EM267" s="570"/>
      <c r="EN267" s="570"/>
      <c r="EO267" s="570"/>
      <c r="EP267" s="570"/>
      <c r="EQ267" s="570"/>
      <c r="ER267" s="570"/>
      <c r="ES267" s="570"/>
      <c r="ET267" s="570"/>
      <c r="EU267" s="570"/>
      <c r="EV267" s="570"/>
      <c r="EW267" s="570"/>
      <c r="EX267" s="570"/>
      <c r="EY267" s="570"/>
      <c r="EZ267" s="570"/>
      <c r="FA267" s="570"/>
      <c r="FB267" s="570"/>
      <c r="FC267" s="570"/>
      <c r="FD267" s="570"/>
      <c r="FE267" s="570"/>
      <c r="FF267" s="570"/>
      <c r="FG267" s="570"/>
      <c r="FH267" s="570"/>
      <c r="FI267" s="570"/>
      <c r="FJ267" s="570"/>
      <c r="FK267" s="570"/>
      <c r="FL267" s="570"/>
      <c r="FM267" s="570"/>
      <c r="FN267" s="570"/>
      <c r="FO267" s="570"/>
      <c r="FP267" s="570"/>
      <c r="FQ267" s="570"/>
      <c r="FR267" s="570"/>
      <c r="FS267" s="570"/>
      <c r="FT267" s="570"/>
      <c r="FU267" s="570"/>
      <c r="FV267" s="570"/>
      <c r="FW267" s="570"/>
      <c r="FX267" s="570"/>
      <c r="FY267" s="570"/>
      <c r="FZ267" s="570"/>
      <c r="GA267" s="570"/>
      <c r="GB267" s="570"/>
      <c r="GC267" s="570"/>
      <c r="GD267" s="570"/>
      <c r="GE267" s="570"/>
      <c r="GF267" s="570"/>
      <c r="GG267" s="570"/>
      <c r="GH267" s="570"/>
      <c r="GI267" s="570"/>
      <c r="GJ267" s="570"/>
      <c r="GK267" s="570"/>
      <c r="GL267" s="570"/>
      <c r="GM267" s="570"/>
      <c r="GN267" s="570"/>
      <c r="GO267" s="570"/>
      <c r="GP267" s="570"/>
      <c r="GQ267" s="570"/>
      <c r="GR267" s="570"/>
      <c r="GS267" s="570"/>
      <c r="GT267" s="570"/>
      <c r="GU267" s="570"/>
      <c r="GV267" s="570"/>
      <c r="GW267" s="570"/>
      <c r="GX267" s="570"/>
      <c r="GY267" s="570"/>
      <c r="GZ267" s="570"/>
      <c r="HA267" s="570"/>
      <c r="HB267" s="570"/>
      <c r="HC267" s="570"/>
      <c r="HD267" s="570"/>
      <c r="HE267" s="570"/>
      <c r="HF267" s="570"/>
      <c r="HG267" s="570"/>
      <c r="HH267" s="570"/>
      <c r="HI267" s="570"/>
      <c r="HJ267" s="570"/>
      <c r="HK267" s="570"/>
      <c r="HL267" s="570"/>
      <c r="HM267" s="570"/>
      <c r="HN267" s="570"/>
      <c r="HO267" s="570"/>
      <c r="HP267" s="570"/>
      <c r="HQ267" s="570"/>
      <c r="HR267" s="570"/>
      <c r="HS267" s="570"/>
      <c r="HT267" s="570"/>
      <c r="HU267" s="570"/>
      <c r="HV267" s="570"/>
      <c r="HW267" s="570"/>
      <c r="HX267" s="570"/>
      <c r="HY267" s="570"/>
      <c r="HZ267" s="570"/>
      <c r="IA267" s="570"/>
      <c r="IB267" s="570"/>
      <c r="IC267" s="570"/>
      <c r="ID267" s="570"/>
      <c r="IE267" s="570"/>
      <c r="IF267" s="570"/>
      <c r="IG267" s="570"/>
      <c r="IH267" s="570"/>
      <c r="II267" s="570"/>
      <c r="IJ267" s="570"/>
      <c r="IK267" s="570"/>
      <c r="IL267" s="570"/>
      <c r="IM267" s="570"/>
      <c r="IN267" s="570"/>
      <c r="IO267" s="570"/>
      <c r="IP267" s="570"/>
      <c r="IQ267" s="570"/>
      <c r="IR267" s="570"/>
      <c r="IS267" s="570"/>
      <c r="IT267" s="570"/>
      <c r="IU267" s="570"/>
      <c r="IV267" s="570"/>
      <c r="IW267" s="570"/>
      <c r="IX267" s="570"/>
      <c r="IY267" s="570"/>
      <c r="IZ267" s="570"/>
      <c r="JA267" s="570"/>
      <c r="JB267" s="570"/>
      <c r="JC267" s="570"/>
      <c r="JD267" s="570"/>
      <c r="JE267" s="570"/>
      <c r="JF267" s="570"/>
      <c r="JG267" s="570"/>
      <c r="JH267" s="570"/>
      <c r="JI267" s="570"/>
      <c r="JJ267" s="570"/>
      <c r="JK267" s="570"/>
      <c r="JL267" s="570"/>
      <c r="JM267" s="570"/>
      <c r="JN267" s="570"/>
      <c r="JO267" s="570"/>
      <c r="JP267" s="570"/>
      <c r="JQ267" s="570"/>
      <c r="JR267" s="570"/>
      <c r="JS267" s="570"/>
      <c r="JT267" s="570"/>
      <c r="JU267" s="570"/>
      <c r="JV267" s="570"/>
      <c r="JW267" s="570"/>
      <c r="JX267" s="570"/>
      <c r="JY267" s="570"/>
      <c r="JZ267" s="570"/>
      <c r="KA267" s="570"/>
      <c r="KB267" s="570"/>
      <c r="KC267" s="570"/>
      <c r="KD267" s="570"/>
      <c r="KE267" s="570"/>
      <c r="KF267" s="570"/>
      <c r="KG267" s="570"/>
      <c r="KH267" s="570"/>
      <c r="KI267" s="570"/>
      <c r="KJ267" s="570"/>
      <c r="KK267" s="570"/>
      <c r="KL267" s="570"/>
      <c r="KM267" s="570"/>
      <c r="KN267" s="570"/>
      <c r="KO267" s="570"/>
      <c r="KP267" s="570"/>
      <c r="KQ267" s="570"/>
      <c r="KR267" s="570"/>
      <c r="KS267" s="570"/>
      <c r="KT267" s="570"/>
      <c r="KU267" s="570"/>
      <c r="KV267" s="570"/>
      <c r="KW267" s="570"/>
      <c r="KX267" s="570"/>
      <c r="KY267" s="570"/>
      <c r="KZ267" s="570"/>
      <c r="LA267" s="570"/>
      <c r="LB267" s="570"/>
      <c r="LC267" s="570"/>
      <c r="LD267" s="570"/>
      <c r="LE267" s="570"/>
      <c r="LF267" s="570"/>
      <c r="LG267" s="570"/>
      <c r="LH267" s="570"/>
      <c r="LI267" s="570"/>
      <c r="LJ267" s="570"/>
      <c r="LK267" s="570"/>
      <c r="LL267" s="570"/>
      <c r="LM267" s="570"/>
      <c r="LN267" s="570"/>
      <c r="LO267" s="570"/>
      <c r="LP267" s="570"/>
      <c r="LQ267" s="570"/>
      <c r="LR267" s="570"/>
      <c r="LS267" s="570"/>
      <c r="LT267" s="570"/>
      <c r="LU267" s="570"/>
      <c r="LV267" s="570"/>
      <c r="LW267" s="570"/>
      <c r="LX267" s="570"/>
      <c r="LY267" s="570"/>
      <c r="LZ267" s="570"/>
      <c r="MA267" s="570"/>
      <c r="MB267" s="570"/>
      <c r="MC267" s="570"/>
      <c r="MD267" s="570"/>
      <c r="ME267" s="570"/>
      <c r="MF267" s="570"/>
      <c r="MG267" s="570"/>
      <c r="MH267" s="570"/>
      <c r="MI267" s="570"/>
      <c r="MJ267" s="570"/>
      <c r="MK267" s="570"/>
      <c r="ML267" s="570"/>
      <c r="MM267" s="570"/>
      <c r="MN267" s="570"/>
      <c r="MO267" s="570"/>
      <c r="MP267" s="570"/>
      <c r="MQ267" s="570"/>
      <c r="MR267" s="570"/>
      <c r="MS267" s="570"/>
      <c r="MT267" s="570"/>
      <c r="MU267" s="570"/>
      <c r="MV267" s="570"/>
      <c r="MW267" s="570"/>
      <c r="MX267" s="570"/>
      <c r="MY267" s="570"/>
      <c r="MZ267" s="570"/>
      <c r="NA267" s="570"/>
      <c r="NB267" s="570"/>
      <c r="NC267" s="570"/>
      <c r="ND267" s="570"/>
      <c r="NE267" s="570"/>
      <c r="NF267" s="570"/>
      <c r="NG267" s="570"/>
      <c r="NH267" s="570"/>
      <c r="NI267" s="570"/>
      <c r="NJ267" s="570"/>
      <c r="NK267" s="570"/>
      <c r="NL267" s="570"/>
      <c r="NM267" s="570"/>
      <c r="NN267" s="570"/>
      <c r="NO267" s="570"/>
      <c r="NP267" s="570"/>
      <c r="NQ267" s="570"/>
      <c r="NR267" s="570"/>
      <c r="NS267" s="570"/>
      <c r="NT267" s="570"/>
      <c r="NU267" s="570"/>
      <c r="NV267" s="570"/>
      <c r="NW267" s="570"/>
      <c r="NX267" s="570"/>
      <c r="NY267" s="570"/>
      <c r="NZ267" s="570"/>
      <c r="OA267" s="570"/>
      <c r="OB267" s="570"/>
      <c r="OC267" s="570"/>
      <c r="OD267" s="570"/>
      <c r="OE267" s="570"/>
      <c r="OF267" s="570"/>
      <c r="OG267" s="570"/>
      <c r="OH267" s="570"/>
      <c r="OI267" s="570"/>
      <c r="OJ267" s="570"/>
      <c r="OK267" s="570"/>
      <c r="OL267" s="570"/>
      <c r="OM267" s="570"/>
      <c r="ON267" s="570"/>
      <c r="OO267" s="570"/>
      <c r="OP267" s="570"/>
      <c r="OQ267" s="570"/>
      <c r="OR267" s="570"/>
      <c r="OS267" s="570"/>
      <c r="OT267" s="570"/>
      <c r="OU267" s="570"/>
      <c r="OV267" s="570"/>
      <c r="OW267" s="570"/>
      <c r="OX267" s="570"/>
      <c r="OY267" s="570"/>
      <c r="OZ267" s="570"/>
      <c r="PA267" s="570"/>
      <c r="PB267" s="570"/>
      <c r="PC267" s="570"/>
      <c r="PD267" s="570"/>
      <c r="PE267" s="570"/>
      <c r="PF267" s="570"/>
      <c r="PG267" s="570"/>
      <c r="PH267" s="570"/>
      <c r="PI267" s="570"/>
      <c r="PJ267" s="570"/>
      <c r="PK267" s="570"/>
      <c r="PL267" s="570"/>
      <c r="PM267" s="570"/>
      <c r="PN267" s="570"/>
      <c r="PO267" s="570"/>
      <c r="PP267" s="570"/>
      <c r="PQ267" s="570"/>
      <c r="PR267" s="570"/>
      <c r="PS267" s="570"/>
      <c r="PT267" s="570"/>
      <c r="PU267" s="570"/>
      <c r="PV267" s="570"/>
      <c r="PW267" s="570"/>
      <c r="PX267" s="570"/>
      <c r="PY267" s="570"/>
      <c r="PZ267" s="570"/>
      <c r="QA267" s="570"/>
      <c r="QB267" s="570"/>
      <c r="QC267" s="570"/>
      <c r="QD267" s="570"/>
      <c r="QE267" s="570"/>
      <c r="QF267" s="570"/>
      <c r="QG267" s="570"/>
      <c r="QH267" s="570"/>
      <c r="QI267" s="570"/>
      <c r="QJ267" s="570"/>
      <c r="QK267" s="570"/>
      <c r="QL267" s="570"/>
      <c r="QM267" s="570"/>
      <c r="QN267" s="570"/>
      <c r="QO267" s="570"/>
      <c r="QP267" s="570"/>
      <c r="QQ267" s="570"/>
      <c r="QR267" s="570"/>
      <c r="QS267" s="570"/>
      <c r="QT267" s="570"/>
      <c r="QU267" s="570"/>
      <c r="QV267" s="570"/>
      <c r="QW267" s="570"/>
      <c r="QX267" s="570"/>
      <c r="QY267" s="570"/>
      <c r="QZ267" s="570"/>
      <c r="RA267" s="570"/>
      <c r="RB267" s="570"/>
      <c r="RC267" s="570"/>
      <c r="RD267" s="570"/>
      <c r="RE267" s="570"/>
      <c r="RF267" s="570"/>
      <c r="RG267" s="570"/>
      <c r="RH267" s="570"/>
      <c r="RI267" s="570"/>
      <c r="RJ267" s="570"/>
      <c r="RK267" s="570"/>
      <c r="RL267" s="570"/>
      <c r="RM267" s="570"/>
      <c r="RN267" s="570"/>
      <c r="RO267" s="570"/>
      <c r="RP267" s="570"/>
      <c r="RQ267" s="570"/>
      <c r="RR267" s="570"/>
      <c r="RS267" s="570"/>
      <c r="RT267" s="570"/>
      <c r="RU267" s="570"/>
      <c r="RV267" s="570"/>
      <c r="RW267" s="570"/>
      <c r="RX267" s="570"/>
      <c r="RY267" s="570"/>
      <c r="RZ267" s="570"/>
      <c r="SA267" s="570"/>
      <c r="SB267" s="570"/>
      <c r="SC267" s="570"/>
      <c r="SD267" s="570"/>
      <c r="SE267" s="570"/>
      <c r="SF267" s="570"/>
      <c r="SG267" s="570"/>
      <c r="SH267" s="570"/>
      <c r="SI267" s="570"/>
      <c r="SJ267" s="570"/>
      <c r="SK267" s="570"/>
      <c r="SL267" s="570"/>
      <c r="SM267" s="570"/>
      <c r="SN267" s="570"/>
      <c r="SO267" s="570"/>
      <c r="SP267" s="570"/>
      <c r="SQ267" s="570"/>
      <c r="SR267" s="570"/>
      <c r="SS267" s="570"/>
      <c r="ST267" s="570"/>
      <c r="SU267" s="570"/>
      <c r="SV267" s="570"/>
      <c r="SW267" s="570"/>
      <c r="SX267" s="570"/>
      <c r="SY267" s="570"/>
      <c r="SZ267" s="570"/>
      <c r="TA267" s="570"/>
      <c r="TB267" s="570"/>
      <c r="TC267" s="570"/>
      <c r="TD267" s="570"/>
      <c r="TE267" s="570"/>
      <c r="TF267" s="570"/>
      <c r="TG267" s="570"/>
      <c r="TH267" s="570"/>
      <c r="TI267" s="570"/>
      <c r="TJ267" s="570"/>
      <c r="TK267" s="570"/>
      <c r="TL267" s="570"/>
      <c r="TM267" s="570"/>
      <c r="TN267" s="570"/>
      <c r="TO267" s="570"/>
      <c r="TP267" s="570"/>
      <c r="TQ267" s="570"/>
      <c r="TR267" s="570"/>
      <c r="TS267" s="570"/>
      <c r="TT267" s="570"/>
      <c r="TU267" s="570"/>
      <c r="TV267" s="570"/>
      <c r="TW267" s="570"/>
      <c r="TX267" s="570"/>
      <c r="TY267" s="570"/>
      <c r="TZ267" s="570"/>
      <c r="UA267" s="570"/>
      <c r="UB267" s="570"/>
      <c r="UC267" s="570"/>
      <c r="UD267" s="570"/>
      <c r="UE267" s="570"/>
      <c r="UF267" s="570"/>
      <c r="UG267" s="570"/>
      <c r="UH267" s="570"/>
      <c r="UI267" s="570"/>
      <c r="UJ267" s="570"/>
      <c r="UK267" s="570"/>
      <c r="UL267" s="570"/>
      <c r="UM267" s="570"/>
      <c r="UN267" s="570"/>
      <c r="UO267" s="570"/>
      <c r="UP267" s="570"/>
      <c r="UQ267" s="570"/>
      <c r="UR267" s="570"/>
      <c r="US267" s="570"/>
      <c r="UT267" s="570"/>
      <c r="UU267" s="570"/>
      <c r="UV267" s="570"/>
      <c r="UW267" s="570"/>
      <c r="UX267" s="570"/>
      <c r="UY267" s="570"/>
      <c r="UZ267" s="570"/>
      <c r="VA267" s="570"/>
      <c r="VB267" s="570"/>
      <c r="VC267" s="570"/>
      <c r="VD267" s="570"/>
      <c r="VE267" s="570"/>
      <c r="VF267" s="570"/>
      <c r="VG267" s="570"/>
      <c r="VH267" s="570"/>
      <c r="VI267" s="570"/>
      <c r="VJ267" s="570"/>
      <c r="VK267" s="570"/>
      <c r="VL267" s="570"/>
      <c r="VM267" s="570"/>
      <c r="VN267" s="570"/>
      <c r="VO267" s="570"/>
      <c r="VP267" s="570"/>
      <c r="VQ267" s="570"/>
      <c r="VR267" s="570"/>
      <c r="VS267" s="570"/>
      <c r="VT267" s="570"/>
      <c r="VU267" s="570"/>
      <c r="VV267" s="570"/>
      <c r="VW267" s="570"/>
      <c r="VX267" s="570"/>
      <c r="VY267" s="570"/>
      <c r="VZ267" s="570"/>
      <c r="WA267" s="570"/>
      <c r="WB267" s="570"/>
      <c r="WC267" s="570"/>
      <c r="WD267" s="570"/>
      <c r="WE267" s="570"/>
      <c r="WF267" s="570"/>
      <c r="WG267" s="570"/>
      <c r="WH267" s="570"/>
      <c r="WI267" s="570"/>
      <c r="WJ267" s="570"/>
      <c r="WK267" s="570"/>
    </row>
    <row r="268" s="578" customFormat="1" ht="33.75" customHeight="1">
      <c r="A268" s="190">
        <v>21</v>
      </c>
      <c r="B268" s="579" t="s">
        <v>292</v>
      </c>
      <c r="C268" s="580" t="s">
        <v>293</v>
      </c>
      <c r="D268" s="581"/>
      <c r="E268" s="582"/>
      <c r="F268" s="582"/>
      <c r="G268" s="583"/>
      <c r="H268" s="584">
        <v>344.69999999999999</v>
      </c>
      <c r="I268" s="585"/>
      <c r="J268" s="586">
        <v>24</v>
      </c>
      <c r="K268" s="587">
        <v>100</v>
      </c>
      <c r="L268" s="588" t="s">
        <v>294</v>
      </c>
      <c r="M268" s="589"/>
      <c r="N268" s="590"/>
      <c r="O268" s="590"/>
      <c r="P268" s="590"/>
      <c r="Q268" s="590">
        <v>1</v>
      </c>
      <c r="R268" s="590"/>
      <c r="S268" s="590"/>
      <c r="T268" s="590"/>
      <c r="U268" s="590"/>
      <c r="V268" s="590"/>
      <c r="W268" s="590"/>
      <c r="X268" s="590"/>
      <c r="Y268" s="590"/>
      <c r="Z268" s="590"/>
      <c r="AA268" s="590"/>
      <c r="AB268" s="590"/>
      <c r="AC268" s="590"/>
      <c r="AD268" s="590"/>
      <c r="AE268" s="590"/>
      <c r="AF268" s="590"/>
      <c r="AG268" s="590"/>
      <c r="AH268" s="590"/>
      <c r="AI268" s="590"/>
      <c r="AJ268" s="590"/>
      <c r="AK268" s="590"/>
      <c r="AL268" s="590"/>
      <c r="AM268" s="590"/>
      <c r="AN268" s="590"/>
      <c r="AO268" s="590"/>
      <c r="AP268" s="590"/>
      <c r="AQ268" s="590"/>
      <c r="AR268" s="590"/>
      <c r="AS268" s="590"/>
      <c r="AT268" s="590"/>
      <c r="AU268" s="590"/>
      <c r="AV268" s="590"/>
      <c r="AW268" s="590"/>
      <c r="AX268" s="590"/>
      <c r="AY268" s="590"/>
      <c r="AZ268" s="590"/>
      <c r="BA268" s="590"/>
      <c r="BB268" s="590"/>
      <c r="BC268" s="590"/>
      <c r="BD268" s="590"/>
      <c r="BE268" s="590"/>
      <c r="BF268" s="590"/>
      <c r="BG268" s="591"/>
      <c r="BH268" s="591"/>
      <c r="BI268" s="591"/>
      <c r="BJ268" s="591"/>
      <c r="BK268" s="591"/>
      <c r="BL268" s="591"/>
      <c r="BM268" s="591"/>
      <c r="BN268" s="591"/>
      <c r="BO268" s="591"/>
      <c r="BP268" s="591"/>
      <c r="BQ268" s="591"/>
      <c r="BR268" s="591"/>
      <c r="BS268" s="591"/>
      <c r="BT268" s="591"/>
      <c r="BU268" s="591"/>
      <c r="BV268" s="591"/>
      <c r="BW268" s="591"/>
      <c r="BX268" s="591"/>
      <c r="BY268" s="591"/>
      <c r="BZ268" s="591"/>
      <c r="CA268" s="591"/>
      <c r="CB268" s="591"/>
      <c r="CC268" s="591"/>
      <c r="CD268" s="591"/>
      <c r="CE268" s="591"/>
      <c r="CF268" s="591"/>
      <c r="CG268" s="591"/>
      <c r="CH268" s="591"/>
      <c r="CI268" s="591"/>
      <c r="CJ268" s="591"/>
      <c r="CK268" s="591"/>
      <c r="CL268" s="591"/>
      <c r="CM268" s="591"/>
      <c r="CN268" s="591"/>
      <c r="CO268" s="591"/>
      <c r="CP268" s="591"/>
      <c r="CQ268" s="591"/>
      <c r="CR268" s="591"/>
      <c r="CS268" s="591"/>
      <c r="CT268" s="591"/>
      <c r="CU268" s="591"/>
      <c r="CV268" s="591"/>
      <c r="CW268" s="591"/>
      <c r="CX268" s="591"/>
      <c r="CY268" s="591"/>
      <c r="CZ268" s="591"/>
      <c r="DA268" s="591"/>
      <c r="DB268" s="591"/>
      <c r="DC268" s="591"/>
      <c r="DD268" s="591"/>
      <c r="DE268" s="591"/>
      <c r="DF268" s="591"/>
      <c r="DG268" s="591"/>
      <c r="DH268" s="591"/>
      <c r="DI268" s="591"/>
      <c r="DJ268" s="591"/>
      <c r="DK268" s="591"/>
      <c r="DL268" s="591"/>
      <c r="DM268" s="591"/>
      <c r="DN268" s="591"/>
      <c r="DO268" s="591"/>
      <c r="DP268" s="591"/>
      <c r="DQ268" s="591"/>
      <c r="DR268" s="591"/>
      <c r="DS268" s="591"/>
      <c r="DT268" s="591"/>
      <c r="DU268" s="591"/>
      <c r="DV268" s="591"/>
      <c r="DW268" s="591"/>
      <c r="DX268" s="591"/>
      <c r="DY268" s="591"/>
      <c r="DZ268" s="591"/>
      <c r="EA268" s="591"/>
      <c r="EB268" s="591"/>
      <c r="EC268" s="591"/>
      <c r="ED268" s="591"/>
      <c r="EE268" s="591"/>
      <c r="EF268" s="591"/>
      <c r="EG268" s="591"/>
      <c r="EH268" s="591"/>
      <c r="EI268" s="591"/>
      <c r="EJ268" s="591"/>
      <c r="EK268" s="591"/>
      <c r="EL268" s="591"/>
      <c r="EM268" s="591"/>
      <c r="EN268" s="591"/>
      <c r="EO268" s="591"/>
      <c r="EP268" s="591"/>
      <c r="EQ268" s="591"/>
      <c r="ER268" s="591"/>
      <c r="ES268" s="591"/>
      <c r="ET268" s="591"/>
      <c r="EU268" s="591"/>
      <c r="EV268" s="591"/>
      <c r="EW268" s="591"/>
      <c r="EX268" s="591"/>
      <c r="EY268" s="591"/>
      <c r="EZ268" s="591"/>
      <c r="FA268" s="591"/>
      <c r="FB268" s="591"/>
      <c r="FC268" s="591"/>
      <c r="FD268" s="591"/>
      <c r="FE268" s="591"/>
      <c r="FF268" s="591"/>
      <c r="FG268" s="591"/>
      <c r="FH268" s="591"/>
      <c r="FI268" s="591"/>
      <c r="FJ268" s="591"/>
      <c r="FK268" s="591"/>
      <c r="FL268" s="591"/>
      <c r="FM268" s="591"/>
      <c r="FN268" s="591"/>
      <c r="FO268" s="591"/>
      <c r="FP268" s="591"/>
      <c r="FQ268" s="591"/>
      <c r="FR268" s="591"/>
      <c r="FS268" s="591"/>
      <c r="FT268" s="591"/>
      <c r="FU268" s="591"/>
      <c r="FV268" s="591"/>
      <c r="FW268" s="591"/>
      <c r="FX268" s="591"/>
      <c r="FY268" s="591"/>
      <c r="FZ268" s="591"/>
      <c r="GA268" s="591"/>
      <c r="GB268" s="591"/>
      <c r="GC268" s="591"/>
      <c r="GD268" s="591"/>
      <c r="GE268" s="591"/>
      <c r="GF268" s="591"/>
      <c r="GG268" s="591"/>
      <c r="GH268" s="591"/>
      <c r="GI268" s="591"/>
      <c r="GJ268" s="591"/>
      <c r="GK268" s="591"/>
      <c r="GL268" s="591"/>
      <c r="GM268" s="591"/>
      <c r="GN268" s="591"/>
      <c r="GO268" s="591"/>
      <c r="GP268" s="591"/>
      <c r="GQ268" s="591"/>
      <c r="GR268" s="591"/>
      <c r="GS268" s="591"/>
      <c r="GT268" s="591"/>
      <c r="GU268" s="591"/>
      <c r="GV268" s="591"/>
      <c r="GW268" s="591"/>
      <c r="GX268" s="591"/>
      <c r="GY268" s="591"/>
      <c r="GZ268" s="591"/>
      <c r="HA268" s="591"/>
      <c r="HB268" s="591"/>
      <c r="HC268" s="591"/>
      <c r="HD268" s="591"/>
      <c r="HE268" s="591"/>
      <c r="HF268" s="591"/>
      <c r="HG268" s="591"/>
      <c r="HH268" s="591"/>
      <c r="HI268" s="591"/>
      <c r="HJ268" s="591"/>
      <c r="HK268" s="591"/>
      <c r="HL268" s="591"/>
      <c r="HM268" s="591"/>
      <c r="HN268" s="591"/>
      <c r="HO268" s="591"/>
      <c r="HP268" s="591"/>
      <c r="HQ268" s="591"/>
      <c r="HR268" s="591"/>
      <c r="HS268" s="591"/>
      <c r="HT268" s="591"/>
      <c r="HU268" s="591"/>
      <c r="HV268" s="591"/>
      <c r="HW268" s="591"/>
      <c r="HX268" s="591"/>
      <c r="HY268" s="591"/>
      <c r="HZ268" s="591"/>
      <c r="IA268" s="591"/>
      <c r="IB268" s="591"/>
      <c r="IC268" s="591"/>
      <c r="ID268" s="591"/>
      <c r="IE268" s="591"/>
      <c r="IF268" s="591"/>
      <c r="IG268" s="591"/>
      <c r="IH268" s="591"/>
      <c r="II268" s="591"/>
      <c r="IJ268" s="591"/>
      <c r="IK268" s="591"/>
      <c r="IL268" s="591"/>
      <c r="IM268" s="591"/>
      <c r="IN268" s="591"/>
      <c r="IO268" s="591"/>
      <c r="IP268" s="591"/>
      <c r="IQ268" s="591"/>
      <c r="IR268" s="591"/>
      <c r="IS268" s="591"/>
      <c r="IT268" s="591"/>
      <c r="IU268" s="591"/>
      <c r="IV268" s="591"/>
      <c r="IW268" s="591"/>
      <c r="IX268" s="591"/>
      <c r="IY268" s="591"/>
      <c r="IZ268" s="591"/>
      <c r="JA268" s="591"/>
      <c r="JB268" s="591"/>
      <c r="JC268" s="591"/>
      <c r="JD268" s="591"/>
      <c r="JE268" s="591"/>
      <c r="JF268" s="591"/>
      <c r="JG268" s="591"/>
      <c r="JH268" s="591"/>
      <c r="JI268" s="591"/>
      <c r="JJ268" s="591"/>
      <c r="JK268" s="591"/>
      <c r="JL268" s="591"/>
      <c r="JM268" s="591"/>
      <c r="JN268" s="591"/>
      <c r="JO268" s="591"/>
      <c r="JP268" s="591"/>
      <c r="JQ268" s="591"/>
      <c r="JR268" s="591"/>
      <c r="JS268" s="591"/>
      <c r="JT268" s="591"/>
      <c r="JU268" s="591"/>
      <c r="JV268" s="591"/>
      <c r="JW268" s="591"/>
      <c r="JX268" s="591"/>
      <c r="JY268" s="591"/>
      <c r="JZ268" s="591"/>
      <c r="KA268" s="591"/>
      <c r="KB268" s="591"/>
      <c r="KC268" s="591"/>
      <c r="KD268" s="591"/>
      <c r="KE268" s="591"/>
      <c r="KF268" s="591"/>
      <c r="KG268" s="591"/>
      <c r="KH268" s="591"/>
      <c r="KI268" s="591"/>
      <c r="KJ268" s="591"/>
      <c r="KK268" s="591"/>
      <c r="KL268" s="591"/>
      <c r="KM268" s="591"/>
      <c r="KN268" s="591"/>
      <c r="KO268" s="591"/>
      <c r="KP268" s="591"/>
      <c r="KQ268" s="591"/>
      <c r="KR268" s="591"/>
      <c r="KS268" s="591"/>
      <c r="KT268" s="591"/>
      <c r="KU268" s="591"/>
      <c r="KV268" s="591"/>
      <c r="KW268" s="591"/>
      <c r="KX268" s="591"/>
      <c r="KY268" s="591"/>
      <c r="KZ268" s="591"/>
      <c r="LA268" s="591"/>
      <c r="LB268" s="591"/>
      <c r="LC268" s="591"/>
      <c r="LD268" s="591"/>
      <c r="LE268" s="591"/>
      <c r="LF268" s="591"/>
      <c r="LG268" s="591"/>
      <c r="LH268" s="591"/>
      <c r="LI268" s="591"/>
      <c r="LJ268" s="591"/>
      <c r="LK268" s="591"/>
      <c r="LL268" s="591"/>
      <c r="LM268" s="591"/>
      <c r="LN268" s="591"/>
      <c r="LO268" s="591"/>
      <c r="LP268" s="591"/>
      <c r="LQ268" s="591"/>
      <c r="LR268" s="591"/>
      <c r="LS268" s="591"/>
      <c r="LT268" s="591"/>
      <c r="LU268" s="591"/>
      <c r="LV268" s="591"/>
      <c r="LW268" s="591"/>
      <c r="LX268" s="591"/>
      <c r="LY268" s="591"/>
      <c r="LZ268" s="591"/>
      <c r="MA268" s="591"/>
      <c r="MB268" s="591"/>
      <c r="MC268" s="591"/>
      <c r="MD268" s="591"/>
      <c r="ME268" s="591"/>
      <c r="MF268" s="591"/>
      <c r="MG268" s="591"/>
      <c r="MH268" s="591"/>
      <c r="MI268" s="591"/>
      <c r="MJ268" s="591"/>
      <c r="MK268" s="591"/>
      <c r="ML268" s="591"/>
      <c r="MM268" s="591"/>
      <c r="MN268" s="591"/>
      <c r="MO268" s="591"/>
      <c r="MP268" s="591"/>
      <c r="MQ268" s="591"/>
      <c r="MR268" s="591"/>
      <c r="MS268" s="591"/>
      <c r="MT268" s="591"/>
      <c r="MU268" s="591"/>
      <c r="MV268" s="591"/>
      <c r="MW268" s="591"/>
      <c r="MX268" s="591"/>
      <c r="MY268" s="591"/>
      <c r="MZ268" s="591"/>
      <c r="NA268" s="591"/>
      <c r="NB268" s="591"/>
      <c r="NC268" s="591"/>
      <c r="ND268" s="591"/>
      <c r="NE268" s="591"/>
      <c r="NF268" s="591"/>
      <c r="NG268" s="591"/>
      <c r="NH268" s="591"/>
      <c r="NI268" s="591"/>
      <c r="NJ268" s="591"/>
      <c r="NK268" s="591"/>
      <c r="NL268" s="591"/>
      <c r="NM268" s="591"/>
      <c r="NN268" s="591"/>
      <c r="NO268" s="591"/>
      <c r="NP268" s="591"/>
      <c r="NQ268" s="591"/>
      <c r="NR268" s="591"/>
      <c r="NS268" s="591"/>
      <c r="NT268" s="591"/>
      <c r="NU268" s="591"/>
      <c r="NV268" s="591"/>
      <c r="NW268" s="591"/>
      <c r="NX268" s="591"/>
      <c r="NY268" s="591"/>
      <c r="NZ268" s="591"/>
      <c r="OA268" s="591"/>
      <c r="OB268" s="591"/>
      <c r="OC268" s="591"/>
      <c r="OD268" s="591"/>
      <c r="OE268" s="591"/>
      <c r="OF268" s="591"/>
      <c r="OG268" s="591"/>
      <c r="OH268" s="591"/>
      <c r="OI268" s="591"/>
      <c r="OJ268" s="591"/>
      <c r="OK268" s="591"/>
      <c r="OL268" s="591"/>
      <c r="OM268" s="591"/>
      <c r="ON268" s="591"/>
      <c r="OO268" s="591"/>
      <c r="OP268" s="591"/>
      <c r="OQ268" s="591"/>
      <c r="OR268" s="591"/>
      <c r="OS268" s="591"/>
      <c r="OT268" s="591"/>
      <c r="OU268" s="591"/>
      <c r="OV268" s="591"/>
      <c r="OW268" s="591"/>
      <c r="OX268" s="591"/>
      <c r="OY268" s="591"/>
      <c r="OZ268" s="591"/>
      <c r="PA268" s="591"/>
      <c r="PB268" s="591"/>
      <c r="PC268" s="591"/>
      <c r="PD268" s="591"/>
      <c r="PE268" s="591"/>
      <c r="PF268" s="591"/>
      <c r="PG268" s="591"/>
      <c r="PH268" s="591"/>
      <c r="PI268" s="591"/>
      <c r="PJ268" s="591"/>
      <c r="PK268" s="591"/>
      <c r="PL268" s="591"/>
      <c r="PM268" s="591"/>
      <c r="PN268" s="591"/>
      <c r="PO268" s="591"/>
      <c r="PP268" s="591"/>
      <c r="PQ268" s="591"/>
      <c r="PR268" s="591"/>
      <c r="PS268" s="591"/>
      <c r="PT268" s="591"/>
      <c r="PU268" s="591"/>
      <c r="PV268" s="591"/>
      <c r="PW268" s="591"/>
      <c r="PX268" s="591"/>
      <c r="PY268" s="591"/>
      <c r="PZ268" s="591"/>
      <c r="QA268" s="591"/>
      <c r="QB268" s="591"/>
      <c r="QC268" s="591"/>
      <c r="QD268" s="591"/>
      <c r="QE268" s="591"/>
      <c r="QF268" s="591"/>
      <c r="QG268" s="591"/>
      <c r="QH268" s="591"/>
      <c r="QI268" s="591"/>
      <c r="QJ268" s="591"/>
      <c r="QK268" s="591"/>
      <c r="QL268" s="591"/>
      <c r="QM268" s="591"/>
      <c r="QN268" s="591"/>
      <c r="QO268" s="591"/>
      <c r="QP268" s="591"/>
      <c r="QQ268" s="591"/>
      <c r="QR268" s="591"/>
      <c r="QS268" s="591"/>
      <c r="QT268" s="591"/>
      <c r="QU268" s="591"/>
      <c r="QV268" s="591"/>
      <c r="QW268" s="591"/>
      <c r="QX268" s="591"/>
      <c r="QY268" s="591"/>
      <c r="QZ268" s="591"/>
      <c r="RA268" s="591"/>
      <c r="RB268" s="591"/>
      <c r="RC268" s="591"/>
      <c r="RD268" s="591"/>
      <c r="RE268" s="591"/>
      <c r="RF268" s="591"/>
      <c r="RG268" s="591"/>
      <c r="RH268" s="591"/>
      <c r="RI268" s="591"/>
      <c r="RJ268" s="591"/>
      <c r="RK268" s="591"/>
      <c r="RL268" s="591"/>
      <c r="RM268" s="591"/>
      <c r="RN268" s="591"/>
      <c r="RO268" s="591"/>
      <c r="RP268" s="591"/>
      <c r="RQ268" s="591"/>
      <c r="RR268" s="591"/>
      <c r="RS268" s="591"/>
      <c r="RT268" s="591"/>
      <c r="RU268" s="591"/>
      <c r="RV268" s="591"/>
      <c r="RW268" s="591"/>
      <c r="RX268" s="591"/>
      <c r="RY268" s="591"/>
      <c r="RZ268" s="591"/>
      <c r="SA268" s="591"/>
      <c r="SB268" s="591"/>
      <c r="SC268" s="591"/>
      <c r="SD268" s="591"/>
      <c r="SE268" s="591"/>
      <c r="SF268" s="591"/>
      <c r="SG268" s="591"/>
      <c r="SH268" s="591"/>
      <c r="SI268" s="591"/>
      <c r="SJ268" s="591"/>
      <c r="SK268" s="591"/>
      <c r="SL268" s="591"/>
      <c r="SM268" s="591"/>
      <c r="SN268" s="591"/>
      <c r="SO268" s="591"/>
      <c r="SP268" s="591"/>
      <c r="SQ268" s="591"/>
      <c r="SR268" s="591"/>
      <c r="SS268" s="591"/>
      <c r="ST268" s="591"/>
      <c r="SU268" s="591"/>
      <c r="SV268" s="591"/>
      <c r="SW268" s="591"/>
      <c r="SX268" s="591"/>
      <c r="SY268" s="591"/>
      <c r="SZ268" s="591"/>
      <c r="TA268" s="591"/>
      <c r="TB268" s="591"/>
      <c r="TC268" s="591"/>
      <c r="TD268" s="591"/>
      <c r="TE268" s="591"/>
      <c r="TF268" s="591"/>
      <c r="TG268" s="591"/>
      <c r="TH268" s="591"/>
      <c r="TI268" s="591"/>
      <c r="TJ268" s="591"/>
      <c r="TK268" s="591"/>
      <c r="TL268" s="591"/>
      <c r="TM268" s="591"/>
      <c r="TN268" s="591"/>
      <c r="TO268" s="591"/>
      <c r="TP268" s="591"/>
      <c r="TQ268" s="591"/>
      <c r="TR268" s="591"/>
      <c r="TS268" s="591"/>
      <c r="TT268" s="591"/>
      <c r="TU268" s="591"/>
      <c r="TV268" s="591"/>
      <c r="TW268" s="591"/>
      <c r="TX268" s="591"/>
      <c r="TY268" s="591"/>
      <c r="TZ268" s="591"/>
      <c r="UA268" s="591"/>
      <c r="UB268" s="591"/>
      <c r="UC268" s="591"/>
      <c r="UD268" s="591"/>
      <c r="UE268" s="591"/>
      <c r="UF268" s="591"/>
      <c r="UG268" s="591"/>
      <c r="UH268" s="591"/>
      <c r="UI268" s="591"/>
      <c r="UJ268" s="591"/>
      <c r="UK268" s="591"/>
      <c r="UL268" s="591"/>
      <c r="UM268" s="591"/>
      <c r="UN268" s="591"/>
      <c r="UO268" s="591"/>
      <c r="UP268" s="591"/>
      <c r="UQ268" s="591"/>
      <c r="UR268" s="591"/>
      <c r="US268" s="591"/>
      <c r="UT268" s="591"/>
      <c r="UU268" s="591"/>
      <c r="UV268" s="591"/>
      <c r="UW268" s="591"/>
      <c r="UX268" s="591"/>
      <c r="UY268" s="591"/>
      <c r="UZ268" s="591"/>
      <c r="VA268" s="591"/>
      <c r="VB268" s="591"/>
      <c r="VC268" s="591"/>
      <c r="VD268" s="591"/>
      <c r="VE268" s="591"/>
      <c r="VF268" s="591"/>
      <c r="VG268" s="591"/>
      <c r="VH268" s="591"/>
      <c r="VI268" s="591"/>
      <c r="VJ268" s="591"/>
      <c r="VK268" s="591"/>
      <c r="VL268" s="591"/>
      <c r="VM268" s="591"/>
      <c r="VN268" s="591"/>
      <c r="VO268" s="591"/>
      <c r="VP268" s="591"/>
      <c r="VQ268" s="591"/>
      <c r="VR268" s="591"/>
      <c r="VS268" s="591"/>
      <c r="VT268" s="591"/>
      <c r="VU268" s="591"/>
      <c r="VV268" s="591"/>
      <c r="VW268" s="591"/>
      <c r="VX268" s="591"/>
      <c r="VY268" s="591"/>
      <c r="VZ268" s="591"/>
      <c r="WA268" s="591"/>
      <c r="WB268" s="591"/>
      <c r="WC268" s="591"/>
      <c r="WD268" s="591"/>
      <c r="WE268" s="591"/>
      <c r="WF268" s="591"/>
      <c r="WG268" s="591"/>
      <c r="WH268" s="591"/>
      <c r="WI268" s="591"/>
      <c r="WJ268" s="591"/>
      <c r="WK268" s="591"/>
    </row>
    <row r="269" s="197" customFormat="1" ht="18.75" customHeight="1">
      <c r="A269" s="592">
        <v>21</v>
      </c>
      <c r="B269" s="593" t="s">
        <v>295</v>
      </c>
      <c r="C269" s="594"/>
      <c r="D269" s="363"/>
      <c r="E269" s="595"/>
      <c r="F269" s="596"/>
      <c r="G269" s="597"/>
      <c r="H269" s="598">
        <f>SUM(H248:H268)</f>
        <v>853.55999999999995</v>
      </c>
      <c r="I269" s="599">
        <f>SUM(I248:I267)</f>
        <v>267.39999999999998</v>
      </c>
      <c r="J269" s="600">
        <f>SUM(J248:J268)</f>
        <v>59</v>
      </c>
      <c r="K269" s="601"/>
      <c r="L269" s="602"/>
      <c r="M269" s="275">
        <v>134</v>
      </c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75"/>
      <c r="BH269" s="275"/>
      <c r="BI269" s="275"/>
      <c r="BJ269" s="275"/>
      <c r="BK269" s="275"/>
      <c r="BL269" s="275"/>
      <c r="BM269" s="275"/>
      <c r="BN269" s="275"/>
      <c r="BO269" s="275"/>
      <c r="BP269" s="275"/>
      <c r="BQ269" s="275"/>
      <c r="BR269" s="275"/>
      <c r="BS269" s="275"/>
      <c r="BT269" s="275"/>
      <c r="BU269" s="275"/>
      <c r="BV269" s="275"/>
      <c r="BW269" s="275"/>
      <c r="BX269" s="275"/>
      <c r="BY269" s="275"/>
      <c r="BZ269" s="275"/>
      <c r="CA269" s="275"/>
      <c r="CB269" s="275"/>
      <c r="CC269" s="275"/>
      <c r="CD269" s="275"/>
      <c r="CE269" s="275"/>
      <c r="CF269" s="275"/>
      <c r="CG269" s="275"/>
      <c r="CH269" s="275"/>
      <c r="CI269" s="275"/>
      <c r="CJ269" s="275"/>
      <c r="CK269" s="275"/>
      <c r="CL269" s="275"/>
      <c r="CM269" s="275"/>
      <c r="CN269" s="275"/>
      <c r="CO269" s="275"/>
      <c r="CP269" s="275"/>
      <c r="CQ269" s="275"/>
      <c r="CR269" s="275"/>
      <c r="CS269" s="275"/>
      <c r="CT269" s="275"/>
      <c r="CU269" s="275"/>
      <c r="CV269" s="275"/>
      <c r="CW269" s="275"/>
      <c r="CX269" s="275"/>
      <c r="CY269" s="275"/>
      <c r="CZ269" s="275"/>
      <c r="DA269" s="275"/>
      <c r="DB269" s="275"/>
      <c r="DC269" s="275"/>
      <c r="DD269" s="275"/>
      <c r="DE269" s="275"/>
      <c r="DF269" s="275"/>
      <c r="DG269" s="275"/>
      <c r="DH269" s="275"/>
      <c r="DI269" s="275"/>
      <c r="DJ269" s="275"/>
      <c r="DK269" s="275"/>
      <c r="DL269" s="275"/>
      <c r="DM269" s="275"/>
      <c r="DN269" s="275"/>
      <c r="DO269" s="275"/>
      <c r="DP269" s="275"/>
      <c r="DQ269" s="275"/>
      <c r="DR269" s="275"/>
      <c r="DS269" s="275"/>
      <c r="DT269" s="275"/>
      <c r="DU269" s="275"/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5"/>
      <c r="EJ269" s="275"/>
      <c r="EK269" s="275"/>
      <c r="EL269" s="275"/>
      <c r="EM269" s="275"/>
      <c r="EN269" s="275"/>
      <c r="EO269" s="275"/>
      <c r="EP269" s="275"/>
      <c r="EQ269" s="275"/>
      <c r="ER269" s="275"/>
      <c r="ES269" s="275"/>
      <c r="ET269" s="275"/>
      <c r="EU269" s="275"/>
      <c r="EV269" s="275"/>
      <c r="EW269" s="275"/>
      <c r="EX269" s="275"/>
      <c r="EY269" s="275"/>
      <c r="EZ269" s="275"/>
      <c r="FA269" s="275"/>
      <c r="FB269" s="275"/>
      <c r="FC269" s="275"/>
      <c r="FD269" s="275"/>
      <c r="FE269" s="275"/>
      <c r="FF269" s="275"/>
      <c r="FG269" s="275"/>
      <c r="FH269" s="275"/>
      <c r="FI269" s="275"/>
      <c r="FJ269" s="275"/>
      <c r="FK269" s="275"/>
      <c r="FL269" s="275"/>
      <c r="FM269" s="275"/>
      <c r="FN269" s="275"/>
      <c r="FO269" s="275"/>
      <c r="FP269" s="275"/>
      <c r="FQ269" s="275"/>
      <c r="FR269" s="275"/>
      <c r="FS269" s="275"/>
      <c r="FT269" s="275"/>
      <c r="FU269" s="275"/>
      <c r="FV269" s="275"/>
      <c r="FW269" s="275"/>
      <c r="FX269" s="275"/>
      <c r="FY269" s="275"/>
      <c r="FZ269" s="275"/>
      <c r="GA269" s="275"/>
      <c r="GB269" s="275"/>
      <c r="GC269" s="275"/>
      <c r="GD269" s="275"/>
      <c r="GE269" s="275"/>
      <c r="GF269" s="275"/>
      <c r="GG269" s="275"/>
      <c r="GH269" s="275"/>
      <c r="GI269" s="275"/>
      <c r="GJ269" s="275"/>
      <c r="GK269" s="275"/>
      <c r="GL269" s="275"/>
      <c r="GM269" s="275"/>
      <c r="GN269" s="275"/>
      <c r="GO269" s="275"/>
      <c r="GP269" s="275"/>
      <c r="GQ269" s="275"/>
      <c r="GR269" s="275"/>
      <c r="GS269" s="275"/>
      <c r="GT269" s="275"/>
      <c r="GU269" s="275"/>
      <c r="GV269" s="275"/>
      <c r="GW269" s="275"/>
      <c r="GX269" s="275"/>
      <c r="GY269" s="275"/>
      <c r="GZ269" s="275"/>
      <c r="HA269" s="275"/>
      <c r="HB269" s="275"/>
      <c r="HC269" s="275"/>
      <c r="HD269" s="275"/>
      <c r="HE269" s="275"/>
      <c r="HF269" s="275"/>
      <c r="HG269" s="275"/>
      <c r="HH269" s="275"/>
      <c r="HI269" s="275"/>
      <c r="HJ269" s="275"/>
      <c r="HK269" s="275"/>
      <c r="HL269" s="275"/>
      <c r="HM269" s="275"/>
      <c r="HN269" s="275"/>
      <c r="HO269" s="275"/>
      <c r="HP269" s="275"/>
      <c r="HQ269" s="275"/>
      <c r="HR269" s="275"/>
      <c r="HS269" s="275"/>
      <c r="HT269" s="275"/>
      <c r="HU269" s="275"/>
      <c r="HV269" s="275"/>
      <c r="HW269" s="275"/>
      <c r="HX269" s="275"/>
      <c r="HY269" s="275"/>
      <c r="HZ269" s="275"/>
      <c r="IA269" s="275"/>
      <c r="IB269" s="275"/>
      <c r="IC269" s="275"/>
      <c r="ID269" s="275"/>
      <c r="IE269" s="275"/>
      <c r="IF269" s="275"/>
      <c r="IG269" s="275"/>
      <c r="IH269" s="275"/>
      <c r="II269" s="275"/>
      <c r="IJ269" s="275"/>
      <c r="IK269" s="275"/>
      <c r="IL269" s="275"/>
      <c r="IM269" s="275"/>
      <c r="IN269" s="275"/>
      <c r="IO269" s="275"/>
      <c r="IP269" s="275"/>
      <c r="IQ269" s="275"/>
      <c r="IR269" s="275"/>
      <c r="IS269" s="275"/>
      <c r="IT269" s="275"/>
      <c r="IU269" s="275"/>
      <c r="IV269" s="275"/>
      <c r="IW269" s="275"/>
      <c r="IX269" s="275"/>
      <c r="IY269" s="275"/>
      <c r="IZ269" s="275"/>
      <c r="JA269" s="275"/>
      <c r="JB269" s="275"/>
      <c r="JC269" s="275"/>
      <c r="JD269" s="275"/>
      <c r="JE269" s="275"/>
      <c r="JF269" s="275"/>
      <c r="JG269" s="275"/>
      <c r="JH269" s="275"/>
      <c r="JI269" s="275"/>
      <c r="JJ269" s="275"/>
      <c r="JK269" s="275"/>
      <c r="JL269" s="275"/>
      <c r="JM269" s="275"/>
      <c r="JN269" s="275"/>
      <c r="JO269" s="275"/>
      <c r="JP269" s="275"/>
      <c r="JQ269" s="275"/>
      <c r="JR269" s="275"/>
      <c r="JS269" s="275"/>
      <c r="JT269" s="275"/>
      <c r="JU269" s="275"/>
      <c r="JV269" s="275"/>
      <c r="JW269" s="275"/>
      <c r="JX269" s="275"/>
      <c r="JY269" s="275"/>
      <c r="JZ269" s="275"/>
      <c r="KA269" s="275"/>
      <c r="KB269" s="275"/>
      <c r="KC269" s="275"/>
      <c r="KD269" s="275"/>
      <c r="KE269" s="275"/>
      <c r="KF269" s="275"/>
      <c r="KG269" s="275"/>
      <c r="KH269" s="275"/>
      <c r="KI269" s="275"/>
      <c r="KJ269" s="275"/>
      <c r="KK269" s="275"/>
      <c r="KL269" s="275"/>
      <c r="KM269" s="275"/>
      <c r="KN269" s="275"/>
      <c r="KO269" s="275"/>
      <c r="KP269" s="275"/>
      <c r="KQ269" s="275"/>
      <c r="KR269" s="275"/>
      <c r="KS269" s="275"/>
      <c r="KT269" s="275"/>
      <c r="KU269" s="275"/>
      <c r="KV269" s="275"/>
      <c r="KW269" s="275"/>
      <c r="KX269" s="275"/>
      <c r="KY269" s="275"/>
      <c r="KZ269" s="275"/>
      <c r="LA269" s="275"/>
      <c r="LB269" s="275"/>
      <c r="LC269" s="275"/>
      <c r="LD269" s="275"/>
      <c r="LE269" s="275"/>
      <c r="LF269" s="275"/>
      <c r="LG269" s="275"/>
      <c r="LH269" s="275"/>
      <c r="LI269" s="275"/>
      <c r="LJ269" s="275"/>
      <c r="LK269" s="275"/>
      <c r="LL269" s="275"/>
      <c r="LM269" s="275"/>
      <c r="LN269" s="275"/>
      <c r="LO269" s="275"/>
      <c r="LP269" s="275"/>
      <c r="LQ269" s="275"/>
      <c r="LR269" s="275"/>
      <c r="LS269" s="275"/>
      <c r="LT269" s="275"/>
      <c r="LU269" s="275"/>
      <c r="LV269" s="275"/>
      <c r="LW269" s="275"/>
      <c r="LX269" s="275"/>
      <c r="LY269" s="275"/>
      <c r="LZ269" s="275"/>
      <c r="MA269" s="275"/>
      <c r="MB269" s="275"/>
      <c r="MC269" s="275"/>
      <c r="MD269" s="275"/>
      <c r="ME269" s="275"/>
      <c r="MF269" s="275"/>
      <c r="MG269" s="275"/>
      <c r="MH269" s="275"/>
      <c r="MI269" s="275"/>
      <c r="MJ269" s="275"/>
      <c r="MK269" s="275"/>
      <c r="ML269" s="275"/>
      <c r="MM269" s="275"/>
      <c r="MN269" s="275"/>
      <c r="MO269" s="275"/>
      <c r="MP269" s="275"/>
      <c r="MQ269" s="275"/>
      <c r="MR269" s="275"/>
      <c r="MS269" s="275"/>
      <c r="MT269" s="275"/>
      <c r="MU269" s="275"/>
      <c r="MV269" s="275"/>
      <c r="MW269" s="275"/>
      <c r="MX269" s="275"/>
      <c r="MY269" s="275"/>
      <c r="MZ269" s="275"/>
      <c r="NA269" s="275"/>
      <c r="NB269" s="275"/>
      <c r="NC269" s="275"/>
      <c r="ND269" s="275"/>
      <c r="NE269" s="275"/>
      <c r="NF269" s="275"/>
      <c r="NG269" s="275"/>
      <c r="NH269" s="275"/>
      <c r="NI269" s="275"/>
      <c r="NJ269" s="275"/>
      <c r="NK269" s="275"/>
      <c r="NL269" s="275"/>
      <c r="NM269" s="275"/>
      <c r="NN269" s="275"/>
      <c r="NO269" s="275"/>
      <c r="NP269" s="275"/>
      <c r="NQ269" s="275"/>
      <c r="NR269" s="275"/>
      <c r="NS269" s="275"/>
      <c r="NT269" s="275"/>
      <c r="NU269" s="275"/>
      <c r="NV269" s="275"/>
      <c r="NW269" s="275"/>
      <c r="NX269" s="275"/>
      <c r="NY269" s="275"/>
      <c r="NZ269" s="275"/>
      <c r="OA269" s="275"/>
      <c r="OB269" s="275"/>
      <c r="OC269" s="275"/>
      <c r="OD269" s="275"/>
      <c r="OE269" s="275"/>
      <c r="OF269" s="275"/>
      <c r="OG269" s="275"/>
      <c r="OH269" s="275"/>
      <c r="OI269" s="275"/>
      <c r="OJ269" s="275"/>
      <c r="OK269" s="275"/>
      <c r="OL269" s="275"/>
      <c r="OM269" s="275"/>
      <c r="ON269" s="275"/>
      <c r="OO269" s="275"/>
      <c r="OP269" s="275"/>
      <c r="OQ269" s="275"/>
      <c r="OR269" s="275"/>
      <c r="OS269" s="275"/>
      <c r="OT269" s="275"/>
      <c r="OU269" s="275"/>
      <c r="OV269" s="275"/>
      <c r="OW269" s="275"/>
      <c r="OX269" s="275"/>
      <c r="OY269" s="275"/>
      <c r="OZ269" s="275"/>
      <c r="PA269" s="275"/>
      <c r="PB269" s="275"/>
      <c r="PC269" s="275"/>
      <c r="PD269" s="275"/>
      <c r="PE269" s="275"/>
      <c r="PF269" s="275"/>
      <c r="PG269" s="275"/>
      <c r="PH269" s="275"/>
      <c r="PI269" s="275"/>
      <c r="PJ269" s="275"/>
      <c r="PK269" s="275"/>
      <c r="PL269" s="275"/>
      <c r="PM269" s="275"/>
      <c r="PN269" s="275"/>
      <c r="PO269" s="275"/>
      <c r="PP269" s="275"/>
      <c r="PQ269" s="275"/>
      <c r="PR269" s="275"/>
      <c r="PS269" s="275"/>
      <c r="PT269" s="275"/>
      <c r="PU269" s="275"/>
      <c r="PV269" s="275"/>
      <c r="PW269" s="275"/>
      <c r="PX269" s="275"/>
      <c r="PY269" s="275"/>
      <c r="PZ269" s="275"/>
      <c r="QA269" s="275"/>
      <c r="QB269" s="275"/>
      <c r="QC269" s="275"/>
      <c r="QD269" s="275"/>
      <c r="QE269" s="275"/>
      <c r="QF269" s="275"/>
      <c r="QG269" s="275"/>
      <c r="QH269" s="275"/>
      <c r="QI269" s="275"/>
      <c r="QJ269" s="275"/>
      <c r="QK269" s="275"/>
      <c r="QL269" s="275"/>
      <c r="QM269" s="275"/>
      <c r="QN269" s="275"/>
      <c r="QO269" s="275"/>
      <c r="QP269" s="275"/>
      <c r="QQ269" s="275"/>
      <c r="QR269" s="275"/>
      <c r="QS269" s="275"/>
      <c r="QT269" s="275"/>
      <c r="QU269" s="275"/>
      <c r="QV269" s="275"/>
      <c r="QW269" s="275"/>
      <c r="QX269" s="275"/>
      <c r="QY269" s="275"/>
      <c r="QZ269" s="275"/>
      <c r="RA269" s="275"/>
      <c r="RB269" s="275"/>
      <c r="RC269" s="275"/>
      <c r="RD269" s="275"/>
      <c r="RE269" s="275"/>
      <c r="RF269" s="275"/>
      <c r="RG269" s="275"/>
      <c r="RH269" s="275"/>
      <c r="RI269" s="275"/>
      <c r="RJ269" s="275"/>
      <c r="RK269" s="275"/>
      <c r="RL269" s="275"/>
      <c r="RM269" s="275"/>
      <c r="RN269" s="275"/>
      <c r="RO269" s="275"/>
      <c r="RP269" s="275"/>
      <c r="RQ269" s="275"/>
      <c r="RR269" s="275"/>
      <c r="RS269" s="275"/>
      <c r="RT269" s="275"/>
      <c r="RU269" s="275"/>
      <c r="RV269" s="275"/>
      <c r="RW269" s="275"/>
      <c r="RX269" s="275"/>
      <c r="RY269" s="275"/>
      <c r="RZ269" s="275"/>
      <c r="SA269" s="275"/>
      <c r="SB269" s="275"/>
      <c r="SC269" s="275"/>
      <c r="SD269" s="275"/>
      <c r="SE269" s="275"/>
      <c r="SF269" s="275"/>
      <c r="SG269" s="275"/>
      <c r="SH269" s="275"/>
      <c r="SI269" s="275"/>
      <c r="SJ269" s="275"/>
      <c r="SK269" s="275"/>
      <c r="SL269" s="275"/>
      <c r="SM269" s="275"/>
      <c r="SN269" s="275"/>
      <c r="SO269" s="275"/>
      <c r="SP269" s="275"/>
      <c r="SQ269" s="275"/>
      <c r="SR269" s="275"/>
      <c r="SS269" s="275"/>
      <c r="ST269" s="275"/>
      <c r="SU269" s="275"/>
      <c r="SV269" s="275"/>
      <c r="SW269" s="275"/>
      <c r="SX269" s="275"/>
      <c r="SY269" s="275"/>
      <c r="SZ269" s="275"/>
      <c r="TA269" s="275"/>
      <c r="TB269" s="275"/>
      <c r="TC269" s="275"/>
      <c r="TD269" s="275"/>
      <c r="TE269" s="275"/>
      <c r="TF269" s="275"/>
      <c r="TG269" s="275"/>
      <c r="TH269" s="275"/>
      <c r="TI269" s="275"/>
      <c r="TJ269" s="275"/>
      <c r="TK269" s="275"/>
      <c r="TL269" s="275"/>
      <c r="TM269" s="275"/>
      <c r="TN269" s="275"/>
      <c r="TO269" s="275"/>
      <c r="TP269" s="275"/>
      <c r="TQ269" s="275"/>
      <c r="TR269" s="275"/>
      <c r="TS269" s="275"/>
      <c r="TT269" s="275"/>
      <c r="TU269" s="275"/>
      <c r="TV269" s="275"/>
      <c r="TW269" s="275"/>
      <c r="TX269" s="275"/>
      <c r="TY269" s="275"/>
      <c r="TZ269" s="275"/>
      <c r="UA269" s="275"/>
      <c r="UB269" s="275"/>
      <c r="UC269" s="275"/>
      <c r="UD269" s="275"/>
      <c r="UE269" s="275"/>
      <c r="UF269" s="275"/>
      <c r="UG269" s="275"/>
      <c r="UH269" s="275"/>
      <c r="UI269" s="275"/>
      <c r="UJ269" s="275"/>
      <c r="UK269" s="275"/>
      <c r="UL269" s="275"/>
      <c r="UM269" s="275"/>
      <c r="UN269" s="275"/>
      <c r="UO269" s="275"/>
      <c r="UP269" s="275"/>
      <c r="UQ269" s="275"/>
      <c r="UR269" s="275"/>
      <c r="US269" s="275"/>
      <c r="UT269" s="275"/>
      <c r="UU269" s="275"/>
      <c r="UV269" s="275"/>
      <c r="UW269" s="275"/>
      <c r="UX269" s="275"/>
      <c r="UY269" s="275"/>
      <c r="UZ269" s="275"/>
      <c r="VA269" s="275"/>
      <c r="VB269" s="275"/>
      <c r="VC269" s="275"/>
      <c r="VD269" s="275"/>
      <c r="VE269" s="275"/>
      <c r="VF269" s="275"/>
      <c r="VG269" s="275"/>
      <c r="VH269" s="275"/>
      <c r="VI269" s="275"/>
      <c r="VJ269" s="275"/>
      <c r="VK269" s="275"/>
      <c r="VL269" s="275"/>
      <c r="VM269" s="275"/>
      <c r="VN269" s="275"/>
      <c r="VO269" s="275"/>
      <c r="VP269" s="275"/>
      <c r="VQ269" s="275"/>
      <c r="VR269" s="275"/>
      <c r="VS269" s="275"/>
      <c r="VT269" s="275"/>
      <c r="VU269" s="275"/>
      <c r="VV269" s="275"/>
      <c r="VW269" s="275"/>
      <c r="VX269" s="275"/>
      <c r="VY269" s="275"/>
      <c r="VZ269" s="275"/>
      <c r="WA269" s="275"/>
      <c r="WB269" s="275"/>
      <c r="WC269" s="275"/>
      <c r="WD269" s="275"/>
      <c r="WE269" s="275"/>
      <c r="WF269" s="275"/>
      <c r="WG269" s="275"/>
      <c r="WH269" s="275"/>
      <c r="WI269" s="275"/>
      <c r="WJ269" s="275"/>
      <c r="WK269" s="275"/>
    </row>
    <row r="270" s="197" customFormat="1" ht="18.75" customHeight="1">
      <c r="A270" s="592">
        <f>A269+A243</f>
        <v>90</v>
      </c>
      <c r="B270" s="603" t="s">
        <v>246</v>
      </c>
      <c r="C270" s="604"/>
      <c r="D270" s="251"/>
      <c r="E270" s="605"/>
      <c r="F270" s="605"/>
      <c r="G270" s="606"/>
      <c r="H270" s="607">
        <f>H269+H243</f>
        <v>2859.4323640000002</v>
      </c>
      <c r="I270" s="608">
        <f>I242+I269</f>
        <v>267.39999999999998</v>
      </c>
      <c r="J270" s="609">
        <f>J269+J243</f>
        <v>201</v>
      </c>
      <c r="K270" s="610"/>
      <c r="L270" s="205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75"/>
      <c r="BH270" s="275"/>
      <c r="BI270" s="275"/>
      <c r="BJ270" s="275"/>
      <c r="BK270" s="275"/>
      <c r="BL270" s="275"/>
      <c r="BM270" s="275"/>
      <c r="BN270" s="275"/>
      <c r="BO270" s="275"/>
      <c r="BP270" s="275"/>
      <c r="BQ270" s="275"/>
      <c r="BR270" s="275"/>
      <c r="BS270" s="275"/>
      <c r="BT270" s="275"/>
      <c r="BU270" s="275"/>
      <c r="BV270" s="275"/>
      <c r="BW270" s="275"/>
      <c r="BX270" s="275"/>
      <c r="BY270" s="275"/>
      <c r="BZ270" s="275"/>
      <c r="CA270" s="275"/>
      <c r="CB270" s="275"/>
      <c r="CC270" s="275"/>
      <c r="CD270" s="275"/>
      <c r="CE270" s="275"/>
      <c r="CF270" s="275"/>
      <c r="CG270" s="275"/>
      <c r="CH270" s="275"/>
      <c r="CI270" s="275"/>
      <c r="CJ270" s="275"/>
      <c r="CK270" s="275"/>
      <c r="CL270" s="275"/>
      <c r="CM270" s="275"/>
      <c r="CN270" s="275"/>
      <c r="CO270" s="275"/>
      <c r="CP270" s="275"/>
      <c r="CQ270" s="275"/>
      <c r="CR270" s="275"/>
      <c r="CS270" s="275"/>
      <c r="CT270" s="275"/>
      <c r="CU270" s="275"/>
      <c r="CV270" s="275"/>
      <c r="CW270" s="275"/>
      <c r="CX270" s="275"/>
      <c r="CY270" s="275"/>
      <c r="CZ270" s="275"/>
      <c r="DA270" s="275"/>
      <c r="DB270" s="275"/>
      <c r="DC270" s="275"/>
      <c r="DD270" s="275"/>
      <c r="DE270" s="275"/>
      <c r="DF270" s="275"/>
      <c r="DG270" s="275"/>
      <c r="DH270" s="275"/>
      <c r="DI270" s="275"/>
      <c r="DJ270" s="275"/>
      <c r="DK270" s="275"/>
      <c r="DL270" s="275"/>
      <c r="DM270" s="275"/>
      <c r="DN270" s="275"/>
      <c r="DO270" s="275"/>
      <c r="DP270" s="275"/>
      <c r="DQ270" s="275"/>
      <c r="DR270" s="275"/>
      <c r="DS270" s="275"/>
      <c r="DT270" s="275"/>
      <c r="DU270" s="275"/>
      <c r="DV270" s="275"/>
      <c r="DW270" s="275"/>
      <c r="DX270" s="275"/>
      <c r="DY270" s="275"/>
      <c r="DZ270" s="275"/>
      <c r="EA270" s="275"/>
      <c r="EB270" s="275"/>
      <c r="EC270" s="275"/>
      <c r="ED270" s="275"/>
      <c r="EE270" s="275"/>
      <c r="EF270" s="275"/>
      <c r="EG270" s="275"/>
      <c r="EH270" s="275"/>
      <c r="EI270" s="275"/>
      <c r="EJ270" s="275"/>
      <c r="EK270" s="275"/>
      <c r="EL270" s="275"/>
      <c r="EM270" s="275"/>
      <c r="EN270" s="275"/>
      <c r="EO270" s="275"/>
      <c r="EP270" s="275"/>
      <c r="EQ270" s="275"/>
      <c r="ER270" s="275"/>
      <c r="ES270" s="275"/>
      <c r="ET270" s="275"/>
      <c r="EU270" s="275"/>
      <c r="EV270" s="275"/>
      <c r="EW270" s="275"/>
      <c r="EX270" s="275"/>
      <c r="EY270" s="275"/>
      <c r="EZ270" s="275"/>
      <c r="FA270" s="275"/>
      <c r="FB270" s="275"/>
      <c r="FC270" s="275"/>
      <c r="FD270" s="275"/>
      <c r="FE270" s="275"/>
      <c r="FF270" s="275"/>
      <c r="FG270" s="275"/>
      <c r="FH270" s="275"/>
      <c r="FI270" s="275"/>
      <c r="FJ270" s="275"/>
      <c r="FK270" s="275"/>
      <c r="FL270" s="275"/>
      <c r="FM270" s="275"/>
      <c r="FN270" s="275"/>
      <c r="FO270" s="275"/>
      <c r="FP270" s="275"/>
      <c r="FQ270" s="275"/>
      <c r="FR270" s="275"/>
      <c r="FS270" s="275"/>
      <c r="FT270" s="275"/>
      <c r="FU270" s="275"/>
      <c r="FV270" s="275"/>
      <c r="FW270" s="275"/>
      <c r="FX270" s="275"/>
      <c r="FY270" s="275"/>
      <c r="FZ270" s="275"/>
      <c r="GA270" s="275"/>
      <c r="GB270" s="275"/>
      <c r="GC270" s="275"/>
      <c r="GD270" s="275"/>
      <c r="GE270" s="275"/>
      <c r="GF270" s="275"/>
      <c r="GG270" s="275"/>
      <c r="GH270" s="275"/>
      <c r="GI270" s="275"/>
      <c r="GJ270" s="275"/>
      <c r="GK270" s="275"/>
      <c r="GL270" s="275"/>
      <c r="GM270" s="275"/>
      <c r="GN270" s="275"/>
      <c r="GO270" s="275"/>
      <c r="GP270" s="275"/>
      <c r="GQ270" s="275"/>
      <c r="GR270" s="275"/>
      <c r="GS270" s="275"/>
      <c r="GT270" s="275"/>
      <c r="GU270" s="275"/>
      <c r="GV270" s="275"/>
      <c r="GW270" s="275"/>
      <c r="GX270" s="275"/>
      <c r="GY270" s="275"/>
      <c r="GZ270" s="275"/>
      <c r="HA270" s="275"/>
      <c r="HB270" s="275"/>
      <c r="HC270" s="275"/>
      <c r="HD270" s="275"/>
      <c r="HE270" s="275"/>
      <c r="HF270" s="275"/>
      <c r="HG270" s="275"/>
      <c r="HH270" s="275"/>
      <c r="HI270" s="275"/>
      <c r="HJ270" s="275"/>
      <c r="HK270" s="275"/>
      <c r="HL270" s="275"/>
      <c r="HM270" s="275"/>
      <c r="HN270" s="275"/>
      <c r="HO270" s="275"/>
      <c r="HP270" s="275"/>
      <c r="HQ270" s="275"/>
      <c r="HR270" s="275"/>
      <c r="HS270" s="275"/>
      <c r="HT270" s="275"/>
      <c r="HU270" s="275"/>
      <c r="HV270" s="275"/>
      <c r="HW270" s="275"/>
      <c r="HX270" s="275"/>
      <c r="HY270" s="275"/>
      <c r="HZ270" s="275"/>
      <c r="IA270" s="275"/>
      <c r="IB270" s="275"/>
      <c r="IC270" s="275"/>
      <c r="ID270" s="275"/>
      <c r="IE270" s="275"/>
      <c r="IF270" s="275"/>
      <c r="IG270" s="275"/>
      <c r="IH270" s="275"/>
      <c r="II270" s="275"/>
      <c r="IJ270" s="275"/>
      <c r="IK270" s="275"/>
      <c r="IL270" s="275"/>
      <c r="IM270" s="275"/>
      <c r="IN270" s="275"/>
      <c r="IO270" s="275"/>
      <c r="IP270" s="275"/>
      <c r="IQ270" s="275"/>
      <c r="IR270" s="275"/>
      <c r="IS270" s="275"/>
      <c r="IT270" s="275"/>
      <c r="IU270" s="275"/>
      <c r="IV270" s="275"/>
      <c r="IW270" s="275"/>
      <c r="IX270" s="275"/>
      <c r="IY270" s="275"/>
      <c r="IZ270" s="275"/>
      <c r="JA270" s="275"/>
      <c r="JB270" s="275"/>
      <c r="JC270" s="275"/>
      <c r="JD270" s="275"/>
      <c r="JE270" s="275"/>
      <c r="JF270" s="275"/>
      <c r="JG270" s="275"/>
      <c r="JH270" s="275"/>
      <c r="JI270" s="275"/>
      <c r="JJ270" s="275"/>
      <c r="JK270" s="275"/>
      <c r="JL270" s="275"/>
      <c r="JM270" s="275"/>
      <c r="JN270" s="275"/>
      <c r="JO270" s="275"/>
      <c r="JP270" s="275"/>
      <c r="JQ270" s="275"/>
      <c r="JR270" s="275"/>
      <c r="JS270" s="275"/>
      <c r="JT270" s="275"/>
      <c r="JU270" s="275"/>
      <c r="JV270" s="275"/>
      <c r="JW270" s="275"/>
      <c r="JX270" s="275"/>
      <c r="JY270" s="275"/>
      <c r="JZ270" s="275"/>
      <c r="KA270" s="275"/>
      <c r="KB270" s="275"/>
      <c r="KC270" s="275"/>
      <c r="KD270" s="275"/>
      <c r="KE270" s="275"/>
      <c r="KF270" s="275"/>
      <c r="KG270" s="275"/>
      <c r="KH270" s="275"/>
      <c r="KI270" s="275"/>
      <c r="KJ270" s="275"/>
      <c r="KK270" s="275"/>
      <c r="KL270" s="275"/>
      <c r="KM270" s="275"/>
      <c r="KN270" s="275"/>
      <c r="KO270" s="275"/>
      <c r="KP270" s="275"/>
      <c r="KQ270" s="275"/>
      <c r="KR270" s="275"/>
      <c r="KS270" s="275"/>
      <c r="KT270" s="275"/>
      <c r="KU270" s="275"/>
      <c r="KV270" s="275"/>
      <c r="KW270" s="275"/>
      <c r="KX270" s="275"/>
      <c r="KY270" s="275"/>
      <c r="KZ270" s="275"/>
      <c r="LA270" s="275"/>
      <c r="LB270" s="275"/>
      <c r="LC270" s="275"/>
      <c r="LD270" s="275"/>
      <c r="LE270" s="275"/>
      <c r="LF270" s="275"/>
      <c r="LG270" s="275"/>
      <c r="LH270" s="275"/>
      <c r="LI270" s="275"/>
      <c r="LJ270" s="275"/>
      <c r="LK270" s="275"/>
      <c r="LL270" s="275"/>
      <c r="LM270" s="275"/>
      <c r="LN270" s="275"/>
      <c r="LO270" s="275"/>
      <c r="LP270" s="275"/>
      <c r="LQ270" s="275"/>
      <c r="LR270" s="275"/>
      <c r="LS270" s="275"/>
      <c r="LT270" s="275"/>
      <c r="LU270" s="275"/>
      <c r="LV270" s="275"/>
      <c r="LW270" s="275"/>
      <c r="LX270" s="275"/>
      <c r="LY270" s="275"/>
      <c r="LZ270" s="275"/>
      <c r="MA270" s="275"/>
      <c r="MB270" s="275"/>
      <c r="MC270" s="275"/>
      <c r="MD270" s="275"/>
      <c r="ME270" s="275"/>
      <c r="MF270" s="275"/>
      <c r="MG270" s="275"/>
      <c r="MH270" s="275"/>
      <c r="MI270" s="275"/>
      <c r="MJ270" s="275"/>
      <c r="MK270" s="275"/>
      <c r="ML270" s="275"/>
      <c r="MM270" s="275"/>
      <c r="MN270" s="275"/>
      <c r="MO270" s="275"/>
      <c r="MP270" s="275"/>
      <c r="MQ270" s="275"/>
      <c r="MR270" s="275"/>
      <c r="MS270" s="275"/>
      <c r="MT270" s="275"/>
      <c r="MU270" s="275"/>
      <c r="MV270" s="275"/>
      <c r="MW270" s="275"/>
      <c r="MX270" s="275"/>
      <c r="MY270" s="275"/>
      <c r="MZ270" s="275"/>
      <c r="NA270" s="275"/>
      <c r="NB270" s="275"/>
      <c r="NC270" s="275"/>
      <c r="ND270" s="275"/>
      <c r="NE270" s="275"/>
      <c r="NF270" s="275"/>
      <c r="NG270" s="275"/>
      <c r="NH270" s="275"/>
      <c r="NI270" s="275"/>
      <c r="NJ270" s="275"/>
      <c r="NK270" s="275"/>
      <c r="NL270" s="275"/>
      <c r="NM270" s="275"/>
      <c r="NN270" s="275"/>
      <c r="NO270" s="275"/>
      <c r="NP270" s="275"/>
      <c r="NQ270" s="275"/>
      <c r="NR270" s="275"/>
      <c r="NS270" s="275"/>
      <c r="NT270" s="275"/>
      <c r="NU270" s="275"/>
      <c r="NV270" s="275"/>
      <c r="NW270" s="275"/>
      <c r="NX270" s="275"/>
      <c r="NY270" s="275"/>
      <c r="NZ270" s="275"/>
      <c r="OA270" s="275"/>
      <c r="OB270" s="275"/>
      <c r="OC270" s="275"/>
      <c r="OD270" s="275"/>
      <c r="OE270" s="275"/>
      <c r="OF270" s="275"/>
      <c r="OG270" s="275"/>
      <c r="OH270" s="275"/>
      <c r="OI270" s="275"/>
      <c r="OJ270" s="275"/>
      <c r="OK270" s="275"/>
      <c r="OL270" s="275"/>
      <c r="OM270" s="275"/>
      <c r="ON270" s="275"/>
      <c r="OO270" s="275"/>
      <c r="OP270" s="275"/>
      <c r="OQ270" s="275"/>
      <c r="OR270" s="275"/>
      <c r="OS270" s="275"/>
      <c r="OT270" s="275"/>
      <c r="OU270" s="275"/>
      <c r="OV270" s="275"/>
      <c r="OW270" s="275"/>
      <c r="OX270" s="275"/>
      <c r="OY270" s="275"/>
      <c r="OZ270" s="275"/>
      <c r="PA270" s="275"/>
      <c r="PB270" s="275"/>
      <c r="PC270" s="275"/>
      <c r="PD270" s="275"/>
      <c r="PE270" s="275"/>
      <c r="PF270" s="275"/>
      <c r="PG270" s="275"/>
      <c r="PH270" s="275"/>
      <c r="PI270" s="275"/>
      <c r="PJ270" s="275"/>
      <c r="PK270" s="275"/>
      <c r="PL270" s="275"/>
      <c r="PM270" s="275"/>
      <c r="PN270" s="275"/>
      <c r="PO270" s="275"/>
      <c r="PP270" s="275"/>
      <c r="PQ270" s="275"/>
      <c r="PR270" s="275"/>
      <c r="PS270" s="275"/>
      <c r="PT270" s="275"/>
      <c r="PU270" s="275"/>
      <c r="PV270" s="275"/>
      <c r="PW270" s="275"/>
      <c r="PX270" s="275"/>
      <c r="PY270" s="275"/>
      <c r="PZ270" s="275"/>
      <c r="QA270" s="275"/>
      <c r="QB270" s="275"/>
      <c r="QC270" s="275"/>
      <c r="QD270" s="275"/>
      <c r="QE270" s="275"/>
      <c r="QF270" s="275"/>
      <c r="QG270" s="275"/>
      <c r="QH270" s="275"/>
      <c r="QI270" s="275"/>
      <c r="QJ270" s="275"/>
      <c r="QK270" s="275"/>
      <c r="QL270" s="275"/>
      <c r="QM270" s="275"/>
      <c r="QN270" s="275"/>
      <c r="QO270" s="275"/>
      <c r="QP270" s="275"/>
      <c r="QQ270" s="275"/>
      <c r="QR270" s="275"/>
      <c r="QS270" s="275"/>
      <c r="QT270" s="275"/>
      <c r="QU270" s="275"/>
      <c r="QV270" s="275"/>
      <c r="QW270" s="275"/>
      <c r="QX270" s="275"/>
      <c r="QY270" s="275"/>
      <c r="QZ270" s="275"/>
      <c r="RA270" s="275"/>
      <c r="RB270" s="275"/>
      <c r="RC270" s="275"/>
      <c r="RD270" s="275"/>
      <c r="RE270" s="275"/>
      <c r="RF270" s="275"/>
      <c r="RG270" s="275"/>
      <c r="RH270" s="275"/>
      <c r="RI270" s="275"/>
      <c r="RJ270" s="275"/>
      <c r="RK270" s="275"/>
      <c r="RL270" s="275"/>
      <c r="RM270" s="275"/>
      <c r="RN270" s="275"/>
      <c r="RO270" s="275"/>
      <c r="RP270" s="275"/>
      <c r="RQ270" s="275"/>
      <c r="RR270" s="275"/>
      <c r="RS270" s="275"/>
      <c r="RT270" s="275"/>
      <c r="RU270" s="275"/>
      <c r="RV270" s="275"/>
      <c r="RW270" s="275"/>
      <c r="RX270" s="275"/>
      <c r="RY270" s="275"/>
      <c r="RZ270" s="275"/>
      <c r="SA270" s="275"/>
      <c r="SB270" s="275"/>
      <c r="SC270" s="275"/>
      <c r="SD270" s="275"/>
      <c r="SE270" s="275"/>
      <c r="SF270" s="275"/>
      <c r="SG270" s="275"/>
      <c r="SH270" s="275"/>
      <c r="SI270" s="275"/>
      <c r="SJ270" s="275"/>
      <c r="SK270" s="275"/>
      <c r="SL270" s="275"/>
      <c r="SM270" s="275"/>
      <c r="SN270" s="275"/>
      <c r="SO270" s="275"/>
      <c r="SP270" s="275"/>
      <c r="SQ270" s="275"/>
      <c r="SR270" s="275"/>
      <c r="SS270" s="275"/>
      <c r="ST270" s="275"/>
      <c r="SU270" s="275"/>
      <c r="SV270" s="275"/>
      <c r="SW270" s="275"/>
      <c r="SX270" s="275"/>
      <c r="SY270" s="275"/>
      <c r="SZ270" s="275"/>
      <c r="TA270" s="275"/>
      <c r="TB270" s="275"/>
      <c r="TC270" s="275"/>
      <c r="TD270" s="275"/>
      <c r="TE270" s="275"/>
      <c r="TF270" s="275"/>
      <c r="TG270" s="275"/>
      <c r="TH270" s="275"/>
      <c r="TI270" s="275"/>
      <c r="TJ270" s="275"/>
      <c r="TK270" s="275"/>
      <c r="TL270" s="275"/>
      <c r="TM270" s="275"/>
      <c r="TN270" s="275"/>
      <c r="TO270" s="275"/>
      <c r="TP270" s="275"/>
      <c r="TQ270" s="275"/>
      <c r="TR270" s="275"/>
      <c r="TS270" s="275"/>
      <c r="TT270" s="275"/>
      <c r="TU270" s="275"/>
      <c r="TV270" s="275"/>
      <c r="TW270" s="275"/>
      <c r="TX270" s="275"/>
      <c r="TY270" s="275"/>
      <c r="TZ270" s="275"/>
      <c r="UA270" s="275"/>
      <c r="UB270" s="275"/>
      <c r="UC270" s="275"/>
      <c r="UD270" s="275"/>
      <c r="UE270" s="275"/>
      <c r="UF270" s="275"/>
      <c r="UG270" s="275"/>
      <c r="UH270" s="275"/>
      <c r="UI270" s="275"/>
      <c r="UJ270" s="275"/>
      <c r="UK270" s="275"/>
      <c r="UL270" s="275"/>
      <c r="UM270" s="275"/>
      <c r="UN270" s="275"/>
      <c r="UO270" s="275"/>
      <c r="UP270" s="275"/>
      <c r="UQ270" s="275"/>
      <c r="UR270" s="275"/>
      <c r="US270" s="275"/>
      <c r="UT270" s="275"/>
      <c r="UU270" s="275"/>
      <c r="UV270" s="275"/>
      <c r="UW270" s="275"/>
      <c r="UX270" s="275"/>
      <c r="UY270" s="275"/>
      <c r="UZ270" s="275"/>
      <c r="VA270" s="275"/>
      <c r="VB270" s="275"/>
      <c r="VC270" s="275"/>
      <c r="VD270" s="275"/>
      <c r="VE270" s="275"/>
      <c r="VF270" s="275"/>
      <c r="VG270" s="275"/>
      <c r="VH270" s="275"/>
      <c r="VI270" s="275"/>
      <c r="VJ270" s="275"/>
      <c r="VK270" s="275"/>
      <c r="VL270" s="275"/>
      <c r="VM270" s="275"/>
      <c r="VN270" s="275"/>
      <c r="VO270" s="275"/>
      <c r="VP270" s="275"/>
      <c r="VQ270" s="275"/>
      <c r="VR270" s="275"/>
      <c r="VS270" s="275"/>
      <c r="VT270" s="275"/>
      <c r="VU270" s="275"/>
      <c r="VV270" s="275"/>
      <c r="VW270" s="275"/>
      <c r="VX270" s="275"/>
      <c r="VY270" s="275"/>
      <c r="VZ270" s="275"/>
      <c r="WA270" s="275"/>
      <c r="WB270" s="275"/>
      <c r="WC270" s="275"/>
      <c r="WD270" s="275"/>
      <c r="WE270" s="275"/>
      <c r="WF270" s="275"/>
      <c r="WG270" s="275"/>
      <c r="WH270" s="275"/>
      <c r="WI270" s="275"/>
      <c r="WJ270" s="275"/>
      <c r="WK270" s="275"/>
    </row>
    <row r="271" s="197" customFormat="1" ht="36">
      <c r="A271" s="611">
        <v>1</v>
      </c>
      <c r="B271" s="612" t="s">
        <v>296</v>
      </c>
      <c r="C271" s="613" t="s">
        <v>297</v>
      </c>
      <c r="D271" s="450"/>
      <c r="E271" s="614"/>
      <c r="F271" s="615" t="s">
        <v>298</v>
      </c>
      <c r="G271" s="616" t="s">
        <v>299</v>
      </c>
      <c r="H271" s="617">
        <v>62</v>
      </c>
      <c r="I271" s="618"/>
      <c r="J271" s="619">
        <v>20</v>
      </c>
      <c r="K271" s="620"/>
      <c r="L271" s="205"/>
      <c r="M271" s="275">
        <f>SUM(M267:M269)</f>
        <v>492</v>
      </c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75"/>
      <c r="BH271" s="275"/>
      <c r="BI271" s="275"/>
      <c r="BJ271" s="275"/>
      <c r="BK271" s="275"/>
      <c r="BL271" s="275"/>
      <c r="BM271" s="275"/>
      <c r="BN271" s="275"/>
      <c r="BO271" s="275"/>
      <c r="BP271" s="275"/>
      <c r="BQ271" s="275"/>
      <c r="BR271" s="275"/>
      <c r="BS271" s="275"/>
      <c r="BT271" s="275"/>
      <c r="BU271" s="275"/>
      <c r="BV271" s="275"/>
      <c r="BW271" s="275"/>
      <c r="BX271" s="275"/>
      <c r="BY271" s="275"/>
      <c r="BZ271" s="275"/>
      <c r="CA271" s="275"/>
      <c r="CB271" s="275"/>
      <c r="CC271" s="275"/>
      <c r="CD271" s="275"/>
      <c r="CE271" s="275"/>
      <c r="CF271" s="275"/>
      <c r="CG271" s="275"/>
      <c r="CH271" s="275"/>
      <c r="CI271" s="275"/>
      <c r="CJ271" s="275"/>
      <c r="CK271" s="275"/>
      <c r="CL271" s="275"/>
      <c r="CM271" s="275"/>
      <c r="CN271" s="275"/>
      <c r="CO271" s="275"/>
      <c r="CP271" s="275"/>
      <c r="CQ271" s="275"/>
      <c r="CR271" s="275"/>
      <c r="CS271" s="275"/>
      <c r="CT271" s="275"/>
      <c r="CU271" s="275"/>
      <c r="CV271" s="275"/>
      <c r="CW271" s="275"/>
      <c r="CX271" s="275"/>
      <c r="CY271" s="275"/>
      <c r="CZ271" s="275"/>
      <c r="DA271" s="275"/>
      <c r="DB271" s="275"/>
      <c r="DC271" s="275"/>
      <c r="DD271" s="275"/>
      <c r="DE271" s="275"/>
      <c r="DF271" s="275"/>
      <c r="DG271" s="275"/>
      <c r="DH271" s="275"/>
      <c r="DI271" s="275"/>
      <c r="DJ271" s="275"/>
      <c r="DK271" s="275"/>
      <c r="DL271" s="275"/>
      <c r="DM271" s="275"/>
      <c r="DN271" s="275"/>
      <c r="DO271" s="275"/>
      <c r="DP271" s="275"/>
      <c r="DQ271" s="275"/>
      <c r="DR271" s="275"/>
      <c r="DS271" s="275"/>
      <c r="DT271" s="275"/>
      <c r="DU271" s="275"/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5"/>
      <c r="EJ271" s="275"/>
      <c r="EK271" s="275"/>
      <c r="EL271" s="275"/>
      <c r="EM271" s="275"/>
      <c r="EN271" s="275"/>
      <c r="EO271" s="275"/>
      <c r="EP271" s="275"/>
      <c r="EQ271" s="275"/>
      <c r="ER271" s="275"/>
      <c r="ES271" s="275"/>
      <c r="ET271" s="275"/>
      <c r="EU271" s="275"/>
      <c r="EV271" s="275"/>
      <c r="EW271" s="275"/>
      <c r="EX271" s="275"/>
      <c r="EY271" s="275"/>
      <c r="EZ271" s="275"/>
      <c r="FA271" s="275"/>
      <c r="FB271" s="275"/>
      <c r="FC271" s="275"/>
      <c r="FD271" s="275"/>
      <c r="FE271" s="275"/>
      <c r="FF271" s="275"/>
      <c r="FG271" s="275"/>
      <c r="FH271" s="275"/>
      <c r="FI271" s="275"/>
      <c r="FJ271" s="275"/>
      <c r="FK271" s="275"/>
      <c r="FL271" s="275"/>
      <c r="FM271" s="275"/>
      <c r="FN271" s="275"/>
      <c r="FO271" s="275"/>
      <c r="FP271" s="275"/>
      <c r="FQ271" s="275"/>
      <c r="FR271" s="275"/>
      <c r="FS271" s="275"/>
      <c r="FT271" s="275"/>
      <c r="FU271" s="275"/>
      <c r="FV271" s="275"/>
      <c r="FW271" s="275"/>
      <c r="FX271" s="275"/>
      <c r="FY271" s="275"/>
      <c r="FZ271" s="275"/>
      <c r="GA271" s="275"/>
      <c r="GB271" s="275"/>
      <c r="GC271" s="275"/>
      <c r="GD271" s="275"/>
      <c r="GE271" s="275"/>
      <c r="GF271" s="275"/>
      <c r="GG271" s="275"/>
      <c r="GH271" s="275"/>
      <c r="GI271" s="275"/>
      <c r="GJ271" s="275"/>
      <c r="GK271" s="275"/>
      <c r="GL271" s="275"/>
      <c r="GM271" s="275"/>
      <c r="GN271" s="275"/>
      <c r="GO271" s="275"/>
      <c r="GP271" s="275"/>
      <c r="GQ271" s="275"/>
      <c r="GR271" s="275"/>
      <c r="GS271" s="275"/>
      <c r="GT271" s="275"/>
      <c r="GU271" s="275"/>
      <c r="GV271" s="275"/>
      <c r="GW271" s="275"/>
      <c r="GX271" s="275"/>
      <c r="GY271" s="275"/>
      <c r="GZ271" s="275"/>
      <c r="HA271" s="275"/>
      <c r="HB271" s="275"/>
      <c r="HC271" s="275"/>
      <c r="HD271" s="275"/>
      <c r="HE271" s="275"/>
      <c r="HF271" s="275"/>
      <c r="HG271" s="275"/>
      <c r="HH271" s="275"/>
      <c r="HI271" s="275"/>
      <c r="HJ271" s="275"/>
      <c r="HK271" s="275"/>
      <c r="HL271" s="275"/>
      <c r="HM271" s="275"/>
      <c r="HN271" s="275"/>
      <c r="HO271" s="275"/>
      <c r="HP271" s="275"/>
      <c r="HQ271" s="275"/>
      <c r="HR271" s="275"/>
      <c r="HS271" s="275"/>
      <c r="HT271" s="275"/>
      <c r="HU271" s="275"/>
      <c r="HV271" s="275"/>
      <c r="HW271" s="275"/>
      <c r="HX271" s="275"/>
      <c r="HY271" s="275"/>
      <c r="HZ271" s="275"/>
      <c r="IA271" s="275"/>
      <c r="IB271" s="275"/>
      <c r="IC271" s="275"/>
      <c r="ID271" s="275"/>
      <c r="IE271" s="275"/>
      <c r="IF271" s="275"/>
      <c r="IG271" s="275"/>
      <c r="IH271" s="275"/>
      <c r="II271" s="275"/>
      <c r="IJ271" s="275"/>
      <c r="IK271" s="275"/>
      <c r="IL271" s="275"/>
      <c r="IM271" s="275"/>
      <c r="IN271" s="275"/>
      <c r="IO271" s="275"/>
      <c r="IP271" s="275"/>
      <c r="IQ271" s="275"/>
      <c r="IR271" s="275"/>
      <c r="IS271" s="275"/>
      <c r="IT271" s="275"/>
      <c r="IU271" s="275"/>
      <c r="IV271" s="275"/>
      <c r="IW271" s="275"/>
      <c r="IX271" s="275"/>
      <c r="IY271" s="275"/>
      <c r="IZ271" s="275"/>
      <c r="JA271" s="275"/>
      <c r="JB271" s="275"/>
      <c r="JC271" s="275"/>
      <c r="JD271" s="275"/>
      <c r="JE271" s="275"/>
      <c r="JF271" s="275"/>
      <c r="JG271" s="275"/>
      <c r="JH271" s="275"/>
      <c r="JI271" s="275"/>
      <c r="JJ271" s="275"/>
      <c r="JK271" s="275"/>
      <c r="JL271" s="275"/>
      <c r="JM271" s="275"/>
      <c r="JN271" s="275"/>
      <c r="JO271" s="275"/>
      <c r="JP271" s="275"/>
      <c r="JQ271" s="275"/>
      <c r="JR271" s="275"/>
      <c r="JS271" s="275"/>
      <c r="JT271" s="275"/>
      <c r="JU271" s="275"/>
      <c r="JV271" s="275"/>
      <c r="JW271" s="275"/>
      <c r="JX271" s="275"/>
      <c r="JY271" s="275"/>
      <c r="JZ271" s="275"/>
      <c r="KA271" s="275"/>
      <c r="KB271" s="275"/>
      <c r="KC271" s="275"/>
      <c r="KD271" s="275"/>
      <c r="KE271" s="275"/>
      <c r="KF271" s="275"/>
      <c r="KG271" s="275"/>
      <c r="KH271" s="275"/>
      <c r="KI271" s="275"/>
      <c r="KJ271" s="275"/>
      <c r="KK271" s="275"/>
      <c r="KL271" s="275"/>
      <c r="KM271" s="275"/>
      <c r="KN271" s="275"/>
      <c r="KO271" s="275"/>
      <c r="KP271" s="275"/>
      <c r="KQ271" s="275"/>
      <c r="KR271" s="275"/>
      <c r="KS271" s="275"/>
      <c r="KT271" s="275"/>
      <c r="KU271" s="275"/>
      <c r="KV271" s="275"/>
      <c r="KW271" s="275"/>
      <c r="KX271" s="275"/>
      <c r="KY271" s="275"/>
      <c r="KZ271" s="275"/>
      <c r="LA271" s="275"/>
      <c r="LB271" s="275"/>
      <c r="LC271" s="275"/>
      <c r="LD271" s="275"/>
      <c r="LE271" s="275"/>
      <c r="LF271" s="275"/>
      <c r="LG271" s="275"/>
      <c r="LH271" s="275"/>
      <c r="LI271" s="275"/>
      <c r="LJ271" s="275"/>
      <c r="LK271" s="275"/>
      <c r="LL271" s="275"/>
      <c r="LM271" s="275"/>
      <c r="LN271" s="275"/>
      <c r="LO271" s="275"/>
      <c r="LP271" s="275"/>
      <c r="LQ271" s="275"/>
      <c r="LR271" s="275"/>
      <c r="LS271" s="275"/>
      <c r="LT271" s="275"/>
      <c r="LU271" s="275"/>
      <c r="LV271" s="275"/>
      <c r="LW271" s="275"/>
      <c r="LX271" s="275"/>
      <c r="LY271" s="275"/>
      <c r="LZ271" s="275"/>
      <c r="MA271" s="275"/>
      <c r="MB271" s="275"/>
      <c r="MC271" s="275"/>
      <c r="MD271" s="275"/>
      <c r="ME271" s="275"/>
      <c r="MF271" s="275"/>
      <c r="MG271" s="275"/>
      <c r="MH271" s="275"/>
      <c r="MI271" s="275"/>
      <c r="MJ271" s="275"/>
      <c r="MK271" s="275"/>
      <c r="ML271" s="275"/>
      <c r="MM271" s="275"/>
      <c r="MN271" s="275"/>
      <c r="MO271" s="275"/>
      <c r="MP271" s="275"/>
      <c r="MQ271" s="275"/>
      <c r="MR271" s="275"/>
      <c r="MS271" s="275"/>
      <c r="MT271" s="275"/>
      <c r="MU271" s="275"/>
      <c r="MV271" s="275"/>
      <c r="MW271" s="275"/>
      <c r="MX271" s="275"/>
      <c r="MY271" s="275"/>
      <c r="MZ271" s="275"/>
      <c r="NA271" s="275"/>
      <c r="NB271" s="275"/>
      <c r="NC271" s="275"/>
      <c r="ND271" s="275"/>
      <c r="NE271" s="275"/>
      <c r="NF271" s="275"/>
      <c r="NG271" s="275"/>
      <c r="NH271" s="275"/>
      <c r="NI271" s="275"/>
      <c r="NJ271" s="275"/>
      <c r="NK271" s="275"/>
      <c r="NL271" s="275"/>
      <c r="NM271" s="275"/>
      <c r="NN271" s="275"/>
      <c r="NO271" s="275"/>
      <c r="NP271" s="275"/>
      <c r="NQ271" s="275"/>
      <c r="NR271" s="275"/>
      <c r="NS271" s="275"/>
      <c r="NT271" s="275"/>
      <c r="NU271" s="275"/>
      <c r="NV271" s="275"/>
      <c r="NW271" s="275"/>
      <c r="NX271" s="275"/>
      <c r="NY271" s="275"/>
      <c r="NZ271" s="275"/>
      <c r="OA271" s="275"/>
      <c r="OB271" s="275"/>
      <c r="OC271" s="275"/>
      <c r="OD271" s="275"/>
      <c r="OE271" s="275"/>
      <c r="OF271" s="275"/>
      <c r="OG271" s="275"/>
      <c r="OH271" s="275"/>
      <c r="OI271" s="275"/>
      <c r="OJ271" s="275"/>
      <c r="OK271" s="275"/>
      <c r="OL271" s="275"/>
      <c r="OM271" s="275"/>
      <c r="ON271" s="275"/>
      <c r="OO271" s="275"/>
      <c r="OP271" s="275"/>
      <c r="OQ271" s="275"/>
      <c r="OR271" s="275"/>
      <c r="OS271" s="275"/>
      <c r="OT271" s="275"/>
      <c r="OU271" s="275"/>
      <c r="OV271" s="275"/>
      <c r="OW271" s="275"/>
      <c r="OX271" s="275"/>
      <c r="OY271" s="275"/>
      <c r="OZ271" s="275"/>
      <c r="PA271" s="275"/>
      <c r="PB271" s="275"/>
      <c r="PC271" s="275"/>
      <c r="PD271" s="275"/>
      <c r="PE271" s="275"/>
      <c r="PF271" s="275"/>
      <c r="PG271" s="275"/>
      <c r="PH271" s="275"/>
      <c r="PI271" s="275"/>
      <c r="PJ271" s="275"/>
      <c r="PK271" s="275"/>
      <c r="PL271" s="275"/>
      <c r="PM271" s="275"/>
      <c r="PN271" s="275"/>
      <c r="PO271" s="275"/>
      <c r="PP271" s="275"/>
      <c r="PQ271" s="275"/>
      <c r="PR271" s="275"/>
      <c r="PS271" s="275"/>
      <c r="PT271" s="275"/>
      <c r="PU271" s="275"/>
      <c r="PV271" s="275"/>
      <c r="PW271" s="275"/>
      <c r="PX271" s="275"/>
      <c r="PY271" s="275"/>
      <c r="PZ271" s="275"/>
      <c r="QA271" s="275"/>
      <c r="QB271" s="275"/>
      <c r="QC271" s="275"/>
      <c r="QD271" s="275"/>
      <c r="QE271" s="275"/>
      <c r="QF271" s="275"/>
      <c r="QG271" s="275"/>
      <c r="QH271" s="275"/>
      <c r="QI271" s="275"/>
      <c r="QJ271" s="275"/>
      <c r="QK271" s="275"/>
      <c r="QL271" s="275"/>
      <c r="QM271" s="275"/>
      <c r="QN271" s="275"/>
      <c r="QO271" s="275"/>
      <c r="QP271" s="275"/>
      <c r="QQ271" s="275"/>
      <c r="QR271" s="275"/>
      <c r="QS271" s="275"/>
      <c r="QT271" s="275"/>
      <c r="QU271" s="275"/>
      <c r="QV271" s="275"/>
      <c r="QW271" s="275"/>
      <c r="QX271" s="275"/>
      <c r="QY271" s="275"/>
      <c r="QZ271" s="275"/>
      <c r="RA271" s="275"/>
      <c r="RB271" s="275"/>
      <c r="RC271" s="275"/>
      <c r="RD271" s="275"/>
      <c r="RE271" s="275"/>
      <c r="RF271" s="275"/>
      <c r="RG271" s="275"/>
      <c r="RH271" s="275"/>
      <c r="RI271" s="275"/>
      <c r="RJ271" s="275"/>
      <c r="RK271" s="275"/>
      <c r="RL271" s="275"/>
      <c r="RM271" s="275"/>
      <c r="RN271" s="275"/>
      <c r="RO271" s="275"/>
      <c r="RP271" s="275"/>
      <c r="RQ271" s="275"/>
      <c r="RR271" s="275"/>
      <c r="RS271" s="275"/>
      <c r="RT271" s="275"/>
      <c r="RU271" s="275"/>
      <c r="RV271" s="275"/>
      <c r="RW271" s="275"/>
      <c r="RX271" s="275"/>
      <c r="RY271" s="275"/>
      <c r="RZ271" s="275"/>
      <c r="SA271" s="275"/>
      <c r="SB271" s="275"/>
      <c r="SC271" s="275"/>
      <c r="SD271" s="275"/>
      <c r="SE271" s="275"/>
      <c r="SF271" s="275"/>
      <c r="SG271" s="275"/>
      <c r="SH271" s="275"/>
      <c r="SI271" s="275"/>
      <c r="SJ271" s="275"/>
      <c r="SK271" s="275"/>
      <c r="SL271" s="275"/>
      <c r="SM271" s="275"/>
      <c r="SN271" s="275"/>
      <c r="SO271" s="275"/>
      <c r="SP271" s="275"/>
      <c r="SQ271" s="275"/>
      <c r="SR271" s="275"/>
      <c r="SS271" s="275"/>
      <c r="ST271" s="275"/>
      <c r="SU271" s="275"/>
      <c r="SV271" s="275"/>
      <c r="SW271" s="275"/>
      <c r="SX271" s="275"/>
      <c r="SY271" s="275"/>
      <c r="SZ271" s="275"/>
      <c r="TA271" s="275"/>
      <c r="TB271" s="275"/>
      <c r="TC271" s="275"/>
      <c r="TD271" s="275"/>
      <c r="TE271" s="275"/>
      <c r="TF271" s="275"/>
      <c r="TG271" s="275"/>
      <c r="TH271" s="275"/>
      <c r="TI271" s="275"/>
      <c r="TJ271" s="275"/>
      <c r="TK271" s="275"/>
      <c r="TL271" s="275"/>
      <c r="TM271" s="275"/>
      <c r="TN271" s="275"/>
      <c r="TO271" s="275"/>
      <c r="TP271" s="275"/>
      <c r="TQ271" s="275"/>
      <c r="TR271" s="275"/>
      <c r="TS271" s="275"/>
      <c r="TT271" s="275"/>
      <c r="TU271" s="275"/>
      <c r="TV271" s="275"/>
      <c r="TW271" s="275"/>
      <c r="TX271" s="275"/>
      <c r="TY271" s="275"/>
      <c r="TZ271" s="275"/>
      <c r="UA271" s="275"/>
      <c r="UB271" s="275"/>
      <c r="UC271" s="275"/>
      <c r="UD271" s="275"/>
      <c r="UE271" s="275"/>
      <c r="UF271" s="275"/>
      <c r="UG271" s="275"/>
      <c r="UH271" s="275"/>
      <c r="UI271" s="275"/>
      <c r="UJ271" s="275"/>
      <c r="UK271" s="275"/>
      <c r="UL271" s="275"/>
      <c r="UM271" s="275"/>
      <c r="UN271" s="275"/>
      <c r="UO271" s="275"/>
      <c r="UP271" s="275"/>
      <c r="UQ271" s="275"/>
      <c r="UR271" s="275"/>
      <c r="US271" s="275"/>
      <c r="UT271" s="275"/>
      <c r="UU271" s="275"/>
      <c r="UV271" s="275"/>
      <c r="UW271" s="275"/>
      <c r="UX271" s="275"/>
      <c r="UY271" s="275"/>
      <c r="UZ271" s="275"/>
      <c r="VA271" s="275"/>
      <c r="VB271" s="275"/>
      <c r="VC271" s="275"/>
      <c r="VD271" s="275"/>
      <c r="VE271" s="275"/>
      <c r="VF271" s="275"/>
      <c r="VG271" s="275"/>
      <c r="VH271" s="275"/>
      <c r="VI271" s="275"/>
      <c r="VJ271" s="275"/>
      <c r="VK271" s="275"/>
      <c r="VL271" s="275"/>
      <c r="VM271" s="275"/>
      <c r="VN271" s="275"/>
      <c r="VO271" s="275"/>
      <c r="VP271" s="275"/>
      <c r="VQ271" s="275"/>
      <c r="VR271" s="275"/>
      <c r="VS271" s="275"/>
      <c r="VT271" s="275"/>
      <c r="VU271" s="275"/>
      <c r="VV271" s="275"/>
      <c r="VW271" s="275"/>
      <c r="VX271" s="275"/>
      <c r="VY271" s="275"/>
      <c r="VZ271" s="275"/>
      <c r="WA271" s="275"/>
      <c r="WB271" s="275"/>
      <c r="WC271" s="275"/>
      <c r="WD271" s="275"/>
      <c r="WE271" s="275"/>
      <c r="WF271" s="275"/>
      <c r="WG271" s="275"/>
      <c r="WH271" s="275"/>
      <c r="WI271" s="275"/>
      <c r="WJ271" s="275"/>
      <c r="WK271" s="275"/>
    </row>
    <row r="272" s="197" customFormat="1" ht="32.25" customHeight="1">
      <c r="A272" s="611">
        <v>2</v>
      </c>
      <c r="B272" s="190" t="s">
        <v>275</v>
      </c>
      <c r="C272" s="175" t="s">
        <v>300</v>
      </c>
      <c r="D272" s="333"/>
      <c r="E272" s="621"/>
      <c r="F272" s="171"/>
      <c r="G272" s="53">
        <v>2026</v>
      </c>
      <c r="H272" s="73">
        <v>450</v>
      </c>
      <c r="I272" s="622"/>
      <c r="J272" s="623">
        <v>4</v>
      </c>
      <c r="K272" s="624"/>
      <c r="L272" s="205"/>
      <c r="M272" s="206">
        <v>1.8</v>
      </c>
      <c r="N272" s="206"/>
      <c r="O272" s="206"/>
      <c r="P272" s="206"/>
      <c r="Q272" s="625">
        <v>17.399999999999999</v>
      </c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75"/>
      <c r="BH272" s="275"/>
      <c r="BI272" s="275"/>
      <c r="BJ272" s="275"/>
      <c r="BK272" s="275"/>
      <c r="BL272" s="275"/>
      <c r="BM272" s="275"/>
      <c r="BN272" s="275"/>
      <c r="BO272" s="275"/>
      <c r="BP272" s="275"/>
      <c r="BQ272" s="275"/>
      <c r="BR272" s="275"/>
      <c r="BS272" s="275"/>
      <c r="BT272" s="275"/>
      <c r="BU272" s="275"/>
      <c r="BV272" s="275"/>
      <c r="BW272" s="275"/>
      <c r="BX272" s="275"/>
      <c r="BY272" s="275"/>
      <c r="BZ272" s="275"/>
      <c r="CA272" s="275"/>
      <c r="CB272" s="275"/>
      <c r="CC272" s="275"/>
      <c r="CD272" s="275"/>
      <c r="CE272" s="275"/>
      <c r="CF272" s="275"/>
      <c r="CG272" s="275"/>
      <c r="CH272" s="275"/>
      <c r="CI272" s="275"/>
      <c r="CJ272" s="275"/>
      <c r="CK272" s="275"/>
      <c r="CL272" s="275"/>
      <c r="CM272" s="275"/>
      <c r="CN272" s="275"/>
      <c r="CO272" s="275"/>
      <c r="CP272" s="275"/>
      <c r="CQ272" s="275"/>
      <c r="CR272" s="275"/>
      <c r="CS272" s="275"/>
      <c r="CT272" s="275"/>
      <c r="CU272" s="275"/>
      <c r="CV272" s="275"/>
      <c r="CW272" s="275"/>
      <c r="CX272" s="275"/>
      <c r="CY272" s="275"/>
      <c r="CZ272" s="275"/>
      <c r="DA272" s="275"/>
      <c r="DB272" s="275"/>
      <c r="DC272" s="275"/>
      <c r="DD272" s="275"/>
      <c r="DE272" s="275"/>
      <c r="DF272" s="275"/>
      <c r="DG272" s="275"/>
      <c r="DH272" s="275"/>
      <c r="DI272" s="275"/>
      <c r="DJ272" s="275"/>
      <c r="DK272" s="275"/>
      <c r="DL272" s="275"/>
      <c r="DM272" s="275"/>
      <c r="DN272" s="275"/>
      <c r="DO272" s="275"/>
      <c r="DP272" s="275"/>
      <c r="DQ272" s="275"/>
      <c r="DR272" s="275"/>
      <c r="DS272" s="275"/>
      <c r="DT272" s="275"/>
      <c r="DU272" s="275"/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5"/>
      <c r="EJ272" s="275"/>
      <c r="EK272" s="275"/>
      <c r="EL272" s="275"/>
      <c r="EM272" s="275"/>
      <c r="EN272" s="275"/>
      <c r="EO272" s="275"/>
      <c r="EP272" s="275"/>
      <c r="EQ272" s="275"/>
      <c r="ER272" s="275"/>
      <c r="ES272" s="275"/>
      <c r="ET272" s="275"/>
      <c r="EU272" s="275"/>
      <c r="EV272" s="275"/>
      <c r="EW272" s="275"/>
      <c r="EX272" s="275"/>
      <c r="EY272" s="275"/>
      <c r="EZ272" s="275"/>
      <c r="FA272" s="275"/>
      <c r="FB272" s="275"/>
      <c r="FC272" s="275"/>
      <c r="FD272" s="275"/>
      <c r="FE272" s="275"/>
      <c r="FF272" s="275"/>
      <c r="FG272" s="275"/>
      <c r="FH272" s="275"/>
      <c r="FI272" s="275"/>
      <c r="FJ272" s="275"/>
      <c r="FK272" s="275"/>
      <c r="FL272" s="275"/>
      <c r="FM272" s="275"/>
      <c r="FN272" s="275"/>
      <c r="FO272" s="275"/>
      <c r="FP272" s="275"/>
      <c r="FQ272" s="275"/>
      <c r="FR272" s="275"/>
      <c r="FS272" s="275"/>
      <c r="FT272" s="275"/>
      <c r="FU272" s="275"/>
      <c r="FV272" s="275"/>
      <c r="FW272" s="275"/>
      <c r="FX272" s="275"/>
      <c r="FY272" s="275"/>
      <c r="FZ272" s="275"/>
      <c r="GA272" s="275"/>
      <c r="GB272" s="275"/>
      <c r="GC272" s="275"/>
      <c r="GD272" s="275"/>
      <c r="GE272" s="275"/>
      <c r="GF272" s="275"/>
      <c r="GG272" s="275"/>
      <c r="GH272" s="275"/>
      <c r="GI272" s="275"/>
      <c r="GJ272" s="275"/>
      <c r="GK272" s="275"/>
      <c r="GL272" s="275"/>
      <c r="GM272" s="275"/>
      <c r="GN272" s="275"/>
      <c r="GO272" s="275"/>
      <c r="GP272" s="275"/>
      <c r="GQ272" s="275"/>
      <c r="GR272" s="275"/>
      <c r="GS272" s="275"/>
      <c r="GT272" s="275"/>
      <c r="GU272" s="275"/>
      <c r="GV272" s="275"/>
      <c r="GW272" s="275"/>
      <c r="GX272" s="275"/>
      <c r="GY272" s="275"/>
      <c r="GZ272" s="275"/>
      <c r="HA272" s="275"/>
      <c r="HB272" s="275"/>
      <c r="HC272" s="275"/>
      <c r="HD272" s="275"/>
      <c r="HE272" s="275"/>
      <c r="HF272" s="275"/>
      <c r="HG272" s="275"/>
      <c r="HH272" s="275"/>
      <c r="HI272" s="275"/>
      <c r="HJ272" s="275"/>
      <c r="HK272" s="275"/>
      <c r="HL272" s="275"/>
      <c r="HM272" s="275"/>
      <c r="HN272" s="275"/>
      <c r="HO272" s="275"/>
      <c r="HP272" s="275"/>
      <c r="HQ272" s="275"/>
      <c r="HR272" s="275"/>
      <c r="HS272" s="275"/>
      <c r="HT272" s="275"/>
      <c r="HU272" s="275"/>
      <c r="HV272" s="275"/>
      <c r="HW272" s="275"/>
      <c r="HX272" s="275"/>
      <c r="HY272" s="275"/>
      <c r="HZ272" s="275"/>
      <c r="IA272" s="275"/>
      <c r="IB272" s="275"/>
      <c r="IC272" s="275"/>
      <c r="ID272" s="275"/>
      <c r="IE272" s="275"/>
      <c r="IF272" s="275"/>
      <c r="IG272" s="275"/>
      <c r="IH272" s="275"/>
      <c r="II272" s="275"/>
      <c r="IJ272" s="275"/>
      <c r="IK272" s="275"/>
      <c r="IL272" s="275"/>
      <c r="IM272" s="275"/>
      <c r="IN272" s="275"/>
      <c r="IO272" s="275"/>
      <c r="IP272" s="275"/>
      <c r="IQ272" s="275"/>
      <c r="IR272" s="275"/>
      <c r="IS272" s="275"/>
      <c r="IT272" s="275"/>
      <c r="IU272" s="275"/>
      <c r="IV272" s="275"/>
      <c r="IW272" s="275"/>
      <c r="IX272" s="275"/>
      <c r="IY272" s="275"/>
      <c r="IZ272" s="275"/>
      <c r="JA272" s="275"/>
      <c r="JB272" s="275"/>
      <c r="JC272" s="275"/>
      <c r="JD272" s="275"/>
      <c r="JE272" s="275"/>
      <c r="JF272" s="275"/>
      <c r="JG272" s="275"/>
      <c r="JH272" s="275"/>
      <c r="JI272" s="275"/>
      <c r="JJ272" s="275"/>
      <c r="JK272" s="275"/>
      <c r="JL272" s="275"/>
      <c r="JM272" s="275"/>
      <c r="JN272" s="275"/>
      <c r="JO272" s="275"/>
      <c r="JP272" s="275"/>
      <c r="JQ272" s="275"/>
      <c r="JR272" s="275"/>
      <c r="JS272" s="275"/>
      <c r="JT272" s="275"/>
      <c r="JU272" s="275"/>
      <c r="JV272" s="275"/>
      <c r="JW272" s="275"/>
      <c r="JX272" s="275"/>
      <c r="JY272" s="275"/>
      <c r="JZ272" s="275"/>
      <c r="KA272" s="275"/>
      <c r="KB272" s="275"/>
      <c r="KC272" s="275"/>
      <c r="KD272" s="275"/>
      <c r="KE272" s="275"/>
      <c r="KF272" s="275"/>
      <c r="KG272" s="275"/>
      <c r="KH272" s="275"/>
      <c r="KI272" s="275"/>
      <c r="KJ272" s="275"/>
      <c r="KK272" s="275"/>
      <c r="KL272" s="275"/>
      <c r="KM272" s="275"/>
      <c r="KN272" s="275"/>
      <c r="KO272" s="275"/>
      <c r="KP272" s="275"/>
      <c r="KQ272" s="275"/>
      <c r="KR272" s="275"/>
      <c r="KS272" s="275"/>
      <c r="KT272" s="275"/>
      <c r="KU272" s="275"/>
      <c r="KV272" s="275"/>
      <c r="KW272" s="275"/>
      <c r="KX272" s="275"/>
      <c r="KY272" s="275"/>
      <c r="KZ272" s="275"/>
      <c r="LA272" s="275"/>
      <c r="LB272" s="275"/>
      <c r="LC272" s="275"/>
      <c r="LD272" s="275"/>
      <c r="LE272" s="275"/>
      <c r="LF272" s="275"/>
      <c r="LG272" s="275"/>
      <c r="LH272" s="275"/>
      <c r="LI272" s="275"/>
      <c r="LJ272" s="275"/>
      <c r="LK272" s="275"/>
      <c r="LL272" s="275"/>
      <c r="LM272" s="275"/>
      <c r="LN272" s="275"/>
      <c r="LO272" s="275"/>
      <c r="LP272" s="275"/>
      <c r="LQ272" s="275"/>
      <c r="LR272" s="275"/>
      <c r="LS272" s="275"/>
      <c r="LT272" s="275"/>
      <c r="LU272" s="275"/>
      <c r="LV272" s="275"/>
      <c r="LW272" s="275"/>
      <c r="LX272" s="275"/>
      <c r="LY272" s="275"/>
      <c r="LZ272" s="275"/>
      <c r="MA272" s="275"/>
      <c r="MB272" s="275"/>
      <c r="MC272" s="275"/>
      <c r="MD272" s="275"/>
      <c r="ME272" s="275"/>
      <c r="MF272" s="275"/>
      <c r="MG272" s="275"/>
      <c r="MH272" s="275"/>
      <c r="MI272" s="275"/>
      <c r="MJ272" s="275"/>
      <c r="MK272" s="275"/>
      <c r="ML272" s="275"/>
      <c r="MM272" s="275"/>
      <c r="MN272" s="275"/>
      <c r="MO272" s="275"/>
      <c r="MP272" s="275"/>
      <c r="MQ272" s="275"/>
      <c r="MR272" s="275"/>
      <c r="MS272" s="275"/>
      <c r="MT272" s="275"/>
      <c r="MU272" s="275"/>
      <c r="MV272" s="275"/>
      <c r="MW272" s="275"/>
      <c r="MX272" s="275"/>
      <c r="MY272" s="275"/>
      <c r="MZ272" s="275"/>
      <c r="NA272" s="275"/>
      <c r="NB272" s="275"/>
      <c r="NC272" s="275"/>
      <c r="ND272" s="275"/>
      <c r="NE272" s="275"/>
      <c r="NF272" s="275"/>
      <c r="NG272" s="275"/>
      <c r="NH272" s="275"/>
      <c r="NI272" s="275"/>
      <c r="NJ272" s="275"/>
      <c r="NK272" s="275"/>
      <c r="NL272" s="275"/>
      <c r="NM272" s="275"/>
      <c r="NN272" s="275"/>
      <c r="NO272" s="275"/>
      <c r="NP272" s="275"/>
      <c r="NQ272" s="275"/>
      <c r="NR272" s="275"/>
      <c r="NS272" s="275"/>
      <c r="NT272" s="275"/>
      <c r="NU272" s="275"/>
      <c r="NV272" s="275"/>
      <c r="NW272" s="275"/>
      <c r="NX272" s="275"/>
      <c r="NY272" s="275"/>
      <c r="NZ272" s="275"/>
      <c r="OA272" s="275"/>
      <c r="OB272" s="275"/>
      <c r="OC272" s="275"/>
      <c r="OD272" s="275"/>
      <c r="OE272" s="275"/>
      <c r="OF272" s="275"/>
      <c r="OG272" s="275"/>
      <c r="OH272" s="275"/>
      <c r="OI272" s="275"/>
      <c r="OJ272" s="275"/>
      <c r="OK272" s="275"/>
      <c r="OL272" s="275"/>
      <c r="OM272" s="275"/>
      <c r="ON272" s="275"/>
      <c r="OO272" s="275"/>
      <c r="OP272" s="275"/>
      <c r="OQ272" s="275"/>
      <c r="OR272" s="275"/>
      <c r="OS272" s="275"/>
      <c r="OT272" s="275"/>
      <c r="OU272" s="275"/>
      <c r="OV272" s="275"/>
      <c r="OW272" s="275"/>
      <c r="OX272" s="275"/>
      <c r="OY272" s="275"/>
      <c r="OZ272" s="275"/>
      <c r="PA272" s="275"/>
      <c r="PB272" s="275"/>
      <c r="PC272" s="275"/>
      <c r="PD272" s="275"/>
      <c r="PE272" s="275"/>
      <c r="PF272" s="275"/>
      <c r="PG272" s="275"/>
      <c r="PH272" s="275"/>
      <c r="PI272" s="275"/>
      <c r="PJ272" s="275"/>
      <c r="PK272" s="275"/>
      <c r="PL272" s="275"/>
      <c r="PM272" s="275"/>
      <c r="PN272" s="275"/>
      <c r="PO272" s="275"/>
      <c r="PP272" s="275"/>
      <c r="PQ272" s="275"/>
      <c r="PR272" s="275"/>
      <c r="PS272" s="275"/>
      <c r="PT272" s="275"/>
      <c r="PU272" s="275"/>
      <c r="PV272" s="275"/>
      <c r="PW272" s="275"/>
      <c r="PX272" s="275"/>
      <c r="PY272" s="275"/>
      <c r="PZ272" s="275"/>
      <c r="QA272" s="275"/>
      <c r="QB272" s="275"/>
      <c r="QC272" s="275"/>
      <c r="QD272" s="275"/>
      <c r="QE272" s="275"/>
      <c r="QF272" s="275"/>
      <c r="QG272" s="275"/>
      <c r="QH272" s="275"/>
      <c r="QI272" s="275"/>
      <c r="QJ272" s="275"/>
      <c r="QK272" s="275"/>
      <c r="QL272" s="275"/>
      <c r="QM272" s="275"/>
      <c r="QN272" s="275"/>
      <c r="QO272" s="275"/>
      <c r="QP272" s="275"/>
      <c r="QQ272" s="275"/>
      <c r="QR272" s="275"/>
      <c r="QS272" s="275"/>
      <c r="QT272" s="275"/>
      <c r="QU272" s="275"/>
      <c r="QV272" s="275"/>
      <c r="QW272" s="275"/>
      <c r="QX272" s="275"/>
      <c r="QY272" s="275"/>
      <c r="QZ272" s="275"/>
      <c r="RA272" s="275"/>
      <c r="RB272" s="275"/>
      <c r="RC272" s="275"/>
      <c r="RD272" s="275"/>
      <c r="RE272" s="275"/>
      <c r="RF272" s="275"/>
      <c r="RG272" s="275"/>
      <c r="RH272" s="275"/>
      <c r="RI272" s="275"/>
      <c r="RJ272" s="275"/>
      <c r="RK272" s="275"/>
      <c r="RL272" s="275"/>
      <c r="RM272" s="275"/>
      <c r="RN272" s="275"/>
      <c r="RO272" s="275"/>
      <c r="RP272" s="275"/>
      <c r="RQ272" s="275"/>
      <c r="RR272" s="275"/>
      <c r="RS272" s="275"/>
      <c r="RT272" s="275"/>
      <c r="RU272" s="275"/>
      <c r="RV272" s="275"/>
      <c r="RW272" s="275"/>
      <c r="RX272" s="275"/>
      <c r="RY272" s="275"/>
      <c r="RZ272" s="275"/>
      <c r="SA272" s="275"/>
      <c r="SB272" s="275"/>
      <c r="SC272" s="275"/>
      <c r="SD272" s="275"/>
      <c r="SE272" s="275"/>
      <c r="SF272" s="275"/>
      <c r="SG272" s="275"/>
      <c r="SH272" s="275"/>
      <c r="SI272" s="275"/>
      <c r="SJ272" s="275"/>
      <c r="SK272" s="275"/>
      <c r="SL272" s="275"/>
      <c r="SM272" s="275"/>
      <c r="SN272" s="275"/>
      <c r="SO272" s="275"/>
      <c r="SP272" s="275"/>
      <c r="SQ272" s="275"/>
      <c r="SR272" s="275"/>
      <c r="SS272" s="275"/>
      <c r="ST272" s="275"/>
      <c r="SU272" s="275"/>
      <c r="SV272" s="275"/>
      <c r="SW272" s="275"/>
      <c r="SX272" s="275"/>
      <c r="SY272" s="275"/>
      <c r="SZ272" s="275"/>
      <c r="TA272" s="275"/>
      <c r="TB272" s="275"/>
      <c r="TC272" s="275"/>
      <c r="TD272" s="275"/>
      <c r="TE272" s="275"/>
      <c r="TF272" s="275"/>
      <c r="TG272" s="275"/>
      <c r="TH272" s="275"/>
      <c r="TI272" s="275"/>
      <c r="TJ272" s="275"/>
      <c r="TK272" s="275"/>
      <c r="TL272" s="275"/>
      <c r="TM272" s="275"/>
      <c r="TN272" s="275"/>
      <c r="TO272" s="275"/>
      <c r="TP272" s="275"/>
      <c r="TQ272" s="275"/>
      <c r="TR272" s="275"/>
      <c r="TS272" s="275"/>
      <c r="TT272" s="275"/>
      <c r="TU272" s="275"/>
      <c r="TV272" s="275"/>
      <c r="TW272" s="275"/>
      <c r="TX272" s="275"/>
      <c r="TY272" s="275"/>
      <c r="TZ272" s="275"/>
      <c r="UA272" s="275"/>
      <c r="UB272" s="275"/>
      <c r="UC272" s="275"/>
      <c r="UD272" s="275"/>
      <c r="UE272" s="275"/>
      <c r="UF272" s="275"/>
      <c r="UG272" s="275"/>
      <c r="UH272" s="275"/>
      <c r="UI272" s="275"/>
      <c r="UJ272" s="275"/>
      <c r="UK272" s="275"/>
      <c r="UL272" s="275"/>
      <c r="UM272" s="275"/>
      <c r="UN272" s="275"/>
      <c r="UO272" s="275"/>
      <c r="UP272" s="275"/>
      <c r="UQ272" s="275"/>
      <c r="UR272" s="275"/>
      <c r="US272" s="275"/>
      <c r="UT272" s="275"/>
      <c r="UU272" s="275"/>
      <c r="UV272" s="275"/>
      <c r="UW272" s="275"/>
      <c r="UX272" s="275"/>
      <c r="UY272" s="275"/>
      <c r="UZ272" s="275"/>
      <c r="VA272" s="275"/>
      <c r="VB272" s="275"/>
      <c r="VC272" s="275"/>
      <c r="VD272" s="275"/>
      <c r="VE272" s="275"/>
      <c r="VF272" s="275"/>
      <c r="VG272" s="275"/>
      <c r="VH272" s="275"/>
      <c r="VI272" s="275"/>
      <c r="VJ272" s="275"/>
      <c r="VK272" s="275"/>
      <c r="VL272" s="275"/>
      <c r="VM272" s="275"/>
      <c r="VN272" s="275"/>
      <c r="VO272" s="275"/>
      <c r="VP272" s="275"/>
      <c r="VQ272" s="275"/>
      <c r="VR272" s="275"/>
      <c r="VS272" s="275"/>
      <c r="VT272" s="275"/>
      <c r="VU272" s="275"/>
      <c r="VV272" s="275"/>
      <c r="VW272" s="275"/>
      <c r="VX272" s="275"/>
      <c r="VY272" s="275"/>
      <c r="VZ272" s="275"/>
      <c r="WA272" s="275"/>
      <c r="WB272" s="275"/>
      <c r="WC272" s="275"/>
      <c r="WD272" s="275"/>
      <c r="WE272" s="275"/>
      <c r="WF272" s="275"/>
      <c r="WG272" s="275"/>
      <c r="WH272" s="275"/>
      <c r="WI272" s="275"/>
      <c r="WJ272" s="275"/>
      <c r="WK272" s="275"/>
    </row>
    <row r="273" s="197" customFormat="1" ht="18" customHeight="1">
      <c r="A273" s="611">
        <v>3</v>
      </c>
      <c r="B273" s="626" t="s">
        <v>301</v>
      </c>
      <c r="C273" s="627" t="s">
        <v>302</v>
      </c>
      <c r="D273" s="628"/>
      <c r="E273" s="171"/>
      <c r="F273" s="629"/>
      <c r="G273" s="53" t="s">
        <v>303</v>
      </c>
      <c r="H273" s="618">
        <v>14.300000000000001</v>
      </c>
      <c r="I273" s="630">
        <v>4.2999999999999998</v>
      </c>
      <c r="J273" s="631"/>
      <c r="K273" s="632"/>
      <c r="L273" s="205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75"/>
      <c r="BH273" s="275"/>
      <c r="BI273" s="275"/>
      <c r="BJ273" s="275"/>
      <c r="BK273" s="275"/>
      <c r="BL273" s="275"/>
      <c r="BM273" s="275"/>
      <c r="BN273" s="275"/>
      <c r="BO273" s="275"/>
      <c r="BP273" s="275"/>
      <c r="BQ273" s="275"/>
      <c r="BR273" s="275"/>
      <c r="BS273" s="275"/>
      <c r="BT273" s="275"/>
      <c r="BU273" s="275"/>
      <c r="BV273" s="275"/>
      <c r="BW273" s="275"/>
      <c r="BX273" s="275"/>
      <c r="BY273" s="275"/>
      <c r="BZ273" s="275"/>
      <c r="CA273" s="275"/>
      <c r="CB273" s="275"/>
      <c r="CC273" s="275"/>
      <c r="CD273" s="275"/>
      <c r="CE273" s="275"/>
      <c r="CF273" s="275"/>
      <c r="CG273" s="275"/>
      <c r="CH273" s="275"/>
      <c r="CI273" s="275"/>
      <c r="CJ273" s="275"/>
      <c r="CK273" s="275"/>
      <c r="CL273" s="275"/>
      <c r="CM273" s="275"/>
      <c r="CN273" s="275"/>
      <c r="CO273" s="275"/>
      <c r="CP273" s="275"/>
      <c r="CQ273" s="275"/>
      <c r="CR273" s="275"/>
      <c r="CS273" s="275"/>
      <c r="CT273" s="275"/>
      <c r="CU273" s="275"/>
      <c r="CV273" s="275"/>
      <c r="CW273" s="275"/>
      <c r="CX273" s="275"/>
      <c r="CY273" s="275"/>
      <c r="CZ273" s="275"/>
      <c r="DA273" s="275"/>
      <c r="DB273" s="275"/>
      <c r="DC273" s="275"/>
      <c r="DD273" s="275"/>
      <c r="DE273" s="275"/>
      <c r="DF273" s="275"/>
      <c r="DG273" s="275"/>
      <c r="DH273" s="275"/>
      <c r="DI273" s="275"/>
      <c r="DJ273" s="275"/>
      <c r="DK273" s="275"/>
      <c r="DL273" s="275"/>
      <c r="DM273" s="275"/>
      <c r="DN273" s="275"/>
      <c r="DO273" s="275"/>
      <c r="DP273" s="275"/>
      <c r="DQ273" s="275"/>
      <c r="DR273" s="275"/>
      <c r="DS273" s="275"/>
      <c r="DT273" s="275"/>
      <c r="DU273" s="275"/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5"/>
      <c r="EJ273" s="275"/>
      <c r="EK273" s="275"/>
      <c r="EL273" s="275"/>
      <c r="EM273" s="275"/>
      <c r="EN273" s="275"/>
      <c r="EO273" s="275"/>
      <c r="EP273" s="275"/>
      <c r="EQ273" s="275"/>
      <c r="ER273" s="275"/>
      <c r="ES273" s="275"/>
      <c r="ET273" s="275"/>
      <c r="EU273" s="275"/>
      <c r="EV273" s="275"/>
      <c r="EW273" s="275"/>
      <c r="EX273" s="275"/>
      <c r="EY273" s="275"/>
      <c r="EZ273" s="275"/>
      <c r="FA273" s="275"/>
      <c r="FB273" s="275"/>
      <c r="FC273" s="275"/>
      <c r="FD273" s="275"/>
      <c r="FE273" s="275"/>
      <c r="FF273" s="275"/>
      <c r="FG273" s="275"/>
      <c r="FH273" s="275"/>
      <c r="FI273" s="275"/>
      <c r="FJ273" s="275"/>
      <c r="FK273" s="275"/>
      <c r="FL273" s="275"/>
      <c r="FM273" s="275"/>
      <c r="FN273" s="275"/>
      <c r="FO273" s="275"/>
      <c r="FP273" s="275"/>
      <c r="FQ273" s="275"/>
      <c r="FR273" s="275"/>
      <c r="FS273" s="275"/>
      <c r="FT273" s="275"/>
      <c r="FU273" s="275"/>
      <c r="FV273" s="275"/>
      <c r="FW273" s="275"/>
      <c r="FX273" s="275"/>
      <c r="FY273" s="275"/>
      <c r="FZ273" s="275"/>
      <c r="GA273" s="275"/>
      <c r="GB273" s="275"/>
      <c r="GC273" s="275"/>
      <c r="GD273" s="275"/>
      <c r="GE273" s="275"/>
      <c r="GF273" s="275"/>
      <c r="GG273" s="275"/>
      <c r="GH273" s="275"/>
      <c r="GI273" s="275"/>
      <c r="GJ273" s="275"/>
      <c r="GK273" s="275"/>
      <c r="GL273" s="275"/>
      <c r="GM273" s="275"/>
      <c r="GN273" s="275"/>
      <c r="GO273" s="275"/>
      <c r="GP273" s="275"/>
      <c r="GQ273" s="275"/>
      <c r="GR273" s="275"/>
      <c r="GS273" s="275"/>
      <c r="GT273" s="275"/>
      <c r="GU273" s="275"/>
      <c r="GV273" s="275"/>
      <c r="GW273" s="275"/>
      <c r="GX273" s="275"/>
      <c r="GY273" s="275"/>
      <c r="GZ273" s="275"/>
      <c r="HA273" s="275"/>
      <c r="HB273" s="275"/>
      <c r="HC273" s="275"/>
      <c r="HD273" s="275"/>
      <c r="HE273" s="275"/>
      <c r="HF273" s="275"/>
      <c r="HG273" s="275"/>
      <c r="HH273" s="275"/>
      <c r="HI273" s="275"/>
      <c r="HJ273" s="275"/>
      <c r="HK273" s="275"/>
      <c r="HL273" s="275"/>
      <c r="HM273" s="275"/>
      <c r="HN273" s="275"/>
      <c r="HO273" s="275"/>
      <c r="HP273" s="275"/>
      <c r="HQ273" s="275"/>
      <c r="HR273" s="275"/>
      <c r="HS273" s="275"/>
      <c r="HT273" s="275"/>
      <c r="HU273" s="275"/>
      <c r="HV273" s="275"/>
      <c r="HW273" s="275"/>
      <c r="HX273" s="275"/>
      <c r="HY273" s="275"/>
      <c r="HZ273" s="275"/>
      <c r="IA273" s="275"/>
      <c r="IB273" s="275"/>
      <c r="IC273" s="275"/>
      <c r="ID273" s="275"/>
      <c r="IE273" s="275"/>
      <c r="IF273" s="275"/>
      <c r="IG273" s="275"/>
      <c r="IH273" s="275"/>
      <c r="II273" s="275"/>
      <c r="IJ273" s="275"/>
      <c r="IK273" s="275"/>
      <c r="IL273" s="275"/>
      <c r="IM273" s="275"/>
      <c r="IN273" s="275"/>
      <c r="IO273" s="275"/>
      <c r="IP273" s="275"/>
      <c r="IQ273" s="275"/>
      <c r="IR273" s="275"/>
      <c r="IS273" s="275"/>
      <c r="IT273" s="275"/>
      <c r="IU273" s="275"/>
      <c r="IV273" s="275"/>
      <c r="IW273" s="275"/>
      <c r="IX273" s="275"/>
      <c r="IY273" s="275"/>
      <c r="IZ273" s="275"/>
      <c r="JA273" s="275"/>
      <c r="JB273" s="275"/>
      <c r="JC273" s="275"/>
      <c r="JD273" s="275"/>
      <c r="JE273" s="275"/>
      <c r="JF273" s="275"/>
      <c r="JG273" s="275"/>
      <c r="JH273" s="275"/>
      <c r="JI273" s="275"/>
      <c r="JJ273" s="275"/>
      <c r="JK273" s="275"/>
      <c r="JL273" s="275"/>
      <c r="JM273" s="275"/>
      <c r="JN273" s="275"/>
      <c r="JO273" s="275"/>
      <c r="JP273" s="275"/>
      <c r="JQ273" s="275"/>
      <c r="JR273" s="275"/>
      <c r="JS273" s="275"/>
      <c r="JT273" s="275"/>
      <c r="JU273" s="275"/>
      <c r="JV273" s="275"/>
      <c r="JW273" s="275"/>
      <c r="JX273" s="275"/>
      <c r="JY273" s="275"/>
      <c r="JZ273" s="275"/>
      <c r="KA273" s="275"/>
      <c r="KB273" s="275"/>
      <c r="KC273" s="275"/>
      <c r="KD273" s="275"/>
      <c r="KE273" s="275"/>
      <c r="KF273" s="275"/>
      <c r="KG273" s="275"/>
      <c r="KH273" s="275"/>
      <c r="KI273" s="275"/>
      <c r="KJ273" s="275"/>
      <c r="KK273" s="275"/>
      <c r="KL273" s="275"/>
      <c r="KM273" s="275"/>
      <c r="KN273" s="275"/>
      <c r="KO273" s="275"/>
      <c r="KP273" s="275"/>
      <c r="KQ273" s="275"/>
      <c r="KR273" s="275"/>
      <c r="KS273" s="275"/>
      <c r="KT273" s="275"/>
      <c r="KU273" s="275"/>
      <c r="KV273" s="275"/>
      <c r="KW273" s="275"/>
      <c r="KX273" s="275"/>
      <c r="KY273" s="275"/>
      <c r="KZ273" s="275"/>
      <c r="LA273" s="275"/>
      <c r="LB273" s="275"/>
      <c r="LC273" s="275"/>
      <c r="LD273" s="275"/>
      <c r="LE273" s="275"/>
      <c r="LF273" s="275"/>
      <c r="LG273" s="275"/>
      <c r="LH273" s="275"/>
      <c r="LI273" s="275"/>
      <c r="LJ273" s="275"/>
      <c r="LK273" s="275"/>
      <c r="LL273" s="275"/>
      <c r="LM273" s="275"/>
      <c r="LN273" s="275"/>
      <c r="LO273" s="275"/>
      <c r="LP273" s="275"/>
      <c r="LQ273" s="275"/>
      <c r="LR273" s="275"/>
      <c r="LS273" s="275"/>
      <c r="LT273" s="275"/>
      <c r="LU273" s="275"/>
      <c r="LV273" s="275"/>
      <c r="LW273" s="275"/>
      <c r="LX273" s="275"/>
      <c r="LY273" s="275"/>
      <c r="LZ273" s="275"/>
      <c r="MA273" s="275"/>
      <c r="MB273" s="275"/>
      <c r="MC273" s="275"/>
      <c r="MD273" s="275"/>
      <c r="ME273" s="275"/>
      <c r="MF273" s="275"/>
      <c r="MG273" s="275"/>
      <c r="MH273" s="275"/>
      <c r="MI273" s="275"/>
      <c r="MJ273" s="275"/>
      <c r="MK273" s="275"/>
      <c r="ML273" s="275"/>
      <c r="MM273" s="275"/>
      <c r="MN273" s="275"/>
      <c r="MO273" s="275"/>
      <c r="MP273" s="275"/>
      <c r="MQ273" s="275"/>
      <c r="MR273" s="275"/>
      <c r="MS273" s="275"/>
      <c r="MT273" s="275"/>
      <c r="MU273" s="275"/>
      <c r="MV273" s="275"/>
      <c r="MW273" s="275"/>
      <c r="MX273" s="275"/>
      <c r="MY273" s="275"/>
      <c r="MZ273" s="275"/>
      <c r="NA273" s="275"/>
      <c r="NB273" s="275"/>
      <c r="NC273" s="275"/>
      <c r="ND273" s="275"/>
      <c r="NE273" s="275"/>
      <c r="NF273" s="275"/>
      <c r="NG273" s="275"/>
      <c r="NH273" s="275"/>
      <c r="NI273" s="275"/>
      <c r="NJ273" s="275"/>
      <c r="NK273" s="275"/>
      <c r="NL273" s="275"/>
      <c r="NM273" s="275"/>
      <c r="NN273" s="275"/>
      <c r="NO273" s="275"/>
      <c r="NP273" s="275"/>
      <c r="NQ273" s="275"/>
      <c r="NR273" s="275"/>
      <c r="NS273" s="275"/>
      <c r="NT273" s="275"/>
      <c r="NU273" s="275"/>
      <c r="NV273" s="275"/>
      <c r="NW273" s="275"/>
      <c r="NX273" s="275"/>
      <c r="NY273" s="275"/>
      <c r="NZ273" s="275"/>
      <c r="OA273" s="275"/>
      <c r="OB273" s="275"/>
      <c r="OC273" s="275"/>
      <c r="OD273" s="275"/>
      <c r="OE273" s="275"/>
      <c r="OF273" s="275"/>
      <c r="OG273" s="275"/>
      <c r="OH273" s="275"/>
      <c r="OI273" s="275"/>
      <c r="OJ273" s="275"/>
      <c r="OK273" s="275"/>
      <c r="OL273" s="275"/>
      <c r="OM273" s="275"/>
      <c r="ON273" s="275"/>
      <c r="OO273" s="275"/>
      <c r="OP273" s="275"/>
      <c r="OQ273" s="275"/>
      <c r="OR273" s="275"/>
      <c r="OS273" s="275"/>
      <c r="OT273" s="275"/>
      <c r="OU273" s="275"/>
      <c r="OV273" s="275"/>
      <c r="OW273" s="275"/>
      <c r="OX273" s="275"/>
      <c r="OY273" s="275"/>
      <c r="OZ273" s="275"/>
      <c r="PA273" s="275"/>
      <c r="PB273" s="275"/>
      <c r="PC273" s="275"/>
      <c r="PD273" s="275"/>
      <c r="PE273" s="275"/>
      <c r="PF273" s="275"/>
      <c r="PG273" s="275"/>
      <c r="PH273" s="275"/>
      <c r="PI273" s="275"/>
      <c r="PJ273" s="275"/>
      <c r="PK273" s="275"/>
      <c r="PL273" s="275"/>
      <c r="PM273" s="275"/>
      <c r="PN273" s="275"/>
      <c r="PO273" s="275"/>
      <c r="PP273" s="275"/>
      <c r="PQ273" s="275"/>
      <c r="PR273" s="275"/>
      <c r="PS273" s="275"/>
      <c r="PT273" s="275"/>
      <c r="PU273" s="275"/>
      <c r="PV273" s="275"/>
      <c r="PW273" s="275"/>
      <c r="PX273" s="275"/>
      <c r="PY273" s="275"/>
      <c r="PZ273" s="275"/>
      <c r="QA273" s="275"/>
      <c r="QB273" s="275"/>
      <c r="QC273" s="275"/>
      <c r="QD273" s="275"/>
      <c r="QE273" s="275"/>
      <c r="QF273" s="275"/>
      <c r="QG273" s="275"/>
      <c r="QH273" s="275"/>
      <c r="QI273" s="275"/>
      <c r="QJ273" s="275"/>
      <c r="QK273" s="275"/>
      <c r="QL273" s="275"/>
      <c r="QM273" s="275"/>
      <c r="QN273" s="275"/>
      <c r="QO273" s="275"/>
      <c r="QP273" s="275"/>
      <c r="QQ273" s="275"/>
      <c r="QR273" s="275"/>
      <c r="QS273" s="275"/>
      <c r="QT273" s="275"/>
      <c r="QU273" s="275"/>
      <c r="QV273" s="275"/>
      <c r="QW273" s="275"/>
      <c r="QX273" s="275"/>
      <c r="QY273" s="275"/>
      <c r="QZ273" s="275"/>
      <c r="RA273" s="275"/>
      <c r="RB273" s="275"/>
      <c r="RC273" s="275"/>
      <c r="RD273" s="275"/>
      <c r="RE273" s="275"/>
      <c r="RF273" s="275"/>
      <c r="RG273" s="275"/>
      <c r="RH273" s="275"/>
      <c r="RI273" s="275"/>
      <c r="RJ273" s="275"/>
      <c r="RK273" s="275"/>
      <c r="RL273" s="275"/>
      <c r="RM273" s="275"/>
      <c r="RN273" s="275"/>
      <c r="RO273" s="275"/>
      <c r="RP273" s="275"/>
      <c r="RQ273" s="275"/>
      <c r="RR273" s="275"/>
      <c r="RS273" s="275"/>
      <c r="RT273" s="275"/>
      <c r="RU273" s="275"/>
      <c r="RV273" s="275"/>
      <c r="RW273" s="275"/>
      <c r="RX273" s="275"/>
      <c r="RY273" s="275"/>
      <c r="RZ273" s="275"/>
      <c r="SA273" s="275"/>
      <c r="SB273" s="275"/>
      <c r="SC273" s="275"/>
      <c r="SD273" s="275"/>
      <c r="SE273" s="275"/>
      <c r="SF273" s="275"/>
      <c r="SG273" s="275"/>
      <c r="SH273" s="275"/>
      <c r="SI273" s="275"/>
      <c r="SJ273" s="275"/>
      <c r="SK273" s="275"/>
      <c r="SL273" s="275"/>
      <c r="SM273" s="275"/>
      <c r="SN273" s="275"/>
      <c r="SO273" s="275"/>
      <c r="SP273" s="275"/>
      <c r="SQ273" s="275"/>
      <c r="SR273" s="275"/>
      <c r="SS273" s="275"/>
      <c r="ST273" s="275"/>
      <c r="SU273" s="275"/>
      <c r="SV273" s="275"/>
      <c r="SW273" s="275"/>
      <c r="SX273" s="275"/>
      <c r="SY273" s="275"/>
      <c r="SZ273" s="275"/>
      <c r="TA273" s="275"/>
      <c r="TB273" s="275"/>
      <c r="TC273" s="275"/>
      <c r="TD273" s="275"/>
      <c r="TE273" s="275"/>
      <c r="TF273" s="275"/>
      <c r="TG273" s="275"/>
      <c r="TH273" s="275"/>
      <c r="TI273" s="275"/>
      <c r="TJ273" s="275"/>
      <c r="TK273" s="275"/>
      <c r="TL273" s="275"/>
      <c r="TM273" s="275"/>
      <c r="TN273" s="275"/>
      <c r="TO273" s="275"/>
      <c r="TP273" s="275"/>
      <c r="TQ273" s="275"/>
      <c r="TR273" s="275"/>
      <c r="TS273" s="275"/>
      <c r="TT273" s="275"/>
      <c r="TU273" s="275"/>
      <c r="TV273" s="275"/>
      <c r="TW273" s="275"/>
      <c r="TX273" s="275"/>
      <c r="TY273" s="275"/>
      <c r="TZ273" s="275"/>
      <c r="UA273" s="275"/>
      <c r="UB273" s="275"/>
      <c r="UC273" s="275"/>
      <c r="UD273" s="275"/>
      <c r="UE273" s="275"/>
      <c r="UF273" s="275"/>
      <c r="UG273" s="275"/>
      <c r="UH273" s="275"/>
      <c r="UI273" s="275"/>
      <c r="UJ273" s="275"/>
      <c r="UK273" s="275"/>
      <c r="UL273" s="275"/>
      <c r="UM273" s="275"/>
      <c r="UN273" s="275"/>
      <c r="UO273" s="275"/>
      <c r="UP273" s="275"/>
      <c r="UQ273" s="275"/>
      <c r="UR273" s="275"/>
      <c r="US273" s="275"/>
      <c r="UT273" s="275"/>
      <c r="UU273" s="275"/>
      <c r="UV273" s="275"/>
      <c r="UW273" s="275"/>
      <c r="UX273" s="275"/>
      <c r="UY273" s="275"/>
      <c r="UZ273" s="275"/>
      <c r="VA273" s="275"/>
      <c r="VB273" s="275"/>
      <c r="VC273" s="275"/>
      <c r="VD273" s="275"/>
      <c r="VE273" s="275"/>
      <c r="VF273" s="275"/>
      <c r="VG273" s="275"/>
      <c r="VH273" s="275"/>
      <c r="VI273" s="275"/>
      <c r="VJ273" s="275"/>
      <c r="VK273" s="275"/>
      <c r="VL273" s="275"/>
      <c r="VM273" s="275"/>
      <c r="VN273" s="275"/>
      <c r="VO273" s="275"/>
      <c r="VP273" s="275"/>
      <c r="VQ273" s="275"/>
      <c r="VR273" s="275"/>
      <c r="VS273" s="275"/>
      <c r="VT273" s="275"/>
      <c r="VU273" s="275"/>
      <c r="VV273" s="275"/>
      <c r="VW273" s="275"/>
      <c r="VX273" s="275"/>
      <c r="VY273" s="275"/>
      <c r="VZ273" s="275"/>
      <c r="WA273" s="275"/>
      <c r="WB273" s="275"/>
      <c r="WC273" s="275"/>
      <c r="WD273" s="275"/>
      <c r="WE273" s="275"/>
      <c r="WF273" s="275"/>
      <c r="WG273" s="275"/>
      <c r="WH273" s="275"/>
      <c r="WI273" s="275"/>
      <c r="WJ273" s="275"/>
      <c r="WK273" s="275"/>
    </row>
    <row r="274" s="197" customFormat="1" ht="35.25" customHeight="1">
      <c r="A274" s="633">
        <v>4</v>
      </c>
      <c r="B274" s="175" t="s">
        <v>296</v>
      </c>
      <c r="C274" s="175" t="s">
        <v>304</v>
      </c>
      <c r="D274" s="4"/>
      <c r="E274" s="171"/>
      <c r="F274" s="171"/>
      <c r="G274" s="53" t="s">
        <v>305</v>
      </c>
      <c r="H274" s="73">
        <v>103</v>
      </c>
      <c r="I274" s="73"/>
      <c r="J274" s="181">
        <v>10</v>
      </c>
      <c r="K274" s="257"/>
      <c r="L274" s="205"/>
      <c r="M274" s="206"/>
      <c r="N274" s="206"/>
      <c r="O274" s="206"/>
      <c r="P274" s="206"/>
      <c r="Q274" s="275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7"/>
      <c r="BH274" s="197"/>
      <c r="BI274" s="197"/>
      <c r="BJ274" s="197"/>
      <c r="BK274" s="197"/>
      <c r="BL274" s="197"/>
      <c r="BM274" s="197"/>
      <c r="BN274" s="197"/>
      <c r="BO274" s="197"/>
      <c r="BP274" s="197"/>
      <c r="BQ274" s="197"/>
      <c r="BR274" s="197"/>
      <c r="BS274" s="197"/>
      <c r="BT274" s="197"/>
      <c r="BU274" s="197"/>
      <c r="BV274" s="197"/>
      <c r="BW274" s="197"/>
      <c r="BX274" s="197"/>
      <c r="BY274" s="197"/>
      <c r="BZ274" s="197"/>
      <c r="CA274" s="197"/>
      <c r="CB274" s="197"/>
      <c r="CC274" s="197"/>
      <c r="CD274" s="197"/>
      <c r="CE274" s="197"/>
      <c r="CF274" s="197"/>
      <c r="CG274" s="197"/>
      <c r="CH274" s="197"/>
      <c r="CI274" s="197"/>
      <c r="CJ274" s="197"/>
      <c r="CK274" s="197"/>
      <c r="CL274" s="197"/>
      <c r="CM274" s="197"/>
      <c r="CN274" s="197"/>
      <c r="CO274" s="197"/>
      <c r="CP274" s="197"/>
      <c r="CQ274" s="197"/>
      <c r="CR274" s="197"/>
      <c r="CS274" s="197"/>
      <c r="CT274" s="197"/>
      <c r="CU274" s="197"/>
      <c r="CV274" s="197"/>
      <c r="CW274" s="197"/>
      <c r="CX274" s="197"/>
      <c r="CY274" s="197"/>
      <c r="CZ274" s="197"/>
      <c r="DA274" s="197"/>
      <c r="DB274" s="197"/>
      <c r="DC274" s="197"/>
      <c r="DD274" s="197"/>
      <c r="DE274" s="197"/>
      <c r="DF274" s="197"/>
      <c r="DG274" s="197"/>
      <c r="DH274" s="197"/>
      <c r="DI274" s="197"/>
      <c r="DJ274" s="197"/>
      <c r="DK274" s="197"/>
      <c r="DL274" s="197"/>
      <c r="DM274" s="197"/>
      <c r="DN274" s="197"/>
      <c r="DO274" s="197"/>
      <c r="DP274" s="197"/>
      <c r="DQ274" s="197"/>
      <c r="DR274" s="197"/>
      <c r="DS274" s="197"/>
      <c r="DT274" s="197"/>
      <c r="DU274" s="197"/>
      <c r="DV274" s="197"/>
      <c r="DW274" s="197"/>
      <c r="DX274" s="197"/>
      <c r="DY274" s="197"/>
      <c r="DZ274" s="197"/>
      <c r="EA274" s="197"/>
      <c r="EB274" s="197"/>
      <c r="EC274" s="197"/>
      <c r="ED274" s="197"/>
      <c r="EE274" s="197"/>
      <c r="EF274" s="197"/>
      <c r="EG274" s="197"/>
      <c r="EH274" s="197"/>
      <c r="EI274" s="197"/>
      <c r="EJ274" s="197"/>
      <c r="EK274" s="197"/>
      <c r="EL274" s="197"/>
      <c r="EM274" s="197"/>
      <c r="EN274" s="197"/>
      <c r="EO274" s="197"/>
      <c r="EP274" s="197"/>
      <c r="EQ274" s="197"/>
      <c r="ER274" s="197"/>
      <c r="ES274" s="197"/>
      <c r="ET274" s="197"/>
      <c r="EU274" s="197"/>
      <c r="EV274" s="197"/>
      <c r="EW274" s="197"/>
      <c r="EX274" s="197"/>
      <c r="EY274" s="197"/>
      <c r="EZ274" s="197"/>
      <c r="FA274" s="197"/>
      <c r="FB274" s="197"/>
      <c r="FC274" s="197"/>
      <c r="FD274" s="197"/>
      <c r="FE274" s="197"/>
      <c r="FF274" s="197"/>
      <c r="FG274" s="197"/>
      <c r="FH274" s="197"/>
      <c r="FI274" s="197"/>
      <c r="FJ274" s="197"/>
      <c r="FK274" s="197"/>
      <c r="FL274" s="197"/>
      <c r="FM274" s="197"/>
      <c r="FN274" s="197"/>
      <c r="FO274" s="197"/>
      <c r="FP274" s="197"/>
      <c r="FQ274" s="197"/>
      <c r="FR274" s="197"/>
      <c r="FS274" s="197"/>
      <c r="FT274" s="197"/>
      <c r="FU274" s="197"/>
      <c r="FV274" s="197"/>
      <c r="FW274" s="197"/>
      <c r="FX274" s="197"/>
      <c r="FY274" s="197"/>
      <c r="FZ274" s="197"/>
      <c r="GA274" s="197"/>
      <c r="GB274" s="197"/>
      <c r="GC274" s="197"/>
      <c r="GD274" s="197"/>
      <c r="GE274" s="197"/>
      <c r="GF274" s="197"/>
      <c r="GG274" s="197"/>
      <c r="GH274" s="197"/>
      <c r="GI274" s="197"/>
      <c r="GJ274" s="197"/>
      <c r="GK274" s="197"/>
      <c r="GL274" s="197"/>
      <c r="GM274" s="197"/>
      <c r="GN274" s="197"/>
      <c r="GO274" s="197"/>
      <c r="GP274" s="197"/>
      <c r="GQ274" s="197"/>
      <c r="GR274" s="197"/>
      <c r="GS274" s="197"/>
      <c r="GT274" s="197"/>
      <c r="GU274" s="197"/>
      <c r="GV274" s="197"/>
      <c r="GW274" s="197"/>
      <c r="GX274" s="197"/>
      <c r="GY274" s="197"/>
      <c r="GZ274" s="197"/>
      <c r="HA274" s="197"/>
      <c r="HB274" s="197"/>
      <c r="HC274" s="197"/>
      <c r="HD274" s="197"/>
      <c r="HE274" s="197"/>
      <c r="HF274" s="197"/>
      <c r="HG274" s="197"/>
      <c r="HH274" s="197"/>
      <c r="HI274" s="197"/>
      <c r="HJ274" s="197"/>
      <c r="HK274" s="197"/>
      <c r="HL274" s="197"/>
      <c r="HM274" s="197"/>
      <c r="HN274" s="197"/>
      <c r="HO274" s="197"/>
      <c r="HP274" s="197"/>
      <c r="HQ274" s="197"/>
      <c r="HR274" s="197"/>
      <c r="HS274" s="197"/>
      <c r="HT274" s="197"/>
      <c r="HU274" s="197"/>
      <c r="HV274" s="197"/>
      <c r="HW274" s="197"/>
      <c r="HX274" s="197"/>
      <c r="HY274" s="197"/>
      <c r="HZ274" s="197"/>
      <c r="IA274" s="197"/>
      <c r="IB274" s="197"/>
      <c r="IC274" s="197"/>
      <c r="ID274" s="197"/>
      <c r="IE274" s="197"/>
      <c r="IF274" s="197"/>
      <c r="IG274" s="197"/>
      <c r="IH274" s="197"/>
      <c r="II274" s="197"/>
      <c r="IJ274" s="197"/>
      <c r="IK274" s="197"/>
      <c r="IL274" s="197"/>
      <c r="IM274" s="197"/>
      <c r="IN274" s="197"/>
      <c r="IO274" s="197"/>
      <c r="IP274" s="197"/>
      <c r="IQ274" s="197"/>
      <c r="IR274" s="197"/>
      <c r="IS274" s="197"/>
      <c r="IT274" s="197"/>
      <c r="IU274" s="197"/>
      <c r="IV274" s="197"/>
      <c r="IW274" s="197"/>
      <c r="IX274" s="197"/>
      <c r="IY274" s="197"/>
      <c r="IZ274" s="197"/>
      <c r="JA274" s="197"/>
      <c r="JB274" s="197"/>
      <c r="JC274" s="197"/>
      <c r="JD274" s="197"/>
      <c r="JE274" s="197"/>
      <c r="JF274" s="197"/>
      <c r="JG274" s="197"/>
      <c r="JH274" s="197"/>
      <c r="JI274" s="197"/>
      <c r="JJ274" s="197"/>
      <c r="JK274" s="197"/>
      <c r="JL274" s="197"/>
      <c r="JM274" s="197"/>
      <c r="JN274" s="197"/>
      <c r="JO274" s="197"/>
      <c r="JP274" s="197"/>
      <c r="JQ274" s="197"/>
      <c r="JR274" s="197"/>
      <c r="JS274" s="197"/>
      <c r="JT274" s="197"/>
      <c r="JU274" s="197"/>
      <c r="JV274" s="197"/>
      <c r="JW274" s="197"/>
      <c r="JX274" s="197"/>
      <c r="JY274" s="197"/>
      <c r="JZ274" s="197"/>
      <c r="KA274" s="197"/>
      <c r="KB274" s="197"/>
      <c r="KC274" s="197"/>
      <c r="KD274" s="197"/>
      <c r="KE274" s="197"/>
      <c r="KF274" s="197"/>
      <c r="KG274" s="197"/>
      <c r="KH274" s="197"/>
      <c r="KI274" s="197"/>
      <c r="KJ274" s="197"/>
      <c r="KK274" s="197"/>
      <c r="KL274" s="197"/>
      <c r="KM274" s="197"/>
      <c r="KN274" s="197"/>
      <c r="KO274" s="197"/>
      <c r="KP274" s="197"/>
      <c r="KQ274" s="197"/>
      <c r="KR274" s="197"/>
      <c r="KS274" s="197"/>
      <c r="KT274" s="197"/>
      <c r="KU274" s="197"/>
      <c r="KV274" s="197"/>
      <c r="KW274" s="197"/>
      <c r="KX274" s="197"/>
      <c r="KY274" s="197"/>
      <c r="KZ274" s="197"/>
      <c r="LA274" s="197"/>
      <c r="LB274" s="197"/>
      <c r="LC274" s="197"/>
      <c r="LD274" s="197"/>
      <c r="LE274" s="197"/>
      <c r="LF274" s="197"/>
      <c r="LG274" s="197"/>
      <c r="LH274" s="197"/>
      <c r="LI274" s="197"/>
      <c r="LJ274" s="197"/>
      <c r="LK274" s="197"/>
      <c r="LL274" s="197"/>
      <c r="LM274" s="197"/>
      <c r="LN274" s="197"/>
      <c r="LO274" s="197"/>
      <c r="LP274" s="197"/>
      <c r="LQ274" s="197"/>
      <c r="LR274" s="197"/>
      <c r="LS274" s="197"/>
      <c r="LT274" s="197"/>
      <c r="LU274" s="197"/>
      <c r="LV274" s="197"/>
      <c r="LW274" s="197"/>
      <c r="LX274" s="197"/>
      <c r="LY274" s="197"/>
      <c r="LZ274" s="197"/>
      <c r="MA274" s="197"/>
      <c r="MB274" s="197"/>
      <c r="MC274" s="197"/>
      <c r="MD274" s="197"/>
      <c r="ME274" s="197"/>
      <c r="MF274" s="197"/>
      <c r="MG274" s="197"/>
      <c r="MH274" s="197"/>
      <c r="MI274" s="197"/>
      <c r="MJ274" s="197"/>
      <c r="MK274" s="197"/>
      <c r="ML274" s="197"/>
      <c r="MM274" s="197"/>
      <c r="MN274" s="197"/>
      <c r="MO274" s="197"/>
      <c r="MP274" s="197"/>
      <c r="MQ274" s="197"/>
      <c r="MR274" s="197"/>
      <c r="MS274" s="197"/>
      <c r="MT274" s="197"/>
      <c r="MU274" s="197"/>
      <c r="MV274" s="197"/>
      <c r="MW274" s="197"/>
      <c r="MX274" s="197"/>
      <c r="MY274" s="197"/>
      <c r="MZ274" s="197"/>
      <c r="NA274" s="197"/>
      <c r="NB274" s="197"/>
      <c r="NC274" s="197"/>
      <c r="ND274" s="197"/>
      <c r="NE274" s="197"/>
      <c r="NF274" s="197"/>
      <c r="NG274" s="197"/>
      <c r="NH274" s="197"/>
      <c r="NI274" s="197"/>
      <c r="NJ274" s="197"/>
      <c r="NK274" s="197"/>
      <c r="NL274" s="197"/>
      <c r="NM274" s="197"/>
      <c r="NN274" s="197"/>
      <c r="NO274" s="197"/>
      <c r="NP274" s="197"/>
      <c r="NQ274" s="197"/>
      <c r="NR274" s="197"/>
      <c r="NS274" s="197"/>
      <c r="NT274" s="197"/>
      <c r="NU274" s="197"/>
      <c r="NV274" s="197"/>
      <c r="NW274" s="197"/>
      <c r="NX274" s="197"/>
      <c r="NY274" s="197"/>
      <c r="NZ274" s="197"/>
      <c r="OA274" s="197"/>
      <c r="OB274" s="197"/>
      <c r="OC274" s="197"/>
      <c r="OD274" s="197"/>
      <c r="OE274" s="197"/>
      <c r="OF274" s="197"/>
      <c r="OG274" s="197"/>
      <c r="OH274" s="197"/>
      <c r="OI274" s="197"/>
      <c r="OJ274" s="197"/>
      <c r="OK274" s="197"/>
      <c r="OL274" s="197"/>
      <c r="OM274" s="197"/>
      <c r="ON274" s="197"/>
      <c r="OO274" s="197"/>
      <c r="OP274" s="197"/>
      <c r="OQ274" s="197"/>
      <c r="OR274" s="197"/>
      <c r="OS274" s="197"/>
      <c r="OT274" s="197"/>
      <c r="OU274" s="197"/>
      <c r="OV274" s="197"/>
      <c r="OW274" s="197"/>
      <c r="OX274" s="197"/>
      <c r="OY274" s="197"/>
      <c r="OZ274" s="197"/>
      <c r="PA274" s="197"/>
      <c r="PB274" s="197"/>
      <c r="PC274" s="197"/>
      <c r="PD274" s="197"/>
      <c r="PE274" s="197"/>
      <c r="PF274" s="197"/>
      <c r="PG274" s="197"/>
      <c r="PH274" s="197"/>
      <c r="PI274" s="197"/>
      <c r="PJ274" s="197"/>
      <c r="PK274" s="197"/>
      <c r="PL274" s="197"/>
      <c r="PM274" s="197"/>
      <c r="PN274" s="197"/>
      <c r="PO274" s="197"/>
      <c r="PP274" s="197"/>
      <c r="PQ274" s="197"/>
      <c r="PR274" s="197"/>
      <c r="PS274" s="197"/>
      <c r="PT274" s="197"/>
      <c r="PU274" s="197"/>
      <c r="PV274" s="197"/>
      <c r="PW274" s="197"/>
      <c r="PX274" s="197"/>
      <c r="PY274" s="197"/>
      <c r="PZ274" s="197"/>
      <c r="QA274" s="197"/>
      <c r="QB274" s="197"/>
      <c r="QC274" s="197"/>
      <c r="QD274" s="197"/>
      <c r="QE274" s="197"/>
      <c r="QF274" s="197"/>
      <c r="QG274" s="197"/>
      <c r="QH274" s="197"/>
      <c r="QI274" s="197"/>
      <c r="QJ274" s="197"/>
      <c r="QK274" s="197"/>
      <c r="QL274" s="197"/>
      <c r="QM274" s="197"/>
      <c r="QN274" s="197"/>
      <c r="QO274" s="197"/>
      <c r="QP274" s="197"/>
      <c r="QQ274" s="197"/>
      <c r="QR274" s="197"/>
      <c r="QS274" s="197"/>
      <c r="QT274" s="197"/>
      <c r="QU274" s="197"/>
      <c r="QV274" s="197"/>
      <c r="QW274" s="197"/>
      <c r="QX274" s="197"/>
      <c r="QY274" s="197"/>
      <c r="QZ274" s="197"/>
      <c r="RA274" s="197"/>
      <c r="RB274" s="197"/>
      <c r="RC274" s="197"/>
      <c r="RD274" s="197"/>
      <c r="RE274" s="197"/>
      <c r="RF274" s="197"/>
      <c r="RG274" s="197"/>
      <c r="RH274" s="197"/>
      <c r="RI274" s="197"/>
      <c r="RJ274" s="197"/>
      <c r="RK274" s="197"/>
      <c r="RL274" s="197"/>
      <c r="RM274" s="197"/>
      <c r="RN274" s="197"/>
      <c r="RO274" s="197"/>
      <c r="RP274" s="197"/>
      <c r="RQ274" s="197"/>
      <c r="RR274" s="197"/>
      <c r="RS274" s="197"/>
      <c r="RT274" s="197"/>
      <c r="RU274" s="197"/>
      <c r="RV274" s="197"/>
      <c r="RW274" s="197"/>
      <c r="RX274" s="197"/>
      <c r="RY274" s="197"/>
      <c r="RZ274" s="197"/>
      <c r="SA274" s="197"/>
      <c r="SB274" s="197"/>
      <c r="SC274" s="197"/>
      <c r="SD274" s="197"/>
      <c r="SE274" s="197"/>
      <c r="SF274" s="197"/>
      <c r="SG274" s="197"/>
      <c r="SH274" s="197"/>
      <c r="SI274" s="197"/>
      <c r="SJ274" s="197"/>
      <c r="SK274" s="197"/>
      <c r="SL274" s="197"/>
      <c r="SM274" s="197"/>
      <c r="SN274" s="197"/>
      <c r="SO274" s="197"/>
      <c r="SP274" s="197"/>
      <c r="SQ274" s="197"/>
      <c r="SR274" s="197"/>
      <c r="SS274" s="197"/>
      <c r="ST274" s="197"/>
      <c r="SU274" s="197"/>
      <c r="SV274" s="197"/>
      <c r="SW274" s="197"/>
      <c r="SX274" s="197"/>
      <c r="SY274" s="197"/>
      <c r="SZ274" s="197"/>
      <c r="TA274" s="197"/>
      <c r="TB274" s="197"/>
      <c r="TC274" s="197"/>
      <c r="TD274" s="197"/>
      <c r="TE274" s="197"/>
      <c r="TF274" s="197"/>
      <c r="TG274" s="197"/>
      <c r="TH274" s="197"/>
      <c r="TI274" s="197"/>
      <c r="TJ274" s="197"/>
      <c r="TK274" s="197"/>
      <c r="TL274" s="197"/>
      <c r="TM274" s="197"/>
      <c r="TN274" s="197"/>
      <c r="TO274" s="197"/>
      <c r="TP274" s="197"/>
      <c r="TQ274" s="197"/>
      <c r="TR274" s="197"/>
      <c r="TS274" s="197"/>
      <c r="TT274" s="197"/>
      <c r="TU274" s="197"/>
      <c r="TV274" s="197"/>
      <c r="TW274" s="197"/>
      <c r="TX274" s="197"/>
      <c r="TY274" s="197"/>
      <c r="TZ274" s="197"/>
      <c r="UA274" s="197"/>
      <c r="UB274" s="197"/>
      <c r="UC274" s="197"/>
      <c r="UD274" s="197"/>
      <c r="UE274" s="197"/>
      <c r="UF274" s="197"/>
      <c r="UG274" s="197"/>
      <c r="UH274" s="197"/>
      <c r="UI274" s="197"/>
      <c r="UJ274" s="197"/>
      <c r="UK274" s="197"/>
      <c r="UL274" s="197"/>
      <c r="UM274" s="197"/>
      <c r="UN274" s="197"/>
      <c r="UO274" s="197"/>
      <c r="UP274" s="197"/>
      <c r="UQ274" s="197"/>
      <c r="UR274" s="197"/>
      <c r="US274" s="197"/>
      <c r="UT274" s="197"/>
      <c r="UU274" s="197"/>
      <c r="UV274" s="197"/>
      <c r="UW274" s="197"/>
      <c r="UX274" s="197"/>
      <c r="UY274" s="197"/>
      <c r="UZ274" s="197"/>
      <c r="VA274" s="197"/>
      <c r="VB274" s="197"/>
      <c r="VC274" s="197"/>
      <c r="VD274" s="197"/>
      <c r="VE274" s="197"/>
      <c r="VF274" s="197"/>
      <c r="VG274" s="197"/>
      <c r="VH274" s="197"/>
      <c r="VI274" s="197"/>
      <c r="VJ274" s="197"/>
      <c r="VK274" s="197"/>
      <c r="VL274" s="197"/>
      <c r="VM274" s="197"/>
      <c r="VN274" s="197"/>
      <c r="VO274" s="197"/>
      <c r="VP274" s="197"/>
      <c r="VQ274" s="197"/>
      <c r="VR274" s="197"/>
      <c r="VS274" s="197"/>
      <c r="VT274" s="197"/>
      <c r="VU274" s="197"/>
      <c r="VV274" s="197"/>
      <c r="VW274" s="197"/>
      <c r="VX274" s="197"/>
      <c r="VY274" s="197"/>
      <c r="VZ274" s="197"/>
      <c r="WA274" s="197"/>
      <c r="WB274" s="197"/>
      <c r="WC274" s="197"/>
      <c r="WD274" s="197"/>
      <c r="WE274" s="197"/>
      <c r="WF274" s="197"/>
      <c r="WG274" s="197"/>
      <c r="WH274" s="197"/>
      <c r="WI274" s="197"/>
      <c r="WJ274" s="197"/>
      <c r="WK274" s="197"/>
    </row>
    <row r="275" s="197" customFormat="1" ht="48">
      <c r="A275" s="611">
        <v>5</v>
      </c>
      <c r="B275" s="175" t="s">
        <v>306</v>
      </c>
      <c r="C275" s="175" t="s">
        <v>307</v>
      </c>
      <c r="D275" s="4"/>
      <c r="E275" s="171"/>
      <c r="F275" s="171" t="s">
        <v>308</v>
      </c>
      <c r="G275" s="53">
        <v>2026</v>
      </c>
      <c r="H275" s="73">
        <v>30</v>
      </c>
      <c r="I275" s="618">
        <v>30</v>
      </c>
      <c r="J275" s="53">
        <v>8</v>
      </c>
      <c r="K275" s="634">
        <v>10</v>
      </c>
      <c r="L275" s="205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75"/>
      <c r="BH275" s="275"/>
      <c r="BI275" s="275"/>
      <c r="BJ275" s="275"/>
      <c r="BK275" s="275"/>
      <c r="BL275" s="275"/>
      <c r="BM275" s="275"/>
      <c r="BN275" s="275"/>
      <c r="BO275" s="275"/>
      <c r="BP275" s="275"/>
      <c r="BQ275" s="275"/>
      <c r="BR275" s="275"/>
      <c r="BS275" s="275"/>
      <c r="BT275" s="275"/>
      <c r="BU275" s="275"/>
      <c r="BV275" s="275"/>
      <c r="BW275" s="275"/>
      <c r="BX275" s="275"/>
      <c r="BY275" s="275"/>
      <c r="BZ275" s="275"/>
      <c r="CA275" s="275"/>
      <c r="CB275" s="275"/>
      <c r="CC275" s="275"/>
      <c r="CD275" s="275"/>
      <c r="CE275" s="275"/>
      <c r="CF275" s="275"/>
      <c r="CG275" s="275"/>
      <c r="CH275" s="275"/>
      <c r="CI275" s="275"/>
      <c r="CJ275" s="275"/>
      <c r="CK275" s="275"/>
      <c r="CL275" s="275"/>
      <c r="CM275" s="275"/>
      <c r="CN275" s="275"/>
      <c r="CO275" s="275"/>
      <c r="CP275" s="275"/>
      <c r="CQ275" s="275"/>
      <c r="CR275" s="275"/>
      <c r="CS275" s="275"/>
      <c r="CT275" s="275"/>
      <c r="CU275" s="275"/>
      <c r="CV275" s="275"/>
      <c r="CW275" s="275"/>
      <c r="CX275" s="275"/>
      <c r="CY275" s="275"/>
      <c r="CZ275" s="275"/>
      <c r="DA275" s="275"/>
      <c r="DB275" s="275"/>
      <c r="DC275" s="275"/>
      <c r="DD275" s="275"/>
      <c r="DE275" s="275"/>
      <c r="DF275" s="275"/>
      <c r="DG275" s="275"/>
      <c r="DH275" s="275"/>
      <c r="DI275" s="275"/>
      <c r="DJ275" s="275"/>
      <c r="DK275" s="275"/>
      <c r="DL275" s="275"/>
      <c r="DM275" s="275"/>
      <c r="DN275" s="275"/>
      <c r="DO275" s="275"/>
      <c r="DP275" s="275"/>
      <c r="DQ275" s="275"/>
      <c r="DR275" s="275"/>
      <c r="DS275" s="275"/>
      <c r="DT275" s="275"/>
      <c r="DU275" s="275"/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5"/>
      <c r="EJ275" s="275"/>
      <c r="EK275" s="275"/>
      <c r="EL275" s="275"/>
      <c r="EM275" s="275"/>
      <c r="EN275" s="275"/>
      <c r="EO275" s="275"/>
      <c r="EP275" s="275"/>
      <c r="EQ275" s="275"/>
      <c r="ER275" s="275"/>
      <c r="ES275" s="275"/>
      <c r="ET275" s="275"/>
      <c r="EU275" s="275"/>
      <c r="EV275" s="275"/>
      <c r="EW275" s="275"/>
      <c r="EX275" s="275"/>
      <c r="EY275" s="275"/>
      <c r="EZ275" s="275"/>
      <c r="FA275" s="275"/>
      <c r="FB275" s="275"/>
      <c r="FC275" s="275"/>
      <c r="FD275" s="275"/>
      <c r="FE275" s="275"/>
      <c r="FF275" s="275"/>
      <c r="FG275" s="275"/>
      <c r="FH275" s="275"/>
      <c r="FI275" s="275"/>
      <c r="FJ275" s="275"/>
      <c r="FK275" s="275"/>
      <c r="FL275" s="275"/>
      <c r="FM275" s="275"/>
      <c r="FN275" s="275"/>
      <c r="FO275" s="275"/>
      <c r="FP275" s="275"/>
      <c r="FQ275" s="275"/>
      <c r="FR275" s="275"/>
      <c r="FS275" s="275"/>
      <c r="FT275" s="275"/>
      <c r="FU275" s="275"/>
      <c r="FV275" s="275"/>
      <c r="FW275" s="275"/>
      <c r="FX275" s="275"/>
      <c r="FY275" s="275"/>
      <c r="FZ275" s="275"/>
      <c r="GA275" s="275"/>
      <c r="GB275" s="275"/>
      <c r="GC275" s="275"/>
      <c r="GD275" s="275"/>
      <c r="GE275" s="275"/>
      <c r="GF275" s="275"/>
      <c r="GG275" s="275"/>
      <c r="GH275" s="275"/>
      <c r="GI275" s="275"/>
      <c r="GJ275" s="275"/>
      <c r="GK275" s="275"/>
      <c r="GL275" s="275"/>
      <c r="GM275" s="275"/>
      <c r="GN275" s="275"/>
      <c r="GO275" s="275"/>
      <c r="GP275" s="275"/>
      <c r="GQ275" s="275"/>
      <c r="GR275" s="275"/>
      <c r="GS275" s="275"/>
      <c r="GT275" s="275"/>
      <c r="GU275" s="275"/>
      <c r="GV275" s="275"/>
      <c r="GW275" s="275"/>
      <c r="GX275" s="275"/>
      <c r="GY275" s="275"/>
      <c r="GZ275" s="275"/>
      <c r="HA275" s="275"/>
      <c r="HB275" s="275"/>
      <c r="HC275" s="275"/>
      <c r="HD275" s="275"/>
      <c r="HE275" s="275"/>
      <c r="HF275" s="275"/>
      <c r="HG275" s="275"/>
      <c r="HH275" s="275"/>
      <c r="HI275" s="275"/>
      <c r="HJ275" s="275"/>
      <c r="HK275" s="275"/>
      <c r="HL275" s="275"/>
      <c r="HM275" s="275"/>
      <c r="HN275" s="275"/>
      <c r="HO275" s="275"/>
      <c r="HP275" s="275"/>
      <c r="HQ275" s="275"/>
      <c r="HR275" s="275"/>
      <c r="HS275" s="275"/>
      <c r="HT275" s="275"/>
      <c r="HU275" s="275"/>
      <c r="HV275" s="275"/>
      <c r="HW275" s="275"/>
      <c r="HX275" s="275"/>
      <c r="HY275" s="275"/>
      <c r="HZ275" s="275"/>
      <c r="IA275" s="275"/>
      <c r="IB275" s="275"/>
      <c r="IC275" s="275"/>
      <c r="ID275" s="275"/>
      <c r="IE275" s="275"/>
      <c r="IF275" s="275"/>
      <c r="IG275" s="275"/>
      <c r="IH275" s="275"/>
      <c r="II275" s="275"/>
      <c r="IJ275" s="275"/>
      <c r="IK275" s="275"/>
      <c r="IL275" s="275"/>
      <c r="IM275" s="275"/>
      <c r="IN275" s="275"/>
      <c r="IO275" s="275"/>
      <c r="IP275" s="275"/>
      <c r="IQ275" s="275"/>
      <c r="IR275" s="275"/>
      <c r="IS275" s="275"/>
      <c r="IT275" s="275"/>
      <c r="IU275" s="275"/>
      <c r="IV275" s="275"/>
      <c r="IW275" s="275"/>
      <c r="IX275" s="275"/>
      <c r="IY275" s="275"/>
      <c r="IZ275" s="275"/>
      <c r="JA275" s="275"/>
      <c r="JB275" s="275"/>
      <c r="JC275" s="275"/>
      <c r="JD275" s="275"/>
      <c r="JE275" s="275"/>
      <c r="JF275" s="275"/>
      <c r="JG275" s="275"/>
      <c r="JH275" s="275"/>
      <c r="JI275" s="275"/>
      <c r="JJ275" s="275"/>
      <c r="JK275" s="275"/>
      <c r="JL275" s="275"/>
      <c r="JM275" s="275"/>
      <c r="JN275" s="275"/>
      <c r="JO275" s="275"/>
      <c r="JP275" s="275"/>
      <c r="JQ275" s="275"/>
      <c r="JR275" s="275"/>
      <c r="JS275" s="275"/>
      <c r="JT275" s="275"/>
      <c r="JU275" s="275"/>
      <c r="JV275" s="275"/>
      <c r="JW275" s="275"/>
      <c r="JX275" s="275"/>
      <c r="JY275" s="275"/>
      <c r="JZ275" s="275"/>
      <c r="KA275" s="275"/>
      <c r="KB275" s="275"/>
      <c r="KC275" s="275"/>
      <c r="KD275" s="275"/>
      <c r="KE275" s="275"/>
      <c r="KF275" s="275"/>
      <c r="KG275" s="275"/>
      <c r="KH275" s="275"/>
      <c r="KI275" s="275"/>
      <c r="KJ275" s="275"/>
      <c r="KK275" s="275"/>
      <c r="KL275" s="275"/>
      <c r="KM275" s="275"/>
      <c r="KN275" s="275"/>
      <c r="KO275" s="275"/>
      <c r="KP275" s="275"/>
      <c r="KQ275" s="275"/>
      <c r="KR275" s="275"/>
      <c r="KS275" s="275"/>
      <c r="KT275" s="275"/>
      <c r="KU275" s="275"/>
      <c r="KV275" s="275"/>
      <c r="KW275" s="275"/>
      <c r="KX275" s="275"/>
      <c r="KY275" s="275"/>
      <c r="KZ275" s="275"/>
      <c r="LA275" s="275"/>
      <c r="LB275" s="275"/>
      <c r="LC275" s="275"/>
      <c r="LD275" s="275"/>
      <c r="LE275" s="275"/>
      <c r="LF275" s="275"/>
      <c r="LG275" s="275"/>
      <c r="LH275" s="275"/>
      <c r="LI275" s="275"/>
      <c r="LJ275" s="275"/>
      <c r="LK275" s="275"/>
      <c r="LL275" s="275"/>
      <c r="LM275" s="275"/>
      <c r="LN275" s="275"/>
      <c r="LO275" s="275"/>
      <c r="LP275" s="275"/>
      <c r="LQ275" s="275"/>
      <c r="LR275" s="275"/>
      <c r="LS275" s="275"/>
      <c r="LT275" s="275"/>
      <c r="LU275" s="275"/>
      <c r="LV275" s="275"/>
      <c r="LW275" s="275"/>
      <c r="LX275" s="275"/>
      <c r="LY275" s="275"/>
      <c r="LZ275" s="275"/>
      <c r="MA275" s="275"/>
      <c r="MB275" s="275"/>
      <c r="MC275" s="275"/>
      <c r="MD275" s="275"/>
      <c r="ME275" s="275"/>
      <c r="MF275" s="275"/>
      <c r="MG275" s="275"/>
      <c r="MH275" s="275"/>
      <c r="MI275" s="275"/>
      <c r="MJ275" s="275"/>
      <c r="MK275" s="275"/>
      <c r="ML275" s="275"/>
      <c r="MM275" s="275"/>
      <c r="MN275" s="275"/>
      <c r="MO275" s="275"/>
      <c r="MP275" s="275"/>
      <c r="MQ275" s="275"/>
      <c r="MR275" s="275"/>
      <c r="MS275" s="275"/>
      <c r="MT275" s="275"/>
      <c r="MU275" s="275"/>
      <c r="MV275" s="275"/>
      <c r="MW275" s="275"/>
      <c r="MX275" s="275"/>
      <c r="MY275" s="275"/>
      <c r="MZ275" s="275"/>
      <c r="NA275" s="275"/>
      <c r="NB275" s="275"/>
      <c r="NC275" s="275"/>
      <c r="ND275" s="275"/>
      <c r="NE275" s="275"/>
      <c r="NF275" s="275"/>
      <c r="NG275" s="275"/>
      <c r="NH275" s="275"/>
      <c r="NI275" s="275"/>
      <c r="NJ275" s="275"/>
      <c r="NK275" s="275"/>
      <c r="NL275" s="275"/>
      <c r="NM275" s="275"/>
      <c r="NN275" s="275"/>
      <c r="NO275" s="275"/>
      <c r="NP275" s="275"/>
      <c r="NQ275" s="275"/>
      <c r="NR275" s="275"/>
      <c r="NS275" s="275"/>
      <c r="NT275" s="275"/>
      <c r="NU275" s="275"/>
      <c r="NV275" s="275"/>
      <c r="NW275" s="275"/>
      <c r="NX275" s="275"/>
      <c r="NY275" s="275"/>
      <c r="NZ275" s="275"/>
      <c r="OA275" s="275"/>
      <c r="OB275" s="275"/>
      <c r="OC275" s="275"/>
      <c r="OD275" s="275"/>
      <c r="OE275" s="275"/>
      <c r="OF275" s="275"/>
      <c r="OG275" s="275"/>
      <c r="OH275" s="275"/>
      <c r="OI275" s="275"/>
      <c r="OJ275" s="275"/>
      <c r="OK275" s="275"/>
      <c r="OL275" s="275"/>
      <c r="OM275" s="275"/>
      <c r="ON275" s="275"/>
      <c r="OO275" s="275"/>
      <c r="OP275" s="275"/>
      <c r="OQ275" s="275"/>
      <c r="OR275" s="275"/>
      <c r="OS275" s="275"/>
      <c r="OT275" s="275"/>
      <c r="OU275" s="275"/>
      <c r="OV275" s="275"/>
      <c r="OW275" s="275"/>
      <c r="OX275" s="275"/>
      <c r="OY275" s="275"/>
      <c r="OZ275" s="275"/>
      <c r="PA275" s="275"/>
      <c r="PB275" s="275"/>
      <c r="PC275" s="275"/>
      <c r="PD275" s="275"/>
      <c r="PE275" s="275"/>
      <c r="PF275" s="275"/>
      <c r="PG275" s="275"/>
      <c r="PH275" s="275"/>
      <c r="PI275" s="275"/>
      <c r="PJ275" s="275"/>
      <c r="PK275" s="275"/>
      <c r="PL275" s="275"/>
      <c r="PM275" s="275"/>
      <c r="PN275" s="275"/>
      <c r="PO275" s="275"/>
      <c r="PP275" s="275"/>
      <c r="PQ275" s="275"/>
      <c r="PR275" s="275"/>
      <c r="PS275" s="275"/>
      <c r="PT275" s="275"/>
      <c r="PU275" s="275"/>
      <c r="PV275" s="275"/>
      <c r="PW275" s="275"/>
      <c r="PX275" s="275"/>
      <c r="PY275" s="275"/>
      <c r="PZ275" s="275"/>
      <c r="QA275" s="275"/>
      <c r="QB275" s="275"/>
      <c r="QC275" s="275"/>
      <c r="QD275" s="275"/>
      <c r="QE275" s="275"/>
      <c r="QF275" s="275"/>
      <c r="QG275" s="275"/>
      <c r="QH275" s="275"/>
      <c r="QI275" s="275"/>
      <c r="QJ275" s="275"/>
      <c r="QK275" s="275"/>
      <c r="QL275" s="275"/>
      <c r="QM275" s="275"/>
      <c r="QN275" s="275"/>
      <c r="QO275" s="275"/>
      <c r="QP275" s="275"/>
      <c r="QQ275" s="275"/>
      <c r="QR275" s="275"/>
      <c r="QS275" s="275"/>
      <c r="QT275" s="275"/>
      <c r="QU275" s="275"/>
      <c r="QV275" s="275"/>
      <c r="QW275" s="275"/>
      <c r="QX275" s="275"/>
      <c r="QY275" s="275"/>
      <c r="QZ275" s="275"/>
      <c r="RA275" s="275"/>
      <c r="RB275" s="275"/>
      <c r="RC275" s="275"/>
      <c r="RD275" s="275"/>
      <c r="RE275" s="275"/>
      <c r="RF275" s="275"/>
      <c r="RG275" s="275"/>
      <c r="RH275" s="275"/>
      <c r="RI275" s="275"/>
      <c r="RJ275" s="275"/>
      <c r="RK275" s="275"/>
      <c r="RL275" s="275"/>
      <c r="RM275" s="275"/>
      <c r="RN275" s="275"/>
      <c r="RO275" s="275"/>
      <c r="RP275" s="275"/>
      <c r="RQ275" s="275"/>
      <c r="RR275" s="275"/>
      <c r="RS275" s="275"/>
      <c r="RT275" s="275"/>
      <c r="RU275" s="275"/>
      <c r="RV275" s="275"/>
      <c r="RW275" s="275"/>
      <c r="RX275" s="275"/>
      <c r="RY275" s="275"/>
      <c r="RZ275" s="275"/>
      <c r="SA275" s="275"/>
      <c r="SB275" s="275"/>
      <c r="SC275" s="275"/>
      <c r="SD275" s="275"/>
      <c r="SE275" s="275"/>
      <c r="SF275" s="275"/>
      <c r="SG275" s="275"/>
      <c r="SH275" s="275"/>
      <c r="SI275" s="275"/>
      <c r="SJ275" s="275"/>
      <c r="SK275" s="275"/>
      <c r="SL275" s="275"/>
      <c r="SM275" s="275"/>
      <c r="SN275" s="275"/>
      <c r="SO275" s="275"/>
      <c r="SP275" s="275"/>
      <c r="SQ275" s="275"/>
      <c r="SR275" s="275"/>
      <c r="SS275" s="275"/>
      <c r="ST275" s="275"/>
      <c r="SU275" s="275"/>
      <c r="SV275" s="275"/>
      <c r="SW275" s="275"/>
      <c r="SX275" s="275"/>
      <c r="SY275" s="275"/>
      <c r="SZ275" s="275"/>
      <c r="TA275" s="275"/>
      <c r="TB275" s="275"/>
      <c r="TC275" s="275"/>
      <c r="TD275" s="275"/>
      <c r="TE275" s="275"/>
      <c r="TF275" s="275"/>
      <c r="TG275" s="275"/>
      <c r="TH275" s="275"/>
      <c r="TI275" s="275"/>
      <c r="TJ275" s="275"/>
      <c r="TK275" s="275"/>
      <c r="TL275" s="275"/>
      <c r="TM275" s="275"/>
      <c r="TN275" s="275"/>
      <c r="TO275" s="275"/>
      <c r="TP275" s="275"/>
      <c r="TQ275" s="275"/>
      <c r="TR275" s="275"/>
      <c r="TS275" s="275"/>
      <c r="TT275" s="275"/>
      <c r="TU275" s="275"/>
      <c r="TV275" s="275"/>
      <c r="TW275" s="275"/>
      <c r="TX275" s="275"/>
      <c r="TY275" s="275"/>
      <c r="TZ275" s="275"/>
      <c r="UA275" s="275"/>
      <c r="UB275" s="275"/>
      <c r="UC275" s="275"/>
      <c r="UD275" s="275"/>
      <c r="UE275" s="275"/>
      <c r="UF275" s="275"/>
      <c r="UG275" s="275"/>
      <c r="UH275" s="275"/>
      <c r="UI275" s="275"/>
      <c r="UJ275" s="275"/>
      <c r="UK275" s="275"/>
      <c r="UL275" s="275"/>
      <c r="UM275" s="275"/>
      <c r="UN275" s="275"/>
      <c r="UO275" s="275"/>
      <c r="UP275" s="275"/>
      <c r="UQ275" s="275"/>
      <c r="UR275" s="275"/>
      <c r="US275" s="275"/>
      <c r="UT275" s="275"/>
      <c r="UU275" s="275"/>
      <c r="UV275" s="275"/>
      <c r="UW275" s="275"/>
      <c r="UX275" s="275"/>
      <c r="UY275" s="275"/>
      <c r="UZ275" s="275"/>
      <c r="VA275" s="275"/>
      <c r="VB275" s="275"/>
      <c r="VC275" s="275"/>
      <c r="VD275" s="275"/>
      <c r="VE275" s="275"/>
      <c r="VF275" s="275"/>
      <c r="VG275" s="275"/>
      <c r="VH275" s="275"/>
      <c r="VI275" s="275"/>
      <c r="VJ275" s="275"/>
      <c r="VK275" s="275"/>
      <c r="VL275" s="275"/>
      <c r="VM275" s="275"/>
      <c r="VN275" s="275"/>
      <c r="VO275" s="275"/>
      <c r="VP275" s="275"/>
      <c r="VQ275" s="275"/>
      <c r="VR275" s="275"/>
      <c r="VS275" s="275"/>
      <c r="VT275" s="275"/>
      <c r="VU275" s="275"/>
      <c r="VV275" s="275"/>
      <c r="VW275" s="275"/>
      <c r="VX275" s="275"/>
      <c r="VY275" s="275"/>
      <c r="VZ275" s="275"/>
      <c r="WA275" s="275"/>
      <c r="WB275" s="275"/>
      <c r="WC275" s="275"/>
      <c r="WD275" s="275"/>
      <c r="WE275" s="275"/>
      <c r="WF275" s="275"/>
      <c r="WG275" s="275"/>
      <c r="WH275" s="275"/>
      <c r="WI275" s="275"/>
      <c r="WJ275" s="275"/>
      <c r="WK275" s="275"/>
    </row>
    <row r="276" s="197" customFormat="1" ht="36">
      <c r="A276" s="635">
        <v>6</v>
      </c>
      <c r="B276" s="175" t="s">
        <v>214</v>
      </c>
      <c r="C276" s="636" t="s">
        <v>309</v>
      </c>
      <c r="D276" s="363"/>
      <c r="E276" s="171"/>
      <c r="F276" s="637">
        <v>20000</v>
      </c>
      <c r="G276" s="53">
        <v>2026</v>
      </c>
      <c r="H276" s="73">
        <v>250</v>
      </c>
      <c r="I276" s="73">
        <v>250</v>
      </c>
      <c r="J276" s="53">
        <v>70</v>
      </c>
      <c r="K276" s="638">
        <v>15</v>
      </c>
      <c r="L276" s="205"/>
      <c r="M276" s="206"/>
      <c r="N276" s="206"/>
      <c r="O276" s="206"/>
      <c r="P276" s="206"/>
      <c r="Q276" s="275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639"/>
      <c r="BH276" s="639"/>
      <c r="BI276" s="639"/>
      <c r="BJ276" s="639"/>
      <c r="BK276" s="639"/>
      <c r="BL276" s="639"/>
      <c r="BM276" s="639"/>
      <c r="BN276" s="639"/>
      <c r="BO276" s="639"/>
      <c r="BP276" s="639"/>
      <c r="BQ276" s="639"/>
      <c r="BR276" s="639"/>
      <c r="BS276" s="639"/>
      <c r="BT276" s="639"/>
      <c r="BU276" s="639"/>
      <c r="BV276" s="639"/>
      <c r="BW276" s="639"/>
      <c r="BX276" s="639"/>
      <c r="BY276" s="639"/>
      <c r="BZ276" s="639"/>
      <c r="CA276" s="639"/>
      <c r="CB276" s="639"/>
      <c r="CC276" s="639"/>
      <c r="CD276" s="639"/>
      <c r="CE276" s="639"/>
      <c r="CF276" s="639"/>
      <c r="CG276" s="639"/>
      <c r="CH276" s="639"/>
      <c r="CI276" s="639"/>
      <c r="CJ276" s="639"/>
      <c r="CK276" s="639"/>
      <c r="CL276" s="639"/>
      <c r="CM276" s="639"/>
      <c r="CN276" s="639"/>
      <c r="CO276" s="639"/>
      <c r="CP276" s="639"/>
      <c r="CQ276" s="639"/>
      <c r="CR276" s="639"/>
      <c r="CS276" s="639"/>
      <c r="CT276" s="639"/>
      <c r="CU276" s="639"/>
      <c r="CV276" s="639"/>
      <c r="CW276" s="639"/>
      <c r="CX276" s="639"/>
      <c r="CY276" s="639"/>
      <c r="CZ276" s="639"/>
      <c r="DA276" s="639"/>
      <c r="DB276" s="639"/>
      <c r="DC276" s="639"/>
      <c r="DD276" s="639"/>
      <c r="DE276" s="639"/>
      <c r="DF276" s="639"/>
      <c r="DG276" s="639"/>
      <c r="DH276" s="639"/>
      <c r="DI276" s="639"/>
      <c r="DJ276" s="639"/>
      <c r="DK276" s="639"/>
      <c r="DL276" s="639"/>
      <c r="DM276" s="639"/>
      <c r="DN276" s="639"/>
      <c r="DO276" s="639"/>
      <c r="DP276" s="639"/>
      <c r="DQ276" s="639"/>
      <c r="DR276" s="639"/>
      <c r="DS276" s="639"/>
      <c r="DT276" s="639"/>
      <c r="DU276" s="639"/>
      <c r="DV276" s="639"/>
      <c r="DW276" s="639"/>
      <c r="DX276" s="639"/>
      <c r="DY276" s="639"/>
      <c r="DZ276" s="639"/>
      <c r="EA276" s="639"/>
      <c r="EB276" s="639"/>
      <c r="EC276" s="639"/>
      <c r="ED276" s="639"/>
      <c r="EE276" s="639"/>
      <c r="EF276" s="639"/>
      <c r="EG276" s="639"/>
      <c r="EH276" s="639"/>
      <c r="EI276" s="639"/>
      <c r="EJ276" s="639"/>
      <c r="EK276" s="639"/>
      <c r="EL276" s="639"/>
      <c r="EM276" s="639"/>
      <c r="EN276" s="639"/>
      <c r="EO276" s="639"/>
      <c r="EP276" s="639"/>
      <c r="EQ276" s="639"/>
      <c r="ER276" s="639"/>
      <c r="ES276" s="639"/>
      <c r="ET276" s="639"/>
      <c r="EU276" s="639"/>
      <c r="EV276" s="639"/>
      <c r="EW276" s="639"/>
      <c r="EX276" s="639"/>
      <c r="EY276" s="639"/>
      <c r="EZ276" s="639"/>
      <c r="FA276" s="639"/>
      <c r="FB276" s="639"/>
      <c r="FC276" s="639"/>
      <c r="FD276" s="639"/>
      <c r="FE276" s="639"/>
      <c r="FF276" s="639"/>
      <c r="FG276" s="639"/>
      <c r="FH276" s="639"/>
      <c r="FI276" s="639"/>
      <c r="FJ276" s="639"/>
      <c r="FK276" s="639"/>
      <c r="FL276" s="639"/>
      <c r="FM276" s="639"/>
      <c r="FN276" s="639"/>
      <c r="FO276" s="639"/>
      <c r="FP276" s="639"/>
      <c r="FQ276" s="639"/>
      <c r="FR276" s="639"/>
      <c r="FS276" s="639"/>
      <c r="FT276" s="639"/>
      <c r="FU276" s="639"/>
      <c r="FV276" s="639"/>
      <c r="FW276" s="639"/>
      <c r="FX276" s="639"/>
      <c r="FY276" s="639"/>
      <c r="FZ276" s="639"/>
      <c r="GA276" s="639"/>
      <c r="GB276" s="639"/>
      <c r="GC276" s="639"/>
      <c r="GD276" s="639"/>
      <c r="GE276" s="639"/>
      <c r="GF276" s="639"/>
      <c r="GG276" s="639"/>
      <c r="GH276" s="639"/>
      <c r="GI276" s="639"/>
      <c r="GJ276" s="639"/>
      <c r="GK276" s="639"/>
      <c r="GL276" s="639"/>
      <c r="GM276" s="639"/>
      <c r="GN276" s="639"/>
      <c r="GO276" s="639"/>
      <c r="GP276" s="639"/>
      <c r="GQ276" s="639"/>
      <c r="GR276" s="639"/>
      <c r="GS276" s="639"/>
      <c r="GT276" s="639"/>
      <c r="GU276" s="639"/>
      <c r="GV276" s="639"/>
      <c r="GW276" s="639"/>
      <c r="GX276" s="639"/>
      <c r="GY276" s="639"/>
      <c r="GZ276" s="639"/>
      <c r="HA276" s="639"/>
      <c r="HB276" s="639"/>
      <c r="HC276" s="639"/>
      <c r="HD276" s="639"/>
      <c r="HE276" s="639"/>
      <c r="HF276" s="639"/>
      <c r="HG276" s="639"/>
      <c r="HH276" s="639"/>
      <c r="HI276" s="639"/>
      <c r="HJ276" s="639"/>
      <c r="HK276" s="639"/>
      <c r="HL276" s="639"/>
      <c r="HM276" s="639"/>
      <c r="HN276" s="639"/>
      <c r="HO276" s="639"/>
      <c r="HP276" s="639"/>
      <c r="HQ276" s="639"/>
      <c r="HR276" s="639"/>
      <c r="HS276" s="639"/>
      <c r="HT276" s="639"/>
      <c r="HU276" s="639"/>
      <c r="HV276" s="639"/>
      <c r="HW276" s="639"/>
      <c r="HX276" s="639"/>
      <c r="HY276" s="639"/>
      <c r="HZ276" s="639"/>
      <c r="IA276" s="639"/>
      <c r="IB276" s="639"/>
      <c r="IC276" s="639"/>
      <c r="ID276" s="639"/>
      <c r="IE276" s="639"/>
      <c r="IF276" s="639"/>
      <c r="IG276" s="639"/>
      <c r="IH276" s="639"/>
      <c r="II276" s="639"/>
      <c r="IJ276" s="639"/>
      <c r="IK276" s="639"/>
      <c r="IL276" s="639"/>
      <c r="IM276" s="639"/>
      <c r="IN276" s="639"/>
      <c r="IO276" s="639"/>
      <c r="IP276" s="639"/>
      <c r="IQ276" s="639"/>
      <c r="IR276" s="639"/>
      <c r="IS276" s="639"/>
      <c r="IT276" s="639"/>
      <c r="IU276" s="639"/>
      <c r="IV276" s="639"/>
      <c r="IW276" s="639"/>
      <c r="IX276" s="639"/>
      <c r="IY276" s="639"/>
      <c r="IZ276" s="639"/>
      <c r="JA276" s="639"/>
      <c r="JB276" s="639"/>
      <c r="JC276" s="639"/>
      <c r="JD276" s="639"/>
      <c r="JE276" s="639"/>
      <c r="JF276" s="639"/>
      <c r="JG276" s="639"/>
      <c r="JH276" s="639"/>
      <c r="JI276" s="639"/>
      <c r="JJ276" s="639"/>
      <c r="JK276" s="639"/>
      <c r="JL276" s="639"/>
      <c r="JM276" s="639"/>
      <c r="JN276" s="639"/>
      <c r="JO276" s="639"/>
      <c r="JP276" s="639"/>
      <c r="JQ276" s="639"/>
      <c r="JR276" s="639"/>
      <c r="JS276" s="639"/>
      <c r="JT276" s="639"/>
      <c r="JU276" s="639"/>
      <c r="JV276" s="639"/>
      <c r="JW276" s="639"/>
      <c r="JX276" s="639"/>
      <c r="JY276" s="639"/>
      <c r="JZ276" s="639"/>
      <c r="KA276" s="639"/>
      <c r="KB276" s="639"/>
      <c r="KC276" s="639"/>
      <c r="KD276" s="639"/>
      <c r="KE276" s="639"/>
      <c r="KF276" s="639"/>
      <c r="KG276" s="639"/>
      <c r="KH276" s="639"/>
      <c r="KI276" s="639"/>
      <c r="KJ276" s="639"/>
      <c r="KK276" s="639"/>
      <c r="KL276" s="639"/>
      <c r="KM276" s="639"/>
      <c r="KN276" s="639"/>
      <c r="KO276" s="639"/>
      <c r="KP276" s="639"/>
      <c r="KQ276" s="639"/>
      <c r="KR276" s="639"/>
      <c r="KS276" s="639"/>
      <c r="KT276" s="639"/>
      <c r="KU276" s="639"/>
      <c r="KV276" s="639"/>
      <c r="KW276" s="639"/>
      <c r="KX276" s="639"/>
      <c r="KY276" s="639"/>
      <c r="KZ276" s="639"/>
      <c r="LA276" s="639"/>
      <c r="LB276" s="639"/>
      <c r="LC276" s="639"/>
      <c r="LD276" s="639"/>
      <c r="LE276" s="639"/>
      <c r="LF276" s="639"/>
      <c r="LG276" s="639"/>
      <c r="LH276" s="639"/>
      <c r="LI276" s="639"/>
      <c r="LJ276" s="639"/>
      <c r="LK276" s="639"/>
      <c r="LL276" s="639"/>
      <c r="LM276" s="639"/>
      <c r="LN276" s="639"/>
      <c r="LO276" s="639"/>
      <c r="LP276" s="639"/>
      <c r="LQ276" s="639"/>
      <c r="LR276" s="639"/>
      <c r="LS276" s="639"/>
      <c r="LT276" s="639"/>
      <c r="LU276" s="639"/>
      <c r="LV276" s="639"/>
      <c r="LW276" s="639"/>
      <c r="LX276" s="639"/>
      <c r="LY276" s="639"/>
      <c r="LZ276" s="639"/>
      <c r="MA276" s="639"/>
      <c r="MB276" s="639"/>
      <c r="MC276" s="639"/>
      <c r="MD276" s="639"/>
      <c r="ME276" s="639"/>
      <c r="MF276" s="639"/>
      <c r="MG276" s="639"/>
      <c r="MH276" s="639"/>
      <c r="MI276" s="639"/>
      <c r="MJ276" s="639"/>
      <c r="MK276" s="639"/>
      <c r="ML276" s="639"/>
      <c r="MM276" s="639"/>
      <c r="MN276" s="639"/>
      <c r="MO276" s="639"/>
      <c r="MP276" s="639"/>
      <c r="MQ276" s="639"/>
      <c r="MR276" s="639"/>
      <c r="MS276" s="639"/>
      <c r="MT276" s="639"/>
      <c r="MU276" s="639"/>
      <c r="MV276" s="639"/>
      <c r="MW276" s="639"/>
      <c r="MX276" s="639"/>
      <c r="MY276" s="639"/>
      <c r="MZ276" s="639"/>
      <c r="NA276" s="639"/>
      <c r="NB276" s="639"/>
      <c r="NC276" s="639"/>
      <c r="ND276" s="639"/>
      <c r="NE276" s="639"/>
      <c r="NF276" s="639"/>
      <c r="NG276" s="639"/>
      <c r="NH276" s="639"/>
      <c r="NI276" s="639"/>
      <c r="NJ276" s="639"/>
      <c r="NK276" s="639"/>
      <c r="NL276" s="639"/>
      <c r="NM276" s="639"/>
      <c r="NN276" s="639"/>
      <c r="NO276" s="639"/>
      <c r="NP276" s="639"/>
      <c r="NQ276" s="639"/>
      <c r="NR276" s="639"/>
      <c r="NS276" s="639"/>
      <c r="NT276" s="639"/>
      <c r="NU276" s="639"/>
      <c r="NV276" s="639"/>
      <c r="NW276" s="639"/>
      <c r="NX276" s="639"/>
      <c r="NY276" s="639"/>
      <c r="NZ276" s="639"/>
      <c r="OA276" s="639"/>
      <c r="OB276" s="639"/>
      <c r="OC276" s="639"/>
      <c r="OD276" s="639"/>
      <c r="OE276" s="639"/>
      <c r="OF276" s="639"/>
      <c r="OG276" s="639"/>
      <c r="OH276" s="639"/>
      <c r="OI276" s="639"/>
      <c r="OJ276" s="639"/>
      <c r="OK276" s="639"/>
      <c r="OL276" s="639"/>
      <c r="OM276" s="639"/>
      <c r="ON276" s="639"/>
      <c r="OO276" s="639"/>
      <c r="OP276" s="639"/>
      <c r="OQ276" s="639"/>
      <c r="OR276" s="639"/>
      <c r="OS276" s="639"/>
      <c r="OT276" s="639"/>
      <c r="OU276" s="639"/>
      <c r="OV276" s="639"/>
      <c r="OW276" s="639"/>
      <c r="OX276" s="639"/>
      <c r="OY276" s="639"/>
      <c r="OZ276" s="639"/>
      <c r="PA276" s="639"/>
      <c r="PB276" s="639"/>
      <c r="PC276" s="639"/>
      <c r="PD276" s="639"/>
      <c r="PE276" s="639"/>
      <c r="PF276" s="639"/>
      <c r="PG276" s="639"/>
      <c r="PH276" s="639"/>
      <c r="PI276" s="639"/>
      <c r="PJ276" s="639"/>
      <c r="PK276" s="639"/>
      <c r="PL276" s="639"/>
      <c r="PM276" s="639"/>
      <c r="PN276" s="639"/>
      <c r="PO276" s="639"/>
      <c r="PP276" s="639"/>
      <c r="PQ276" s="639"/>
      <c r="PR276" s="639"/>
      <c r="PS276" s="639"/>
      <c r="PT276" s="639"/>
      <c r="PU276" s="639"/>
      <c r="PV276" s="639"/>
      <c r="PW276" s="639"/>
      <c r="PX276" s="639"/>
      <c r="PY276" s="639"/>
      <c r="PZ276" s="639"/>
      <c r="QA276" s="639"/>
      <c r="QB276" s="639"/>
      <c r="QC276" s="639"/>
      <c r="QD276" s="639"/>
      <c r="QE276" s="639"/>
      <c r="QF276" s="639"/>
      <c r="QG276" s="639"/>
      <c r="QH276" s="639"/>
      <c r="QI276" s="639"/>
      <c r="QJ276" s="639"/>
      <c r="QK276" s="639"/>
      <c r="QL276" s="639"/>
      <c r="QM276" s="639"/>
      <c r="QN276" s="639"/>
      <c r="QO276" s="639"/>
      <c r="QP276" s="639"/>
      <c r="QQ276" s="639"/>
      <c r="QR276" s="639"/>
      <c r="QS276" s="639"/>
      <c r="QT276" s="639"/>
      <c r="QU276" s="639"/>
      <c r="QV276" s="639"/>
      <c r="QW276" s="639"/>
      <c r="QX276" s="639"/>
      <c r="QY276" s="639"/>
      <c r="QZ276" s="639"/>
      <c r="RA276" s="639"/>
      <c r="RB276" s="639"/>
      <c r="RC276" s="639"/>
      <c r="RD276" s="639"/>
      <c r="RE276" s="639"/>
      <c r="RF276" s="639"/>
      <c r="RG276" s="639"/>
      <c r="RH276" s="639"/>
      <c r="RI276" s="639"/>
      <c r="RJ276" s="639"/>
      <c r="RK276" s="639"/>
      <c r="RL276" s="639"/>
      <c r="RM276" s="639"/>
      <c r="RN276" s="639"/>
      <c r="RO276" s="639"/>
      <c r="RP276" s="639"/>
      <c r="RQ276" s="639"/>
      <c r="RR276" s="639"/>
      <c r="RS276" s="639"/>
      <c r="RT276" s="639"/>
      <c r="RU276" s="639"/>
      <c r="RV276" s="639"/>
      <c r="RW276" s="639"/>
      <c r="RX276" s="639"/>
      <c r="RY276" s="639"/>
      <c r="RZ276" s="639"/>
      <c r="SA276" s="639"/>
      <c r="SB276" s="639"/>
      <c r="SC276" s="639"/>
      <c r="SD276" s="639"/>
      <c r="SE276" s="639"/>
      <c r="SF276" s="639"/>
      <c r="SG276" s="639"/>
      <c r="SH276" s="639"/>
      <c r="SI276" s="639"/>
      <c r="SJ276" s="639"/>
      <c r="SK276" s="639"/>
      <c r="SL276" s="639"/>
      <c r="SM276" s="639"/>
      <c r="SN276" s="639"/>
      <c r="SO276" s="639"/>
      <c r="SP276" s="639"/>
      <c r="SQ276" s="639"/>
      <c r="SR276" s="639"/>
      <c r="SS276" s="639"/>
      <c r="ST276" s="639"/>
      <c r="SU276" s="639"/>
      <c r="SV276" s="639"/>
      <c r="SW276" s="639"/>
      <c r="SX276" s="639"/>
      <c r="SY276" s="639"/>
      <c r="SZ276" s="639"/>
      <c r="TA276" s="639"/>
      <c r="TB276" s="639"/>
      <c r="TC276" s="639"/>
      <c r="TD276" s="639"/>
      <c r="TE276" s="639"/>
      <c r="TF276" s="639"/>
      <c r="TG276" s="639"/>
      <c r="TH276" s="639"/>
      <c r="TI276" s="639"/>
      <c r="TJ276" s="639"/>
      <c r="TK276" s="639"/>
      <c r="TL276" s="639"/>
      <c r="TM276" s="639"/>
      <c r="TN276" s="639"/>
      <c r="TO276" s="639"/>
      <c r="TP276" s="639"/>
      <c r="TQ276" s="639"/>
      <c r="TR276" s="639"/>
      <c r="TS276" s="639"/>
      <c r="TT276" s="639"/>
      <c r="TU276" s="639"/>
      <c r="TV276" s="639"/>
      <c r="TW276" s="639"/>
      <c r="TX276" s="639"/>
      <c r="TY276" s="639"/>
      <c r="TZ276" s="639"/>
      <c r="UA276" s="639"/>
      <c r="UB276" s="639"/>
      <c r="UC276" s="639"/>
      <c r="UD276" s="639"/>
      <c r="UE276" s="639"/>
      <c r="UF276" s="639"/>
      <c r="UG276" s="639"/>
      <c r="UH276" s="639"/>
      <c r="UI276" s="639"/>
      <c r="UJ276" s="639"/>
      <c r="UK276" s="639"/>
      <c r="UL276" s="639"/>
      <c r="UM276" s="639"/>
      <c r="UN276" s="639"/>
      <c r="UO276" s="639"/>
      <c r="UP276" s="639"/>
      <c r="UQ276" s="639"/>
      <c r="UR276" s="639"/>
      <c r="US276" s="639"/>
      <c r="UT276" s="639"/>
      <c r="UU276" s="639"/>
      <c r="UV276" s="639"/>
      <c r="UW276" s="639"/>
      <c r="UX276" s="639"/>
      <c r="UY276" s="639"/>
      <c r="UZ276" s="639"/>
      <c r="VA276" s="639"/>
      <c r="VB276" s="639"/>
      <c r="VC276" s="639"/>
      <c r="VD276" s="639"/>
      <c r="VE276" s="639"/>
      <c r="VF276" s="639"/>
      <c r="VG276" s="639"/>
      <c r="VH276" s="639"/>
      <c r="VI276" s="639"/>
      <c r="VJ276" s="639"/>
      <c r="VK276" s="639"/>
      <c r="VL276" s="639"/>
      <c r="VM276" s="639"/>
      <c r="VN276" s="639"/>
      <c r="VO276" s="639"/>
      <c r="VP276" s="639"/>
      <c r="VQ276" s="639"/>
      <c r="VR276" s="639"/>
      <c r="VS276" s="639"/>
      <c r="VT276" s="639"/>
      <c r="VU276" s="639"/>
      <c r="VV276" s="639"/>
      <c r="VW276" s="639"/>
      <c r="VX276" s="639"/>
      <c r="VY276" s="639"/>
      <c r="VZ276" s="639"/>
      <c r="WA276" s="639"/>
      <c r="WB276" s="639"/>
      <c r="WC276" s="639"/>
      <c r="WD276" s="639"/>
      <c r="WE276" s="639"/>
      <c r="WF276" s="639"/>
      <c r="WG276" s="639"/>
      <c r="WH276" s="639"/>
      <c r="WI276" s="639"/>
      <c r="WJ276" s="639"/>
      <c r="WK276" s="207"/>
    </row>
    <row r="277" s="197" customFormat="1" ht="36">
      <c r="A277" s="635">
        <v>7</v>
      </c>
      <c r="B277" s="190" t="s">
        <v>288</v>
      </c>
      <c r="C277" s="190" t="s">
        <v>289</v>
      </c>
      <c r="D277" s="4"/>
      <c r="E277" s="171"/>
      <c r="F277" s="629"/>
      <c r="G277" s="53" t="s">
        <v>310</v>
      </c>
      <c r="H277" s="618">
        <v>69</v>
      </c>
      <c r="I277" s="73">
        <v>69</v>
      </c>
      <c r="J277" s="616"/>
      <c r="K277" s="40">
        <v>30</v>
      </c>
      <c r="L277" s="640"/>
      <c r="M277" s="641">
        <v>0.5</v>
      </c>
      <c r="N277" s="566">
        <v>0.10000000000000001</v>
      </c>
      <c r="O277" s="566">
        <v>3.7000000000000002</v>
      </c>
      <c r="P277" s="566">
        <v>13.300000000000001</v>
      </c>
      <c r="Q277" s="642">
        <f>R277+S277+T277+U277</f>
        <v>0</v>
      </c>
      <c r="R277" s="566"/>
      <c r="S277" s="566"/>
      <c r="T277" s="566"/>
      <c r="U277" s="566"/>
      <c r="V277" s="566"/>
      <c r="W277" s="566"/>
      <c r="X277" s="566"/>
      <c r="Y277" s="566"/>
      <c r="Z277" s="566"/>
      <c r="AA277" s="566"/>
      <c r="AB277" s="566"/>
      <c r="AC277" s="566"/>
      <c r="AD277" s="566"/>
      <c r="AE277" s="566"/>
      <c r="AF277" s="566"/>
      <c r="AG277" s="566"/>
      <c r="AH277" s="566"/>
      <c r="AI277" s="566"/>
      <c r="AJ277" s="566"/>
      <c r="AK277" s="566"/>
      <c r="AL277" s="566"/>
      <c r="AM277" s="566"/>
      <c r="AN277" s="566"/>
      <c r="AO277" s="566"/>
      <c r="AP277" s="566"/>
      <c r="AQ277" s="566"/>
      <c r="AR277" s="566"/>
      <c r="AS277" s="566"/>
      <c r="AT277" s="566"/>
      <c r="AU277" s="566"/>
      <c r="AV277" s="566"/>
      <c r="AW277" s="566"/>
      <c r="AX277" s="566"/>
      <c r="AY277" s="566"/>
      <c r="AZ277" s="566"/>
      <c r="BA277" s="566"/>
      <c r="BB277" s="566"/>
      <c r="BC277" s="566"/>
      <c r="BD277" s="566"/>
      <c r="BE277" s="566"/>
      <c r="BF277" s="566"/>
      <c r="BG277" s="567"/>
      <c r="BH277" s="561"/>
      <c r="BI277" s="561"/>
      <c r="BJ277" s="561"/>
      <c r="BK277" s="561"/>
      <c r="BL277" s="561"/>
      <c r="BM277" s="561"/>
      <c r="BN277" s="561"/>
      <c r="BO277" s="561"/>
      <c r="BP277" s="561"/>
      <c r="BQ277" s="561"/>
      <c r="BR277" s="561"/>
      <c r="BS277" s="561"/>
      <c r="BT277" s="561"/>
      <c r="BU277" s="561"/>
      <c r="BV277" s="561"/>
      <c r="BW277" s="561"/>
      <c r="BX277" s="561"/>
      <c r="BY277" s="561"/>
      <c r="BZ277" s="561"/>
      <c r="CA277" s="561"/>
      <c r="CB277" s="561"/>
      <c r="CC277" s="561"/>
      <c r="CD277" s="561"/>
      <c r="CE277" s="561"/>
      <c r="CF277" s="561"/>
      <c r="CG277" s="561"/>
      <c r="CH277" s="561"/>
      <c r="CI277" s="561"/>
      <c r="CJ277" s="561"/>
      <c r="CK277" s="561"/>
      <c r="CL277" s="561"/>
      <c r="CM277" s="561"/>
      <c r="CN277" s="561"/>
      <c r="CO277" s="561"/>
      <c r="CP277" s="561"/>
      <c r="CQ277" s="561"/>
      <c r="CR277" s="561"/>
      <c r="CS277" s="561"/>
      <c r="CT277" s="561"/>
      <c r="CU277" s="561"/>
      <c r="CV277" s="561"/>
      <c r="CW277" s="561"/>
      <c r="CX277" s="561"/>
      <c r="CY277" s="561"/>
      <c r="CZ277" s="561"/>
      <c r="DA277" s="561"/>
      <c r="DB277" s="561"/>
      <c r="DC277" s="561"/>
      <c r="DD277" s="561"/>
      <c r="DE277" s="561"/>
      <c r="DF277" s="561"/>
      <c r="DG277" s="561"/>
      <c r="DH277" s="561"/>
      <c r="DI277" s="561"/>
      <c r="DJ277" s="561"/>
      <c r="DK277" s="561"/>
      <c r="DL277" s="561"/>
      <c r="DM277" s="561"/>
      <c r="DN277" s="561"/>
      <c r="DO277" s="561"/>
      <c r="DP277" s="561"/>
      <c r="DQ277" s="561"/>
      <c r="DR277" s="561"/>
      <c r="DS277" s="561"/>
      <c r="DT277" s="561"/>
      <c r="DU277" s="561"/>
      <c r="DV277" s="561"/>
      <c r="DW277" s="561"/>
      <c r="DX277" s="561"/>
      <c r="DY277" s="561"/>
      <c r="DZ277" s="561"/>
      <c r="EA277" s="561"/>
      <c r="EB277" s="561"/>
      <c r="EC277" s="561"/>
      <c r="ED277" s="561"/>
      <c r="EE277" s="561"/>
      <c r="EF277" s="561"/>
      <c r="EG277" s="561"/>
      <c r="EH277" s="561"/>
      <c r="EI277" s="561"/>
      <c r="EJ277" s="561"/>
      <c r="EK277" s="561"/>
      <c r="EL277" s="561"/>
      <c r="EM277" s="561"/>
      <c r="EN277" s="561"/>
      <c r="EO277" s="561"/>
      <c r="EP277" s="561"/>
      <c r="EQ277" s="561"/>
      <c r="ER277" s="561"/>
      <c r="ES277" s="561"/>
      <c r="ET277" s="561"/>
      <c r="EU277" s="561"/>
      <c r="EV277" s="561"/>
      <c r="EW277" s="561"/>
      <c r="EX277" s="561"/>
      <c r="EY277" s="561"/>
      <c r="EZ277" s="561"/>
      <c r="FA277" s="561"/>
      <c r="FB277" s="561"/>
      <c r="FC277" s="561"/>
      <c r="FD277" s="561"/>
      <c r="FE277" s="561"/>
      <c r="FF277" s="561"/>
      <c r="FG277" s="561"/>
      <c r="FH277" s="561"/>
      <c r="FI277" s="561"/>
      <c r="FJ277" s="561"/>
      <c r="FK277" s="561"/>
      <c r="FL277" s="561"/>
      <c r="FM277" s="561"/>
      <c r="FN277" s="561"/>
      <c r="FO277" s="561"/>
      <c r="FP277" s="561"/>
      <c r="FQ277" s="561"/>
      <c r="FR277" s="561"/>
      <c r="FS277" s="561"/>
      <c r="FT277" s="561"/>
      <c r="FU277" s="561"/>
      <c r="FV277" s="561"/>
      <c r="FW277" s="561"/>
      <c r="FX277" s="561"/>
      <c r="FY277" s="561"/>
      <c r="FZ277" s="561"/>
      <c r="GA277" s="561"/>
      <c r="GB277" s="561"/>
      <c r="GC277" s="561"/>
      <c r="GD277" s="561"/>
      <c r="GE277" s="561"/>
      <c r="GF277" s="561"/>
      <c r="GG277" s="561"/>
      <c r="GH277" s="561"/>
      <c r="GI277" s="561"/>
      <c r="GJ277" s="561"/>
      <c r="GK277" s="561"/>
      <c r="GL277" s="561"/>
      <c r="GM277" s="561"/>
      <c r="GN277" s="561"/>
      <c r="GO277" s="561"/>
      <c r="GP277" s="561"/>
      <c r="GQ277" s="561"/>
      <c r="GR277" s="561"/>
      <c r="GS277" s="561"/>
      <c r="GT277" s="561"/>
      <c r="GU277" s="561"/>
      <c r="GV277" s="561"/>
      <c r="GW277" s="561"/>
      <c r="GX277" s="561"/>
      <c r="GY277" s="561"/>
      <c r="GZ277" s="561"/>
      <c r="HA277" s="561"/>
      <c r="HB277" s="561"/>
      <c r="HC277" s="561"/>
      <c r="HD277" s="561"/>
      <c r="HE277" s="561"/>
      <c r="HF277" s="561"/>
      <c r="HG277" s="561"/>
      <c r="HH277" s="561"/>
      <c r="HI277" s="561"/>
      <c r="HJ277" s="561"/>
      <c r="HK277" s="561"/>
      <c r="HL277" s="561"/>
      <c r="HM277" s="561"/>
      <c r="HN277" s="561"/>
      <c r="HO277" s="561"/>
      <c r="HP277" s="561"/>
      <c r="HQ277" s="561"/>
      <c r="HR277" s="561"/>
      <c r="HS277" s="561"/>
      <c r="HT277" s="561"/>
      <c r="HU277" s="561"/>
      <c r="HV277" s="561"/>
      <c r="HW277" s="561"/>
      <c r="HX277" s="561"/>
      <c r="HY277" s="561"/>
      <c r="HZ277" s="561"/>
      <c r="IA277" s="561"/>
      <c r="IB277" s="561"/>
      <c r="IC277" s="561"/>
      <c r="ID277" s="561"/>
      <c r="IE277" s="561"/>
      <c r="IF277" s="561"/>
      <c r="IG277" s="561"/>
      <c r="IH277" s="561"/>
      <c r="II277" s="561"/>
      <c r="IJ277" s="561"/>
      <c r="IK277" s="561"/>
      <c r="IL277" s="561"/>
      <c r="IM277" s="561"/>
      <c r="IN277" s="561"/>
      <c r="IO277" s="561"/>
      <c r="IP277" s="561"/>
      <c r="IQ277" s="561"/>
      <c r="IR277" s="561"/>
      <c r="IS277" s="561"/>
      <c r="IT277" s="561"/>
      <c r="IU277" s="561"/>
      <c r="IV277" s="561"/>
      <c r="IW277" s="561"/>
      <c r="IX277" s="561"/>
      <c r="IY277" s="561"/>
      <c r="IZ277" s="561"/>
      <c r="JA277" s="561"/>
      <c r="JB277" s="561"/>
      <c r="JC277" s="561"/>
      <c r="JD277" s="561"/>
      <c r="JE277" s="561"/>
      <c r="JF277" s="561"/>
      <c r="JG277" s="561"/>
      <c r="JH277" s="561"/>
      <c r="JI277" s="561"/>
      <c r="JJ277" s="561"/>
      <c r="JK277" s="561"/>
      <c r="JL277" s="561"/>
      <c r="JM277" s="561"/>
      <c r="JN277" s="561"/>
      <c r="JO277" s="561"/>
      <c r="JP277" s="561"/>
      <c r="JQ277" s="561"/>
      <c r="JR277" s="561"/>
      <c r="JS277" s="561"/>
      <c r="JT277" s="561"/>
      <c r="JU277" s="561"/>
      <c r="JV277" s="561"/>
      <c r="JW277" s="561"/>
      <c r="JX277" s="561"/>
      <c r="JY277" s="561"/>
      <c r="JZ277" s="561"/>
      <c r="KA277" s="561"/>
      <c r="KB277" s="561"/>
      <c r="KC277" s="561"/>
      <c r="KD277" s="561"/>
      <c r="KE277" s="561"/>
      <c r="KF277" s="561"/>
      <c r="KG277" s="561"/>
      <c r="KH277" s="561"/>
      <c r="KI277" s="561"/>
      <c r="KJ277" s="561"/>
      <c r="KK277" s="561"/>
      <c r="KL277" s="561"/>
      <c r="KM277" s="561"/>
      <c r="KN277" s="561"/>
      <c r="KO277" s="561"/>
      <c r="KP277" s="561"/>
      <c r="KQ277" s="561"/>
      <c r="KR277" s="561"/>
      <c r="KS277" s="561"/>
      <c r="KT277" s="561"/>
      <c r="KU277" s="561"/>
      <c r="KV277" s="561"/>
      <c r="KW277" s="561"/>
      <c r="KX277" s="561"/>
      <c r="KY277" s="561"/>
      <c r="KZ277" s="561"/>
      <c r="LA277" s="561"/>
      <c r="LB277" s="561"/>
      <c r="LC277" s="561"/>
      <c r="LD277" s="561"/>
      <c r="LE277" s="561"/>
      <c r="LF277" s="561"/>
      <c r="LG277" s="561"/>
      <c r="LH277" s="561"/>
      <c r="LI277" s="561"/>
      <c r="LJ277" s="561"/>
      <c r="LK277" s="561"/>
      <c r="LL277" s="561"/>
      <c r="LM277" s="561"/>
      <c r="LN277" s="561"/>
      <c r="LO277" s="561"/>
      <c r="LP277" s="561"/>
      <c r="LQ277" s="561"/>
      <c r="LR277" s="561"/>
      <c r="LS277" s="561"/>
      <c r="LT277" s="561"/>
      <c r="LU277" s="561"/>
      <c r="LV277" s="561"/>
      <c r="LW277" s="561"/>
      <c r="LX277" s="561"/>
      <c r="LY277" s="561"/>
      <c r="LZ277" s="561"/>
      <c r="MA277" s="561"/>
      <c r="MB277" s="561"/>
      <c r="MC277" s="561"/>
      <c r="MD277" s="561"/>
      <c r="ME277" s="561"/>
      <c r="MF277" s="561"/>
      <c r="MG277" s="561"/>
      <c r="MH277" s="561"/>
      <c r="MI277" s="561"/>
      <c r="MJ277" s="561"/>
      <c r="MK277" s="561"/>
      <c r="ML277" s="561"/>
      <c r="MM277" s="561"/>
      <c r="MN277" s="561"/>
      <c r="MO277" s="561"/>
      <c r="MP277" s="561"/>
      <c r="MQ277" s="561"/>
      <c r="MR277" s="561"/>
      <c r="MS277" s="561"/>
      <c r="MT277" s="561"/>
      <c r="MU277" s="561"/>
      <c r="MV277" s="561"/>
      <c r="MW277" s="561"/>
      <c r="MX277" s="561"/>
      <c r="MY277" s="561"/>
      <c r="MZ277" s="561"/>
      <c r="NA277" s="561"/>
      <c r="NB277" s="561"/>
      <c r="NC277" s="561"/>
      <c r="ND277" s="561"/>
      <c r="NE277" s="561"/>
      <c r="NF277" s="561"/>
      <c r="NG277" s="561"/>
      <c r="NH277" s="561"/>
      <c r="NI277" s="561"/>
      <c r="NJ277" s="561"/>
      <c r="NK277" s="561"/>
      <c r="NL277" s="561"/>
      <c r="NM277" s="561"/>
      <c r="NN277" s="561"/>
      <c r="NO277" s="561"/>
      <c r="NP277" s="561"/>
      <c r="NQ277" s="561"/>
      <c r="NR277" s="561"/>
      <c r="NS277" s="561"/>
      <c r="NT277" s="561"/>
      <c r="NU277" s="561"/>
      <c r="NV277" s="561"/>
      <c r="NW277" s="561"/>
      <c r="NX277" s="561"/>
      <c r="NY277" s="561"/>
      <c r="NZ277" s="561"/>
      <c r="OA277" s="561"/>
      <c r="OB277" s="561"/>
      <c r="OC277" s="561"/>
      <c r="OD277" s="561"/>
      <c r="OE277" s="561"/>
      <c r="OF277" s="561"/>
      <c r="OG277" s="561"/>
      <c r="OH277" s="561"/>
      <c r="OI277" s="561"/>
      <c r="OJ277" s="561"/>
      <c r="OK277" s="561"/>
      <c r="OL277" s="561"/>
      <c r="OM277" s="561"/>
      <c r="ON277" s="561"/>
      <c r="OO277" s="561"/>
      <c r="OP277" s="561"/>
      <c r="OQ277" s="561"/>
      <c r="OR277" s="561"/>
      <c r="OS277" s="561"/>
      <c r="OT277" s="561"/>
      <c r="OU277" s="561"/>
      <c r="OV277" s="561"/>
      <c r="OW277" s="561"/>
      <c r="OX277" s="561"/>
      <c r="OY277" s="561"/>
      <c r="OZ277" s="561"/>
      <c r="PA277" s="561"/>
      <c r="PB277" s="561"/>
      <c r="PC277" s="561"/>
      <c r="PD277" s="561"/>
      <c r="PE277" s="561"/>
      <c r="PF277" s="561"/>
      <c r="PG277" s="561"/>
      <c r="PH277" s="561"/>
      <c r="PI277" s="561"/>
      <c r="PJ277" s="561"/>
      <c r="PK277" s="561"/>
      <c r="PL277" s="561"/>
      <c r="PM277" s="561"/>
      <c r="PN277" s="561"/>
      <c r="PO277" s="561"/>
      <c r="PP277" s="561"/>
      <c r="PQ277" s="561"/>
      <c r="PR277" s="561"/>
      <c r="PS277" s="561"/>
      <c r="PT277" s="561"/>
      <c r="PU277" s="561"/>
      <c r="PV277" s="561"/>
      <c r="PW277" s="561"/>
      <c r="PX277" s="561"/>
      <c r="PY277" s="561"/>
      <c r="PZ277" s="561"/>
      <c r="QA277" s="561"/>
      <c r="QB277" s="561"/>
      <c r="QC277" s="561"/>
      <c r="QD277" s="561"/>
      <c r="QE277" s="561"/>
      <c r="QF277" s="561"/>
      <c r="QG277" s="561"/>
      <c r="QH277" s="561"/>
      <c r="QI277" s="561"/>
      <c r="QJ277" s="561"/>
      <c r="QK277" s="561"/>
      <c r="QL277" s="561"/>
      <c r="QM277" s="561"/>
      <c r="QN277" s="561"/>
      <c r="QO277" s="561"/>
      <c r="QP277" s="561"/>
      <c r="QQ277" s="561"/>
      <c r="QR277" s="561"/>
      <c r="QS277" s="561"/>
      <c r="QT277" s="561"/>
      <c r="QU277" s="561"/>
      <c r="QV277" s="561"/>
      <c r="QW277" s="561"/>
      <c r="QX277" s="561"/>
      <c r="QY277" s="561"/>
      <c r="QZ277" s="561"/>
      <c r="RA277" s="561"/>
      <c r="RB277" s="561"/>
      <c r="RC277" s="561"/>
      <c r="RD277" s="561"/>
      <c r="RE277" s="561"/>
      <c r="RF277" s="561"/>
      <c r="RG277" s="561"/>
      <c r="RH277" s="561"/>
      <c r="RI277" s="561"/>
      <c r="RJ277" s="561"/>
      <c r="RK277" s="561"/>
      <c r="RL277" s="561"/>
      <c r="RM277" s="561"/>
      <c r="RN277" s="561"/>
      <c r="RO277" s="561"/>
      <c r="RP277" s="561"/>
      <c r="RQ277" s="561"/>
      <c r="RR277" s="561"/>
      <c r="RS277" s="561"/>
      <c r="RT277" s="561"/>
      <c r="RU277" s="561"/>
      <c r="RV277" s="561"/>
      <c r="RW277" s="561"/>
      <c r="RX277" s="561"/>
      <c r="RY277" s="561"/>
      <c r="RZ277" s="561"/>
      <c r="SA277" s="561"/>
      <c r="SB277" s="561"/>
      <c r="SC277" s="561"/>
      <c r="SD277" s="561"/>
      <c r="SE277" s="561"/>
      <c r="SF277" s="561"/>
      <c r="SG277" s="561"/>
      <c r="SH277" s="561"/>
      <c r="SI277" s="561"/>
      <c r="SJ277" s="561"/>
      <c r="SK277" s="561"/>
      <c r="SL277" s="561"/>
      <c r="SM277" s="561"/>
      <c r="SN277" s="561"/>
      <c r="SO277" s="561"/>
      <c r="SP277" s="561"/>
      <c r="SQ277" s="561"/>
      <c r="SR277" s="561"/>
      <c r="SS277" s="561"/>
      <c r="ST277" s="561"/>
      <c r="SU277" s="561"/>
      <c r="SV277" s="561"/>
      <c r="SW277" s="561"/>
      <c r="SX277" s="561"/>
      <c r="SY277" s="561"/>
      <c r="SZ277" s="561"/>
      <c r="TA277" s="561"/>
      <c r="TB277" s="561"/>
      <c r="TC277" s="561"/>
      <c r="TD277" s="561"/>
      <c r="TE277" s="561"/>
      <c r="TF277" s="561"/>
      <c r="TG277" s="561"/>
      <c r="TH277" s="561"/>
      <c r="TI277" s="561"/>
      <c r="TJ277" s="561"/>
      <c r="TK277" s="561"/>
      <c r="TL277" s="561"/>
      <c r="TM277" s="561"/>
      <c r="TN277" s="561"/>
      <c r="TO277" s="561"/>
      <c r="TP277" s="561"/>
      <c r="TQ277" s="561"/>
      <c r="TR277" s="561"/>
      <c r="TS277" s="561"/>
      <c r="TT277" s="561"/>
      <c r="TU277" s="561"/>
      <c r="TV277" s="561"/>
      <c r="TW277" s="561"/>
      <c r="TX277" s="561"/>
      <c r="TY277" s="561"/>
      <c r="TZ277" s="561"/>
      <c r="UA277" s="561"/>
      <c r="UB277" s="561"/>
      <c r="UC277" s="561"/>
      <c r="UD277" s="561"/>
      <c r="UE277" s="561"/>
      <c r="UF277" s="561"/>
      <c r="UG277" s="561"/>
      <c r="UH277" s="561"/>
      <c r="UI277" s="561"/>
      <c r="UJ277" s="561"/>
      <c r="UK277" s="561"/>
      <c r="UL277" s="561"/>
      <c r="UM277" s="561"/>
      <c r="UN277" s="561"/>
      <c r="UO277" s="561"/>
      <c r="UP277" s="561"/>
      <c r="UQ277" s="561"/>
      <c r="UR277" s="561"/>
      <c r="US277" s="561"/>
      <c r="UT277" s="561"/>
      <c r="UU277" s="561"/>
      <c r="UV277" s="561"/>
      <c r="UW277" s="561"/>
      <c r="UX277" s="561"/>
      <c r="UY277" s="561"/>
      <c r="UZ277" s="561"/>
      <c r="VA277" s="561"/>
      <c r="VB277" s="561"/>
      <c r="VC277" s="561"/>
      <c r="VD277" s="561"/>
      <c r="VE277" s="561"/>
      <c r="VF277" s="561"/>
      <c r="VG277" s="561"/>
      <c r="VH277" s="561"/>
      <c r="VI277" s="561"/>
      <c r="VJ277" s="561"/>
      <c r="VK277" s="561"/>
      <c r="VL277" s="561"/>
      <c r="VM277" s="561"/>
      <c r="VN277" s="561"/>
      <c r="VO277" s="561"/>
      <c r="VP277" s="561"/>
      <c r="VQ277" s="561"/>
      <c r="VR277" s="561"/>
      <c r="VS277" s="561"/>
      <c r="VT277" s="561"/>
      <c r="VU277" s="561"/>
      <c r="VV277" s="561"/>
      <c r="VW277" s="561"/>
      <c r="VX277" s="561"/>
      <c r="VY277" s="561"/>
      <c r="VZ277" s="561"/>
      <c r="WA277" s="561"/>
      <c r="WB277" s="561"/>
      <c r="WC277" s="561"/>
      <c r="WD277" s="561"/>
      <c r="WE277" s="561"/>
      <c r="WF277" s="561"/>
      <c r="WG277" s="561"/>
      <c r="WH277" s="561"/>
      <c r="WI277" s="561"/>
      <c r="WJ277" s="561"/>
      <c r="WK277" s="570"/>
    </row>
    <row r="278" s="561" customFormat="1" ht="36">
      <c r="A278" s="175">
        <v>1</v>
      </c>
      <c r="B278" s="175" t="s">
        <v>311</v>
      </c>
      <c r="C278" s="636" t="s">
        <v>312</v>
      </c>
      <c r="D278" s="363"/>
      <c r="E278" s="175"/>
      <c r="F278" s="175" t="s">
        <v>313</v>
      </c>
      <c r="G278" s="636">
        <v>2024</v>
      </c>
      <c r="H278" s="175">
        <v>5</v>
      </c>
      <c r="I278" s="636"/>
      <c r="J278" s="175">
        <v>2</v>
      </c>
      <c r="K278" s="643">
        <v>83</v>
      </c>
      <c r="L278" s="644"/>
      <c r="M278" s="645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75"/>
      <c r="BH278" s="197"/>
      <c r="BI278" s="275"/>
      <c r="BJ278" s="197"/>
      <c r="BK278" s="275"/>
      <c r="BL278" s="197"/>
      <c r="BM278" s="275"/>
      <c r="BN278" s="197"/>
      <c r="BO278" s="275"/>
      <c r="BP278" s="197"/>
      <c r="BQ278" s="275"/>
      <c r="BR278" s="197"/>
      <c r="BS278" s="275"/>
      <c r="BT278" s="197"/>
      <c r="BU278" s="275"/>
      <c r="BV278" s="197"/>
      <c r="BW278" s="275"/>
      <c r="BX278" s="197"/>
      <c r="BY278" s="275"/>
      <c r="BZ278" s="197"/>
      <c r="CA278" s="275"/>
      <c r="CB278" s="197"/>
      <c r="CC278" s="275"/>
      <c r="CD278" s="197"/>
      <c r="CE278" s="275"/>
      <c r="CF278" s="197"/>
      <c r="CG278" s="275"/>
      <c r="CH278" s="197"/>
      <c r="CI278" s="275"/>
      <c r="CJ278" s="197"/>
      <c r="CK278" s="275"/>
      <c r="CL278" s="197"/>
      <c r="CM278" s="275"/>
      <c r="CN278" s="197"/>
      <c r="CO278" s="275"/>
      <c r="CP278" s="197"/>
      <c r="CQ278" s="275"/>
      <c r="CR278" s="197"/>
      <c r="CS278" s="275"/>
      <c r="CT278" s="197"/>
      <c r="CU278" s="275"/>
      <c r="CV278" s="197"/>
      <c r="CW278" s="275"/>
      <c r="CX278" s="197"/>
      <c r="CY278" s="275"/>
      <c r="CZ278" s="197"/>
      <c r="DA278" s="275"/>
      <c r="DB278" s="197"/>
      <c r="DC278" s="275"/>
      <c r="DD278" s="197"/>
      <c r="DE278" s="275"/>
      <c r="DF278" s="197"/>
      <c r="DG278" s="275"/>
      <c r="DH278" s="197"/>
      <c r="DI278" s="275"/>
      <c r="DJ278" s="197"/>
      <c r="DK278" s="275"/>
      <c r="DL278" s="197"/>
      <c r="DM278" s="275"/>
      <c r="DN278" s="197"/>
      <c r="DO278" s="275"/>
      <c r="DP278" s="197"/>
      <c r="DQ278" s="275"/>
      <c r="DR278" s="197"/>
      <c r="DS278" s="275"/>
      <c r="DT278" s="197"/>
      <c r="DU278" s="275"/>
      <c r="DV278" s="197"/>
      <c r="DW278" s="275"/>
      <c r="DX278" s="197"/>
      <c r="DY278" s="275"/>
      <c r="DZ278" s="197"/>
      <c r="EA278" s="275"/>
      <c r="EB278" s="197"/>
      <c r="EC278" s="275"/>
      <c r="ED278" s="197"/>
      <c r="EE278" s="275"/>
      <c r="EF278" s="197"/>
      <c r="EG278" s="275"/>
      <c r="EH278" s="197"/>
      <c r="EI278" s="275"/>
      <c r="EJ278" s="197"/>
      <c r="EK278" s="275"/>
      <c r="EL278" s="197"/>
      <c r="EM278" s="275"/>
      <c r="EN278" s="197"/>
      <c r="EO278" s="275"/>
      <c r="EP278" s="197"/>
      <c r="EQ278" s="275"/>
      <c r="ER278" s="197"/>
      <c r="ES278" s="275"/>
      <c r="ET278" s="197"/>
      <c r="EU278" s="275"/>
      <c r="EV278" s="197"/>
      <c r="EW278" s="275"/>
      <c r="EX278" s="197"/>
      <c r="EY278" s="275"/>
      <c r="EZ278" s="197"/>
      <c r="FA278" s="275"/>
      <c r="FB278" s="197"/>
      <c r="FC278" s="275"/>
      <c r="FD278" s="197"/>
      <c r="FE278" s="275"/>
      <c r="FF278" s="197"/>
      <c r="FG278" s="275"/>
      <c r="FH278" s="197"/>
      <c r="FI278" s="275"/>
      <c r="FJ278" s="197"/>
      <c r="FK278" s="275"/>
      <c r="FL278" s="197"/>
      <c r="FM278" s="275"/>
      <c r="FN278" s="197"/>
      <c r="FO278" s="275"/>
      <c r="FP278" s="197"/>
      <c r="FQ278" s="275"/>
      <c r="FR278" s="197"/>
      <c r="FS278" s="275"/>
      <c r="FT278" s="197"/>
      <c r="FU278" s="275"/>
      <c r="FV278" s="197"/>
      <c r="FW278" s="275"/>
      <c r="FX278" s="197"/>
      <c r="FY278" s="275"/>
      <c r="FZ278" s="197"/>
      <c r="GA278" s="275"/>
      <c r="GB278" s="197"/>
      <c r="GC278" s="275"/>
      <c r="GD278" s="197"/>
      <c r="GE278" s="275"/>
      <c r="GF278" s="197"/>
      <c r="GG278" s="275"/>
      <c r="GH278" s="197"/>
      <c r="GI278" s="275"/>
      <c r="GJ278" s="197"/>
      <c r="GK278" s="275"/>
      <c r="GL278" s="197"/>
      <c r="GM278" s="275"/>
      <c r="GN278" s="197"/>
      <c r="GO278" s="275"/>
      <c r="GP278" s="197"/>
      <c r="GQ278" s="275"/>
      <c r="GR278" s="197"/>
      <c r="GS278" s="275"/>
      <c r="GT278" s="197"/>
      <c r="GU278" s="275"/>
      <c r="GV278" s="197"/>
      <c r="GW278" s="275"/>
      <c r="GX278" s="197"/>
      <c r="GY278" s="275"/>
      <c r="GZ278" s="197"/>
      <c r="HA278" s="275"/>
      <c r="HB278" s="197"/>
      <c r="HC278" s="275"/>
      <c r="HD278" s="197"/>
      <c r="HE278" s="275"/>
      <c r="HF278" s="197"/>
      <c r="HG278" s="275"/>
      <c r="HH278" s="197"/>
      <c r="HI278" s="275"/>
      <c r="HJ278" s="197"/>
      <c r="HK278" s="275"/>
      <c r="HL278" s="197"/>
      <c r="HM278" s="275"/>
      <c r="HN278" s="197"/>
      <c r="HO278" s="275"/>
      <c r="HP278" s="197"/>
      <c r="HQ278" s="275"/>
      <c r="HR278" s="197"/>
      <c r="HS278" s="275"/>
      <c r="HT278" s="197"/>
      <c r="HU278" s="275"/>
      <c r="HV278" s="197"/>
      <c r="HW278" s="275"/>
      <c r="HX278" s="197"/>
      <c r="HY278" s="275"/>
      <c r="HZ278" s="197"/>
      <c r="IA278" s="275"/>
      <c r="IB278" s="197"/>
      <c r="IC278" s="275"/>
      <c r="ID278" s="197"/>
      <c r="IE278" s="275"/>
      <c r="IF278" s="197"/>
      <c r="IG278" s="275"/>
      <c r="IH278" s="197"/>
      <c r="II278" s="275"/>
      <c r="IJ278" s="197"/>
      <c r="IK278" s="275"/>
      <c r="IL278" s="197"/>
      <c r="IM278" s="275"/>
      <c r="IN278" s="197"/>
      <c r="IO278" s="275"/>
      <c r="IP278" s="197"/>
      <c r="IQ278" s="275"/>
      <c r="IR278" s="197"/>
      <c r="IS278" s="275"/>
      <c r="IT278" s="197"/>
      <c r="IU278" s="275"/>
      <c r="IV278" s="197"/>
      <c r="IW278" s="275"/>
      <c r="IX278" s="197"/>
      <c r="IY278" s="275"/>
      <c r="IZ278" s="197"/>
      <c r="JA278" s="275"/>
      <c r="JB278" s="197"/>
      <c r="JC278" s="275"/>
      <c r="JD278" s="197"/>
      <c r="JE278" s="275"/>
      <c r="JF278" s="197"/>
      <c r="JG278" s="275"/>
      <c r="JH278" s="197"/>
      <c r="JI278" s="275"/>
      <c r="JJ278" s="197"/>
      <c r="JK278" s="275"/>
      <c r="JL278" s="197"/>
      <c r="JM278" s="275"/>
      <c r="JN278" s="197"/>
      <c r="JO278" s="275"/>
      <c r="JP278" s="197"/>
      <c r="JQ278" s="275"/>
      <c r="JR278" s="197"/>
      <c r="JS278" s="275"/>
      <c r="JT278" s="197"/>
      <c r="JU278" s="275"/>
      <c r="JV278" s="197"/>
      <c r="JW278" s="275"/>
      <c r="JX278" s="197"/>
      <c r="JY278" s="275"/>
      <c r="JZ278" s="197"/>
      <c r="KA278" s="275"/>
      <c r="KB278" s="197"/>
      <c r="KC278" s="275"/>
      <c r="KD278" s="197"/>
      <c r="KE278" s="275"/>
      <c r="KF278" s="197"/>
      <c r="KG278" s="275"/>
      <c r="KH278" s="197"/>
      <c r="KI278" s="275"/>
      <c r="KJ278" s="197"/>
      <c r="KK278" s="275"/>
      <c r="KL278" s="197"/>
      <c r="KM278" s="275"/>
      <c r="KN278" s="197"/>
      <c r="KO278" s="275"/>
      <c r="KP278" s="197"/>
      <c r="KQ278" s="275"/>
      <c r="KR278" s="197"/>
      <c r="KS278" s="275"/>
      <c r="KT278" s="197"/>
      <c r="KU278" s="275"/>
      <c r="KV278" s="197"/>
      <c r="KW278" s="275"/>
      <c r="KX278" s="197"/>
      <c r="KY278" s="275"/>
      <c r="KZ278" s="197"/>
      <c r="LA278" s="275"/>
      <c r="LB278" s="197"/>
      <c r="LC278" s="275"/>
      <c r="LD278" s="197"/>
      <c r="LE278" s="275"/>
      <c r="LF278" s="197"/>
      <c r="LG278" s="275"/>
      <c r="LH278" s="197"/>
      <c r="LI278" s="275"/>
      <c r="LJ278" s="197"/>
      <c r="LK278" s="275"/>
      <c r="LL278" s="197"/>
      <c r="LM278" s="275"/>
      <c r="LN278" s="197"/>
      <c r="LO278" s="275"/>
      <c r="LP278" s="197"/>
      <c r="LQ278" s="275"/>
      <c r="LR278" s="197"/>
      <c r="LS278" s="275"/>
      <c r="LT278" s="197"/>
      <c r="LU278" s="275"/>
      <c r="LV278" s="197"/>
      <c r="LW278" s="275"/>
      <c r="LX278" s="197"/>
      <c r="LY278" s="275"/>
      <c r="LZ278" s="197"/>
      <c r="MA278" s="275"/>
      <c r="MB278" s="197"/>
      <c r="MC278" s="275"/>
      <c r="MD278" s="197"/>
      <c r="ME278" s="275"/>
      <c r="MF278" s="197"/>
      <c r="MG278" s="275"/>
      <c r="MH278" s="197"/>
      <c r="MI278" s="275"/>
      <c r="MJ278" s="197"/>
      <c r="MK278" s="275"/>
      <c r="ML278" s="197"/>
      <c r="MM278" s="275"/>
      <c r="MN278" s="197"/>
      <c r="MO278" s="275"/>
      <c r="MP278" s="197"/>
      <c r="MQ278" s="275"/>
      <c r="MR278" s="197"/>
      <c r="MS278" s="275"/>
      <c r="MT278" s="197"/>
      <c r="MU278" s="275"/>
      <c r="MV278" s="197"/>
      <c r="MW278" s="275"/>
      <c r="MX278" s="197"/>
      <c r="MY278" s="275"/>
      <c r="MZ278" s="197"/>
      <c r="NA278" s="275"/>
      <c r="NB278" s="197"/>
      <c r="NC278" s="275"/>
      <c r="ND278" s="197"/>
      <c r="NE278" s="275"/>
      <c r="NF278" s="197"/>
      <c r="NG278" s="275"/>
      <c r="NH278" s="197"/>
      <c r="NI278" s="275"/>
      <c r="NJ278" s="197"/>
      <c r="NK278" s="275"/>
      <c r="NL278" s="197"/>
      <c r="NM278" s="275"/>
      <c r="NN278" s="197"/>
      <c r="NO278" s="275"/>
      <c r="NP278" s="197"/>
      <c r="NQ278" s="275"/>
      <c r="NR278" s="197"/>
      <c r="NS278" s="275"/>
      <c r="NT278" s="197"/>
      <c r="NU278" s="275"/>
      <c r="NV278" s="197"/>
      <c r="NW278" s="275"/>
      <c r="NX278" s="197"/>
      <c r="NY278" s="275"/>
      <c r="NZ278" s="197"/>
      <c r="OA278" s="275"/>
      <c r="OB278" s="197"/>
      <c r="OC278" s="275"/>
      <c r="OD278" s="197"/>
      <c r="OE278" s="275"/>
      <c r="OF278" s="197"/>
      <c r="OG278" s="275"/>
      <c r="OH278" s="197"/>
      <c r="OI278" s="275"/>
      <c r="OJ278" s="197"/>
      <c r="OK278" s="275"/>
      <c r="OL278" s="197"/>
      <c r="OM278" s="275"/>
      <c r="ON278" s="197"/>
      <c r="OO278" s="275"/>
      <c r="OP278" s="197"/>
      <c r="OQ278" s="275"/>
      <c r="OR278" s="197"/>
      <c r="OS278" s="275"/>
      <c r="OT278" s="197"/>
      <c r="OU278" s="275"/>
      <c r="OV278" s="197"/>
      <c r="OW278" s="275"/>
      <c r="OX278" s="197"/>
      <c r="OY278" s="275"/>
      <c r="OZ278" s="197"/>
      <c r="PA278" s="275"/>
      <c r="PB278" s="197"/>
      <c r="PC278" s="275"/>
      <c r="PD278" s="197"/>
      <c r="PE278" s="275"/>
      <c r="PF278" s="197"/>
      <c r="PG278" s="275"/>
      <c r="PH278" s="197"/>
      <c r="PI278" s="275"/>
      <c r="PJ278" s="197"/>
      <c r="PK278" s="275"/>
      <c r="PL278" s="197"/>
      <c r="PM278" s="275"/>
      <c r="PN278" s="197"/>
      <c r="PO278" s="275"/>
      <c r="PP278" s="197"/>
      <c r="PQ278" s="275"/>
      <c r="PR278" s="197"/>
      <c r="PS278" s="275"/>
      <c r="PT278" s="197"/>
      <c r="PU278" s="275"/>
      <c r="PV278" s="197"/>
      <c r="PW278" s="275"/>
      <c r="PX278" s="197"/>
      <c r="PY278" s="275"/>
      <c r="PZ278" s="197"/>
      <c r="QA278" s="275"/>
      <c r="QB278" s="197"/>
      <c r="QC278" s="275"/>
      <c r="QD278" s="197"/>
      <c r="QE278" s="275"/>
      <c r="QF278" s="197"/>
      <c r="QG278" s="275"/>
      <c r="QH278" s="197"/>
      <c r="QI278" s="275"/>
      <c r="QJ278" s="197"/>
      <c r="QK278" s="275"/>
      <c r="QL278" s="197"/>
      <c r="QM278" s="275"/>
      <c r="QN278" s="197"/>
      <c r="QO278" s="275"/>
      <c r="QP278" s="197"/>
      <c r="QQ278" s="275"/>
      <c r="QR278" s="197"/>
      <c r="QS278" s="275"/>
      <c r="QT278" s="197"/>
      <c r="QU278" s="275"/>
      <c r="QV278" s="197"/>
      <c r="QW278" s="275"/>
      <c r="QX278" s="197"/>
      <c r="QY278" s="275"/>
      <c r="QZ278" s="197"/>
      <c r="RA278" s="275"/>
      <c r="RB278" s="197"/>
      <c r="RC278" s="275"/>
      <c r="RD278" s="197"/>
      <c r="RE278" s="275"/>
      <c r="RF278" s="197"/>
      <c r="RG278" s="275"/>
      <c r="RH278" s="197"/>
      <c r="RI278" s="275"/>
      <c r="RJ278" s="197"/>
      <c r="RK278" s="275"/>
      <c r="RL278" s="197"/>
      <c r="RM278" s="275"/>
      <c r="RN278" s="197"/>
      <c r="RO278" s="275"/>
      <c r="RP278" s="197"/>
      <c r="RQ278" s="275"/>
      <c r="RR278" s="197"/>
      <c r="RS278" s="275"/>
      <c r="RT278" s="197"/>
      <c r="RU278" s="275"/>
      <c r="RV278" s="197"/>
      <c r="RW278" s="275"/>
      <c r="RX278" s="197"/>
      <c r="RY278" s="275"/>
      <c r="RZ278" s="197"/>
      <c r="SA278" s="275"/>
      <c r="SB278" s="197"/>
      <c r="SC278" s="275"/>
      <c r="SD278" s="197"/>
      <c r="SE278" s="275"/>
      <c r="SF278" s="197"/>
      <c r="SG278" s="275"/>
      <c r="SH278" s="197"/>
      <c r="SI278" s="275"/>
      <c r="SJ278" s="197"/>
      <c r="SK278" s="275"/>
      <c r="SL278" s="197"/>
      <c r="SM278" s="275"/>
      <c r="SN278" s="197"/>
      <c r="SO278" s="275"/>
      <c r="SP278" s="197"/>
      <c r="SQ278" s="275"/>
      <c r="SR278" s="197"/>
      <c r="SS278" s="275"/>
      <c r="ST278" s="197"/>
      <c r="SU278" s="275"/>
      <c r="SV278" s="197"/>
      <c r="SW278" s="275"/>
      <c r="SX278" s="197"/>
      <c r="SY278" s="275"/>
      <c r="SZ278" s="197"/>
      <c r="TA278" s="275"/>
      <c r="TB278" s="197"/>
      <c r="TC278" s="275"/>
      <c r="TD278" s="197"/>
      <c r="TE278" s="275"/>
      <c r="TF278" s="197"/>
      <c r="TG278" s="275"/>
      <c r="TH278" s="197"/>
      <c r="TI278" s="275"/>
      <c r="TJ278" s="197"/>
      <c r="TK278" s="275"/>
      <c r="TL278" s="197"/>
      <c r="TM278" s="275"/>
      <c r="TN278" s="197"/>
      <c r="TO278" s="275"/>
      <c r="TP278" s="197"/>
      <c r="TQ278" s="275"/>
      <c r="TR278" s="197"/>
      <c r="TS278" s="275"/>
      <c r="TT278" s="197"/>
      <c r="TU278" s="275"/>
      <c r="TV278" s="197"/>
      <c r="TW278" s="275"/>
      <c r="TX278" s="197"/>
      <c r="TY278" s="275"/>
      <c r="TZ278" s="197"/>
      <c r="UA278" s="275"/>
      <c r="UB278" s="197"/>
      <c r="UC278" s="275"/>
      <c r="UD278" s="197"/>
      <c r="UE278" s="275"/>
      <c r="UF278" s="197"/>
      <c r="UG278" s="275"/>
      <c r="UH278" s="197"/>
      <c r="UI278" s="275"/>
      <c r="UJ278" s="197"/>
      <c r="UK278" s="275"/>
      <c r="UL278" s="197"/>
      <c r="UM278" s="275"/>
      <c r="UN278" s="197"/>
      <c r="UO278" s="275"/>
      <c r="UP278" s="197"/>
      <c r="UQ278" s="275"/>
      <c r="UR278" s="197"/>
      <c r="US278" s="275"/>
      <c r="UT278" s="197"/>
      <c r="UU278" s="275"/>
      <c r="UV278" s="197"/>
      <c r="UW278" s="275"/>
      <c r="UX278" s="197"/>
      <c r="UY278" s="275"/>
      <c r="UZ278" s="197"/>
      <c r="VA278" s="275"/>
      <c r="VB278" s="197"/>
      <c r="VC278" s="275"/>
      <c r="VD278" s="197"/>
      <c r="VE278" s="275"/>
      <c r="VF278" s="197"/>
      <c r="VG278" s="275"/>
      <c r="VH278" s="197"/>
      <c r="VI278" s="275"/>
      <c r="VJ278" s="197"/>
      <c r="VK278" s="275"/>
      <c r="VL278" s="197"/>
      <c r="VM278" s="275"/>
      <c r="VN278" s="197"/>
      <c r="VO278" s="275"/>
      <c r="VP278" s="197"/>
      <c r="VQ278" s="275"/>
      <c r="VR278" s="197"/>
      <c r="VS278" s="275"/>
      <c r="VT278" s="197"/>
      <c r="VU278" s="275"/>
      <c r="VV278" s="197"/>
      <c r="VW278" s="275"/>
      <c r="VX278" s="197"/>
      <c r="VY278" s="275"/>
      <c r="VZ278" s="197"/>
      <c r="WA278" s="275"/>
      <c r="WB278" s="197"/>
      <c r="WC278" s="275"/>
      <c r="WD278" s="197"/>
      <c r="WE278" s="275"/>
      <c r="WF278" s="197"/>
      <c r="WG278" s="275"/>
      <c r="WH278" s="197"/>
      <c r="WI278" s="275"/>
      <c r="WJ278" s="197"/>
      <c r="WK278" s="197"/>
    </row>
    <row r="279" s="197" customFormat="1" ht="24">
      <c r="A279" s="633">
        <v>3</v>
      </c>
      <c r="B279" s="175" t="s">
        <v>314</v>
      </c>
      <c r="C279" s="175" t="s">
        <v>259</v>
      </c>
      <c r="D279" s="363"/>
      <c r="E279" s="629"/>
      <c r="F279" s="53">
        <v>6000</v>
      </c>
      <c r="G279" s="53" t="s">
        <v>64</v>
      </c>
      <c r="H279" s="618">
        <v>10</v>
      </c>
      <c r="I279" s="73">
        <v>8</v>
      </c>
      <c r="J279" s="616">
        <v>2</v>
      </c>
      <c r="K279" s="257">
        <v>85</v>
      </c>
      <c r="L279" s="205"/>
      <c r="M279" s="641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7"/>
      <c r="BH279" s="275"/>
      <c r="BI279" s="197"/>
      <c r="BJ279" s="275"/>
      <c r="BK279" s="197"/>
      <c r="BL279" s="275"/>
      <c r="BM279" s="197"/>
      <c r="BN279" s="275"/>
      <c r="BO279" s="197"/>
      <c r="BP279" s="275"/>
      <c r="BQ279" s="197"/>
      <c r="BR279" s="275"/>
      <c r="BS279" s="197"/>
      <c r="BT279" s="275"/>
      <c r="BU279" s="197"/>
      <c r="BV279" s="275"/>
      <c r="BW279" s="197"/>
      <c r="BX279" s="275"/>
      <c r="BY279" s="197"/>
      <c r="BZ279" s="275"/>
      <c r="CA279" s="197"/>
      <c r="CB279" s="275"/>
      <c r="CC279" s="197"/>
      <c r="CD279" s="275"/>
      <c r="CE279" s="197"/>
      <c r="CF279" s="275"/>
      <c r="CG279" s="197"/>
      <c r="CH279" s="275"/>
      <c r="CI279" s="197"/>
      <c r="CJ279" s="275"/>
      <c r="CK279" s="197"/>
      <c r="CL279" s="275"/>
      <c r="CM279" s="197"/>
      <c r="CN279" s="275"/>
      <c r="CO279" s="197"/>
      <c r="CP279" s="275"/>
      <c r="CQ279" s="197"/>
      <c r="CR279" s="275"/>
      <c r="CS279" s="197"/>
      <c r="CT279" s="275"/>
      <c r="CU279" s="197"/>
      <c r="CV279" s="275"/>
      <c r="CW279" s="197"/>
      <c r="CX279" s="275"/>
      <c r="CY279" s="197"/>
      <c r="CZ279" s="275"/>
      <c r="DA279" s="197"/>
      <c r="DB279" s="275"/>
      <c r="DC279" s="197"/>
      <c r="DD279" s="275"/>
      <c r="DE279" s="197"/>
      <c r="DF279" s="275"/>
      <c r="DG279" s="197"/>
      <c r="DH279" s="275"/>
      <c r="DI279" s="197"/>
      <c r="DJ279" s="275"/>
      <c r="DK279" s="197"/>
      <c r="DL279" s="275"/>
      <c r="DM279" s="197"/>
      <c r="DN279" s="275"/>
      <c r="DO279" s="197"/>
      <c r="DP279" s="275"/>
      <c r="DQ279" s="197"/>
      <c r="DR279" s="275"/>
      <c r="DS279" s="197"/>
      <c r="DT279" s="275"/>
      <c r="DU279" s="197"/>
      <c r="DV279" s="275"/>
      <c r="DW279" s="197"/>
      <c r="DX279" s="275"/>
      <c r="DY279" s="197"/>
      <c r="DZ279" s="275"/>
      <c r="EA279" s="197"/>
      <c r="EB279" s="275"/>
      <c r="EC279" s="197"/>
      <c r="ED279" s="275"/>
      <c r="EE279" s="197"/>
      <c r="EF279" s="275"/>
      <c r="EG279" s="197"/>
      <c r="EH279" s="275"/>
      <c r="EI279" s="197"/>
      <c r="EJ279" s="275"/>
      <c r="EK279" s="197"/>
      <c r="EL279" s="275"/>
      <c r="EM279" s="197"/>
      <c r="EN279" s="275"/>
      <c r="EO279" s="197"/>
      <c r="EP279" s="275"/>
      <c r="EQ279" s="197"/>
      <c r="ER279" s="275"/>
      <c r="ES279" s="197"/>
      <c r="ET279" s="275"/>
      <c r="EU279" s="197"/>
      <c r="EV279" s="275"/>
      <c r="EW279" s="197"/>
      <c r="EX279" s="275"/>
      <c r="EY279" s="197"/>
      <c r="EZ279" s="275"/>
      <c r="FA279" s="197"/>
      <c r="FB279" s="275"/>
      <c r="FC279" s="197"/>
      <c r="FD279" s="275"/>
      <c r="FE279" s="197"/>
      <c r="FF279" s="275"/>
      <c r="FG279" s="197"/>
      <c r="FH279" s="275"/>
      <c r="FI279" s="197"/>
      <c r="FJ279" s="275"/>
      <c r="FK279" s="197"/>
      <c r="FL279" s="275"/>
      <c r="FM279" s="197"/>
      <c r="FN279" s="275"/>
      <c r="FO279" s="197"/>
      <c r="FP279" s="275"/>
      <c r="FQ279" s="197"/>
      <c r="FR279" s="275"/>
      <c r="FS279" s="197"/>
      <c r="FT279" s="275"/>
      <c r="FU279" s="197"/>
      <c r="FV279" s="275"/>
      <c r="FW279" s="197"/>
      <c r="FX279" s="275"/>
      <c r="FY279" s="197"/>
      <c r="FZ279" s="275"/>
      <c r="GA279" s="197"/>
      <c r="GB279" s="275"/>
      <c r="GC279" s="197"/>
      <c r="GD279" s="275"/>
      <c r="GE279" s="197"/>
      <c r="GF279" s="275"/>
      <c r="GG279" s="197"/>
      <c r="GH279" s="275"/>
      <c r="GI279" s="197"/>
      <c r="GJ279" s="275"/>
      <c r="GK279" s="197"/>
      <c r="GL279" s="275"/>
      <c r="GM279" s="197"/>
      <c r="GN279" s="275"/>
      <c r="GO279" s="197"/>
      <c r="GP279" s="275"/>
      <c r="GQ279" s="197"/>
      <c r="GR279" s="275"/>
      <c r="GS279" s="197"/>
      <c r="GT279" s="275"/>
      <c r="GU279" s="197"/>
      <c r="GV279" s="275"/>
      <c r="GW279" s="197"/>
      <c r="GX279" s="275"/>
      <c r="GY279" s="197"/>
      <c r="GZ279" s="275"/>
      <c r="HA279" s="197"/>
      <c r="HB279" s="275"/>
      <c r="HC279" s="197"/>
      <c r="HD279" s="275"/>
      <c r="HE279" s="197"/>
      <c r="HF279" s="275"/>
      <c r="HG279" s="197"/>
      <c r="HH279" s="275"/>
      <c r="HI279" s="197"/>
      <c r="HJ279" s="275"/>
      <c r="HK279" s="197"/>
      <c r="HL279" s="275"/>
      <c r="HM279" s="197"/>
      <c r="HN279" s="275"/>
      <c r="HO279" s="197"/>
      <c r="HP279" s="275"/>
      <c r="HQ279" s="197"/>
      <c r="HR279" s="275"/>
      <c r="HS279" s="197"/>
      <c r="HT279" s="275"/>
      <c r="HU279" s="197"/>
      <c r="HV279" s="275"/>
      <c r="HW279" s="197"/>
      <c r="HX279" s="275"/>
      <c r="HY279" s="197"/>
      <c r="HZ279" s="275"/>
      <c r="IA279" s="197"/>
      <c r="IB279" s="275"/>
      <c r="IC279" s="197"/>
      <c r="ID279" s="275"/>
      <c r="IE279" s="197"/>
      <c r="IF279" s="275"/>
      <c r="IG279" s="197"/>
      <c r="IH279" s="275"/>
      <c r="II279" s="197"/>
      <c r="IJ279" s="275"/>
      <c r="IK279" s="197"/>
      <c r="IL279" s="275"/>
      <c r="IM279" s="197"/>
      <c r="IN279" s="275"/>
      <c r="IO279" s="197"/>
      <c r="IP279" s="275"/>
      <c r="IQ279" s="197"/>
      <c r="IR279" s="275"/>
      <c r="IS279" s="197"/>
      <c r="IT279" s="275"/>
      <c r="IU279" s="197"/>
      <c r="IV279" s="275"/>
      <c r="IW279" s="197"/>
      <c r="IX279" s="275"/>
      <c r="IY279" s="197"/>
      <c r="IZ279" s="275"/>
      <c r="JA279" s="197"/>
      <c r="JB279" s="275"/>
      <c r="JC279" s="197"/>
      <c r="JD279" s="275"/>
      <c r="JE279" s="197"/>
      <c r="JF279" s="275"/>
      <c r="JG279" s="197"/>
      <c r="JH279" s="275"/>
      <c r="JI279" s="197"/>
      <c r="JJ279" s="275"/>
      <c r="JK279" s="197"/>
      <c r="JL279" s="275"/>
      <c r="JM279" s="197"/>
      <c r="JN279" s="275"/>
      <c r="JO279" s="197"/>
      <c r="JP279" s="275"/>
      <c r="JQ279" s="197"/>
      <c r="JR279" s="275"/>
      <c r="JS279" s="197"/>
      <c r="JT279" s="275"/>
      <c r="JU279" s="197"/>
      <c r="JV279" s="275"/>
      <c r="JW279" s="197"/>
      <c r="JX279" s="275"/>
      <c r="JY279" s="197"/>
      <c r="JZ279" s="275"/>
      <c r="KA279" s="197"/>
      <c r="KB279" s="275"/>
      <c r="KC279" s="197"/>
      <c r="KD279" s="275"/>
      <c r="KE279" s="197"/>
      <c r="KF279" s="275"/>
      <c r="KG279" s="197"/>
      <c r="KH279" s="275"/>
      <c r="KI279" s="197"/>
      <c r="KJ279" s="275"/>
      <c r="KK279" s="197"/>
      <c r="KL279" s="275"/>
      <c r="KM279" s="197"/>
      <c r="KN279" s="275"/>
      <c r="KO279" s="197"/>
      <c r="KP279" s="275"/>
      <c r="KQ279" s="197"/>
      <c r="KR279" s="275"/>
      <c r="KS279" s="197"/>
      <c r="KT279" s="275"/>
      <c r="KU279" s="197"/>
      <c r="KV279" s="275"/>
      <c r="KW279" s="197"/>
      <c r="KX279" s="275"/>
      <c r="KY279" s="197"/>
      <c r="KZ279" s="275"/>
      <c r="LA279" s="197"/>
      <c r="LB279" s="275"/>
      <c r="LC279" s="197"/>
      <c r="LD279" s="275"/>
      <c r="LE279" s="197"/>
      <c r="LF279" s="275"/>
      <c r="LG279" s="197"/>
      <c r="LH279" s="275"/>
      <c r="LI279" s="197"/>
      <c r="LJ279" s="275"/>
      <c r="LK279" s="197"/>
      <c r="LL279" s="275"/>
      <c r="LM279" s="197"/>
      <c r="LN279" s="275"/>
      <c r="LO279" s="197"/>
      <c r="LP279" s="275"/>
      <c r="LQ279" s="197"/>
      <c r="LR279" s="275"/>
      <c r="LS279" s="197"/>
      <c r="LT279" s="275"/>
      <c r="LU279" s="197"/>
      <c r="LV279" s="275"/>
      <c r="LW279" s="197"/>
      <c r="LX279" s="275"/>
      <c r="LY279" s="197"/>
      <c r="LZ279" s="275"/>
      <c r="MA279" s="197"/>
      <c r="MB279" s="275"/>
      <c r="MC279" s="197"/>
      <c r="MD279" s="275"/>
      <c r="ME279" s="197"/>
      <c r="MF279" s="275"/>
      <c r="MG279" s="197"/>
      <c r="MH279" s="275"/>
      <c r="MI279" s="197"/>
      <c r="MJ279" s="275"/>
      <c r="MK279" s="197"/>
      <c r="ML279" s="275"/>
      <c r="MM279" s="197"/>
      <c r="MN279" s="275"/>
      <c r="MO279" s="197"/>
      <c r="MP279" s="275"/>
      <c r="MQ279" s="197"/>
      <c r="MR279" s="275"/>
      <c r="MS279" s="197"/>
      <c r="MT279" s="275"/>
      <c r="MU279" s="197"/>
      <c r="MV279" s="275"/>
      <c r="MW279" s="197"/>
      <c r="MX279" s="275"/>
      <c r="MY279" s="197"/>
      <c r="MZ279" s="275"/>
      <c r="NA279" s="197"/>
      <c r="NB279" s="275"/>
      <c r="NC279" s="197"/>
      <c r="ND279" s="275"/>
      <c r="NE279" s="197"/>
      <c r="NF279" s="275"/>
      <c r="NG279" s="197"/>
      <c r="NH279" s="275"/>
      <c r="NI279" s="197"/>
      <c r="NJ279" s="275"/>
      <c r="NK279" s="197"/>
      <c r="NL279" s="275"/>
      <c r="NM279" s="197"/>
      <c r="NN279" s="275"/>
      <c r="NO279" s="197"/>
      <c r="NP279" s="275"/>
      <c r="NQ279" s="197"/>
      <c r="NR279" s="275"/>
      <c r="NS279" s="197"/>
      <c r="NT279" s="275"/>
      <c r="NU279" s="197"/>
      <c r="NV279" s="275"/>
      <c r="NW279" s="197"/>
      <c r="NX279" s="275"/>
      <c r="NY279" s="197"/>
      <c r="NZ279" s="275"/>
      <c r="OA279" s="197"/>
      <c r="OB279" s="275"/>
      <c r="OC279" s="197"/>
      <c r="OD279" s="275"/>
      <c r="OE279" s="197"/>
      <c r="OF279" s="275"/>
      <c r="OG279" s="197"/>
      <c r="OH279" s="275"/>
      <c r="OI279" s="197"/>
      <c r="OJ279" s="275"/>
      <c r="OK279" s="197"/>
      <c r="OL279" s="275"/>
      <c r="OM279" s="197"/>
      <c r="ON279" s="275"/>
      <c r="OO279" s="197"/>
      <c r="OP279" s="275"/>
      <c r="OQ279" s="197"/>
      <c r="OR279" s="275"/>
      <c r="OS279" s="197"/>
      <c r="OT279" s="275"/>
      <c r="OU279" s="197"/>
      <c r="OV279" s="275"/>
      <c r="OW279" s="197"/>
      <c r="OX279" s="275"/>
      <c r="OY279" s="197"/>
      <c r="OZ279" s="275"/>
      <c r="PA279" s="197"/>
      <c r="PB279" s="275"/>
      <c r="PC279" s="197"/>
      <c r="PD279" s="275"/>
      <c r="PE279" s="197"/>
      <c r="PF279" s="275"/>
      <c r="PG279" s="197"/>
      <c r="PH279" s="275"/>
      <c r="PI279" s="197"/>
      <c r="PJ279" s="275"/>
      <c r="PK279" s="197"/>
      <c r="PL279" s="275"/>
      <c r="PM279" s="197"/>
      <c r="PN279" s="275"/>
      <c r="PO279" s="197"/>
      <c r="PP279" s="275"/>
      <c r="PQ279" s="197"/>
      <c r="PR279" s="275"/>
      <c r="PS279" s="197"/>
      <c r="PT279" s="275"/>
      <c r="PU279" s="197"/>
      <c r="PV279" s="275"/>
      <c r="PW279" s="197"/>
      <c r="PX279" s="275"/>
      <c r="PY279" s="197"/>
      <c r="PZ279" s="275"/>
      <c r="QA279" s="197"/>
      <c r="QB279" s="275"/>
      <c r="QC279" s="197"/>
      <c r="QD279" s="275"/>
      <c r="QE279" s="197"/>
      <c r="QF279" s="275"/>
      <c r="QG279" s="197"/>
      <c r="QH279" s="275"/>
      <c r="QI279" s="197"/>
      <c r="QJ279" s="275"/>
      <c r="QK279" s="197"/>
      <c r="QL279" s="275"/>
      <c r="QM279" s="197"/>
      <c r="QN279" s="275"/>
      <c r="QO279" s="197"/>
      <c r="QP279" s="275"/>
      <c r="QQ279" s="197"/>
      <c r="QR279" s="275"/>
      <c r="QS279" s="197"/>
      <c r="QT279" s="275"/>
      <c r="QU279" s="197"/>
      <c r="QV279" s="275"/>
      <c r="QW279" s="197"/>
      <c r="QX279" s="275"/>
      <c r="QY279" s="197"/>
      <c r="QZ279" s="275"/>
      <c r="RA279" s="197"/>
      <c r="RB279" s="275"/>
      <c r="RC279" s="197"/>
      <c r="RD279" s="275"/>
      <c r="RE279" s="197"/>
      <c r="RF279" s="275"/>
      <c r="RG279" s="197"/>
      <c r="RH279" s="275"/>
      <c r="RI279" s="197"/>
      <c r="RJ279" s="275"/>
      <c r="RK279" s="197"/>
      <c r="RL279" s="275"/>
      <c r="RM279" s="197"/>
      <c r="RN279" s="275"/>
      <c r="RO279" s="197"/>
      <c r="RP279" s="275"/>
      <c r="RQ279" s="197"/>
      <c r="RR279" s="275"/>
      <c r="RS279" s="197"/>
      <c r="RT279" s="275"/>
      <c r="RU279" s="197"/>
      <c r="RV279" s="275"/>
      <c r="RW279" s="197"/>
      <c r="RX279" s="275"/>
      <c r="RY279" s="197"/>
      <c r="RZ279" s="275"/>
      <c r="SA279" s="197"/>
      <c r="SB279" s="275"/>
      <c r="SC279" s="197"/>
      <c r="SD279" s="275"/>
      <c r="SE279" s="197"/>
      <c r="SF279" s="275"/>
      <c r="SG279" s="197"/>
      <c r="SH279" s="275"/>
      <c r="SI279" s="197"/>
      <c r="SJ279" s="275"/>
      <c r="SK279" s="197"/>
      <c r="SL279" s="275"/>
      <c r="SM279" s="197"/>
      <c r="SN279" s="275"/>
      <c r="SO279" s="197"/>
      <c r="SP279" s="275"/>
      <c r="SQ279" s="197"/>
      <c r="SR279" s="275"/>
      <c r="SS279" s="197"/>
      <c r="ST279" s="275"/>
      <c r="SU279" s="197"/>
      <c r="SV279" s="275"/>
      <c r="SW279" s="197"/>
      <c r="SX279" s="275"/>
      <c r="SY279" s="197"/>
      <c r="SZ279" s="275"/>
      <c r="TA279" s="197"/>
      <c r="TB279" s="275"/>
      <c r="TC279" s="197"/>
      <c r="TD279" s="275"/>
      <c r="TE279" s="197"/>
      <c r="TF279" s="275"/>
      <c r="TG279" s="197"/>
      <c r="TH279" s="275"/>
      <c r="TI279" s="197"/>
      <c r="TJ279" s="275"/>
      <c r="TK279" s="197"/>
      <c r="TL279" s="275"/>
      <c r="TM279" s="197"/>
      <c r="TN279" s="275"/>
      <c r="TO279" s="197"/>
      <c r="TP279" s="275"/>
      <c r="TQ279" s="197"/>
      <c r="TR279" s="275"/>
      <c r="TS279" s="197"/>
      <c r="TT279" s="275"/>
      <c r="TU279" s="197"/>
      <c r="TV279" s="275"/>
      <c r="TW279" s="197"/>
      <c r="TX279" s="275"/>
      <c r="TY279" s="197"/>
      <c r="TZ279" s="275"/>
      <c r="UA279" s="197"/>
      <c r="UB279" s="275"/>
      <c r="UC279" s="197"/>
      <c r="UD279" s="275"/>
      <c r="UE279" s="197"/>
      <c r="UF279" s="275"/>
      <c r="UG279" s="197"/>
      <c r="UH279" s="275"/>
      <c r="UI279" s="197"/>
      <c r="UJ279" s="275"/>
      <c r="UK279" s="197"/>
      <c r="UL279" s="275"/>
      <c r="UM279" s="197"/>
      <c r="UN279" s="275"/>
      <c r="UO279" s="197"/>
      <c r="UP279" s="275"/>
      <c r="UQ279" s="197"/>
      <c r="UR279" s="275"/>
      <c r="US279" s="197"/>
      <c r="UT279" s="275"/>
      <c r="UU279" s="197"/>
      <c r="UV279" s="275"/>
      <c r="UW279" s="197"/>
      <c r="UX279" s="275"/>
      <c r="UY279" s="197"/>
      <c r="UZ279" s="275"/>
      <c r="VA279" s="197"/>
      <c r="VB279" s="275"/>
      <c r="VC279" s="197"/>
      <c r="VD279" s="275"/>
      <c r="VE279" s="197"/>
      <c r="VF279" s="275"/>
      <c r="VG279" s="197"/>
      <c r="VH279" s="275"/>
      <c r="VI279" s="197"/>
      <c r="VJ279" s="275"/>
      <c r="VK279" s="197"/>
      <c r="VL279" s="275"/>
      <c r="VM279" s="197"/>
      <c r="VN279" s="275"/>
      <c r="VO279" s="197"/>
      <c r="VP279" s="275"/>
      <c r="VQ279" s="197"/>
      <c r="VR279" s="275"/>
      <c r="VS279" s="197"/>
      <c r="VT279" s="275"/>
      <c r="VU279" s="197"/>
      <c r="VV279" s="275"/>
      <c r="VW279" s="197"/>
      <c r="VX279" s="275"/>
      <c r="VY279" s="197"/>
      <c r="VZ279" s="275"/>
      <c r="WA279" s="197"/>
      <c r="WB279" s="275"/>
      <c r="WC279" s="197"/>
      <c r="WD279" s="275"/>
      <c r="WE279" s="197"/>
      <c r="WF279" s="275"/>
      <c r="WG279" s="197"/>
      <c r="WH279" s="275"/>
      <c r="WI279" s="197"/>
      <c r="WJ279" s="275"/>
      <c r="WK279" s="197"/>
    </row>
    <row r="280" s="197" customFormat="1" ht="12.75" customHeight="1">
      <c r="A280" s="635">
        <v>4</v>
      </c>
      <c r="B280" s="175" t="s">
        <v>315</v>
      </c>
      <c r="C280" s="636" t="s">
        <v>316</v>
      </c>
      <c r="D280" s="363"/>
      <c r="E280" s="646"/>
      <c r="F280" s="629" t="s">
        <v>317</v>
      </c>
      <c r="G280" s="56">
        <v>2024</v>
      </c>
      <c r="H280" s="54">
        <v>20</v>
      </c>
      <c r="I280" s="618">
        <v>20</v>
      </c>
      <c r="J280" s="56">
        <v>2</v>
      </c>
      <c r="K280" s="40"/>
      <c r="L280" s="205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75"/>
      <c r="BH280" s="197"/>
      <c r="BI280" s="275"/>
      <c r="BJ280" s="197"/>
      <c r="BK280" s="275"/>
      <c r="BL280" s="197"/>
      <c r="BM280" s="275"/>
      <c r="BN280" s="197"/>
      <c r="BO280" s="275"/>
      <c r="BP280" s="197"/>
      <c r="BQ280" s="275"/>
      <c r="BR280" s="197"/>
      <c r="BS280" s="275"/>
      <c r="BT280" s="197"/>
      <c r="BU280" s="275"/>
      <c r="BV280" s="197"/>
      <c r="BW280" s="275"/>
      <c r="BX280" s="197"/>
      <c r="BY280" s="275"/>
      <c r="BZ280" s="197"/>
      <c r="CA280" s="275"/>
      <c r="CB280" s="197"/>
      <c r="CC280" s="275"/>
      <c r="CD280" s="197"/>
      <c r="CE280" s="275"/>
      <c r="CF280" s="197"/>
      <c r="CG280" s="275"/>
      <c r="CH280" s="197"/>
      <c r="CI280" s="275"/>
      <c r="CJ280" s="197"/>
      <c r="CK280" s="275"/>
      <c r="CL280" s="197"/>
      <c r="CM280" s="275"/>
      <c r="CN280" s="197"/>
      <c r="CO280" s="275"/>
      <c r="CP280" s="197"/>
      <c r="CQ280" s="275"/>
      <c r="CR280" s="197"/>
      <c r="CS280" s="275"/>
      <c r="CT280" s="197"/>
      <c r="CU280" s="275"/>
      <c r="CV280" s="197"/>
      <c r="CW280" s="275"/>
      <c r="CX280" s="197"/>
      <c r="CY280" s="275"/>
      <c r="CZ280" s="197"/>
      <c r="DA280" s="275"/>
      <c r="DB280" s="197"/>
      <c r="DC280" s="275"/>
      <c r="DD280" s="197"/>
      <c r="DE280" s="275"/>
      <c r="DF280" s="197"/>
      <c r="DG280" s="275"/>
      <c r="DH280" s="197"/>
      <c r="DI280" s="275"/>
      <c r="DJ280" s="197"/>
      <c r="DK280" s="275"/>
      <c r="DL280" s="197"/>
      <c r="DM280" s="275"/>
      <c r="DN280" s="197"/>
      <c r="DO280" s="275"/>
      <c r="DP280" s="197"/>
      <c r="DQ280" s="275"/>
      <c r="DR280" s="197"/>
      <c r="DS280" s="275"/>
      <c r="DT280" s="197"/>
      <c r="DU280" s="275"/>
      <c r="DV280" s="197"/>
      <c r="DW280" s="275"/>
      <c r="DX280" s="197"/>
      <c r="DY280" s="275"/>
      <c r="DZ280" s="197"/>
      <c r="EA280" s="275"/>
      <c r="EB280" s="197"/>
      <c r="EC280" s="275"/>
      <c r="ED280" s="197"/>
      <c r="EE280" s="275"/>
      <c r="EF280" s="197"/>
      <c r="EG280" s="275"/>
      <c r="EH280" s="197"/>
      <c r="EI280" s="275"/>
      <c r="EJ280" s="197"/>
      <c r="EK280" s="275"/>
      <c r="EL280" s="197"/>
      <c r="EM280" s="275"/>
      <c r="EN280" s="197"/>
      <c r="EO280" s="275"/>
      <c r="EP280" s="197"/>
      <c r="EQ280" s="275"/>
      <c r="ER280" s="197"/>
      <c r="ES280" s="275"/>
      <c r="ET280" s="197"/>
      <c r="EU280" s="275"/>
      <c r="EV280" s="197"/>
      <c r="EW280" s="275"/>
      <c r="EX280" s="197"/>
      <c r="EY280" s="275"/>
      <c r="EZ280" s="197"/>
      <c r="FA280" s="275"/>
      <c r="FB280" s="197"/>
      <c r="FC280" s="275"/>
      <c r="FD280" s="197"/>
      <c r="FE280" s="275"/>
      <c r="FF280" s="197"/>
      <c r="FG280" s="275"/>
      <c r="FH280" s="197"/>
      <c r="FI280" s="275"/>
      <c r="FJ280" s="197"/>
      <c r="FK280" s="275"/>
      <c r="FL280" s="197"/>
      <c r="FM280" s="275"/>
      <c r="FN280" s="197"/>
      <c r="FO280" s="275"/>
      <c r="FP280" s="197"/>
      <c r="FQ280" s="275"/>
      <c r="FR280" s="197"/>
      <c r="FS280" s="275"/>
      <c r="FT280" s="197"/>
      <c r="FU280" s="275"/>
      <c r="FV280" s="197"/>
      <c r="FW280" s="275"/>
      <c r="FX280" s="197"/>
      <c r="FY280" s="275"/>
      <c r="FZ280" s="197"/>
      <c r="GA280" s="275"/>
      <c r="GB280" s="197"/>
      <c r="GC280" s="275"/>
      <c r="GD280" s="197"/>
      <c r="GE280" s="275"/>
      <c r="GF280" s="197"/>
      <c r="GG280" s="275"/>
      <c r="GH280" s="197"/>
      <c r="GI280" s="275"/>
      <c r="GJ280" s="197"/>
      <c r="GK280" s="275"/>
      <c r="GL280" s="197"/>
      <c r="GM280" s="275"/>
      <c r="GN280" s="197"/>
      <c r="GO280" s="275"/>
      <c r="GP280" s="197"/>
      <c r="GQ280" s="275"/>
      <c r="GR280" s="197"/>
      <c r="GS280" s="275"/>
      <c r="GT280" s="197"/>
      <c r="GU280" s="275"/>
      <c r="GV280" s="197"/>
      <c r="GW280" s="275"/>
      <c r="GX280" s="197"/>
      <c r="GY280" s="275"/>
      <c r="GZ280" s="197"/>
      <c r="HA280" s="275"/>
      <c r="HB280" s="197"/>
      <c r="HC280" s="275"/>
      <c r="HD280" s="197"/>
      <c r="HE280" s="275"/>
      <c r="HF280" s="197"/>
      <c r="HG280" s="275"/>
      <c r="HH280" s="197"/>
      <c r="HI280" s="275"/>
      <c r="HJ280" s="197"/>
      <c r="HK280" s="275"/>
      <c r="HL280" s="197"/>
      <c r="HM280" s="275"/>
      <c r="HN280" s="197"/>
      <c r="HO280" s="275"/>
      <c r="HP280" s="197"/>
      <c r="HQ280" s="275"/>
      <c r="HR280" s="197"/>
      <c r="HS280" s="275"/>
      <c r="HT280" s="197"/>
      <c r="HU280" s="275"/>
      <c r="HV280" s="197"/>
      <c r="HW280" s="275"/>
      <c r="HX280" s="197"/>
      <c r="HY280" s="275"/>
      <c r="HZ280" s="197"/>
      <c r="IA280" s="275"/>
      <c r="IB280" s="197"/>
      <c r="IC280" s="275"/>
      <c r="ID280" s="197"/>
      <c r="IE280" s="275"/>
      <c r="IF280" s="197"/>
      <c r="IG280" s="275"/>
      <c r="IH280" s="197"/>
      <c r="II280" s="275"/>
      <c r="IJ280" s="197"/>
      <c r="IK280" s="275"/>
      <c r="IL280" s="197"/>
      <c r="IM280" s="275"/>
      <c r="IN280" s="197"/>
      <c r="IO280" s="275"/>
      <c r="IP280" s="197"/>
      <c r="IQ280" s="275"/>
      <c r="IR280" s="197"/>
      <c r="IS280" s="275"/>
      <c r="IT280" s="197"/>
      <c r="IU280" s="275"/>
      <c r="IV280" s="197"/>
      <c r="IW280" s="275"/>
      <c r="IX280" s="197"/>
      <c r="IY280" s="275"/>
      <c r="IZ280" s="197"/>
      <c r="JA280" s="275"/>
      <c r="JB280" s="197"/>
      <c r="JC280" s="275"/>
      <c r="JD280" s="197"/>
      <c r="JE280" s="275"/>
      <c r="JF280" s="197"/>
      <c r="JG280" s="275"/>
      <c r="JH280" s="197"/>
      <c r="JI280" s="275"/>
      <c r="JJ280" s="197"/>
      <c r="JK280" s="275"/>
      <c r="JL280" s="197"/>
      <c r="JM280" s="275"/>
      <c r="JN280" s="197"/>
      <c r="JO280" s="275"/>
      <c r="JP280" s="197"/>
      <c r="JQ280" s="275"/>
      <c r="JR280" s="197"/>
      <c r="JS280" s="275"/>
      <c r="JT280" s="197"/>
      <c r="JU280" s="275"/>
      <c r="JV280" s="197"/>
      <c r="JW280" s="275"/>
      <c r="JX280" s="197"/>
      <c r="JY280" s="275"/>
      <c r="JZ280" s="197"/>
      <c r="KA280" s="275"/>
      <c r="KB280" s="197"/>
      <c r="KC280" s="275"/>
      <c r="KD280" s="197"/>
      <c r="KE280" s="275"/>
      <c r="KF280" s="197"/>
      <c r="KG280" s="275"/>
      <c r="KH280" s="197"/>
      <c r="KI280" s="275"/>
      <c r="KJ280" s="197"/>
      <c r="KK280" s="275"/>
      <c r="KL280" s="197"/>
      <c r="KM280" s="275"/>
      <c r="KN280" s="197"/>
      <c r="KO280" s="275"/>
      <c r="KP280" s="197"/>
      <c r="KQ280" s="275"/>
      <c r="KR280" s="197"/>
      <c r="KS280" s="275"/>
      <c r="KT280" s="197"/>
      <c r="KU280" s="275"/>
      <c r="KV280" s="197"/>
      <c r="KW280" s="275"/>
      <c r="KX280" s="197"/>
      <c r="KY280" s="275"/>
      <c r="KZ280" s="197"/>
      <c r="LA280" s="275"/>
      <c r="LB280" s="197"/>
      <c r="LC280" s="275"/>
      <c r="LD280" s="197"/>
      <c r="LE280" s="275"/>
      <c r="LF280" s="197"/>
      <c r="LG280" s="275"/>
      <c r="LH280" s="197"/>
      <c r="LI280" s="275"/>
      <c r="LJ280" s="197"/>
      <c r="LK280" s="275"/>
      <c r="LL280" s="197"/>
      <c r="LM280" s="275"/>
      <c r="LN280" s="197"/>
      <c r="LO280" s="275"/>
      <c r="LP280" s="197"/>
      <c r="LQ280" s="275"/>
      <c r="LR280" s="197"/>
      <c r="LS280" s="275"/>
      <c r="LT280" s="197"/>
      <c r="LU280" s="275"/>
      <c r="LV280" s="197"/>
      <c r="LW280" s="275"/>
      <c r="LX280" s="197"/>
      <c r="LY280" s="275"/>
      <c r="LZ280" s="197"/>
      <c r="MA280" s="275"/>
      <c r="MB280" s="197"/>
      <c r="MC280" s="275"/>
      <c r="MD280" s="197"/>
      <c r="ME280" s="275"/>
      <c r="MF280" s="197"/>
      <c r="MG280" s="275"/>
      <c r="MH280" s="197"/>
      <c r="MI280" s="275"/>
      <c r="MJ280" s="197"/>
      <c r="MK280" s="275"/>
      <c r="ML280" s="197"/>
      <c r="MM280" s="275"/>
      <c r="MN280" s="197"/>
      <c r="MO280" s="275"/>
      <c r="MP280" s="197"/>
      <c r="MQ280" s="275"/>
      <c r="MR280" s="197"/>
      <c r="MS280" s="275"/>
      <c r="MT280" s="197"/>
      <c r="MU280" s="275"/>
      <c r="MV280" s="197"/>
      <c r="MW280" s="275"/>
      <c r="MX280" s="197"/>
      <c r="MY280" s="275"/>
      <c r="MZ280" s="197"/>
      <c r="NA280" s="275"/>
      <c r="NB280" s="197"/>
      <c r="NC280" s="275"/>
      <c r="ND280" s="197"/>
      <c r="NE280" s="275"/>
      <c r="NF280" s="197"/>
      <c r="NG280" s="275"/>
      <c r="NH280" s="197"/>
      <c r="NI280" s="275"/>
      <c r="NJ280" s="197"/>
      <c r="NK280" s="275"/>
      <c r="NL280" s="197"/>
      <c r="NM280" s="275"/>
      <c r="NN280" s="197"/>
      <c r="NO280" s="275"/>
      <c r="NP280" s="197"/>
      <c r="NQ280" s="275"/>
      <c r="NR280" s="197"/>
      <c r="NS280" s="275"/>
      <c r="NT280" s="197"/>
      <c r="NU280" s="275"/>
      <c r="NV280" s="197"/>
      <c r="NW280" s="275"/>
      <c r="NX280" s="197"/>
      <c r="NY280" s="275"/>
      <c r="NZ280" s="197"/>
      <c r="OA280" s="275"/>
      <c r="OB280" s="197"/>
      <c r="OC280" s="275"/>
      <c r="OD280" s="197"/>
      <c r="OE280" s="275"/>
      <c r="OF280" s="197"/>
      <c r="OG280" s="275"/>
      <c r="OH280" s="197"/>
      <c r="OI280" s="275"/>
      <c r="OJ280" s="197"/>
      <c r="OK280" s="275"/>
      <c r="OL280" s="197"/>
      <c r="OM280" s="275"/>
      <c r="ON280" s="197"/>
      <c r="OO280" s="275"/>
      <c r="OP280" s="197"/>
      <c r="OQ280" s="275"/>
      <c r="OR280" s="197"/>
      <c r="OS280" s="275"/>
      <c r="OT280" s="197"/>
      <c r="OU280" s="275"/>
      <c r="OV280" s="197"/>
      <c r="OW280" s="275"/>
      <c r="OX280" s="197"/>
      <c r="OY280" s="275"/>
      <c r="OZ280" s="197"/>
      <c r="PA280" s="275"/>
      <c r="PB280" s="197"/>
      <c r="PC280" s="275"/>
      <c r="PD280" s="197"/>
      <c r="PE280" s="275"/>
      <c r="PF280" s="197"/>
      <c r="PG280" s="275"/>
      <c r="PH280" s="197"/>
      <c r="PI280" s="275"/>
      <c r="PJ280" s="197"/>
      <c r="PK280" s="275"/>
      <c r="PL280" s="197"/>
      <c r="PM280" s="275"/>
      <c r="PN280" s="197"/>
      <c r="PO280" s="275"/>
      <c r="PP280" s="197"/>
      <c r="PQ280" s="275"/>
      <c r="PR280" s="197"/>
      <c r="PS280" s="275"/>
      <c r="PT280" s="197"/>
      <c r="PU280" s="275"/>
      <c r="PV280" s="197"/>
      <c r="PW280" s="275"/>
      <c r="PX280" s="197"/>
      <c r="PY280" s="275"/>
      <c r="PZ280" s="197"/>
      <c r="QA280" s="275"/>
      <c r="QB280" s="197"/>
      <c r="QC280" s="275"/>
      <c r="QD280" s="197"/>
      <c r="QE280" s="275"/>
      <c r="QF280" s="197"/>
      <c r="QG280" s="275"/>
      <c r="QH280" s="197"/>
      <c r="QI280" s="275"/>
      <c r="QJ280" s="197"/>
      <c r="QK280" s="275"/>
      <c r="QL280" s="197"/>
      <c r="QM280" s="275"/>
      <c r="QN280" s="197"/>
      <c r="QO280" s="275"/>
      <c r="QP280" s="197"/>
      <c r="QQ280" s="275"/>
      <c r="QR280" s="197"/>
      <c r="QS280" s="275"/>
      <c r="QT280" s="197"/>
      <c r="QU280" s="275"/>
      <c r="QV280" s="197"/>
      <c r="QW280" s="275"/>
      <c r="QX280" s="197"/>
      <c r="QY280" s="275"/>
      <c r="QZ280" s="197"/>
      <c r="RA280" s="275"/>
      <c r="RB280" s="197"/>
      <c r="RC280" s="275"/>
      <c r="RD280" s="197"/>
      <c r="RE280" s="275"/>
      <c r="RF280" s="197"/>
      <c r="RG280" s="275"/>
      <c r="RH280" s="197"/>
      <c r="RI280" s="275"/>
      <c r="RJ280" s="197"/>
      <c r="RK280" s="275"/>
      <c r="RL280" s="197"/>
      <c r="RM280" s="275"/>
      <c r="RN280" s="197"/>
      <c r="RO280" s="275"/>
      <c r="RP280" s="197"/>
      <c r="RQ280" s="275"/>
      <c r="RR280" s="197"/>
      <c r="RS280" s="275"/>
      <c r="RT280" s="197"/>
      <c r="RU280" s="275"/>
      <c r="RV280" s="197"/>
      <c r="RW280" s="275"/>
      <c r="RX280" s="197"/>
      <c r="RY280" s="275"/>
      <c r="RZ280" s="197"/>
      <c r="SA280" s="275"/>
      <c r="SB280" s="197"/>
      <c r="SC280" s="275"/>
      <c r="SD280" s="197"/>
      <c r="SE280" s="275"/>
      <c r="SF280" s="197"/>
      <c r="SG280" s="275"/>
      <c r="SH280" s="197"/>
      <c r="SI280" s="275"/>
      <c r="SJ280" s="197"/>
      <c r="SK280" s="275"/>
      <c r="SL280" s="197"/>
      <c r="SM280" s="275"/>
      <c r="SN280" s="197"/>
      <c r="SO280" s="275"/>
      <c r="SP280" s="197"/>
      <c r="SQ280" s="275"/>
      <c r="SR280" s="197"/>
      <c r="SS280" s="275"/>
      <c r="ST280" s="197"/>
      <c r="SU280" s="275"/>
      <c r="SV280" s="197"/>
      <c r="SW280" s="275"/>
      <c r="SX280" s="197"/>
      <c r="SY280" s="275"/>
      <c r="SZ280" s="197"/>
      <c r="TA280" s="275"/>
      <c r="TB280" s="197"/>
      <c r="TC280" s="275"/>
      <c r="TD280" s="197"/>
      <c r="TE280" s="275"/>
      <c r="TF280" s="197"/>
      <c r="TG280" s="275"/>
      <c r="TH280" s="197"/>
      <c r="TI280" s="275"/>
      <c r="TJ280" s="197"/>
      <c r="TK280" s="275"/>
      <c r="TL280" s="197"/>
      <c r="TM280" s="275"/>
      <c r="TN280" s="197"/>
      <c r="TO280" s="275"/>
      <c r="TP280" s="197"/>
      <c r="TQ280" s="275"/>
      <c r="TR280" s="197"/>
      <c r="TS280" s="275"/>
      <c r="TT280" s="197"/>
      <c r="TU280" s="275"/>
      <c r="TV280" s="197"/>
      <c r="TW280" s="275"/>
      <c r="TX280" s="197"/>
      <c r="TY280" s="275"/>
      <c r="TZ280" s="197"/>
      <c r="UA280" s="275"/>
      <c r="UB280" s="197"/>
      <c r="UC280" s="275"/>
      <c r="UD280" s="197"/>
      <c r="UE280" s="275"/>
      <c r="UF280" s="197"/>
      <c r="UG280" s="275"/>
      <c r="UH280" s="197"/>
      <c r="UI280" s="275"/>
      <c r="UJ280" s="197"/>
      <c r="UK280" s="275"/>
      <c r="UL280" s="197"/>
      <c r="UM280" s="275"/>
      <c r="UN280" s="197"/>
      <c r="UO280" s="275"/>
      <c r="UP280" s="197"/>
      <c r="UQ280" s="275"/>
      <c r="UR280" s="197"/>
      <c r="US280" s="275"/>
      <c r="UT280" s="197"/>
      <c r="UU280" s="275"/>
      <c r="UV280" s="197"/>
      <c r="UW280" s="275"/>
      <c r="UX280" s="197"/>
      <c r="UY280" s="275"/>
      <c r="UZ280" s="197"/>
      <c r="VA280" s="275"/>
      <c r="VB280" s="197"/>
      <c r="VC280" s="275"/>
      <c r="VD280" s="197"/>
      <c r="VE280" s="275"/>
      <c r="VF280" s="197"/>
      <c r="VG280" s="275"/>
      <c r="VH280" s="197"/>
      <c r="VI280" s="275"/>
      <c r="VJ280" s="197"/>
      <c r="VK280" s="275"/>
      <c r="VL280" s="197"/>
      <c r="VM280" s="275"/>
      <c r="VN280" s="197"/>
      <c r="VO280" s="275"/>
      <c r="VP280" s="197"/>
      <c r="VQ280" s="275"/>
      <c r="VR280" s="197"/>
      <c r="VS280" s="275"/>
      <c r="VT280" s="197"/>
      <c r="VU280" s="275"/>
      <c r="VV280" s="197"/>
      <c r="VW280" s="275"/>
      <c r="VX280" s="197"/>
      <c r="VY280" s="275"/>
      <c r="VZ280" s="197"/>
      <c r="WA280" s="275"/>
      <c r="WB280" s="197"/>
      <c r="WC280" s="275"/>
      <c r="WD280" s="197"/>
      <c r="WE280" s="275"/>
      <c r="WF280" s="197"/>
      <c r="WG280" s="275"/>
      <c r="WH280" s="197"/>
      <c r="WI280" s="275"/>
      <c r="WJ280" s="197"/>
      <c r="WK280" s="275"/>
    </row>
    <row r="281" s="197" customFormat="1" ht="12.75" customHeight="1">
      <c r="A281" s="635">
        <v>6</v>
      </c>
      <c r="B281" s="175" t="s">
        <v>318</v>
      </c>
      <c r="C281" s="175" t="s">
        <v>319</v>
      </c>
      <c r="D281" s="363"/>
      <c r="E281" s="629"/>
      <c r="F281" s="53">
        <v>10</v>
      </c>
      <c r="G281" s="616" t="s">
        <v>161</v>
      </c>
      <c r="H281" s="73">
        <v>10</v>
      </c>
      <c r="I281" s="73"/>
      <c r="J281" s="616">
        <v>2</v>
      </c>
      <c r="K281" s="257"/>
      <c r="L281" s="205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7"/>
      <c r="BH281" s="275"/>
      <c r="BI281" s="197"/>
      <c r="BJ281" s="275"/>
      <c r="BK281" s="197"/>
      <c r="BL281" s="275"/>
      <c r="BM281" s="197"/>
      <c r="BN281" s="275"/>
      <c r="BO281" s="197"/>
      <c r="BP281" s="275"/>
      <c r="BQ281" s="197"/>
      <c r="BR281" s="275"/>
      <c r="BS281" s="197"/>
      <c r="BT281" s="275"/>
      <c r="BU281" s="197"/>
      <c r="BV281" s="275"/>
      <c r="BW281" s="197"/>
      <c r="BX281" s="275"/>
      <c r="BY281" s="197"/>
      <c r="BZ281" s="275"/>
      <c r="CA281" s="197"/>
      <c r="CB281" s="275"/>
      <c r="CC281" s="197"/>
      <c r="CD281" s="275"/>
      <c r="CE281" s="197"/>
      <c r="CF281" s="275"/>
      <c r="CG281" s="197"/>
      <c r="CH281" s="275"/>
      <c r="CI281" s="197"/>
      <c r="CJ281" s="275"/>
      <c r="CK281" s="197"/>
      <c r="CL281" s="275"/>
      <c r="CM281" s="197"/>
      <c r="CN281" s="275"/>
      <c r="CO281" s="197"/>
      <c r="CP281" s="275"/>
      <c r="CQ281" s="197"/>
      <c r="CR281" s="275"/>
      <c r="CS281" s="197"/>
      <c r="CT281" s="275"/>
      <c r="CU281" s="197"/>
      <c r="CV281" s="275"/>
      <c r="CW281" s="197"/>
      <c r="CX281" s="275"/>
      <c r="CY281" s="197"/>
      <c r="CZ281" s="275"/>
      <c r="DA281" s="197"/>
      <c r="DB281" s="275"/>
      <c r="DC281" s="197"/>
      <c r="DD281" s="275"/>
      <c r="DE281" s="197"/>
      <c r="DF281" s="275"/>
      <c r="DG281" s="197"/>
      <c r="DH281" s="275"/>
      <c r="DI281" s="197"/>
      <c r="DJ281" s="275"/>
      <c r="DK281" s="197"/>
      <c r="DL281" s="275"/>
      <c r="DM281" s="197"/>
      <c r="DN281" s="275"/>
      <c r="DO281" s="197"/>
      <c r="DP281" s="275"/>
      <c r="DQ281" s="197"/>
      <c r="DR281" s="275"/>
      <c r="DS281" s="197"/>
      <c r="DT281" s="275"/>
      <c r="DU281" s="197"/>
      <c r="DV281" s="275"/>
      <c r="DW281" s="197"/>
      <c r="DX281" s="275"/>
      <c r="DY281" s="197"/>
      <c r="DZ281" s="275"/>
      <c r="EA281" s="197"/>
      <c r="EB281" s="275"/>
      <c r="EC281" s="197"/>
      <c r="ED281" s="275"/>
      <c r="EE281" s="197"/>
      <c r="EF281" s="275"/>
      <c r="EG281" s="197"/>
      <c r="EH281" s="275"/>
      <c r="EI281" s="197"/>
      <c r="EJ281" s="275"/>
      <c r="EK281" s="197"/>
      <c r="EL281" s="275"/>
      <c r="EM281" s="197"/>
      <c r="EN281" s="275"/>
      <c r="EO281" s="197"/>
      <c r="EP281" s="275"/>
      <c r="EQ281" s="197"/>
      <c r="ER281" s="275"/>
      <c r="ES281" s="197"/>
      <c r="ET281" s="275"/>
      <c r="EU281" s="197"/>
      <c r="EV281" s="275"/>
      <c r="EW281" s="197"/>
      <c r="EX281" s="275"/>
      <c r="EY281" s="197"/>
      <c r="EZ281" s="275"/>
      <c r="FA281" s="197"/>
      <c r="FB281" s="275"/>
      <c r="FC281" s="197"/>
      <c r="FD281" s="275"/>
      <c r="FE281" s="197"/>
      <c r="FF281" s="275"/>
      <c r="FG281" s="197"/>
      <c r="FH281" s="275"/>
      <c r="FI281" s="197"/>
      <c r="FJ281" s="275"/>
      <c r="FK281" s="197"/>
      <c r="FL281" s="275"/>
      <c r="FM281" s="197"/>
      <c r="FN281" s="275"/>
      <c r="FO281" s="197"/>
      <c r="FP281" s="275"/>
      <c r="FQ281" s="197"/>
      <c r="FR281" s="275"/>
      <c r="FS281" s="197"/>
      <c r="FT281" s="275"/>
      <c r="FU281" s="197"/>
      <c r="FV281" s="275"/>
      <c r="FW281" s="197"/>
      <c r="FX281" s="275"/>
      <c r="FY281" s="197"/>
      <c r="FZ281" s="275"/>
      <c r="GA281" s="197"/>
      <c r="GB281" s="275"/>
      <c r="GC281" s="197"/>
      <c r="GD281" s="275"/>
      <c r="GE281" s="197"/>
      <c r="GF281" s="275"/>
      <c r="GG281" s="197"/>
      <c r="GH281" s="275"/>
      <c r="GI281" s="197"/>
      <c r="GJ281" s="275"/>
      <c r="GK281" s="197"/>
      <c r="GL281" s="275"/>
      <c r="GM281" s="197"/>
      <c r="GN281" s="275"/>
      <c r="GO281" s="197"/>
      <c r="GP281" s="275"/>
      <c r="GQ281" s="197"/>
      <c r="GR281" s="275"/>
      <c r="GS281" s="197"/>
      <c r="GT281" s="275"/>
      <c r="GU281" s="197"/>
      <c r="GV281" s="275"/>
      <c r="GW281" s="197"/>
      <c r="GX281" s="275"/>
      <c r="GY281" s="197"/>
      <c r="GZ281" s="275"/>
      <c r="HA281" s="197"/>
      <c r="HB281" s="275"/>
      <c r="HC281" s="197"/>
      <c r="HD281" s="275"/>
      <c r="HE281" s="197"/>
      <c r="HF281" s="275"/>
      <c r="HG281" s="197"/>
      <c r="HH281" s="275"/>
      <c r="HI281" s="197"/>
      <c r="HJ281" s="275"/>
      <c r="HK281" s="197"/>
      <c r="HL281" s="275"/>
      <c r="HM281" s="197"/>
      <c r="HN281" s="275"/>
      <c r="HO281" s="197"/>
      <c r="HP281" s="275"/>
      <c r="HQ281" s="197"/>
      <c r="HR281" s="275"/>
      <c r="HS281" s="197"/>
      <c r="HT281" s="275"/>
      <c r="HU281" s="197"/>
      <c r="HV281" s="275"/>
      <c r="HW281" s="197"/>
      <c r="HX281" s="275"/>
      <c r="HY281" s="197"/>
      <c r="HZ281" s="275"/>
      <c r="IA281" s="197"/>
      <c r="IB281" s="275"/>
      <c r="IC281" s="197"/>
      <c r="ID281" s="275"/>
      <c r="IE281" s="197"/>
      <c r="IF281" s="275"/>
      <c r="IG281" s="197"/>
      <c r="IH281" s="275"/>
      <c r="II281" s="197"/>
      <c r="IJ281" s="275"/>
      <c r="IK281" s="197"/>
      <c r="IL281" s="275"/>
      <c r="IM281" s="197"/>
      <c r="IN281" s="275"/>
      <c r="IO281" s="197"/>
      <c r="IP281" s="275"/>
      <c r="IQ281" s="197"/>
      <c r="IR281" s="275"/>
      <c r="IS281" s="197"/>
      <c r="IT281" s="275"/>
      <c r="IU281" s="197"/>
      <c r="IV281" s="275"/>
      <c r="IW281" s="197"/>
      <c r="IX281" s="275"/>
      <c r="IY281" s="197"/>
      <c r="IZ281" s="275"/>
      <c r="JA281" s="197"/>
      <c r="JB281" s="275"/>
      <c r="JC281" s="197"/>
      <c r="JD281" s="275"/>
      <c r="JE281" s="197"/>
      <c r="JF281" s="275"/>
      <c r="JG281" s="197"/>
      <c r="JH281" s="275"/>
      <c r="JI281" s="197"/>
      <c r="JJ281" s="275"/>
      <c r="JK281" s="197"/>
      <c r="JL281" s="275"/>
      <c r="JM281" s="197"/>
      <c r="JN281" s="275"/>
      <c r="JO281" s="197"/>
      <c r="JP281" s="275"/>
      <c r="JQ281" s="197"/>
      <c r="JR281" s="275"/>
      <c r="JS281" s="197"/>
      <c r="JT281" s="275"/>
      <c r="JU281" s="197"/>
      <c r="JV281" s="275"/>
      <c r="JW281" s="197"/>
      <c r="JX281" s="275"/>
      <c r="JY281" s="197"/>
      <c r="JZ281" s="275"/>
      <c r="KA281" s="197"/>
      <c r="KB281" s="275"/>
      <c r="KC281" s="197"/>
      <c r="KD281" s="275"/>
      <c r="KE281" s="197"/>
      <c r="KF281" s="275"/>
      <c r="KG281" s="197"/>
      <c r="KH281" s="275"/>
      <c r="KI281" s="197"/>
      <c r="KJ281" s="275"/>
      <c r="KK281" s="197"/>
      <c r="KL281" s="275"/>
      <c r="KM281" s="197"/>
      <c r="KN281" s="275"/>
      <c r="KO281" s="197"/>
      <c r="KP281" s="275"/>
      <c r="KQ281" s="197"/>
      <c r="KR281" s="275"/>
      <c r="KS281" s="197"/>
      <c r="KT281" s="275"/>
      <c r="KU281" s="197"/>
      <c r="KV281" s="275"/>
      <c r="KW281" s="197"/>
      <c r="KX281" s="275"/>
      <c r="KY281" s="197"/>
      <c r="KZ281" s="275"/>
      <c r="LA281" s="197"/>
      <c r="LB281" s="275"/>
      <c r="LC281" s="197"/>
      <c r="LD281" s="275"/>
      <c r="LE281" s="197"/>
      <c r="LF281" s="275"/>
      <c r="LG281" s="197"/>
      <c r="LH281" s="275"/>
      <c r="LI281" s="197"/>
      <c r="LJ281" s="275"/>
      <c r="LK281" s="197"/>
      <c r="LL281" s="275"/>
      <c r="LM281" s="197"/>
      <c r="LN281" s="275"/>
      <c r="LO281" s="197"/>
      <c r="LP281" s="275"/>
      <c r="LQ281" s="197"/>
      <c r="LR281" s="275"/>
      <c r="LS281" s="197"/>
      <c r="LT281" s="275"/>
      <c r="LU281" s="197"/>
      <c r="LV281" s="275"/>
      <c r="LW281" s="197"/>
      <c r="LX281" s="275"/>
      <c r="LY281" s="197"/>
      <c r="LZ281" s="275"/>
      <c r="MA281" s="197"/>
      <c r="MB281" s="275"/>
      <c r="MC281" s="197"/>
      <c r="MD281" s="275"/>
      <c r="ME281" s="197"/>
      <c r="MF281" s="275"/>
      <c r="MG281" s="197"/>
      <c r="MH281" s="275"/>
      <c r="MI281" s="197"/>
      <c r="MJ281" s="275"/>
      <c r="MK281" s="197"/>
      <c r="ML281" s="275"/>
      <c r="MM281" s="197"/>
      <c r="MN281" s="275"/>
      <c r="MO281" s="197"/>
      <c r="MP281" s="275"/>
      <c r="MQ281" s="197"/>
      <c r="MR281" s="275"/>
      <c r="MS281" s="197"/>
      <c r="MT281" s="275"/>
      <c r="MU281" s="197"/>
      <c r="MV281" s="275"/>
      <c r="MW281" s="197"/>
      <c r="MX281" s="275"/>
      <c r="MY281" s="197"/>
      <c r="MZ281" s="275"/>
      <c r="NA281" s="197"/>
      <c r="NB281" s="275"/>
      <c r="NC281" s="197"/>
      <c r="ND281" s="275"/>
      <c r="NE281" s="197"/>
      <c r="NF281" s="275"/>
      <c r="NG281" s="197"/>
      <c r="NH281" s="275"/>
      <c r="NI281" s="197"/>
      <c r="NJ281" s="275"/>
      <c r="NK281" s="197"/>
      <c r="NL281" s="275"/>
      <c r="NM281" s="197"/>
      <c r="NN281" s="275"/>
      <c r="NO281" s="197"/>
      <c r="NP281" s="275"/>
      <c r="NQ281" s="197"/>
      <c r="NR281" s="275"/>
      <c r="NS281" s="197"/>
      <c r="NT281" s="275"/>
      <c r="NU281" s="197"/>
      <c r="NV281" s="275"/>
      <c r="NW281" s="197"/>
      <c r="NX281" s="275"/>
      <c r="NY281" s="197"/>
      <c r="NZ281" s="275"/>
      <c r="OA281" s="197"/>
      <c r="OB281" s="275"/>
      <c r="OC281" s="197"/>
      <c r="OD281" s="275"/>
      <c r="OE281" s="197"/>
      <c r="OF281" s="275"/>
      <c r="OG281" s="197"/>
      <c r="OH281" s="275"/>
      <c r="OI281" s="197"/>
      <c r="OJ281" s="275"/>
      <c r="OK281" s="197"/>
      <c r="OL281" s="275"/>
      <c r="OM281" s="197"/>
      <c r="ON281" s="275"/>
      <c r="OO281" s="197"/>
      <c r="OP281" s="275"/>
      <c r="OQ281" s="197"/>
      <c r="OR281" s="275"/>
      <c r="OS281" s="197"/>
      <c r="OT281" s="275"/>
      <c r="OU281" s="197"/>
      <c r="OV281" s="275"/>
      <c r="OW281" s="197"/>
      <c r="OX281" s="275"/>
      <c r="OY281" s="197"/>
      <c r="OZ281" s="275"/>
      <c r="PA281" s="197"/>
      <c r="PB281" s="275"/>
      <c r="PC281" s="197"/>
      <c r="PD281" s="275"/>
      <c r="PE281" s="197"/>
      <c r="PF281" s="275"/>
      <c r="PG281" s="197"/>
      <c r="PH281" s="275"/>
      <c r="PI281" s="197"/>
      <c r="PJ281" s="275"/>
      <c r="PK281" s="197"/>
      <c r="PL281" s="275"/>
      <c r="PM281" s="197"/>
      <c r="PN281" s="275"/>
      <c r="PO281" s="197"/>
      <c r="PP281" s="275"/>
      <c r="PQ281" s="197"/>
      <c r="PR281" s="275"/>
      <c r="PS281" s="197"/>
      <c r="PT281" s="275"/>
      <c r="PU281" s="197"/>
      <c r="PV281" s="275"/>
      <c r="PW281" s="197"/>
      <c r="PX281" s="275"/>
      <c r="PY281" s="197"/>
      <c r="PZ281" s="275"/>
      <c r="QA281" s="197"/>
      <c r="QB281" s="275"/>
      <c r="QC281" s="197"/>
      <c r="QD281" s="275"/>
      <c r="QE281" s="197"/>
      <c r="QF281" s="275"/>
      <c r="QG281" s="197"/>
      <c r="QH281" s="275"/>
      <c r="QI281" s="197"/>
      <c r="QJ281" s="275"/>
      <c r="QK281" s="197"/>
      <c r="QL281" s="275"/>
      <c r="QM281" s="197"/>
      <c r="QN281" s="275"/>
      <c r="QO281" s="197"/>
      <c r="QP281" s="275"/>
      <c r="QQ281" s="197"/>
      <c r="QR281" s="275"/>
      <c r="QS281" s="197"/>
      <c r="QT281" s="275"/>
      <c r="QU281" s="197"/>
      <c r="QV281" s="275"/>
      <c r="QW281" s="197"/>
      <c r="QX281" s="275"/>
      <c r="QY281" s="197"/>
      <c r="QZ281" s="275"/>
      <c r="RA281" s="197"/>
      <c r="RB281" s="275"/>
      <c r="RC281" s="197"/>
      <c r="RD281" s="275"/>
      <c r="RE281" s="197"/>
      <c r="RF281" s="275"/>
      <c r="RG281" s="197"/>
      <c r="RH281" s="275"/>
      <c r="RI281" s="197"/>
      <c r="RJ281" s="275"/>
      <c r="RK281" s="197"/>
      <c r="RL281" s="275"/>
      <c r="RM281" s="197"/>
      <c r="RN281" s="275"/>
      <c r="RO281" s="197"/>
      <c r="RP281" s="275"/>
      <c r="RQ281" s="197"/>
      <c r="RR281" s="275"/>
      <c r="RS281" s="197"/>
      <c r="RT281" s="275"/>
      <c r="RU281" s="197"/>
      <c r="RV281" s="275"/>
      <c r="RW281" s="197"/>
      <c r="RX281" s="275"/>
      <c r="RY281" s="197"/>
      <c r="RZ281" s="275"/>
      <c r="SA281" s="197"/>
      <c r="SB281" s="275"/>
      <c r="SC281" s="197"/>
      <c r="SD281" s="275"/>
      <c r="SE281" s="197"/>
      <c r="SF281" s="275"/>
      <c r="SG281" s="197"/>
      <c r="SH281" s="275"/>
      <c r="SI281" s="197"/>
      <c r="SJ281" s="275"/>
      <c r="SK281" s="197"/>
      <c r="SL281" s="275"/>
      <c r="SM281" s="197"/>
      <c r="SN281" s="275"/>
      <c r="SO281" s="197"/>
      <c r="SP281" s="275"/>
      <c r="SQ281" s="197"/>
      <c r="SR281" s="275"/>
      <c r="SS281" s="197"/>
      <c r="ST281" s="275"/>
      <c r="SU281" s="197"/>
      <c r="SV281" s="275"/>
      <c r="SW281" s="197"/>
      <c r="SX281" s="275"/>
      <c r="SY281" s="197"/>
      <c r="SZ281" s="275"/>
      <c r="TA281" s="197"/>
      <c r="TB281" s="275"/>
      <c r="TC281" s="197"/>
      <c r="TD281" s="275"/>
      <c r="TE281" s="197"/>
      <c r="TF281" s="275"/>
      <c r="TG281" s="197"/>
      <c r="TH281" s="275"/>
      <c r="TI281" s="197"/>
      <c r="TJ281" s="275"/>
      <c r="TK281" s="197"/>
      <c r="TL281" s="275"/>
      <c r="TM281" s="197"/>
      <c r="TN281" s="275"/>
      <c r="TO281" s="197"/>
      <c r="TP281" s="275"/>
      <c r="TQ281" s="197"/>
      <c r="TR281" s="275"/>
      <c r="TS281" s="197"/>
      <c r="TT281" s="275"/>
      <c r="TU281" s="197"/>
      <c r="TV281" s="275"/>
      <c r="TW281" s="197"/>
      <c r="TX281" s="275"/>
      <c r="TY281" s="197"/>
      <c r="TZ281" s="275"/>
      <c r="UA281" s="197"/>
      <c r="UB281" s="275"/>
      <c r="UC281" s="197"/>
      <c r="UD281" s="275"/>
      <c r="UE281" s="197"/>
      <c r="UF281" s="275"/>
      <c r="UG281" s="197"/>
      <c r="UH281" s="275"/>
      <c r="UI281" s="197"/>
      <c r="UJ281" s="275"/>
      <c r="UK281" s="197"/>
      <c r="UL281" s="275"/>
      <c r="UM281" s="197"/>
      <c r="UN281" s="275"/>
      <c r="UO281" s="197"/>
      <c r="UP281" s="275"/>
      <c r="UQ281" s="197"/>
      <c r="UR281" s="275"/>
      <c r="US281" s="197"/>
      <c r="UT281" s="275"/>
      <c r="UU281" s="197"/>
      <c r="UV281" s="275"/>
      <c r="UW281" s="197"/>
      <c r="UX281" s="275"/>
      <c r="UY281" s="197"/>
      <c r="UZ281" s="275"/>
      <c r="VA281" s="197"/>
      <c r="VB281" s="275"/>
      <c r="VC281" s="197"/>
      <c r="VD281" s="275"/>
      <c r="VE281" s="197"/>
      <c r="VF281" s="275"/>
      <c r="VG281" s="197"/>
      <c r="VH281" s="275"/>
      <c r="VI281" s="197"/>
      <c r="VJ281" s="275"/>
      <c r="VK281" s="197"/>
      <c r="VL281" s="275"/>
      <c r="VM281" s="197"/>
      <c r="VN281" s="275"/>
      <c r="VO281" s="197"/>
      <c r="VP281" s="275"/>
      <c r="VQ281" s="197"/>
      <c r="VR281" s="275"/>
      <c r="VS281" s="197"/>
      <c r="VT281" s="275"/>
      <c r="VU281" s="197"/>
      <c r="VV281" s="275"/>
      <c r="VW281" s="197"/>
      <c r="VX281" s="275"/>
      <c r="VY281" s="197"/>
      <c r="VZ281" s="275"/>
      <c r="WA281" s="197"/>
      <c r="WB281" s="275"/>
      <c r="WC281" s="197"/>
      <c r="WD281" s="275"/>
      <c r="WE281" s="197"/>
      <c r="WF281" s="275"/>
      <c r="WG281" s="197"/>
      <c r="WH281" s="275"/>
      <c r="WI281" s="197"/>
      <c r="WJ281" s="275"/>
      <c r="WK281" s="197"/>
      <c r="WL281" s="197"/>
    </row>
    <row r="282" s="197" customFormat="1" ht="12.75" customHeight="1">
      <c r="A282" s="635">
        <v>7</v>
      </c>
      <c r="B282" s="175" t="s">
        <v>320</v>
      </c>
      <c r="C282" s="636" t="s">
        <v>321</v>
      </c>
      <c r="D282" s="363"/>
      <c r="E282" s="171"/>
      <c r="F282" s="629" t="s">
        <v>322</v>
      </c>
      <c r="G282" s="53">
        <v>2024</v>
      </c>
      <c r="H282" s="73">
        <v>4</v>
      </c>
      <c r="I282" s="73"/>
      <c r="J282" s="53">
        <v>0</v>
      </c>
      <c r="K282" s="257"/>
      <c r="L282" s="205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75"/>
      <c r="BH282" s="197"/>
      <c r="BI282" s="275"/>
      <c r="BJ282" s="197"/>
      <c r="BK282" s="275"/>
      <c r="BL282" s="197"/>
      <c r="BM282" s="275"/>
      <c r="BN282" s="197"/>
      <c r="BO282" s="275"/>
      <c r="BP282" s="197"/>
      <c r="BQ282" s="275"/>
      <c r="BR282" s="197"/>
      <c r="BS282" s="275"/>
      <c r="BT282" s="197"/>
      <c r="BU282" s="275"/>
      <c r="BV282" s="197"/>
      <c r="BW282" s="275"/>
      <c r="BX282" s="197"/>
      <c r="BY282" s="275"/>
      <c r="BZ282" s="197"/>
      <c r="CA282" s="275"/>
      <c r="CB282" s="197"/>
      <c r="CC282" s="275"/>
      <c r="CD282" s="197"/>
      <c r="CE282" s="275"/>
      <c r="CF282" s="197"/>
      <c r="CG282" s="275"/>
      <c r="CH282" s="197"/>
      <c r="CI282" s="275"/>
      <c r="CJ282" s="197"/>
      <c r="CK282" s="275"/>
      <c r="CL282" s="197"/>
      <c r="CM282" s="275"/>
      <c r="CN282" s="197"/>
      <c r="CO282" s="275"/>
      <c r="CP282" s="197"/>
      <c r="CQ282" s="275"/>
      <c r="CR282" s="197"/>
      <c r="CS282" s="275"/>
      <c r="CT282" s="197"/>
      <c r="CU282" s="275"/>
      <c r="CV282" s="197"/>
      <c r="CW282" s="275"/>
      <c r="CX282" s="197"/>
      <c r="CY282" s="275"/>
      <c r="CZ282" s="197"/>
      <c r="DA282" s="275"/>
      <c r="DB282" s="197"/>
      <c r="DC282" s="275"/>
      <c r="DD282" s="197"/>
      <c r="DE282" s="275"/>
      <c r="DF282" s="197"/>
      <c r="DG282" s="275"/>
      <c r="DH282" s="197"/>
      <c r="DI282" s="275"/>
      <c r="DJ282" s="197"/>
      <c r="DK282" s="275"/>
      <c r="DL282" s="197"/>
      <c r="DM282" s="275"/>
      <c r="DN282" s="197"/>
      <c r="DO282" s="275"/>
      <c r="DP282" s="197"/>
      <c r="DQ282" s="275"/>
      <c r="DR282" s="197"/>
      <c r="DS282" s="275"/>
      <c r="DT282" s="197"/>
      <c r="DU282" s="275"/>
      <c r="DV282" s="197"/>
      <c r="DW282" s="275"/>
      <c r="DX282" s="197"/>
      <c r="DY282" s="275"/>
      <c r="DZ282" s="197"/>
      <c r="EA282" s="275"/>
      <c r="EB282" s="197"/>
      <c r="EC282" s="275"/>
      <c r="ED282" s="197"/>
      <c r="EE282" s="275"/>
      <c r="EF282" s="197"/>
      <c r="EG282" s="275"/>
      <c r="EH282" s="197"/>
      <c r="EI282" s="275"/>
      <c r="EJ282" s="197"/>
      <c r="EK282" s="275"/>
      <c r="EL282" s="197"/>
      <c r="EM282" s="275"/>
      <c r="EN282" s="197"/>
      <c r="EO282" s="275"/>
      <c r="EP282" s="197"/>
      <c r="EQ282" s="275"/>
      <c r="ER282" s="197"/>
      <c r="ES282" s="275"/>
      <c r="ET282" s="197"/>
      <c r="EU282" s="275"/>
      <c r="EV282" s="197"/>
      <c r="EW282" s="275"/>
      <c r="EX282" s="197"/>
      <c r="EY282" s="275"/>
      <c r="EZ282" s="197"/>
      <c r="FA282" s="275"/>
      <c r="FB282" s="197"/>
      <c r="FC282" s="275"/>
      <c r="FD282" s="197"/>
      <c r="FE282" s="275"/>
      <c r="FF282" s="197"/>
      <c r="FG282" s="275"/>
      <c r="FH282" s="197"/>
      <c r="FI282" s="275"/>
      <c r="FJ282" s="197"/>
      <c r="FK282" s="275"/>
      <c r="FL282" s="197"/>
      <c r="FM282" s="275"/>
      <c r="FN282" s="197"/>
      <c r="FO282" s="275"/>
      <c r="FP282" s="197"/>
      <c r="FQ282" s="275"/>
      <c r="FR282" s="197"/>
      <c r="FS282" s="275"/>
      <c r="FT282" s="197"/>
      <c r="FU282" s="275"/>
      <c r="FV282" s="197"/>
      <c r="FW282" s="275"/>
      <c r="FX282" s="197"/>
      <c r="FY282" s="275"/>
      <c r="FZ282" s="197"/>
      <c r="GA282" s="275"/>
      <c r="GB282" s="197"/>
      <c r="GC282" s="275"/>
      <c r="GD282" s="197"/>
      <c r="GE282" s="275"/>
      <c r="GF282" s="197"/>
      <c r="GG282" s="275"/>
      <c r="GH282" s="197"/>
      <c r="GI282" s="275"/>
      <c r="GJ282" s="197"/>
      <c r="GK282" s="275"/>
      <c r="GL282" s="197"/>
      <c r="GM282" s="275"/>
      <c r="GN282" s="197"/>
      <c r="GO282" s="275"/>
      <c r="GP282" s="197"/>
      <c r="GQ282" s="275"/>
      <c r="GR282" s="197"/>
      <c r="GS282" s="275"/>
      <c r="GT282" s="197"/>
      <c r="GU282" s="275"/>
      <c r="GV282" s="197"/>
      <c r="GW282" s="275"/>
      <c r="GX282" s="197"/>
      <c r="GY282" s="275"/>
      <c r="GZ282" s="197"/>
      <c r="HA282" s="275"/>
      <c r="HB282" s="197"/>
      <c r="HC282" s="275"/>
      <c r="HD282" s="197"/>
      <c r="HE282" s="275"/>
      <c r="HF282" s="197"/>
      <c r="HG282" s="275"/>
      <c r="HH282" s="197"/>
      <c r="HI282" s="275"/>
      <c r="HJ282" s="197"/>
      <c r="HK282" s="275"/>
      <c r="HL282" s="197"/>
      <c r="HM282" s="275"/>
      <c r="HN282" s="197"/>
      <c r="HO282" s="275"/>
      <c r="HP282" s="197"/>
      <c r="HQ282" s="275"/>
      <c r="HR282" s="197"/>
      <c r="HS282" s="275"/>
      <c r="HT282" s="197"/>
      <c r="HU282" s="275"/>
      <c r="HV282" s="197"/>
      <c r="HW282" s="275"/>
      <c r="HX282" s="197"/>
      <c r="HY282" s="275"/>
      <c r="HZ282" s="197"/>
      <c r="IA282" s="275"/>
      <c r="IB282" s="197"/>
      <c r="IC282" s="275"/>
      <c r="ID282" s="197"/>
      <c r="IE282" s="275"/>
      <c r="IF282" s="197"/>
      <c r="IG282" s="275"/>
      <c r="IH282" s="197"/>
      <c r="II282" s="275"/>
      <c r="IJ282" s="197"/>
      <c r="IK282" s="275"/>
      <c r="IL282" s="197"/>
      <c r="IM282" s="275"/>
      <c r="IN282" s="197"/>
      <c r="IO282" s="275"/>
      <c r="IP282" s="197"/>
      <c r="IQ282" s="275"/>
      <c r="IR282" s="197"/>
      <c r="IS282" s="275"/>
      <c r="IT282" s="197"/>
      <c r="IU282" s="275"/>
      <c r="IV282" s="197"/>
      <c r="IW282" s="275"/>
      <c r="IX282" s="197"/>
      <c r="IY282" s="275"/>
      <c r="IZ282" s="197"/>
      <c r="JA282" s="275"/>
      <c r="JB282" s="197"/>
      <c r="JC282" s="275"/>
      <c r="JD282" s="197"/>
      <c r="JE282" s="275"/>
      <c r="JF282" s="197"/>
      <c r="JG282" s="275"/>
      <c r="JH282" s="197"/>
      <c r="JI282" s="275"/>
      <c r="JJ282" s="197"/>
      <c r="JK282" s="275"/>
      <c r="JL282" s="197"/>
      <c r="JM282" s="275"/>
      <c r="JN282" s="197"/>
      <c r="JO282" s="275"/>
      <c r="JP282" s="197"/>
      <c r="JQ282" s="275"/>
      <c r="JR282" s="197"/>
      <c r="JS282" s="275"/>
      <c r="JT282" s="197"/>
      <c r="JU282" s="275"/>
      <c r="JV282" s="197"/>
      <c r="JW282" s="275"/>
      <c r="JX282" s="197"/>
      <c r="JY282" s="275"/>
      <c r="JZ282" s="197"/>
      <c r="KA282" s="275"/>
      <c r="KB282" s="197"/>
      <c r="KC282" s="275"/>
      <c r="KD282" s="197"/>
      <c r="KE282" s="275"/>
      <c r="KF282" s="197"/>
      <c r="KG282" s="275"/>
      <c r="KH282" s="197"/>
      <c r="KI282" s="275"/>
      <c r="KJ282" s="197"/>
      <c r="KK282" s="275"/>
      <c r="KL282" s="197"/>
      <c r="KM282" s="275"/>
      <c r="KN282" s="197"/>
      <c r="KO282" s="275"/>
      <c r="KP282" s="197"/>
      <c r="KQ282" s="275"/>
      <c r="KR282" s="197"/>
      <c r="KS282" s="275"/>
      <c r="KT282" s="197"/>
      <c r="KU282" s="275"/>
      <c r="KV282" s="197"/>
      <c r="KW282" s="275"/>
      <c r="KX282" s="197"/>
      <c r="KY282" s="275"/>
      <c r="KZ282" s="197"/>
      <c r="LA282" s="275"/>
      <c r="LB282" s="197"/>
      <c r="LC282" s="275"/>
      <c r="LD282" s="197"/>
      <c r="LE282" s="275"/>
      <c r="LF282" s="197"/>
      <c r="LG282" s="275"/>
      <c r="LH282" s="197"/>
      <c r="LI282" s="275"/>
      <c r="LJ282" s="197"/>
      <c r="LK282" s="275"/>
      <c r="LL282" s="197"/>
      <c r="LM282" s="275"/>
      <c r="LN282" s="197"/>
      <c r="LO282" s="275"/>
      <c r="LP282" s="197"/>
      <c r="LQ282" s="275"/>
      <c r="LR282" s="197"/>
      <c r="LS282" s="275"/>
      <c r="LT282" s="197"/>
      <c r="LU282" s="275"/>
      <c r="LV282" s="197"/>
      <c r="LW282" s="275"/>
      <c r="LX282" s="197"/>
      <c r="LY282" s="275"/>
      <c r="LZ282" s="197"/>
      <c r="MA282" s="275"/>
      <c r="MB282" s="197"/>
      <c r="MC282" s="275"/>
      <c r="MD282" s="197"/>
      <c r="ME282" s="275"/>
      <c r="MF282" s="197"/>
      <c r="MG282" s="275"/>
      <c r="MH282" s="197"/>
      <c r="MI282" s="275"/>
      <c r="MJ282" s="197"/>
      <c r="MK282" s="275"/>
      <c r="ML282" s="197"/>
      <c r="MM282" s="275"/>
      <c r="MN282" s="197"/>
      <c r="MO282" s="275"/>
      <c r="MP282" s="197"/>
      <c r="MQ282" s="275"/>
      <c r="MR282" s="197"/>
      <c r="MS282" s="275"/>
      <c r="MT282" s="197"/>
      <c r="MU282" s="275"/>
      <c r="MV282" s="197"/>
      <c r="MW282" s="275"/>
      <c r="MX282" s="197"/>
      <c r="MY282" s="275"/>
      <c r="MZ282" s="197"/>
      <c r="NA282" s="275"/>
      <c r="NB282" s="197"/>
      <c r="NC282" s="275"/>
      <c r="ND282" s="197"/>
      <c r="NE282" s="275"/>
      <c r="NF282" s="197"/>
      <c r="NG282" s="275"/>
      <c r="NH282" s="197"/>
      <c r="NI282" s="275"/>
      <c r="NJ282" s="197"/>
      <c r="NK282" s="275"/>
      <c r="NL282" s="197"/>
      <c r="NM282" s="275"/>
      <c r="NN282" s="197"/>
      <c r="NO282" s="275"/>
      <c r="NP282" s="197"/>
      <c r="NQ282" s="275"/>
      <c r="NR282" s="197"/>
      <c r="NS282" s="275"/>
      <c r="NT282" s="197"/>
      <c r="NU282" s="275"/>
      <c r="NV282" s="197"/>
      <c r="NW282" s="275"/>
      <c r="NX282" s="197"/>
      <c r="NY282" s="275"/>
      <c r="NZ282" s="197"/>
      <c r="OA282" s="275"/>
      <c r="OB282" s="197"/>
      <c r="OC282" s="275"/>
      <c r="OD282" s="197"/>
      <c r="OE282" s="275"/>
      <c r="OF282" s="197"/>
      <c r="OG282" s="275"/>
      <c r="OH282" s="197"/>
      <c r="OI282" s="275"/>
      <c r="OJ282" s="197"/>
      <c r="OK282" s="275"/>
      <c r="OL282" s="197"/>
      <c r="OM282" s="275"/>
      <c r="ON282" s="197"/>
      <c r="OO282" s="275"/>
      <c r="OP282" s="197"/>
      <c r="OQ282" s="275"/>
      <c r="OR282" s="197"/>
      <c r="OS282" s="275"/>
      <c r="OT282" s="197"/>
      <c r="OU282" s="275"/>
      <c r="OV282" s="197"/>
      <c r="OW282" s="275"/>
      <c r="OX282" s="197"/>
      <c r="OY282" s="275"/>
      <c r="OZ282" s="197"/>
      <c r="PA282" s="275"/>
      <c r="PB282" s="197"/>
      <c r="PC282" s="275"/>
      <c r="PD282" s="197"/>
      <c r="PE282" s="275"/>
      <c r="PF282" s="197"/>
      <c r="PG282" s="275"/>
      <c r="PH282" s="197"/>
      <c r="PI282" s="275"/>
      <c r="PJ282" s="197"/>
      <c r="PK282" s="275"/>
      <c r="PL282" s="197"/>
      <c r="PM282" s="275"/>
      <c r="PN282" s="197"/>
      <c r="PO282" s="275"/>
      <c r="PP282" s="197"/>
      <c r="PQ282" s="275"/>
      <c r="PR282" s="197"/>
      <c r="PS282" s="275"/>
      <c r="PT282" s="197"/>
      <c r="PU282" s="275"/>
      <c r="PV282" s="197"/>
      <c r="PW282" s="275"/>
      <c r="PX282" s="197"/>
      <c r="PY282" s="275"/>
      <c r="PZ282" s="197"/>
      <c r="QA282" s="275"/>
      <c r="QB282" s="197"/>
      <c r="QC282" s="275"/>
      <c r="QD282" s="197"/>
      <c r="QE282" s="275"/>
      <c r="QF282" s="197"/>
      <c r="QG282" s="275"/>
      <c r="QH282" s="197"/>
      <c r="QI282" s="275"/>
      <c r="QJ282" s="197"/>
      <c r="QK282" s="275"/>
      <c r="QL282" s="197"/>
      <c r="QM282" s="275"/>
      <c r="QN282" s="197"/>
      <c r="QO282" s="275"/>
      <c r="QP282" s="197"/>
      <c r="QQ282" s="275"/>
      <c r="QR282" s="197"/>
      <c r="QS282" s="275"/>
      <c r="QT282" s="197"/>
      <c r="QU282" s="275"/>
      <c r="QV282" s="197"/>
      <c r="QW282" s="275"/>
      <c r="QX282" s="197"/>
      <c r="QY282" s="275"/>
      <c r="QZ282" s="197"/>
      <c r="RA282" s="275"/>
      <c r="RB282" s="197"/>
      <c r="RC282" s="275"/>
      <c r="RD282" s="197"/>
      <c r="RE282" s="275"/>
      <c r="RF282" s="197"/>
      <c r="RG282" s="275"/>
      <c r="RH282" s="197"/>
      <c r="RI282" s="275"/>
      <c r="RJ282" s="197"/>
      <c r="RK282" s="275"/>
      <c r="RL282" s="197"/>
      <c r="RM282" s="275"/>
      <c r="RN282" s="197"/>
      <c r="RO282" s="275"/>
      <c r="RP282" s="197"/>
      <c r="RQ282" s="275"/>
      <c r="RR282" s="197"/>
      <c r="RS282" s="275"/>
      <c r="RT282" s="197"/>
      <c r="RU282" s="275"/>
      <c r="RV282" s="197"/>
      <c r="RW282" s="275"/>
      <c r="RX282" s="197"/>
      <c r="RY282" s="275"/>
      <c r="RZ282" s="197"/>
      <c r="SA282" s="275"/>
      <c r="SB282" s="197"/>
      <c r="SC282" s="275"/>
      <c r="SD282" s="197"/>
      <c r="SE282" s="275"/>
      <c r="SF282" s="197"/>
      <c r="SG282" s="275"/>
      <c r="SH282" s="197"/>
      <c r="SI282" s="275"/>
      <c r="SJ282" s="197"/>
      <c r="SK282" s="275"/>
      <c r="SL282" s="197"/>
      <c r="SM282" s="275"/>
      <c r="SN282" s="197"/>
      <c r="SO282" s="275"/>
      <c r="SP282" s="197"/>
      <c r="SQ282" s="275"/>
      <c r="SR282" s="197"/>
      <c r="SS282" s="275"/>
      <c r="ST282" s="197"/>
      <c r="SU282" s="275"/>
      <c r="SV282" s="197"/>
      <c r="SW282" s="275"/>
      <c r="SX282" s="197"/>
      <c r="SY282" s="275"/>
      <c r="SZ282" s="197"/>
      <c r="TA282" s="275"/>
      <c r="TB282" s="197"/>
      <c r="TC282" s="275"/>
      <c r="TD282" s="197"/>
      <c r="TE282" s="275"/>
      <c r="TF282" s="197"/>
      <c r="TG282" s="275"/>
      <c r="TH282" s="197"/>
      <c r="TI282" s="275"/>
      <c r="TJ282" s="197"/>
      <c r="TK282" s="275"/>
      <c r="TL282" s="197"/>
      <c r="TM282" s="275"/>
      <c r="TN282" s="197"/>
      <c r="TO282" s="275"/>
      <c r="TP282" s="197"/>
      <c r="TQ282" s="275"/>
      <c r="TR282" s="197"/>
      <c r="TS282" s="275"/>
      <c r="TT282" s="197"/>
      <c r="TU282" s="275"/>
      <c r="TV282" s="197"/>
      <c r="TW282" s="275"/>
      <c r="TX282" s="197"/>
      <c r="TY282" s="275"/>
      <c r="TZ282" s="197"/>
      <c r="UA282" s="275"/>
      <c r="UB282" s="197"/>
      <c r="UC282" s="275"/>
      <c r="UD282" s="197"/>
      <c r="UE282" s="275"/>
      <c r="UF282" s="197"/>
      <c r="UG282" s="275"/>
      <c r="UH282" s="197"/>
      <c r="UI282" s="275"/>
      <c r="UJ282" s="197"/>
      <c r="UK282" s="275"/>
      <c r="UL282" s="197"/>
      <c r="UM282" s="275"/>
      <c r="UN282" s="197"/>
      <c r="UO282" s="275"/>
      <c r="UP282" s="197"/>
      <c r="UQ282" s="275"/>
      <c r="UR282" s="197"/>
      <c r="US282" s="275"/>
      <c r="UT282" s="197"/>
      <c r="UU282" s="275"/>
      <c r="UV282" s="197"/>
      <c r="UW282" s="275"/>
      <c r="UX282" s="197"/>
      <c r="UY282" s="275"/>
      <c r="UZ282" s="197"/>
      <c r="VA282" s="275"/>
      <c r="VB282" s="197"/>
      <c r="VC282" s="275"/>
      <c r="VD282" s="197"/>
      <c r="VE282" s="275"/>
      <c r="VF282" s="197"/>
      <c r="VG282" s="275"/>
      <c r="VH282" s="197"/>
      <c r="VI282" s="275"/>
      <c r="VJ282" s="197"/>
      <c r="VK282" s="275"/>
      <c r="VL282" s="197"/>
      <c r="VM282" s="275"/>
      <c r="VN282" s="197"/>
      <c r="VO282" s="275"/>
      <c r="VP282" s="197"/>
      <c r="VQ282" s="275"/>
      <c r="VR282" s="197"/>
      <c r="VS282" s="275"/>
      <c r="VT282" s="197"/>
      <c r="VU282" s="275"/>
      <c r="VV282" s="197"/>
      <c r="VW282" s="275"/>
      <c r="VX282" s="197"/>
      <c r="VY282" s="275"/>
      <c r="VZ282" s="197"/>
      <c r="WA282" s="275"/>
      <c r="WB282" s="197"/>
      <c r="WC282" s="275"/>
      <c r="WD282" s="197"/>
      <c r="WE282" s="275"/>
      <c r="WF282" s="197"/>
      <c r="WG282" s="275"/>
      <c r="WH282" s="197"/>
      <c r="WI282" s="275"/>
      <c r="WJ282" s="197"/>
      <c r="WK282" s="275"/>
    </row>
    <row r="283" s="197" customFormat="1" ht="25.5" customHeight="1">
      <c r="A283" s="635">
        <v>13</v>
      </c>
      <c r="B283" s="175" t="s">
        <v>323</v>
      </c>
      <c r="C283" s="175" t="s">
        <v>324</v>
      </c>
      <c r="D283" s="363"/>
      <c r="E283" s="629"/>
      <c r="F283" s="171"/>
      <c r="G283" s="616" t="s">
        <v>66</v>
      </c>
      <c r="H283" s="73">
        <v>15</v>
      </c>
      <c r="I283" s="73">
        <v>5</v>
      </c>
      <c r="J283" s="616">
        <v>5</v>
      </c>
      <c r="K283" s="257">
        <v>40</v>
      </c>
      <c r="L283" s="205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7"/>
      <c r="BH283" s="275"/>
      <c r="BI283" s="197"/>
      <c r="BJ283" s="275"/>
      <c r="BK283" s="197"/>
      <c r="BL283" s="275"/>
      <c r="BM283" s="197"/>
      <c r="BN283" s="275"/>
      <c r="BO283" s="197"/>
      <c r="BP283" s="275"/>
      <c r="BQ283" s="197"/>
      <c r="BR283" s="275"/>
      <c r="BS283" s="197"/>
      <c r="BT283" s="275"/>
      <c r="BU283" s="197"/>
      <c r="BV283" s="275"/>
      <c r="BW283" s="197"/>
      <c r="BX283" s="275"/>
      <c r="BY283" s="197"/>
      <c r="BZ283" s="275"/>
      <c r="CA283" s="197"/>
      <c r="CB283" s="275"/>
      <c r="CC283" s="197"/>
      <c r="CD283" s="275"/>
      <c r="CE283" s="197"/>
      <c r="CF283" s="275"/>
      <c r="CG283" s="197"/>
      <c r="CH283" s="275"/>
      <c r="CI283" s="197"/>
      <c r="CJ283" s="275"/>
      <c r="CK283" s="197"/>
      <c r="CL283" s="275"/>
      <c r="CM283" s="197"/>
      <c r="CN283" s="275"/>
      <c r="CO283" s="197"/>
      <c r="CP283" s="275"/>
      <c r="CQ283" s="197"/>
      <c r="CR283" s="275"/>
      <c r="CS283" s="197"/>
      <c r="CT283" s="275"/>
      <c r="CU283" s="197"/>
      <c r="CV283" s="275"/>
      <c r="CW283" s="197"/>
      <c r="CX283" s="275"/>
      <c r="CY283" s="197"/>
      <c r="CZ283" s="275"/>
      <c r="DA283" s="197"/>
      <c r="DB283" s="275"/>
      <c r="DC283" s="197"/>
      <c r="DD283" s="275"/>
      <c r="DE283" s="197"/>
      <c r="DF283" s="275"/>
      <c r="DG283" s="197"/>
      <c r="DH283" s="275"/>
      <c r="DI283" s="197"/>
      <c r="DJ283" s="275"/>
      <c r="DK283" s="197"/>
      <c r="DL283" s="275"/>
      <c r="DM283" s="197"/>
      <c r="DN283" s="275"/>
      <c r="DO283" s="197"/>
      <c r="DP283" s="275"/>
      <c r="DQ283" s="197"/>
      <c r="DR283" s="275"/>
      <c r="DS283" s="197"/>
      <c r="DT283" s="275"/>
      <c r="DU283" s="197"/>
      <c r="DV283" s="275"/>
      <c r="DW283" s="197"/>
      <c r="DX283" s="275"/>
      <c r="DY283" s="197"/>
      <c r="DZ283" s="275"/>
      <c r="EA283" s="197"/>
      <c r="EB283" s="275"/>
      <c r="EC283" s="197"/>
      <c r="ED283" s="275"/>
      <c r="EE283" s="197"/>
      <c r="EF283" s="275"/>
      <c r="EG283" s="197"/>
      <c r="EH283" s="275"/>
      <c r="EI283" s="197"/>
      <c r="EJ283" s="275"/>
      <c r="EK283" s="197"/>
      <c r="EL283" s="275"/>
      <c r="EM283" s="197"/>
      <c r="EN283" s="275"/>
      <c r="EO283" s="197"/>
      <c r="EP283" s="275"/>
      <c r="EQ283" s="197"/>
      <c r="ER283" s="275"/>
      <c r="ES283" s="197"/>
      <c r="ET283" s="275"/>
      <c r="EU283" s="197"/>
      <c r="EV283" s="275"/>
      <c r="EW283" s="197"/>
      <c r="EX283" s="275"/>
      <c r="EY283" s="197"/>
      <c r="EZ283" s="275"/>
      <c r="FA283" s="197"/>
      <c r="FB283" s="275"/>
      <c r="FC283" s="197"/>
      <c r="FD283" s="275"/>
      <c r="FE283" s="197"/>
      <c r="FF283" s="275"/>
      <c r="FG283" s="197"/>
      <c r="FH283" s="275"/>
      <c r="FI283" s="197"/>
      <c r="FJ283" s="275"/>
      <c r="FK283" s="197"/>
      <c r="FL283" s="275"/>
      <c r="FM283" s="197"/>
      <c r="FN283" s="275"/>
      <c r="FO283" s="197"/>
      <c r="FP283" s="275"/>
      <c r="FQ283" s="197"/>
      <c r="FR283" s="275"/>
      <c r="FS283" s="197"/>
      <c r="FT283" s="275"/>
      <c r="FU283" s="197"/>
      <c r="FV283" s="275"/>
      <c r="FW283" s="197"/>
      <c r="FX283" s="275"/>
      <c r="FY283" s="197"/>
      <c r="FZ283" s="275"/>
      <c r="GA283" s="197"/>
      <c r="GB283" s="275"/>
      <c r="GC283" s="197"/>
      <c r="GD283" s="275"/>
      <c r="GE283" s="197"/>
      <c r="GF283" s="275"/>
      <c r="GG283" s="197"/>
      <c r="GH283" s="275"/>
      <c r="GI283" s="197"/>
      <c r="GJ283" s="275"/>
      <c r="GK283" s="197"/>
      <c r="GL283" s="275"/>
      <c r="GM283" s="197"/>
      <c r="GN283" s="275"/>
      <c r="GO283" s="197"/>
      <c r="GP283" s="275"/>
      <c r="GQ283" s="197"/>
      <c r="GR283" s="275"/>
      <c r="GS283" s="197"/>
      <c r="GT283" s="275"/>
      <c r="GU283" s="197"/>
      <c r="GV283" s="275"/>
      <c r="GW283" s="197"/>
      <c r="GX283" s="275"/>
      <c r="GY283" s="197"/>
      <c r="GZ283" s="275"/>
      <c r="HA283" s="197"/>
      <c r="HB283" s="275"/>
      <c r="HC283" s="197"/>
      <c r="HD283" s="275"/>
      <c r="HE283" s="197"/>
      <c r="HF283" s="275"/>
      <c r="HG283" s="197"/>
      <c r="HH283" s="275"/>
      <c r="HI283" s="197"/>
      <c r="HJ283" s="275"/>
      <c r="HK283" s="197"/>
      <c r="HL283" s="275"/>
      <c r="HM283" s="197"/>
      <c r="HN283" s="275"/>
      <c r="HO283" s="197"/>
      <c r="HP283" s="275"/>
      <c r="HQ283" s="197"/>
      <c r="HR283" s="275"/>
      <c r="HS283" s="197"/>
      <c r="HT283" s="275"/>
      <c r="HU283" s="197"/>
      <c r="HV283" s="275"/>
      <c r="HW283" s="197"/>
      <c r="HX283" s="275"/>
      <c r="HY283" s="197"/>
      <c r="HZ283" s="275"/>
      <c r="IA283" s="197"/>
      <c r="IB283" s="275"/>
      <c r="IC283" s="197"/>
      <c r="ID283" s="275"/>
      <c r="IE283" s="197"/>
      <c r="IF283" s="275"/>
      <c r="IG283" s="197"/>
      <c r="IH283" s="275"/>
      <c r="II283" s="197"/>
      <c r="IJ283" s="275"/>
      <c r="IK283" s="197"/>
      <c r="IL283" s="275"/>
      <c r="IM283" s="197"/>
      <c r="IN283" s="275"/>
      <c r="IO283" s="197"/>
      <c r="IP283" s="275"/>
      <c r="IQ283" s="197"/>
      <c r="IR283" s="275"/>
      <c r="IS283" s="197"/>
      <c r="IT283" s="275"/>
      <c r="IU283" s="197"/>
      <c r="IV283" s="275"/>
      <c r="IW283" s="197"/>
      <c r="IX283" s="275"/>
      <c r="IY283" s="197"/>
      <c r="IZ283" s="275"/>
      <c r="JA283" s="197"/>
      <c r="JB283" s="275"/>
      <c r="JC283" s="197"/>
      <c r="JD283" s="275"/>
      <c r="JE283" s="197"/>
      <c r="JF283" s="275"/>
      <c r="JG283" s="197"/>
      <c r="JH283" s="275"/>
      <c r="JI283" s="197"/>
      <c r="JJ283" s="275"/>
      <c r="JK283" s="197"/>
      <c r="JL283" s="275"/>
      <c r="JM283" s="197"/>
      <c r="JN283" s="275"/>
      <c r="JO283" s="197"/>
      <c r="JP283" s="275"/>
      <c r="JQ283" s="197"/>
      <c r="JR283" s="275"/>
      <c r="JS283" s="197"/>
      <c r="JT283" s="275"/>
      <c r="JU283" s="197"/>
      <c r="JV283" s="275"/>
      <c r="JW283" s="197"/>
      <c r="JX283" s="275"/>
      <c r="JY283" s="197"/>
      <c r="JZ283" s="275"/>
      <c r="KA283" s="197"/>
      <c r="KB283" s="275"/>
      <c r="KC283" s="197"/>
      <c r="KD283" s="275"/>
      <c r="KE283" s="197"/>
      <c r="KF283" s="275"/>
      <c r="KG283" s="197"/>
      <c r="KH283" s="275"/>
      <c r="KI283" s="197"/>
      <c r="KJ283" s="275"/>
      <c r="KK283" s="197"/>
      <c r="KL283" s="275"/>
      <c r="KM283" s="197"/>
      <c r="KN283" s="275"/>
      <c r="KO283" s="197"/>
      <c r="KP283" s="275"/>
      <c r="KQ283" s="197"/>
      <c r="KR283" s="275"/>
      <c r="KS283" s="197"/>
      <c r="KT283" s="275"/>
      <c r="KU283" s="197"/>
      <c r="KV283" s="275"/>
      <c r="KW283" s="197"/>
      <c r="KX283" s="275"/>
      <c r="KY283" s="197"/>
      <c r="KZ283" s="275"/>
      <c r="LA283" s="197"/>
      <c r="LB283" s="275"/>
      <c r="LC283" s="197"/>
      <c r="LD283" s="275"/>
      <c r="LE283" s="197"/>
      <c r="LF283" s="275"/>
      <c r="LG283" s="197"/>
      <c r="LH283" s="275"/>
      <c r="LI283" s="197"/>
      <c r="LJ283" s="275"/>
      <c r="LK283" s="197"/>
      <c r="LL283" s="275"/>
      <c r="LM283" s="197"/>
      <c r="LN283" s="275"/>
      <c r="LO283" s="197"/>
      <c r="LP283" s="275"/>
      <c r="LQ283" s="197"/>
      <c r="LR283" s="275"/>
      <c r="LS283" s="197"/>
      <c r="LT283" s="275"/>
      <c r="LU283" s="197"/>
      <c r="LV283" s="275"/>
      <c r="LW283" s="197"/>
      <c r="LX283" s="275"/>
      <c r="LY283" s="197"/>
      <c r="LZ283" s="275"/>
      <c r="MA283" s="197"/>
      <c r="MB283" s="275"/>
      <c r="MC283" s="197"/>
      <c r="MD283" s="275"/>
      <c r="ME283" s="197"/>
      <c r="MF283" s="275"/>
      <c r="MG283" s="197"/>
      <c r="MH283" s="275"/>
      <c r="MI283" s="197"/>
      <c r="MJ283" s="275"/>
      <c r="MK283" s="197"/>
      <c r="ML283" s="275"/>
      <c r="MM283" s="197"/>
      <c r="MN283" s="275"/>
      <c r="MO283" s="197"/>
      <c r="MP283" s="275"/>
      <c r="MQ283" s="197"/>
      <c r="MR283" s="275"/>
      <c r="MS283" s="197"/>
      <c r="MT283" s="275"/>
      <c r="MU283" s="197"/>
      <c r="MV283" s="275"/>
      <c r="MW283" s="197"/>
      <c r="MX283" s="275"/>
      <c r="MY283" s="197"/>
      <c r="MZ283" s="275"/>
      <c r="NA283" s="197"/>
      <c r="NB283" s="275"/>
      <c r="NC283" s="197"/>
      <c r="ND283" s="275"/>
      <c r="NE283" s="197"/>
      <c r="NF283" s="275"/>
      <c r="NG283" s="197"/>
      <c r="NH283" s="275"/>
      <c r="NI283" s="197"/>
      <c r="NJ283" s="275"/>
      <c r="NK283" s="197"/>
      <c r="NL283" s="275"/>
      <c r="NM283" s="197"/>
      <c r="NN283" s="275"/>
      <c r="NO283" s="197"/>
      <c r="NP283" s="275"/>
      <c r="NQ283" s="197"/>
      <c r="NR283" s="275"/>
      <c r="NS283" s="197"/>
      <c r="NT283" s="275"/>
      <c r="NU283" s="197"/>
      <c r="NV283" s="275"/>
      <c r="NW283" s="197"/>
      <c r="NX283" s="275"/>
      <c r="NY283" s="197"/>
      <c r="NZ283" s="275"/>
      <c r="OA283" s="197"/>
      <c r="OB283" s="275"/>
      <c r="OC283" s="197"/>
      <c r="OD283" s="275"/>
      <c r="OE283" s="197"/>
      <c r="OF283" s="275"/>
      <c r="OG283" s="197"/>
      <c r="OH283" s="275"/>
      <c r="OI283" s="197"/>
      <c r="OJ283" s="275"/>
      <c r="OK283" s="197"/>
      <c r="OL283" s="275"/>
      <c r="OM283" s="197"/>
      <c r="ON283" s="275"/>
      <c r="OO283" s="197"/>
      <c r="OP283" s="275"/>
      <c r="OQ283" s="197"/>
      <c r="OR283" s="275"/>
      <c r="OS283" s="197"/>
      <c r="OT283" s="275"/>
      <c r="OU283" s="197"/>
      <c r="OV283" s="275"/>
      <c r="OW283" s="197"/>
      <c r="OX283" s="275"/>
      <c r="OY283" s="197"/>
      <c r="OZ283" s="275"/>
      <c r="PA283" s="197"/>
      <c r="PB283" s="275"/>
      <c r="PC283" s="197"/>
      <c r="PD283" s="275"/>
      <c r="PE283" s="197"/>
      <c r="PF283" s="275"/>
      <c r="PG283" s="197"/>
      <c r="PH283" s="275"/>
      <c r="PI283" s="197"/>
      <c r="PJ283" s="275"/>
      <c r="PK283" s="197"/>
      <c r="PL283" s="275"/>
      <c r="PM283" s="197"/>
      <c r="PN283" s="275"/>
      <c r="PO283" s="197"/>
      <c r="PP283" s="275"/>
      <c r="PQ283" s="197"/>
      <c r="PR283" s="275"/>
      <c r="PS283" s="197"/>
      <c r="PT283" s="275"/>
      <c r="PU283" s="197"/>
      <c r="PV283" s="275"/>
      <c r="PW283" s="197"/>
      <c r="PX283" s="275"/>
      <c r="PY283" s="197"/>
      <c r="PZ283" s="275"/>
      <c r="QA283" s="197"/>
      <c r="QB283" s="275"/>
      <c r="QC283" s="197"/>
      <c r="QD283" s="275"/>
      <c r="QE283" s="197"/>
      <c r="QF283" s="275"/>
      <c r="QG283" s="197"/>
      <c r="QH283" s="275"/>
      <c r="QI283" s="197"/>
      <c r="QJ283" s="275"/>
      <c r="QK283" s="197"/>
      <c r="QL283" s="275"/>
      <c r="QM283" s="197"/>
      <c r="QN283" s="275"/>
      <c r="QO283" s="197"/>
      <c r="QP283" s="275"/>
      <c r="QQ283" s="197"/>
      <c r="QR283" s="275"/>
      <c r="QS283" s="197"/>
      <c r="QT283" s="275"/>
      <c r="QU283" s="197"/>
      <c r="QV283" s="275"/>
      <c r="QW283" s="197"/>
      <c r="QX283" s="275"/>
      <c r="QY283" s="197"/>
      <c r="QZ283" s="275"/>
      <c r="RA283" s="197"/>
      <c r="RB283" s="275"/>
      <c r="RC283" s="197"/>
      <c r="RD283" s="275"/>
      <c r="RE283" s="197"/>
      <c r="RF283" s="275"/>
      <c r="RG283" s="197"/>
      <c r="RH283" s="275"/>
      <c r="RI283" s="197"/>
      <c r="RJ283" s="275"/>
      <c r="RK283" s="197"/>
      <c r="RL283" s="275"/>
      <c r="RM283" s="197"/>
      <c r="RN283" s="275"/>
      <c r="RO283" s="197"/>
      <c r="RP283" s="275"/>
      <c r="RQ283" s="197"/>
      <c r="RR283" s="275"/>
      <c r="RS283" s="197"/>
      <c r="RT283" s="275"/>
      <c r="RU283" s="197"/>
      <c r="RV283" s="275"/>
      <c r="RW283" s="197"/>
      <c r="RX283" s="275"/>
      <c r="RY283" s="197"/>
      <c r="RZ283" s="275"/>
      <c r="SA283" s="197"/>
      <c r="SB283" s="275"/>
      <c r="SC283" s="197"/>
      <c r="SD283" s="275"/>
      <c r="SE283" s="197"/>
      <c r="SF283" s="275"/>
      <c r="SG283" s="197"/>
      <c r="SH283" s="275"/>
      <c r="SI283" s="197"/>
      <c r="SJ283" s="275"/>
      <c r="SK283" s="197"/>
      <c r="SL283" s="275"/>
      <c r="SM283" s="197"/>
      <c r="SN283" s="275"/>
      <c r="SO283" s="197"/>
      <c r="SP283" s="275"/>
      <c r="SQ283" s="197"/>
      <c r="SR283" s="275"/>
      <c r="SS283" s="197"/>
      <c r="ST283" s="275"/>
      <c r="SU283" s="197"/>
      <c r="SV283" s="275"/>
      <c r="SW283" s="197"/>
      <c r="SX283" s="275"/>
      <c r="SY283" s="197"/>
      <c r="SZ283" s="275"/>
      <c r="TA283" s="197"/>
      <c r="TB283" s="275"/>
      <c r="TC283" s="197"/>
      <c r="TD283" s="275"/>
      <c r="TE283" s="197"/>
      <c r="TF283" s="275"/>
      <c r="TG283" s="197"/>
      <c r="TH283" s="275"/>
      <c r="TI283" s="197"/>
      <c r="TJ283" s="275"/>
      <c r="TK283" s="197"/>
      <c r="TL283" s="275"/>
      <c r="TM283" s="197"/>
      <c r="TN283" s="275"/>
      <c r="TO283" s="197"/>
      <c r="TP283" s="275"/>
      <c r="TQ283" s="197"/>
      <c r="TR283" s="275"/>
      <c r="TS283" s="197"/>
      <c r="TT283" s="275"/>
      <c r="TU283" s="197"/>
      <c r="TV283" s="275"/>
      <c r="TW283" s="197"/>
      <c r="TX283" s="275"/>
      <c r="TY283" s="197"/>
      <c r="TZ283" s="275"/>
      <c r="UA283" s="197"/>
      <c r="UB283" s="275"/>
      <c r="UC283" s="197"/>
      <c r="UD283" s="275"/>
      <c r="UE283" s="197"/>
      <c r="UF283" s="275"/>
      <c r="UG283" s="197"/>
      <c r="UH283" s="275"/>
      <c r="UI283" s="197"/>
      <c r="UJ283" s="275"/>
      <c r="UK283" s="197"/>
      <c r="UL283" s="275"/>
      <c r="UM283" s="197"/>
      <c r="UN283" s="275"/>
      <c r="UO283" s="197"/>
      <c r="UP283" s="275"/>
      <c r="UQ283" s="197"/>
      <c r="UR283" s="275"/>
      <c r="US283" s="197"/>
      <c r="UT283" s="275"/>
      <c r="UU283" s="197"/>
      <c r="UV283" s="275"/>
      <c r="UW283" s="197"/>
      <c r="UX283" s="275"/>
      <c r="UY283" s="197"/>
      <c r="UZ283" s="275"/>
      <c r="VA283" s="197"/>
      <c r="VB283" s="275"/>
      <c r="VC283" s="197"/>
      <c r="VD283" s="275"/>
      <c r="VE283" s="197"/>
      <c r="VF283" s="275"/>
      <c r="VG283" s="197"/>
      <c r="VH283" s="275"/>
      <c r="VI283" s="197"/>
      <c r="VJ283" s="275"/>
      <c r="VK283" s="197"/>
      <c r="VL283" s="275"/>
      <c r="VM283" s="197"/>
      <c r="VN283" s="275"/>
      <c r="VO283" s="197"/>
      <c r="VP283" s="275"/>
      <c r="VQ283" s="197"/>
      <c r="VR283" s="275"/>
      <c r="VS283" s="197"/>
      <c r="VT283" s="275"/>
      <c r="VU283" s="197"/>
      <c r="VV283" s="275"/>
      <c r="VW283" s="197"/>
      <c r="VX283" s="275"/>
      <c r="VY283" s="197"/>
      <c r="VZ283" s="275"/>
      <c r="WA283" s="197"/>
      <c r="WB283" s="275"/>
      <c r="WC283" s="197"/>
      <c r="WD283" s="275"/>
      <c r="WE283" s="197"/>
      <c r="WF283" s="275"/>
      <c r="WG283" s="197"/>
      <c r="WH283" s="275"/>
      <c r="WI283" s="197"/>
      <c r="WJ283" s="275"/>
      <c r="WK283" s="197"/>
    </row>
    <row r="284" s="197" customFormat="1" ht="48">
      <c r="A284" s="635">
        <v>15</v>
      </c>
      <c r="B284" s="175" t="s">
        <v>325</v>
      </c>
      <c r="C284" s="636" t="s">
        <v>326</v>
      </c>
      <c r="D284" s="363"/>
      <c r="E284" s="171" t="s">
        <v>327</v>
      </c>
      <c r="F284" s="53">
        <v>300</v>
      </c>
      <c r="G284" s="53" t="s">
        <v>64</v>
      </c>
      <c r="H284" s="73">
        <v>40</v>
      </c>
      <c r="I284" s="73">
        <v>36</v>
      </c>
      <c r="J284" s="53">
        <v>10</v>
      </c>
      <c r="K284" s="257">
        <v>90</v>
      </c>
      <c r="L284" s="640"/>
      <c r="M284" s="566"/>
      <c r="N284" s="566"/>
      <c r="O284" s="566"/>
      <c r="P284" s="566"/>
      <c r="Q284" s="566"/>
      <c r="R284" s="566"/>
      <c r="S284" s="566"/>
      <c r="T284" s="566"/>
      <c r="U284" s="566"/>
      <c r="V284" s="566"/>
      <c r="W284" s="566"/>
      <c r="X284" s="566"/>
      <c r="Y284" s="566"/>
      <c r="Z284" s="566"/>
      <c r="AA284" s="566"/>
      <c r="AB284" s="566"/>
      <c r="AC284" s="566"/>
      <c r="AD284" s="566"/>
      <c r="AE284" s="566"/>
      <c r="AF284" s="566"/>
      <c r="AG284" s="566"/>
      <c r="AH284" s="566"/>
      <c r="AI284" s="566"/>
      <c r="AJ284" s="566"/>
      <c r="AK284" s="566"/>
      <c r="AL284" s="566"/>
      <c r="AM284" s="566"/>
      <c r="AN284" s="566"/>
      <c r="AO284" s="566"/>
      <c r="AP284" s="566"/>
      <c r="AQ284" s="566"/>
      <c r="AR284" s="566"/>
      <c r="AS284" s="566"/>
      <c r="AT284" s="566"/>
      <c r="AU284" s="566"/>
      <c r="AV284" s="566"/>
      <c r="AW284" s="566"/>
      <c r="AX284" s="566"/>
      <c r="AY284" s="566"/>
      <c r="AZ284" s="566"/>
      <c r="BA284" s="566"/>
      <c r="BB284" s="566"/>
      <c r="BC284" s="566"/>
      <c r="BD284" s="566"/>
      <c r="BE284" s="566"/>
      <c r="BF284" s="566"/>
      <c r="BG284" s="570"/>
      <c r="BH284" s="561"/>
      <c r="BI284" s="570"/>
      <c r="BJ284" s="561"/>
      <c r="BK284" s="570"/>
      <c r="BL284" s="561"/>
      <c r="BM284" s="570"/>
      <c r="BN284" s="561"/>
      <c r="BO284" s="570"/>
      <c r="BP284" s="561"/>
      <c r="BQ284" s="570"/>
      <c r="BR284" s="561"/>
      <c r="BS284" s="570"/>
      <c r="BT284" s="561"/>
      <c r="BU284" s="570"/>
      <c r="BV284" s="561"/>
      <c r="BW284" s="570"/>
      <c r="BX284" s="561"/>
      <c r="BY284" s="570"/>
      <c r="BZ284" s="561"/>
      <c r="CA284" s="570"/>
      <c r="CB284" s="561"/>
      <c r="CC284" s="570"/>
      <c r="CD284" s="561"/>
      <c r="CE284" s="570"/>
      <c r="CF284" s="561"/>
      <c r="CG284" s="570"/>
      <c r="CH284" s="561"/>
      <c r="CI284" s="570"/>
      <c r="CJ284" s="561"/>
      <c r="CK284" s="570"/>
      <c r="CL284" s="561"/>
      <c r="CM284" s="570"/>
      <c r="CN284" s="561"/>
      <c r="CO284" s="570"/>
      <c r="CP284" s="561"/>
      <c r="CQ284" s="570"/>
      <c r="CR284" s="561"/>
      <c r="CS284" s="570"/>
      <c r="CT284" s="561"/>
      <c r="CU284" s="570"/>
      <c r="CV284" s="561"/>
      <c r="CW284" s="570"/>
      <c r="CX284" s="561"/>
      <c r="CY284" s="570"/>
      <c r="CZ284" s="561"/>
      <c r="DA284" s="570"/>
      <c r="DB284" s="561"/>
      <c r="DC284" s="570"/>
      <c r="DD284" s="561"/>
      <c r="DE284" s="570"/>
      <c r="DF284" s="561"/>
      <c r="DG284" s="570"/>
      <c r="DH284" s="561"/>
      <c r="DI284" s="570"/>
      <c r="DJ284" s="561"/>
      <c r="DK284" s="570"/>
      <c r="DL284" s="561"/>
      <c r="DM284" s="570"/>
      <c r="DN284" s="561"/>
      <c r="DO284" s="570"/>
      <c r="DP284" s="561"/>
      <c r="DQ284" s="570"/>
      <c r="DR284" s="561"/>
      <c r="DS284" s="570"/>
      <c r="DT284" s="561"/>
      <c r="DU284" s="570"/>
      <c r="DV284" s="561"/>
      <c r="DW284" s="570"/>
      <c r="DX284" s="561"/>
      <c r="DY284" s="570"/>
      <c r="DZ284" s="561"/>
      <c r="EA284" s="570"/>
      <c r="EB284" s="561"/>
      <c r="EC284" s="570"/>
      <c r="ED284" s="561"/>
      <c r="EE284" s="570"/>
      <c r="EF284" s="561"/>
      <c r="EG284" s="570"/>
      <c r="EH284" s="561"/>
      <c r="EI284" s="570"/>
      <c r="EJ284" s="561"/>
      <c r="EK284" s="570"/>
      <c r="EL284" s="561"/>
      <c r="EM284" s="570"/>
      <c r="EN284" s="561"/>
      <c r="EO284" s="570"/>
      <c r="EP284" s="561"/>
      <c r="EQ284" s="570"/>
      <c r="ER284" s="561"/>
      <c r="ES284" s="570"/>
      <c r="ET284" s="561"/>
      <c r="EU284" s="570"/>
      <c r="EV284" s="561"/>
      <c r="EW284" s="570"/>
      <c r="EX284" s="561"/>
      <c r="EY284" s="570"/>
      <c r="EZ284" s="561"/>
      <c r="FA284" s="570"/>
      <c r="FB284" s="561"/>
      <c r="FC284" s="570"/>
      <c r="FD284" s="561"/>
      <c r="FE284" s="570"/>
      <c r="FF284" s="561"/>
      <c r="FG284" s="570"/>
      <c r="FH284" s="561"/>
      <c r="FI284" s="570"/>
      <c r="FJ284" s="561"/>
      <c r="FK284" s="570"/>
      <c r="FL284" s="561"/>
      <c r="FM284" s="570"/>
      <c r="FN284" s="561"/>
      <c r="FO284" s="570"/>
      <c r="FP284" s="561"/>
      <c r="FQ284" s="570"/>
      <c r="FR284" s="561"/>
      <c r="FS284" s="570"/>
      <c r="FT284" s="561"/>
      <c r="FU284" s="570"/>
      <c r="FV284" s="561"/>
      <c r="FW284" s="570"/>
      <c r="FX284" s="561"/>
      <c r="FY284" s="570"/>
      <c r="FZ284" s="561"/>
      <c r="GA284" s="570"/>
      <c r="GB284" s="561"/>
      <c r="GC284" s="570"/>
      <c r="GD284" s="561"/>
      <c r="GE284" s="570"/>
      <c r="GF284" s="561"/>
      <c r="GG284" s="570"/>
      <c r="GH284" s="561"/>
      <c r="GI284" s="570"/>
      <c r="GJ284" s="561"/>
      <c r="GK284" s="570"/>
      <c r="GL284" s="561"/>
      <c r="GM284" s="570"/>
      <c r="GN284" s="561"/>
      <c r="GO284" s="570"/>
      <c r="GP284" s="561"/>
      <c r="GQ284" s="570"/>
      <c r="GR284" s="561"/>
      <c r="GS284" s="570"/>
      <c r="GT284" s="561"/>
      <c r="GU284" s="570"/>
      <c r="GV284" s="561"/>
      <c r="GW284" s="570"/>
      <c r="GX284" s="561"/>
      <c r="GY284" s="570"/>
      <c r="GZ284" s="561"/>
      <c r="HA284" s="570"/>
      <c r="HB284" s="561"/>
      <c r="HC284" s="570"/>
      <c r="HD284" s="561"/>
      <c r="HE284" s="570"/>
      <c r="HF284" s="561"/>
      <c r="HG284" s="570"/>
      <c r="HH284" s="561"/>
      <c r="HI284" s="570"/>
      <c r="HJ284" s="561"/>
      <c r="HK284" s="570"/>
      <c r="HL284" s="561"/>
      <c r="HM284" s="570"/>
      <c r="HN284" s="561"/>
      <c r="HO284" s="570"/>
      <c r="HP284" s="561"/>
      <c r="HQ284" s="570"/>
      <c r="HR284" s="561"/>
      <c r="HS284" s="570"/>
      <c r="HT284" s="561"/>
      <c r="HU284" s="570"/>
      <c r="HV284" s="561"/>
      <c r="HW284" s="570"/>
      <c r="HX284" s="561"/>
      <c r="HY284" s="570"/>
      <c r="HZ284" s="561"/>
      <c r="IA284" s="570"/>
      <c r="IB284" s="561"/>
      <c r="IC284" s="570"/>
      <c r="ID284" s="561"/>
      <c r="IE284" s="570"/>
      <c r="IF284" s="561"/>
      <c r="IG284" s="570"/>
      <c r="IH284" s="561"/>
      <c r="II284" s="570"/>
      <c r="IJ284" s="561"/>
      <c r="IK284" s="570"/>
      <c r="IL284" s="561"/>
      <c r="IM284" s="570"/>
      <c r="IN284" s="561"/>
      <c r="IO284" s="570"/>
      <c r="IP284" s="561"/>
      <c r="IQ284" s="570"/>
      <c r="IR284" s="561"/>
      <c r="IS284" s="570"/>
      <c r="IT284" s="561"/>
      <c r="IU284" s="570"/>
      <c r="IV284" s="561"/>
      <c r="IW284" s="570"/>
      <c r="IX284" s="561"/>
      <c r="IY284" s="570"/>
      <c r="IZ284" s="561"/>
      <c r="JA284" s="570"/>
      <c r="JB284" s="561"/>
      <c r="JC284" s="570"/>
      <c r="JD284" s="561"/>
      <c r="JE284" s="570"/>
      <c r="JF284" s="561"/>
      <c r="JG284" s="570"/>
      <c r="JH284" s="561"/>
      <c r="JI284" s="570"/>
      <c r="JJ284" s="561"/>
      <c r="JK284" s="570"/>
      <c r="JL284" s="561"/>
      <c r="JM284" s="570"/>
      <c r="JN284" s="561"/>
      <c r="JO284" s="570"/>
      <c r="JP284" s="561"/>
      <c r="JQ284" s="570"/>
      <c r="JR284" s="561"/>
      <c r="JS284" s="570"/>
      <c r="JT284" s="561"/>
      <c r="JU284" s="570"/>
      <c r="JV284" s="561"/>
      <c r="JW284" s="570"/>
      <c r="JX284" s="561"/>
      <c r="JY284" s="570"/>
      <c r="JZ284" s="561"/>
      <c r="KA284" s="570"/>
      <c r="KB284" s="561"/>
      <c r="KC284" s="570"/>
      <c r="KD284" s="561"/>
      <c r="KE284" s="570"/>
      <c r="KF284" s="561"/>
      <c r="KG284" s="570"/>
      <c r="KH284" s="561"/>
      <c r="KI284" s="570"/>
      <c r="KJ284" s="561"/>
      <c r="KK284" s="570"/>
      <c r="KL284" s="561"/>
      <c r="KM284" s="570"/>
      <c r="KN284" s="561"/>
      <c r="KO284" s="570"/>
      <c r="KP284" s="561"/>
      <c r="KQ284" s="570"/>
      <c r="KR284" s="561"/>
      <c r="KS284" s="570"/>
      <c r="KT284" s="561"/>
      <c r="KU284" s="570"/>
      <c r="KV284" s="561"/>
      <c r="KW284" s="570"/>
      <c r="KX284" s="561"/>
      <c r="KY284" s="570"/>
      <c r="KZ284" s="561"/>
      <c r="LA284" s="570"/>
      <c r="LB284" s="561"/>
      <c r="LC284" s="570"/>
      <c r="LD284" s="561"/>
      <c r="LE284" s="570"/>
      <c r="LF284" s="561"/>
      <c r="LG284" s="570"/>
      <c r="LH284" s="561"/>
      <c r="LI284" s="570"/>
      <c r="LJ284" s="561"/>
      <c r="LK284" s="570"/>
      <c r="LL284" s="561"/>
      <c r="LM284" s="570"/>
      <c r="LN284" s="561"/>
      <c r="LO284" s="570"/>
      <c r="LP284" s="561"/>
      <c r="LQ284" s="570"/>
      <c r="LR284" s="561"/>
      <c r="LS284" s="570"/>
      <c r="LT284" s="561"/>
      <c r="LU284" s="570"/>
      <c r="LV284" s="561"/>
      <c r="LW284" s="570"/>
      <c r="LX284" s="561"/>
      <c r="LY284" s="570"/>
      <c r="LZ284" s="561"/>
      <c r="MA284" s="570"/>
      <c r="MB284" s="561"/>
      <c r="MC284" s="570"/>
      <c r="MD284" s="561"/>
      <c r="ME284" s="570"/>
      <c r="MF284" s="561"/>
      <c r="MG284" s="570"/>
      <c r="MH284" s="561"/>
      <c r="MI284" s="570"/>
      <c r="MJ284" s="561"/>
      <c r="MK284" s="570"/>
      <c r="ML284" s="561"/>
      <c r="MM284" s="570"/>
      <c r="MN284" s="561"/>
      <c r="MO284" s="570"/>
      <c r="MP284" s="561"/>
      <c r="MQ284" s="570"/>
      <c r="MR284" s="561"/>
      <c r="MS284" s="570"/>
      <c r="MT284" s="561"/>
      <c r="MU284" s="570"/>
      <c r="MV284" s="561"/>
      <c r="MW284" s="570"/>
      <c r="MX284" s="561"/>
      <c r="MY284" s="570"/>
      <c r="MZ284" s="561"/>
      <c r="NA284" s="570"/>
      <c r="NB284" s="561"/>
      <c r="NC284" s="570"/>
      <c r="ND284" s="561"/>
      <c r="NE284" s="570"/>
      <c r="NF284" s="561"/>
      <c r="NG284" s="570"/>
      <c r="NH284" s="561"/>
      <c r="NI284" s="570"/>
      <c r="NJ284" s="561"/>
      <c r="NK284" s="570"/>
      <c r="NL284" s="561"/>
      <c r="NM284" s="570"/>
      <c r="NN284" s="561"/>
      <c r="NO284" s="570"/>
      <c r="NP284" s="561"/>
      <c r="NQ284" s="570"/>
      <c r="NR284" s="561"/>
      <c r="NS284" s="570"/>
      <c r="NT284" s="561"/>
      <c r="NU284" s="570"/>
      <c r="NV284" s="561"/>
      <c r="NW284" s="570"/>
      <c r="NX284" s="561"/>
      <c r="NY284" s="570"/>
      <c r="NZ284" s="561"/>
      <c r="OA284" s="570"/>
      <c r="OB284" s="561"/>
      <c r="OC284" s="570"/>
      <c r="OD284" s="561"/>
      <c r="OE284" s="570"/>
      <c r="OF284" s="561"/>
      <c r="OG284" s="570"/>
      <c r="OH284" s="561"/>
      <c r="OI284" s="570"/>
      <c r="OJ284" s="561"/>
      <c r="OK284" s="570"/>
      <c r="OL284" s="561"/>
      <c r="OM284" s="570"/>
      <c r="ON284" s="561"/>
      <c r="OO284" s="570"/>
      <c r="OP284" s="561"/>
      <c r="OQ284" s="570"/>
      <c r="OR284" s="561"/>
      <c r="OS284" s="570"/>
      <c r="OT284" s="561"/>
      <c r="OU284" s="570"/>
      <c r="OV284" s="561"/>
      <c r="OW284" s="570"/>
      <c r="OX284" s="561"/>
      <c r="OY284" s="570"/>
      <c r="OZ284" s="561"/>
      <c r="PA284" s="570"/>
      <c r="PB284" s="561"/>
      <c r="PC284" s="570"/>
      <c r="PD284" s="561"/>
      <c r="PE284" s="570"/>
      <c r="PF284" s="561"/>
      <c r="PG284" s="570"/>
      <c r="PH284" s="561"/>
      <c r="PI284" s="570"/>
      <c r="PJ284" s="561"/>
      <c r="PK284" s="570"/>
      <c r="PL284" s="561"/>
      <c r="PM284" s="570"/>
      <c r="PN284" s="561"/>
      <c r="PO284" s="570"/>
      <c r="PP284" s="561"/>
      <c r="PQ284" s="570"/>
      <c r="PR284" s="561"/>
      <c r="PS284" s="570"/>
      <c r="PT284" s="561"/>
      <c r="PU284" s="570"/>
      <c r="PV284" s="561"/>
      <c r="PW284" s="570"/>
      <c r="PX284" s="561"/>
      <c r="PY284" s="570"/>
      <c r="PZ284" s="561"/>
      <c r="QA284" s="570"/>
      <c r="QB284" s="561"/>
      <c r="QC284" s="570"/>
      <c r="QD284" s="561"/>
      <c r="QE284" s="570"/>
      <c r="QF284" s="561"/>
      <c r="QG284" s="570"/>
      <c r="QH284" s="561"/>
      <c r="QI284" s="570"/>
      <c r="QJ284" s="561"/>
      <c r="QK284" s="570"/>
      <c r="QL284" s="561"/>
      <c r="QM284" s="570"/>
      <c r="QN284" s="561"/>
      <c r="QO284" s="570"/>
      <c r="QP284" s="561"/>
      <c r="QQ284" s="570"/>
      <c r="QR284" s="561"/>
      <c r="QS284" s="570"/>
      <c r="QT284" s="561"/>
      <c r="QU284" s="570"/>
      <c r="QV284" s="561"/>
      <c r="QW284" s="570"/>
      <c r="QX284" s="561"/>
      <c r="QY284" s="570"/>
      <c r="QZ284" s="561"/>
      <c r="RA284" s="570"/>
      <c r="RB284" s="561"/>
      <c r="RC284" s="570"/>
      <c r="RD284" s="561"/>
      <c r="RE284" s="570"/>
      <c r="RF284" s="561"/>
      <c r="RG284" s="570"/>
      <c r="RH284" s="561"/>
      <c r="RI284" s="570"/>
      <c r="RJ284" s="561"/>
      <c r="RK284" s="570"/>
      <c r="RL284" s="561"/>
      <c r="RM284" s="570"/>
      <c r="RN284" s="561"/>
      <c r="RO284" s="570"/>
      <c r="RP284" s="561"/>
      <c r="RQ284" s="570"/>
      <c r="RR284" s="561"/>
      <c r="RS284" s="570"/>
      <c r="RT284" s="561"/>
      <c r="RU284" s="570"/>
      <c r="RV284" s="561"/>
      <c r="RW284" s="570"/>
      <c r="RX284" s="561"/>
      <c r="RY284" s="570"/>
      <c r="RZ284" s="561"/>
      <c r="SA284" s="570"/>
      <c r="SB284" s="561"/>
      <c r="SC284" s="570"/>
      <c r="SD284" s="561"/>
      <c r="SE284" s="570"/>
      <c r="SF284" s="561"/>
      <c r="SG284" s="570"/>
      <c r="SH284" s="561"/>
      <c r="SI284" s="570"/>
      <c r="SJ284" s="561"/>
      <c r="SK284" s="570"/>
      <c r="SL284" s="561"/>
      <c r="SM284" s="570"/>
      <c r="SN284" s="561"/>
      <c r="SO284" s="570"/>
      <c r="SP284" s="561"/>
      <c r="SQ284" s="570"/>
      <c r="SR284" s="561"/>
      <c r="SS284" s="570"/>
      <c r="ST284" s="561"/>
      <c r="SU284" s="570"/>
      <c r="SV284" s="561"/>
      <c r="SW284" s="570"/>
      <c r="SX284" s="561"/>
      <c r="SY284" s="570"/>
      <c r="SZ284" s="561"/>
      <c r="TA284" s="570"/>
      <c r="TB284" s="561"/>
      <c r="TC284" s="570"/>
      <c r="TD284" s="561"/>
      <c r="TE284" s="570"/>
      <c r="TF284" s="561"/>
      <c r="TG284" s="570"/>
      <c r="TH284" s="561"/>
      <c r="TI284" s="570"/>
      <c r="TJ284" s="561"/>
      <c r="TK284" s="570"/>
      <c r="TL284" s="561"/>
      <c r="TM284" s="570"/>
      <c r="TN284" s="561"/>
      <c r="TO284" s="570"/>
      <c r="TP284" s="561"/>
      <c r="TQ284" s="570"/>
      <c r="TR284" s="561"/>
      <c r="TS284" s="570"/>
      <c r="TT284" s="561"/>
      <c r="TU284" s="570"/>
      <c r="TV284" s="561"/>
      <c r="TW284" s="570"/>
      <c r="TX284" s="561"/>
      <c r="TY284" s="570"/>
      <c r="TZ284" s="561"/>
      <c r="UA284" s="570"/>
      <c r="UB284" s="561"/>
      <c r="UC284" s="570"/>
      <c r="UD284" s="561"/>
      <c r="UE284" s="570"/>
      <c r="UF284" s="561"/>
      <c r="UG284" s="570"/>
      <c r="UH284" s="561"/>
      <c r="UI284" s="570"/>
      <c r="UJ284" s="561"/>
      <c r="UK284" s="570"/>
      <c r="UL284" s="561"/>
      <c r="UM284" s="570"/>
      <c r="UN284" s="561"/>
      <c r="UO284" s="570"/>
      <c r="UP284" s="561"/>
      <c r="UQ284" s="570"/>
      <c r="UR284" s="561"/>
      <c r="US284" s="570"/>
      <c r="UT284" s="561"/>
      <c r="UU284" s="570"/>
      <c r="UV284" s="561"/>
      <c r="UW284" s="570"/>
      <c r="UX284" s="561"/>
      <c r="UY284" s="570"/>
      <c r="UZ284" s="561"/>
      <c r="VA284" s="570"/>
      <c r="VB284" s="561"/>
      <c r="VC284" s="570"/>
      <c r="VD284" s="561"/>
      <c r="VE284" s="570"/>
      <c r="VF284" s="561"/>
      <c r="VG284" s="570"/>
      <c r="VH284" s="561"/>
      <c r="VI284" s="570"/>
      <c r="VJ284" s="561"/>
      <c r="VK284" s="570"/>
      <c r="VL284" s="561"/>
      <c r="VM284" s="570"/>
      <c r="VN284" s="561"/>
      <c r="VO284" s="570"/>
      <c r="VP284" s="561"/>
      <c r="VQ284" s="570"/>
      <c r="VR284" s="561"/>
      <c r="VS284" s="570"/>
      <c r="VT284" s="561"/>
      <c r="VU284" s="570"/>
      <c r="VV284" s="561"/>
      <c r="VW284" s="570"/>
      <c r="VX284" s="561"/>
      <c r="VY284" s="570"/>
      <c r="VZ284" s="561"/>
      <c r="WA284" s="570"/>
      <c r="WB284" s="561"/>
      <c r="WC284" s="570"/>
      <c r="WD284" s="561"/>
      <c r="WE284" s="570"/>
      <c r="WF284" s="561"/>
      <c r="WG284" s="570"/>
      <c r="WH284" s="561"/>
      <c r="WI284" s="570"/>
      <c r="WJ284" s="561"/>
      <c r="WK284" s="570"/>
    </row>
    <row r="285" s="197" customFormat="1" ht="12.75" customHeight="1">
      <c r="A285" s="635">
        <v>16</v>
      </c>
      <c r="B285" s="175" t="s">
        <v>328</v>
      </c>
      <c r="C285" s="175" t="s">
        <v>329</v>
      </c>
      <c r="D285" s="363"/>
      <c r="E285" s="629"/>
      <c r="F285" s="171"/>
      <c r="G285" s="53">
        <v>2024</v>
      </c>
      <c r="H285" s="54">
        <v>169</v>
      </c>
      <c r="I285" s="73"/>
      <c r="J285" s="647"/>
      <c r="K285" s="40"/>
      <c r="L285" s="640"/>
      <c r="M285" s="566"/>
      <c r="N285" s="566"/>
      <c r="O285" s="566"/>
      <c r="P285" s="566"/>
      <c r="Q285" s="566"/>
      <c r="R285" s="566"/>
      <c r="S285" s="566"/>
      <c r="T285" s="566"/>
      <c r="U285" s="566"/>
      <c r="V285" s="566"/>
      <c r="W285" s="566"/>
      <c r="X285" s="566"/>
      <c r="Y285" s="566"/>
      <c r="Z285" s="566"/>
      <c r="AA285" s="566"/>
      <c r="AB285" s="566"/>
      <c r="AC285" s="566"/>
      <c r="AD285" s="566"/>
      <c r="AE285" s="566"/>
      <c r="AF285" s="566"/>
      <c r="AG285" s="566"/>
      <c r="AH285" s="566"/>
      <c r="AI285" s="566"/>
      <c r="AJ285" s="566"/>
      <c r="AK285" s="566"/>
      <c r="AL285" s="566"/>
      <c r="AM285" s="566"/>
      <c r="AN285" s="566"/>
      <c r="AO285" s="566"/>
      <c r="AP285" s="566"/>
      <c r="AQ285" s="566"/>
      <c r="AR285" s="566"/>
      <c r="AS285" s="566"/>
      <c r="AT285" s="566"/>
      <c r="AU285" s="566"/>
      <c r="AV285" s="566"/>
      <c r="AW285" s="566"/>
      <c r="AX285" s="566"/>
      <c r="AY285" s="566"/>
      <c r="AZ285" s="566"/>
      <c r="BA285" s="566"/>
      <c r="BB285" s="566"/>
      <c r="BC285" s="566"/>
      <c r="BD285" s="566"/>
      <c r="BE285" s="566"/>
      <c r="BF285" s="566"/>
      <c r="BG285" s="567"/>
      <c r="BH285" s="570"/>
      <c r="BI285" s="561"/>
      <c r="BJ285" s="570"/>
      <c r="BK285" s="561"/>
      <c r="BL285" s="570"/>
      <c r="BM285" s="561"/>
      <c r="BN285" s="570"/>
      <c r="BO285" s="561"/>
      <c r="BP285" s="570"/>
      <c r="BQ285" s="561"/>
      <c r="BR285" s="570"/>
      <c r="BS285" s="561"/>
      <c r="BT285" s="570"/>
      <c r="BU285" s="561"/>
      <c r="BV285" s="570"/>
      <c r="BW285" s="561"/>
      <c r="BX285" s="570"/>
      <c r="BY285" s="561"/>
      <c r="BZ285" s="570"/>
      <c r="CA285" s="561"/>
      <c r="CB285" s="570"/>
      <c r="CC285" s="561"/>
      <c r="CD285" s="570"/>
      <c r="CE285" s="561"/>
      <c r="CF285" s="570"/>
      <c r="CG285" s="561"/>
      <c r="CH285" s="570"/>
      <c r="CI285" s="561"/>
      <c r="CJ285" s="570"/>
      <c r="CK285" s="561"/>
      <c r="CL285" s="570"/>
      <c r="CM285" s="561"/>
      <c r="CN285" s="570"/>
      <c r="CO285" s="561"/>
      <c r="CP285" s="570"/>
      <c r="CQ285" s="561"/>
      <c r="CR285" s="570"/>
      <c r="CS285" s="561"/>
      <c r="CT285" s="570"/>
      <c r="CU285" s="561"/>
      <c r="CV285" s="570"/>
      <c r="CW285" s="561"/>
      <c r="CX285" s="570"/>
      <c r="CY285" s="561"/>
      <c r="CZ285" s="570"/>
      <c r="DA285" s="561"/>
      <c r="DB285" s="570"/>
      <c r="DC285" s="561"/>
      <c r="DD285" s="570"/>
      <c r="DE285" s="561"/>
      <c r="DF285" s="570"/>
      <c r="DG285" s="561"/>
      <c r="DH285" s="570"/>
      <c r="DI285" s="561"/>
      <c r="DJ285" s="570"/>
      <c r="DK285" s="561"/>
      <c r="DL285" s="570"/>
      <c r="DM285" s="561"/>
      <c r="DN285" s="570"/>
      <c r="DO285" s="561"/>
      <c r="DP285" s="570"/>
      <c r="DQ285" s="561"/>
      <c r="DR285" s="570"/>
      <c r="DS285" s="561"/>
      <c r="DT285" s="570"/>
      <c r="DU285" s="561"/>
      <c r="DV285" s="570"/>
      <c r="DW285" s="561"/>
      <c r="DX285" s="570"/>
      <c r="DY285" s="561"/>
      <c r="DZ285" s="570"/>
      <c r="EA285" s="561"/>
      <c r="EB285" s="570"/>
      <c r="EC285" s="561"/>
      <c r="ED285" s="570"/>
      <c r="EE285" s="561"/>
      <c r="EF285" s="570"/>
      <c r="EG285" s="561"/>
      <c r="EH285" s="570"/>
      <c r="EI285" s="561"/>
      <c r="EJ285" s="570"/>
      <c r="EK285" s="561"/>
      <c r="EL285" s="570"/>
      <c r="EM285" s="561"/>
      <c r="EN285" s="570"/>
      <c r="EO285" s="561"/>
      <c r="EP285" s="570"/>
      <c r="EQ285" s="561"/>
      <c r="ER285" s="570"/>
      <c r="ES285" s="561"/>
      <c r="ET285" s="570"/>
      <c r="EU285" s="561"/>
      <c r="EV285" s="570"/>
      <c r="EW285" s="561"/>
      <c r="EX285" s="570"/>
      <c r="EY285" s="561"/>
      <c r="EZ285" s="570"/>
      <c r="FA285" s="561"/>
      <c r="FB285" s="570"/>
      <c r="FC285" s="561"/>
      <c r="FD285" s="570"/>
      <c r="FE285" s="561"/>
      <c r="FF285" s="570"/>
      <c r="FG285" s="561"/>
      <c r="FH285" s="570"/>
      <c r="FI285" s="561"/>
      <c r="FJ285" s="570"/>
      <c r="FK285" s="561"/>
      <c r="FL285" s="570"/>
      <c r="FM285" s="561"/>
      <c r="FN285" s="570"/>
      <c r="FO285" s="561"/>
      <c r="FP285" s="570"/>
      <c r="FQ285" s="561"/>
      <c r="FR285" s="570"/>
      <c r="FS285" s="561"/>
      <c r="FT285" s="570"/>
      <c r="FU285" s="561"/>
      <c r="FV285" s="570"/>
      <c r="FW285" s="561"/>
      <c r="FX285" s="570"/>
      <c r="FY285" s="561"/>
      <c r="FZ285" s="570"/>
      <c r="GA285" s="561"/>
      <c r="GB285" s="570"/>
      <c r="GC285" s="561"/>
      <c r="GD285" s="570"/>
      <c r="GE285" s="561"/>
      <c r="GF285" s="570"/>
      <c r="GG285" s="561"/>
      <c r="GH285" s="570"/>
      <c r="GI285" s="561"/>
      <c r="GJ285" s="570"/>
      <c r="GK285" s="561"/>
      <c r="GL285" s="570"/>
      <c r="GM285" s="561"/>
      <c r="GN285" s="570"/>
      <c r="GO285" s="561"/>
      <c r="GP285" s="570"/>
      <c r="GQ285" s="561"/>
      <c r="GR285" s="570"/>
      <c r="GS285" s="561"/>
      <c r="GT285" s="570"/>
      <c r="GU285" s="561"/>
      <c r="GV285" s="570"/>
      <c r="GW285" s="561"/>
      <c r="GX285" s="570"/>
      <c r="GY285" s="561"/>
      <c r="GZ285" s="570"/>
      <c r="HA285" s="561"/>
      <c r="HB285" s="570"/>
      <c r="HC285" s="561"/>
      <c r="HD285" s="570"/>
      <c r="HE285" s="561"/>
      <c r="HF285" s="570"/>
      <c r="HG285" s="561"/>
      <c r="HH285" s="570"/>
      <c r="HI285" s="561"/>
      <c r="HJ285" s="570"/>
      <c r="HK285" s="561"/>
      <c r="HL285" s="570"/>
      <c r="HM285" s="561"/>
      <c r="HN285" s="570"/>
      <c r="HO285" s="561"/>
      <c r="HP285" s="570"/>
      <c r="HQ285" s="561"/>
      <c r="HR285" s="570"/>
      <c r="HS285" s="561"/>
      <c r="HT285" s="570"/>
      <c r="HU285" s="561"/>
      <c r="HV285" s="570"/>
      <c r="HW285" s="561"/>
      <c r="HX285" s="570"/>
      <c r="HY285" s="561"/>
      <c r="HZ285" s="570"/>
      <c r="IA285" s="561"/>
      <c r="IB285" s="570"/>
      <c r="IC285" s="561"/>
      <c r="ID285" s="570"/>
      <c r="IE285" s="561"/>
      <c r="IF285" s="570"/>
      <c r="IG285" s="561"/>
      <c r="IH285" s="570"/>
      <c r="II285" s="561"/>
      <c r="IJ285" s="570"/>
      <c r="IK285" s="561"/>
      <c r="IL285" s="570"/>
      <c r="IM285" s="561"/>
      <c r="IN285" s="570"/>
      <c r="IO285" s="561"/>
      <c r="IP285" s="570"/>
      <c r="IQ285" s="561"/>
      <c r="IR285" s="570"/>
      <c r="IS285" s="561"/>
      <c r="IT285" s="570"/>
      <c r="IU285" s="561"/>
      <c r="IV285" s="570"/>
      <c r="IW285" s="561"/>
      <c r="IX285" s="570"/>
      <c r="IY285" s="561"/>
      <c r="IZ285" s="570"/>
      <c r="JA285" s="561"/>
      <c r="JB285" s="570"/>
      <c r="JC285" s="561"/>
      <c r="JD285" s="570"/>
      <c r="JE285" s="561"/>
      <c r="JF285" s="570"/>
      <c r="JG285" s="561"/>
      <c r="JH285" s="570"/>
      <c r="JI285" s="561"/>
      <c r="JJ285" s="570"/>
      <c r="JK285" s="561"/>
      <c r="JL285" s="570"/>
      <c r="JM285" s="561"/>
      <c r="JN285" s="570"/>
      <c r="JO285" s="561"/>
      <c r="JP285" s="570"/>
      <c r="JQ285" s="561"/>
      <c r="JR285" s="570"/>
      <c r="JS285" s="561"/>
      <c r="JT285" s="570"/>
      <c r="JU285" s="561"/>
      <c r="JV285" s="570"/>
      <c r="JW285" s="561"/>
      <c r="JX285" s="570"/>
      <c r="JY285" s="561"/>
      <c r="JZ285" s="570"/>
      <c r="KA285" s="561"/>
      <c r="KB285" s="570"/>
      <c r="KC285" s="561"/>
      <c r="KD285" s="570"/>
      <c r="KE285" s="561"/>
      <c r="KF285" s="570"/>
      <c r="KG285" s="561"/>
      <c r="KH285" s="570"/>
      <c r="KI285" s="561"/>
      <c r="KJ285" s="570"/>
      <c r="KK285" s="561"/>
      <c r="KL285" s="570"/>
      <c r="KM285" s="561"/>
      <c r="KN285" s="570"/>
      <c r="KO285" s="561"/>
      <c r="KP285" s="570"/>
      <c r="KQ285" s="561"/>
      <c r="KR285" s="570"/>
      <c r="KS285" s="561"/>
      <c r="KT285" s="570"/>
      <c r="KU285" s="561"/>
      <c r="KV285" s="570"/>
      <c r="KW285" s="561"/>
      <c r="KX285" s="570"/>
      <c r="KY285" s="561"/>
      <c r="KZ285" s="570"/>
      <c r="LA285" s="561"/>
      <c r="LB285" s="570"/>
      <c r="LC285" s="561"/>
      <c r="LD285" s="570"/>
      <c r="LE285" s="561"/>
      <c r="LF285" s="570"/>
      <c r="LG285" s="561"/>
      <c r="LH285" s="570"/>
      <c r="LI285" s="561"/>
      <c r="LJ285" s="570"/>
      <c r="LK285" s="561"/>
      <c r="LL285" s="570"/>
      <c r="LM285" s="561"/>
      <c r="LN285" s="570"/>
      <c r="LO285" s="561"/>
      <c r="LP285" s="570"/>
      <c r="LQ285" s="561"/>
      <c r="LR285" s="570"/>
      <c r="LS285" s="561"/>
      <c r="LT285" s="570"/>
      <c r="LU285" s="561"/>
      <c r="LV285" s="570"/>
      <c r="LW285" s="561"/>
      <c r="LX285" s="570"/>
      <c r="LY285" s="561"/>
      <c r="LZ285" s="570"/>
      <c r="MA285" s="561"/>
      <c r="MB285" s="570"/>
      <c r="MC285" s="561"/>
      <c r="MD285" s="570"/>
      <c r="ME285" s="561"/>
      <c r="MF285" s="570"/>
      <c r="MG285" s="561"/>
      <c r="MH285" s="570"/>
      <c r="MI285" s="561"/>
      <c r="MJ285" s="570"/>
      <c r="MK285" s="561"/>
      <c r="ML285" s="570"/>
      <c r="MM285" s="561"/>
      <c r="MN285" s="570"/>
      <c r="MO285" s="561"/>
      <c r="MP285" s="570"/>
      <c r="MQ285" s="561"/>
      <c r="MR285" s="570"/>
      <c r="MS285" s="561"/>
      <c r="MT285" s="570"/>
      <c r="MU285" s="561"/>
      <c r="MV285" s="570"/>
      <c r="MW285" s="561"/>
      <c r="MX285" s="570"/>
      <c r="MY285" s="561"/>
      <c r="MZ285" s="570"/>
      <c r="NA285" s="561"/>
      <c r="NB285" s="570"/>
      <c r="NC285" s="561"/>
      <c r="ND285" s="570"/>
      <c r="NE285" s="561"/>
      <c r="NF285" s="570"/>
      <c r="NG285" s="561"/>
      <c r="NH285" s="570"/>
      <c r="NI285" s="561"/>
      <c r="NJ285" s="570"/>
      <c r="NK285" s="561"/>
      <c r="NL285" s="570"/>
      <c r="NM285" s="561"/>
      <c r="NN285" s="570"/>
      <c r="NO285" s="561"/>
      <c r="NP285" s="570"/>
      <c r="NQ285" s="561"/>
      <c r="NR285" s="570"/>
      <c r="NS285" s="561"/>
      <c r="NT285" s="570"/>
      <c r="NU285" s="561"/>
      <c r="NV285" s="570"/>
      <c r="NW285" s="561"/>
      <c r="NX285" s="570"/>
      <c r="NY285" s="561"/>
      <c r="NZ285" s="570"/>
      <c r="OA285" s="561"/>
      <c r="OB285" s="570"/>
      <c r="OC285" s="561"/>
      <c r="OD285" s="570"/>
      <c r="OE285" s="561"/>
      <c r="OF285" s="570"/>
      <c r="OG285" s="561"/>
      <c r="OH285" s="570"/>
      <c r="OI285" s="561"/>
      <c r="OJ285" s="570"/>
      <c r="OK285" s="561"/>
      <c r="OL285" s="570"/>
      <c r="OM285" s="561"/>
      <c r="ON285" s="570"/>
      <c r="OO285" s="561"/>
      <c r="OP285" s="570"/>
      <c r="OQ285" s="561"/>
      <c r="OR285" s="570"/>
      <c r="OS285" s="561"/>
      <c r="OT285" s="570"/>
      <c r="OU285" s="561"/>
      <c r="OV285" s="570"/>
      <c r="OW285" s="561"/>
      <c r="OX285" s="570"/>
      <c r="OY285" s="561"/>
      <c r="OZ285" s="570"/>
      <c r="PA285" s="561"/>
      <c r="PB285" s="570"/>
      <c r="PC285" s="561"/>
      <c r="PD285" s="570"/>
      <c r="PE285" s="561"/>
      <c r="PF285" s="570"/>
      <c r="PG285" s="561"/>
      <c r="PH285" s="570"/>
      <c r="PI285" s="561"/>
      <c r="PJ285" s="570"/>
      <c r="PK285" s="561"/>
      <c r="PL285" s="570"/>
      <c r="PM285" s="561"/>
      <c r="PN285" s="570"/>
      <c r="PO285" s="561"/>
      <c r="PP285" s="570"/>
      <c r="PQ285" s="561"/>
      <c r="PR285" s="570"/>
      <c r="PS285" s="561"/>
      <c r="PT285" s="570"/>
      <c r="PU285" s="561"/>
      <c r="PV285" s="570"/>
      <c r="PW285" s="561"/>
      <c r="PX285" s="570"/>
      <c r="PY285" s="561"/>
      <c r="PZ285" s="570"/>
      <c r="QA285" s="561"/>
      <c r="QB285" s="570"/>
      <c r="QC285" s="561"/>
      <c r="QD285" s="570"/>
      <c r="QE285" s="561"/>
      <c r="QF285" s="570"/>
      <c r="QG285" s="561"/>
      <c r="QH285" s="570"/>
      <c r="QI285" s="561"/>
      <c r="QJ285" s="570"/>
      <c r="QK285" s="561"/>
      <c r="QL285" s="570"/>
      <c r="QM285" s="561"/>
      <c r="QN285" s="570"/>
      <c r="QO285" s="561"/>
      <c r="QP285" s="570"/>
      <c r="QQ285" s="561"/>
      <c r="QR285" s="570"/>
      <c r="QS285" s="561"/>
      <c r="QT285" s="570"/>
      <c r="QU285" s="561"/>
      <c r="QV285" s="570"/>
      <c r="QW285" s="561"/>
      <c r="QX285" s="570"/>
      <c r="QY285" s="561"/>
      <c r="QZ285" s="570"/>
      <c r="RA285" s="561"/>
      <c r="RB285" s="570"/>
      <c r="RC285" s="561"/>
      <c r="RD285" s="570"/>
      <c r="RE285" s="561"/>
      <c r="RF285" s="570"/>
      <c r="RG285" s="561"/>
      <c r="RH285" s="570"/>
      <c r="RI285" s="561"/>
      <c r="RJ285" s="570"/>
      <c r="RK285" s="561"/>
      <c r="RL285" s="570"/>
      <c r="RM285" s="561"/>
      <c r="RN285" s="570"/>
      <c r="RO285" s="561"/>
      <c r="RP285" s="570"/>
      <c r="RQ285" s="561"/>
      <c r="RR285" s="570"/>
      <c r="RS285" s="561"/>
      <c r="RT285" s="570"/>
      <c r="RU285" s="561"/>
      <c r="RV285" s="570"/>
      <c r="RW285" s="561"/>
      <c r="RX285" s="570"/>
      <c r="RY285" s="561"/>
      <c r="RZ285" s="570"/>
      <c r="SA285" s="561"/>
      <c r="SB285" s="570"/>
      <c r="SC285" s="561"/>
      <c r="SD285" s="570"/>
      <c r="SE285" s="561"/>
      <c r="SF285" s="570"/>
      <c r="SG285" s="561"/>
      <c r="SH285" s="570"/>
      <c r="SI285" s="561"/>
      <c r="SJ285" s="570"/>
      <c r="SK285" s="561"/>
      <c r="SL285" s="570"/>
      <c r="SM285" s="561"/>
      <c r="SN285" s="570"/>
      <c r="SO285" s="561"/>
      <c r="SP285" s="570"/>
      <c r="SQ285" s="561"/>
      <c r="SR285" s="570"/>
      <c r="SS285" s="561"/>
      <c r="ST285" s="570"/>
      <c r="SU285" s="561"/>
      <c r="SV285" s="570"/>
      <c r="SW285" s="561"/>
      <c r="SX285" s="570"/>
      <c r="SY285" s="561"/>
      <c r="SZ285" s="570"/>
      <c r="TA285" s="561"/>
      <c r="TB285" s="570"/>
      <c r="TC285" s="561"/>
      <c r="TD285" s="570"/>
      <c r="TE285" s="561"/>
      <c r="TF285" s="570"/>
      <c r="TG285" s="561"/>
      <c r="TH285" s="570"/>
      <c r="TI285" s="561"/>
      <c r="TJ285" s="570"/>
      <c r="TK285" s="561"/>
      <c r="TL285" s="570"/>
      <c r="TM285" s="561"/>
      <c r="TN285" s="570"/>
      <c r="TO285" s="561"/>
      <c r="TP285" s="570"/>
      <c r="TQ285" s="561"/>
      <c r="TR285" s="570"/>
      <c r="TS285" s="561"/>
      <c r="TT285" s="570"/>
      <c r="TU285" s="561"/>
      <c r="TV285" s="570"/>
      <c r="TW285" s="561"/>
      <c r="TX285" s="570"/>
      <c r="TY285" s="561"/>
      <c r="TZ285" s="570"/>
      <c r="UA285" s="561"/>
      <c r="UB285" s="570"/>
      <c r="UC285" s="561"/>
      <c r="UD285" s="570"/>
      <c r="UE285" s="561"/>
      <c r="UF285" s="570"/>
      <c r="UG285" s="561"/>
      <c r="UH285" s="570"/>
      <c r="UI285" s="561"/>
      <c r="UJ285" s="570"/>
      <c r="UK285" s="561"/>
      <c r="UL285" s="570"/>
      <c r="UM285" s="561"/>
      <c r="UN285" s="570"/>
      <c r="UO285" s="561"/>
      <c r="UP285" s="570"/>
      <c r="UQ285" s="561"/>
      <c r="UR285" s="570"/>
      <c r="US285" s="561"/>
      <c r="UT285" s="570"/>
      <c r="UU285" s="561"/>
      <c r="UV285" s="570"/>
      <c r="UW285" s="561"/>
      <c r="UX285" s="570"/>
      <c r="UY285" s="561"/>
      <c r="UZ285" s="570"/>
      <c r="VA285" s="561"/>
      <c r="VB285" s="570"/>
      <c r="VC285" s="561"/>
      <c r="VD285" s="570"/>
      <c r="VE285" s="561"/>
      <c r="VF285" s="570"/>
      <c r="VG285" s="561"/>
      <c r="VH285" s="570"/>
      <c r="VI285" s="561"/>
      <c r="VJ285" s="570"/>
      <c r="VK285" s="561"/>
      <c r="VL285" s="570"/>
      <c r="VM285" s="561"/>
      <c r="VN285" s="570"/>
      <c r="VO285" s="561"/>
      <c r="VP285" s="570"/>
      <c r="VQ285" s="561"/>
      <c r="VR285" s="570"/>
      <c r="VS285" s="561"/>
      <c r="VT285" s="570"/>
      <c r="VU285" s="561"/>
      <c r="VV285" s="570"/>
      <c r="VW285" s="561"/>
      <c r="VX285" s="570"/>
      <c r="VY285" s="561"/>
      <c r="VZ285" s="570"/>
      <c r="WA285" s="561"/>
      <c r="WB285" s="570"/>
      <c r="WC285" s="561"/>
      <c r="WD285" s="570"/>
      <c r="WE285" s="561"/>
      <c r="WF285" s="570"/>
      <c r="WG285" s="561"/>
      <c r="WH285" s="570"/>
      <c r="WI285" s="561"/>
      <c r="WJ285" s="570"/>
      <c r="WK285" s="561"/>
    </row>
    <row r="286" s="197" customFormat="1" ht="12.75" customHeight="1">
      <c r="A286" s="635">
        <v>18</v>
      </c>
      <c r="B286" s="175" t="s">
        <v>330</v>
      </c>
      <c r="C286" s="636" t="s">
        <v>331</v>
      </c>
      <c r="D286" s="363"/>
      <c r="E286" s="171"/>
      <c r="F286" s="171"/>
      <c r="G286" s="56" t="s">
        <v>332</v>
      </c>
      <c r="H286" s="54">
        <v>40</v>
      </c>
      <c r="I286" s="73"/>
      <c r="J286" s="56"/>
      <c r="K286" s="40"/>
      <c r="L286" s="640"/>
      <c r="M286" s="566"/>
      <c r="N286" s="566"/>
      <c r="O286" s="566"/>
      <c r="P286" s="566"/>
      <c r="Q286" s="566"/>
      <c r="R286" s="566"/>
      <c r="S286" s="566"/>
      <c r="T286" s="566"/>
      <c r="U286" s="566"/>
      <c r="V286" s="566"/>
      <c r="W286" s="566"/>
      <c r="X286" s="566"/>
      <c r="Y286" s="566"/>
      <c r="Z286" s="566"/>
      <c r="AA286" s="566"/>
      <c r="AB286" s="566"/>
      <c r="AC286" s="566"/>
      <c r="AD286" s="566"/>
      <c r="AE286" s="566"/>
      <c r="AF286" s="566"/>
      <c r="AG286" s="566"/>
      <c r="AH286" s="566"/>
      <c r="AI286" s="566"/>
      <c r="AJ286" s="566"/>
      <c r="AK286" s="566"/>
      <c r="AL286" s="566"/>
      <c r="AM286" s="566"/>
      <c r="AN286" s="566"/>
      <c r="AO286" s="566"/>
      <c r="AP286" s="566"/>
      <c r="AQ286" s="566"/>
      <c r="AR286" s="566"/>
      <c r="AS286" s="566"/>
      <c r="AT286" s="566"/>
      <c r="AU286" s="566"/>
      <c r="AV286" s="566"/>
      <c r="AW286" s="566"/>
      <c r="AX286" s="566"/>
      <c r="AY286" s="566"/>
      <c r="AZ286" s="566"/>
      <c r="BA286" s="566"/>
      <c r="BB286" s="566"/>
      <c r="BC286" s="566"/>
      <c r="BD286" s="566"/>
      <c r="BE286" s="566"/>
      <c r="BF286" s="566"/>
      <c r="BG286" s="570"/>
      <c r="BH286" s="561"/>
      <c r="BI286" s="570"/>
      <c r="BJ286" s="561"/>
      <c r="BK286" s="570"/>
      <c r="BL286" s="561"/>
      <c r="BM286" s="570"/>
      <c r="BN286" s="561"/>
      <c r="BO286" s="570"/>
      <c r="BP286" s="561"/>
      <c r="BQ286" s="570"/>
      <c r="BR286" s="561"/>
      <c r="BS286" s="570"/>
      <c r="BT286" s="561"/>
      <c r="BU286" s="570"/>
      <c r="BV286" s="561"/>
      <c r="BW286" s="570"/>
      <c r="BX286" s="561"/>
      <c r="BY286" s="570"/>
      <c r="BZ286" s="561"/>
      <c r="CA286" s="570"/>
      <c r="CB286" s="561"/>
      <c r="CC286" s="570"/>
      <c r="CD286" s="561"/>
      <c r="CE286" s="570"/>
      <c r="CF286" s="561"/>
      <c r="CG286" s="570"/>
      <c r="CH286" s="561"/>
      <c r="CI286" s="570"/>
      <c r="CJ286" s="561"/>
      <c r="CK286" s="570"/>
      <c r="CL286" s="561"/>
      <c r="CM286" s="570"/>
      <c r="CN286" s="561"/>
      <c r="CO286" s="570"/>
      <c r="CP286" s="561"/>
      <c r="CQ286" s="570"/>
      <c r="CR286" s="561"/>
      <c r="CS286" s="570"/>
      <c r="CT286" s="561"/>
      <c r="CU286" s="570"/>
      <c r="CV286" s="561"/>
      <c r="CW286" s="570"/>
      <c r="CX286" s="561"/>
      <c r="CY286" s="570"/>
      <c r="CZ286" s="561"/>
      <c r="DA286" s="570"/>
      <c r="DB286" s="561"/>
      <c r="DC286" s="570"/>
      <c r="DD286" s="561"/>
      <c r="DE286" s="570"/>
      <c r="DF286" s="561"/>
      <c r="DG286" s="570"/>
      <c r="DH286" s="561"/>
      <c r="DI286" s="570"/>
      <c r="DJ286" s="561"/>
      <c r="DK286" s="570"/>
      <c r="DL286" s="561"/>
      <c r="DM286" s="570"/>
      <c r="DN286" s="561"/>
      <c r="DO286" s="570"/>
      <c r="DP286" s="561"/>
      <c r="DQ286" s="570"/>
      <c r="DR286" s="561"/>
      <c r="DS286" s="570"/>
      <c r="DT286" s="561"/>
      <c r="DU286" s="570"/>
      <c r="DV286" s="561"/>
      <c r="DW286" s="570"/>
      <c r="DX286" s="561"/>
      <c r="DY286" s="570"/>
      <c r="DZ286" s="561"/>
      <c r="EA286" s="570"/>
      <c r="EB286" s="561"/>
      <c r="EC286" s="570"/>
      <c r="ED286" s="561"/>
      <c r="EE286" s="570"/>
      <c r="EF286" s="561"/>
      <c r="EG286" s="570"/>
      <c r="EH286" s="561"/>
      <c r="EI286" s="570"/>
      <c r="EJ286" s="561"/>
      <c r="EK286" s="570"/>
      <c r="EL286" s="561"/>
      <c r="EM286" s="570"/>
      <c r="EN286" s="561"/>
      <c r="EO286" s="570"/>
      <c r="EP286" s="561"/>
      <c r="EQ286" s="570"/>
      <c r="ER286" s="561"/>
      <c r="ES286" s="570"/>
      <c r="ET286" s="561"/>
      <c r="EU286" s="570"/>
      <c r="EV286" s="561"/>
      <c r="EW286" s="570"/>
      <c r="EX286" s="561"/>
      <c r="EY286" s="570"/>
      <c r="EZ286" s="561"/>
      <c r="FA286" s="570"/>
      <c r="FB286" s="561"/>
      <c r="FC286" s="570"/>
      <c r="FD286" s="561"/>
      <c r="FE286" s="570"/>
      <c r="FF286" s="561"/>
      <c r="FG286" s="570"/>
      <c r="FH286" s="561"/>
      <c r="FI286" s="570"/>
      <c r="FJ286" s="561"/>
      <c r="FK286" s="570"/>
      <c r="FL286" s="561"/>
      <c r="FM286" s="570"/>
      <c r="FN286" s="561"/>
      <c r="FO286" s="570"/>
      <c r="FP286" s="561"/>
      <c r="FQ286" s="570"/>
      <c r="FR286" s="561"/>
      <c r="FS286" s="570"/>
      <c r="FT286" s="561"/>
      <c r="FU286" s="570"/>
      <c r="FV286" s="561"/>
      <c r="FW286" s="570"/>
      <c r="FX286" s="561"/>
      <c r="FY286" s="570"/>
      <c r="FZ286" s="561"/>
      <c r="GA286" s="570"/>
      <c r="GB286" s="561"/>
      <c r="GC286" s="570"/>
      <c r="GD286" s="561"/>
      <c r="GE286" s="570"/>
      <c r="GF286" s="561"/>
      <c r="GG286" s="570"/>
      <c r="GH286" s="561"/>
      <c r="GI286" s="570"/>
      <c r="GJ286" s="561"/>
      <c r="GK286" s="570"/>
      <c r="GL286" s="561"/>
      <c r="GM286" s="570"/>
      <c r="GN286" s="561"/>
      <c r="GO286" s="570"/>
      <c r="GP286" s="561"/>
      <c r="GQ286" s="570"/>
      <c r="GR286" s="561"/>
      <c r="GS286" s="570"/>
      <c r="GT286" s="561"/>
      <c r="GU286" s="570"/>
      <c r="GV286" s="561"/>
      <c r="GW286" s="570"/>
      <c r="GX286" s="561"/>
      <c r="GY286" s="570"/>
      <c r="GZ286" s="561"/>
      <c r="HA286" s="570"/>
      <c r="HB286" s="561"/>
      <c r="HC286" s="570"/>
      <c r="HD286" s="561"/>
      <c r="HE286" s="570"/>
      <c r="HF286" s="561"/>
      <c r="HG286" s="570"/>
      <c r="HH286" s="561"/>
      <c r="HI286" s="570"/>
      <c r="HJ286" s="561"/>
      <c r="HK286" s="570"/>
      <c r="HL286" s="561"/>
      <c r="HM286" s="570"/>
      <c r="HN286" s="561"/>
      <c r="HO286" s="570"/>
      <c r="HP286" s="561"/>
      <c r="HQ286" s="570"/>
      <c r="HR286" s="561"/>
      <c r="HS286" s="570"/>
      <c r="HT286" s="561"/>
      <c r="HU286" s="570"/>
      <c r="HV286" s="561"/>
      <c r="HW286" s="570"/>
      <c r="HX286" s="561"/>
      <c r="HY286" s="570"/>
      <c r="HZ286" s="561"/>
      <c r="IA286" s="570"/>
      <c r="IB286" s="561"/>
      <c r="IC286" s="570"/>
      <c r="ID286" s="561"/>
      <c r="IE286" s="570"/>
      <c r="IF286" s="561"/>
      <c r="IG286" s="570"/>
      <c r="IH286" s="561"/>
      <c r="II286" s="570"/>
      <c r="IJ286" s="561"/>
      <c r="IK286" s="570"/>
      <c r="IL286" s="561"/>
      <c r="IM286" s="570"/>
      <c r="IN286" s="561"/>
      <c r="IO286" s="570"/>
      <c r="IP286" s="561"/>
      <c r="IQ286" s="570"/>
      <c r="IR286" s="561"/>
      <c r="IS286" s="570"/>
      <c r="IT286" s="561"/>
      <c r="IU286" s="570"/>
      <c r="IV286" s="561"/>
      <c r="IW286" s="570"/>
      <c r="IX286" s="561"/>
      <c r="IY286" s="570"/>
      <c r="IZ286" s="561"/>
      <c r="JA286" s="570"/>
      <c r="JB286" s="561"/>
      <c r="JC286" s="570"/>
      <c r="JD286" s="561"/>
      <c r="JE286" s="570"/>
      <c r="JF286" s="561"/>
      <c r="JG286" s="570"/>
      <c r="JH286" s="561"/>
      <c r="JI286" s="570"/>
      <c r="JJ286" s="561"/>
      <c r="JK286" s="570"/>
      <c r="JL286" s="561"/>
      <c r="JM286" s="570"/>
      <c r="JN286" s="561"/>
      <c r="JO286" s="570"/>
      <c r="JP286" s="561"/>
      <c r="JQ286" s="570"/>
      <c r="JR286" s="561"/>
      <c r="JS286" s="570"/>
      <c r="JT286" s="561"/>
      <c r="JU286" s="570"/>
      <c r="JV286" s="561"/>
      <c r="JW286" s="570"/>
      <c r="JX286" s="561"/>
      <c r="JY286" s="570"/>
      <c r="JZ286" s="561"/>
      <c r="KA286" s="570"/>
      <c r="KB286" s="561"/>
      <c r="KC286" s="570"/>
      <c r="KD286" s="561"/>
      <c r="KE286" s="570"/>
      <c r="KF286" s="561"/>
      <c r="KG286" s="570"/>
      <c r="KH286" s="561"/>
      <c r="KI286" s="570"/>
      <c r="KJ286" s="561"/>
      <c r="KK286" s="570"/>
      <c r="KL286" s="561"/>
      <c r="KM286" s="570"/>
      <c r="KN286" s="561"/>
      <c r="KO286" s="570"/>
      <c r="KP286" s="561"/>
      <c r="KQ286" s="570"/>
      <c r="KR286" s="561"/>
      <c r="KS286" s="570"/>
      <c r="KT286" s="561"/>
      <c r="KU286" s="570"/>
      <c r="KV286" s="561"/>
      <c r="KW286" s="570"/>
      <c r="KX286" s="561"/>
      <c r="KY286" s="570"/>
      <c r="KZ286" s="561"/>
      <c r="LA286" s="570"/>
      <c r="LB286" s="561"/>
      <c r="LC286" s="570"/>
      <c r="LD286" s="561"/>
      <c r="LE286" s="570"/>
      <c r="LF286" s="561"/>
      <c r="LG286" s="570"/>
      <c r="LH286" s="561"/>
      <c r="LI286" s="570"/>
      <c r="LJ286" s="561"/>
      <c r="LK286" s="570"/>
      <c r="LL286" s="561"/>
      <c r="LM286" s="570"/>
      <c r="LN286" s="561"/>
      <c r="LO286" s="570"/>
      <c r="LP286" s="561"/>
      <c r="LQ286" s="570"/>
      <c r="LR286" s="561"/>
      <c r="LS286" s="570"/>
      <c r="LT286" s="561"/>
      <c r="LU286" s="570"/>
      <c r="LV286" s="561"/>
      <c r="LW286" s="570"/>
      <c r="LX286" s="561"/>
      <c r="LY286" s="570"/>
      <c r="LZ286" s="561"/>
      <c r="MA286" s="570"/>
      <c r="MB286" s="561"/>
      <c r="MC286" s="570"/>
      <c r="MD286" s="561"/>
      <c r="ME286" s="570"/>
      <c r="MF286" s="561"/>
      <c r="MG286" s="570"/>
      <c r="MH286" s="561"/>
      <c r="MI286" s="570"/>
      <c r="MJ286" s="561"/>
      <c r="MK286" s="570"/>
      <c r="ML286" s="561"/>
      <c r="MM286" s="570"/>
      <c r="MN286" s="561"/>
      <c r="MO286" s="570"/>
      <c r="MP286" s="561"/>
      <c r="MQ286" s="570"/>
      <c r="MR286" s="561"/>
      <c r="MS286" s="570"/>
      <c r="MT286" s="561"/>
      <c r="MU286" s="570"/>
      <c r="MV286" s="561"/>
      <c r="MW286" s="570"/>
      <c r="MX286" s="561"/>
      <c r="MY286" s="570"/>
      <c r="MZ286" s="561"/>
      <c r="NA286" s="570"/>
      <c r="NB286" s="561"/>
      <c r="NC286" s="570"/>
      <c r="ND286" s="561"/>
      <c r="NE286" s="570"/>
      <c r="NF286" s="561"/>
      <c r="NG286" s="570"/>
      <c r="NH286" s="561"/>
      <c r="NI286" s="570"/>
      <c r="NJ286" s="561"/>
      <c r="NK286" s="570"/>
      <c r="NL286" s="561"/>
      <c r="NM286" s="570"/>
      <c r="NN286" s="561"/>
      <c r="NO286" s="570"/>
      <c r="NP286" s="561"/>
      <c r="NQ286" s="570"/>
      <c r="NR286" s="561"/>
      <c r="NS286" s="570"/>
      <c r="NT286" s="561"/>
      <c r="NU286" s="570"/>
      <c r="NV286" s="561"/>
      <c r="NW286" s="570"/>
      <c r="NX286" s="561"/>
      <c r="NY286" s="570"/>
      <c r="NZ286" s="561"/>
      <c r="OA286" s="570"/>
      <c r="OB286" s="561"/>
      <c r="OC286" s="570"/>
      <c r="OD286" s="561"/>
      <c r="OE286" s="570"/>
      <c r="OF286" s="561"/>
      <c r="OG286" s="570"/>
      <c r="OH286" s="561"/>
      <c r="OI286" s="570"/>
      <c r="OJ286" s="561"/>
      <c r="OK286" s="570"/>
      <c r="OL286" s="561"/>
      <c r="OM286" s="570"/>
      <c r="ON286" s="561"/>
      <c r="OO286" s="570"/>
      <c r="OP286" s="561"/>
      <c r="OQ286" s="570"/>
      <c r="OR286" s="561"/>
      <c r="OS286" s="570"/>
      <c r="OT286" s="561"/>
      <c r="OU286" s="570"/>
      <c r="OV286" s="561"/>
      <c r="OW286" s="570"/>
      <c r="OX286" s="561"/>
      <c r="OY286" s="570"/>
      <c r="OZ286" s="561"/>
      <c r="PA286" s="570"/>
      <c r="PB286" s="561"/>
      <c r="PC286" s="570"/>
      <c r="PD286" s="561"/>
      <c r="PE286" s="570"/>
      <c r="PF286" s="561"/>
      <c r="PG286" s="570"/>
      <c r="PH286" s="561"/>
      <c r="PI286" s="570"/>
      <c r="PJ286" s="561"/>
      <c r="PK286" s="570"/>
      <c r="PL286" s="561"/>
      <c r="PM286" s="570"/>
      <c r="PN286" s="561"/>
      <c r="PO286" s="570"/>
      <c r="PP286" s="561"/>
      <c r="PQ286" s="570"/>
      <c r="PR286" s="561"/>
      <c r="PS286" s="570"/>
      <c r="PT286" s="561"/>
      <c r="PU286" s="570"/>
      <c r="PV286" s="561"/>
      <c r="PW286" s="570"/>
      <c r="PX286" s="561"/>
      <c r="PY286" s="570"/>
      <c r="PZ286" s="561"/>
      <c r="QA286" s="570"/>
      <c r="QB286" s="561"/>
      <c r="QC286" s="570"/>
      <c r="QD286" s="561"/>
      <c r="QE286" s="570"/>
      <c r="QF286" s="561"/>
      <c r="QG286" s="570"/>
      <c r="QH286" s="561"/>
      <c r="QI286" s="570"/>
      <c r="QJ286" s="561"/>
      <c r="QK286" s="570"/>
      <c r="QL286" s="561"/>
      <c r="QM286" s="570"/>
      <c r="QN286" s="561"/>
      <c r="QO286" s="570"/>
      <c r="QP286" s="561"/>
      <c r="QQ286" s="570"/>
      <c r="QR286" s="561"/>
      <c r="QS286" s="570"/>
      <c r="QT286" s="561"/>
      <c r="QU286" s="570"/>
      <c r="QV286" s="561"/>
      <c r="QW286" s="570"/>
      <c r="QX286" s="561"/>
      <c r="QY286" s="570"/>
      <c r="QZ286" s="561"/>
      <c r="RA286" s="570"/>
      <c r="RB286" s="561"/>
      <c r="RC286" s="570"/>
      <c r="RD286" s="561"/>
      <c r="RE286" s="570"/>
      <c r="RF286" s="561"/>
      <c r="RG286" s="570"/>
      <c r="RH286" s="561"/>
      <c r="RI286" s="570"/>
      <c r="RJ286" s="561"/>
      <c r="RK286" s="570"/>
      <c r="RL286" s="561"/>
      <c r="RM286" s="570"/>
      <c r="RN286" s="561"/>
      <c r="RO286" s="570"/>
      <c r="RP286" s="561"/>
      <c r="RQ286" s="570"/>
      <c r="RR286" s="561"/>
      <c r="RS286" s="570"/>
      <c r="RT286" s="561"/>
      <c r="RU286" s="570"/>
      <c r="RV286" s="561"/>
      <c r="RW286" s="570"/>
      <c r="RX286" s="561"/>
      <c r="RY286" s="570"/>
      <c r="RZ286" s="561"/>
      <c r="SA286" s="570"/>
      <c r="SB286" s="561"/>
      <c r="SC286" s="570"/>
      <c r="SD286" s="561"/>
      <c r="SE286" s="570"/>
      <c r="SF286" s="561"/>
      <c r="SG286" s="570"/>
      <c r="SH286" s="561"/>
      <c r="SI286" s="570"/>
      <c r="SJ286" s="561"/>
      <c r="SK286" s="570"/>
      <c r="SL286" s="561"/>
      <c r="SM286" s="570"/>
      <c r="SN286" s="561"/>
      <c r="SO286" s="570"/>
      <c r="SP286" s="561"/>
      <c r="SQ286" s="570"/>
      <c r="SR286" s="561"/>
      <c r="SS286" s="570"/>
      <c r="ST286" s="561"/>
      <c r="SU286" s="570"/>
      <c r="SV286" s="561"/>
      <c r="SW286" s="570"/>
      <c r="SX286" s="561"/>
      <c r="SY286" s="570"/>
      <c r="SZ286" s="561"/>
      <c r="TA286" s="570"/>
      <c r="TB286" s="561"/>
      <c r="TC286" s="570"/>
      <c r="TD286" s="561"/>
      <c r="TE286" s="570"/>
      <c r="TF286" s="561"/>
      <c r="TG286" s="570"/>
      <c r="TH286" s="561"/>
      <c r="TI286" s="570"/>
      <c r="TJ286" s="561"/>
      <c r="TK286" s="570"/>
      <c r="TL286" s="561"/>
      <c r="TM286" s="570"/>
      <c r="TN286" s="561"/>
      <c r="TO286" s="570"/>
      <c r="TP286" s="561"/>
      <c r="TQ286" s="570"/>
      <c r="TR286" s="561"/>
      <c r="TS286" s="570"/>
      <c r="TT286" s="561"/>
      <c r="TU286" s="570"/>
      <c r="TV286" s="561"/>
      <c r="TW286" s="570"/>
      <c r="TX286" s="561"/>
      <c r="TY286" s="570"/>
      <c r="TZ286" s="561"/>
      <c r="UA286" s="570"/>
      <c r="UB286" s="561"/>
      <c r="UC286" s="570"/>
      <c r="UD286" s="561"/>
      <c r="UE286" s="570"/>
      <c r="UF286" s="561"/>
      <c r="UG286" s="570"/>
      <c r="UH286" s="561"/>
      <c r="UI286" s="570"/>
      <c r="UJ286" s="561"/>
      <c r="UK286" s="570"/>
      <c r="UL286" s="561"/>
      <c r="UM286" s="570"/>
      <c r="UN286" s="561"/>
      <c r="UO286" s="570"/>
      <c r="UP286" s="561"/>
      <c r="UQ286" s="570"/>
      <c r="UR286" s="561"/>
      <c r="US286" s="570"/>
      <c r="UT286" s="561"/>
      <c r="UU286" s="570"/>
      <c r="UV286" s="561"/>
      <c r="UW286" s="570"/>
      <c r="UX286" s="561"/>
      <c r="UY286" s="570"/>
      <c r="UZ286" s="561"/>
      <c r="VA286" s="570"/>
      <c r="VB286" s="561"/>
      <c r="VC286" s="570"/>
      <c r="VD286" s="561"/>
      <c r="VE286" s="570"/>
      <c r="VF286" s="561"/>
      <c r="VG286" s="570"/>
      <c r="VH286" s="561"/>
      <c r="VI286" s="570"/>
      <c r="VJ286" s="561"/>
      <c r="VK286" s="570"/>
      <c r="VL286" s="561"/>
      <c r="VM286" s="570"/>
      <c r="VN286" s="561"/>
      <c r="VO286" s="570"/>
      <c r="VP286" s="561"/>
      <c r="VQ286" s="570"/>
      <c r="VR286" s="561"/>
      <c r="VS286" s="570"/>
      <c r="VT286" s="561"/>
      <c r="VU286" s="570"/>
      <c r="VV286" s="561"/>
      <c r="VW286" s="570"/>
      <c r="VX286" s="561"/>
      <c r="VY286" s="570"/>
      <c r="VZ286" s="561"/>
      <c r="WA286" s="570"/>
      <c r="WB286" s="561"/>
      <c r="WC286" s="570"/>
      <c r="WD286" s="561"/>
      <c r="WE286" s="570"/>
      <c r="WF286" s="561"/>
      <c r="WG286" s="570"/>
      <c r="WH286" s="561"/>
      <c r="WI286" s="570"/>
      <c r="WJ286" s="561"/>
      <c r="WK286" s="570"/>
    </row>
    <row r="287" s="197" customFormat="1" ht="12.75" customHeight="1">
      <c r="A287" s="633">
        <v>19</v>
      </c>
      <c r="B287" s="175" t="s">
        <v>333</v>
      </c>
      <c r="C287" s="175" t="s">
        <v>334</v>
      </c>
      <c r="D287" s="363"/>
      <c r="E287" s="629"/>
      <c r="F287" s="171"/>
      <c r="G287" s="647">
        <v>2024</v>
      </c>
      <c r="H287" s="54">
        <v>14</v>
      </c>
      <c r="I287" s="618"/>
      <c r="J287" s="56"/>
      <c r="K287" s="40"/>
      <c r="L287" s="640"/>
      <c r="M287" s="566"/>
      <c r="N287" s="566"/>
      <c r="O287" s="566"/>
      <c r="P287" s="566"/>
      <c r="Q287" s="566"/>
      <c r="R287" s="566"/>
      <c r="S287" s="566"/>
      <c r="T287" s="566"/>
      <c r="U287" s="566"/>
      <c r="V287" s="566"/>
      <c r="W287" s="566"/>
      <c r="X287" s="566"/>
      <c r="Y287" s="566"/>
      <c r="Z287" s="566"/>
      <c r="AA287" s="566"/>
      <c r="AB287" s="566"/>
      <c r="AC287" s="566"/>
      <c r="AD287" s="566"/>
      <c r="AE287" s="566"/>
      <c r="AF287" s="566"/>
      <c r="AG287" s="566"/>
      <c r="AH287" s="566"/>
      <c r="AI287" s="566"/>
      <c r="AJ287" s="566"/>
      <c r="AK287" s="566"/>
      <c r="AL287" s="566"/>
      <c r="AM287" s="566"/>
      <c r="AN287" s="566"/>
      <c r="AO287" s="566"/>
      <c r="AP287" s="566"/>
      <c r="AQ287" s="566"/>
      <c r="AR287" s="566"/>
      <c r="AS287" s="566"/>
      <c r="AT287" s="566"/>
      <c r="AU287" s="566"/>
      <c r="AV287" s="566"/>
      <c r="AW287" s="566"/>
      <c r="AX287" s="566"/>
      <c r="AY287" s="566"/>
      <c r="AZ287" s="566"/>
      <c r="BA287" s="566"/>
      <c r="BB287" s="566"/>
      <c r="BC287" s="566"/>
      <c r="BD287" s="566"/>
      <c r="BE287" s="566"/>
      <c r="BF287" s="566"/>
      <c r="BG287" s="567"/>
      <c r="BH287" s="570"/>
      <c r="BI287" s="561"/>
      <c r="BJ287" s="570"/>
      <c r="BK287" s="561"/>
      <c r="BL287" s="570"/>
      <c r="BM287" s="561"/>
      <c r="BN287" s="570"/>
      <c r="BO287" s="561"/>
      <c r="BP287" s="570"/>
      <c r="BQ287" s="561"/>
      <c r="BR287" s="570"/>
      <c r="BS287" s="561"/>
      <c r="BT287" s="570"/>
      <c r="BU287" s="561"/>
      <c r="BV287" s="570"/>
      <c r="BW287" s="561"/>
      <c r="BX287" s="570"/>
      <c r="BY287" s="561"/>
      <c r="BZ287" s="570"/>
      <c r="CA287" s="561"/>
      <c r="CB287" s="570"/>
      <c r="CC287" s="561"/>
      <c r="CD287" s="570"/>
      <c r="CE287" s="561"/>
      <c r="CF287" s="570"/>
      <c r="CG287" s="561"/>
      <c r="CH287" s="570"/>
      <c r="CI287" s="561"/>
      <c r="CJ287" s="570"/>
      <c r="CK287" s="561"/>
      <c r="CL287" s="570"/>
      <c r="CM287" s="561"/>
      <c r="CN287" s="570"/>
      <c r="CO287" s="561"/>
      <c r="CP287" s="570"/>
      <c r="CQ287" s="561"/>
      <c r="CR287" s="570"/>
      <c r="CS287" s="561"/>
      <c r="CT287" s="570"/>
      <c r="CU287" s="561"/>
      <c r="CV287" s="570"/>
      <c r="CW287" s="561"/>
      <c r="CX287" s="570"/>
      <c r="CY287" s="561"/>
      <c r="CZ287" s="570"/>
      <c r="DA287" s="561"/>
      <c r="DB287" s="570"/>
      <c r="DC287" s="561"/>
      <c r="DD287" s="570"/>
      <c r="DE287" s="561"/>
      <c r="DF287" s="570"/>
      <c r="DG287" s="561"/>
      <c r="DH287" s="570"/>
      <c r="DI287" s="561"/>
      <c r="DJ287" s="570"/>
      <c r="DK287" s="561"/>
      <c r="DL287" s="570"/>
      <c r="DM287" s="561"/>
      <c r="DN287" s="570"/>
      <c r="DO287" s="561"/>
      <c r="DP287" s="570"/>
      <c r="DQ287" s="561"/>
      <c r="DR287" s="570"/>
      <c r="DS287" s="561"/>
      <c r="DT287" s="570"/>
      <c r="DU287" s="561"/>
      <c r="DV287" s="570"/>
      <c r="DW287" s="561"/>
      <c r="DX287" s="570"/>
      <c r="DY287" s="561"/>
      <c r="DZ287" s="570"/>
      <c r="EA287" s="561"/>
      <c r="EB287" s="570"/>
      <c r="EC287" s="561"/>
      <c r="ED287" s="570"/>
      <c r="EE287" s="561"/>
      <c r="EF287" s="570"/>
      <c r="EG287" s="561"/>
      <c r="EH287" s="570"/>
      <c r="EI287" s="561"/>
      <c r="EJ287" s="570"/>
      <c r="EK287" s="561"/>
      <c r="EL287" s="570"/>
      <c r="EM287" s="561"/>
      <c r="EN287" s="570"/>
      <c r="EO287" s="561"/>
      <c r="EP287" s="570"/>
      <c r="EQ287" s="561"/>
      <c r="ER287" s="570"/>
      <c r="ES287" s="561"/>
      <c r="ET287" s="570"/>
      <c r="EU287" s="561"/>
      <c r="EV287" s="570"/>
      <c r="EW287" s="561"/>
      <c r="EX287" s="570"/>
      <c r="EY287" s="561"/>
      <c r="EZ287" s="570"/>
      <c r="FA287" s="561"/>
      <c r="FB287" s="570"/>
      <c r="FC287" s="561"/>
      <c r="FD287" s="570"/>
      <c r="FE287" s="561"/>
      <c r="FF287" s="570"/>
      <c r="FG287" s="561"/>
      <c r="FH287" s="570"/>
      <c r="FI287" s="561"/>
      <c r="FJ287" s="570"/>
      <c r="FK287" s="561"/>
      <c r="FL287" s="570"/>
      <c r="FM287" s="561"/>
      <c r="FN287" s="570"/>
      <c r="FO287" s="561"/>
      <c r="FP287" s="570"/>
      <c r="FQ287" s="561"/>
      <c r="FR287" s="570"/>
      <c r="FS287" s="561"/>
      <c r="FT287" s="570"/>
      <c r="FU287" s="561"/>
      <c r="FV287" s="570"/>
      <c r="FW287" s="561"/>
      <c r="FX287" s="570"/>
      <c r="FY287" s="561"/>
      <c r="FZ287" s="570"/>
      <c r="GA287" s="561"/>
      <c r="GB287" s="570"/>
      <c r="GC287" s="561"/>
      <c r="GD287" s="570"/>
      <c r="GE287" s="561"/>
      <c r="GF287" s="570"/>
      <c r="GG287" s="561"/>
      <c r="GH287" s="570"/>
      <c r="GI287" s="561"/>
      <c r="GJ287" s="570"/>
      <c r="GK287" s="561"/>
      <c r="GL287" s="570"/>
      <c r="GM287" s="561"/>
      <c r="GN287" s="570"/>
      <c r="GO287" s="561"/>
      <c r="GP287" s="570"/>
      <c r="GQ287" s="561"/>
      <c r="GR287" s="570"/>
      <c r="GS287" s="561"/>
      <c r="GT287" s="570"/>
      <c r="GU287" s="561"/>
      <c r="GV287" s="570"/>
      <c r="GW287" s="561"/>
      <c r="GX287" s="570"/>
      <c r="GY287" s="561"/>
      <c r="GZ287" s="570"/>
      <c r="HA287" s="561"/>
      <c r="HB287" s="570"/>
      <c r="HC287" s="561"/>
      <c r="HD287" s="570"/>
      <c r="HE287" s="561"/>
      <c r="HF287" s="570"/>
      <c r="HG287" s="561"/>
      <c r="HH287" s="570"/>
      <c r="HI287" s="561"/>
      <c r="HJ287" s="570"/>
      <c r="HK287" s="561"/>
      <c r="HL287" s="570"/>
      <c r="HM287" s="561"/>
      <c r="HN287" s="570"/>
      <c r="HO287" s="561"/>
      <c r="HP287" s="570"/>
      <c r="HQ287" s="561"/>
      <c r="HR287" s="570"/>
      <c r="HS287" s="561"/>
      <c r="HT287" s="570"/>
      <c r="HU287" s="561"/>
      <c r="HV287" s="570"/>
      <c r="HW287" s="561"/>
      <c r="HX287" s="570"/>
      <c r="HY287" s="561"/>
      <c r="HZ287" s="570"/>
      <c r="IA287" s="561"/>
      <c r="IB287" s="570"/>
      <c r="IC287" s="561"/>
      <c r="ID287" s="570"/>
      <c r="IE287" s="561"/>
      <c r="IF287" s="570"/>
      <c r="IG287" s="561"/>
      <c r="IH287" s="570"/>
      <c r="II287" s="561"/>
      <c r="IJ287" s="570"/>
      <c r="IK287" s="561"/>
      <c r="IL287" s="570"/>
      <c r="IM287" s="561"/>
      <c r="IN287" s="570"/>
      <c r="IO287" s="561"/>
      <c r="IP287" s="570"/>
      <c r="IQ287" s="561"/>
      <c r="IR287" s="570"/>
      <c r="IS287" s="561"/>
      <c r="IT287" s="570"/>
      <c r="IU287" s="561"/>
      <c r="IV287" s="570"/>
      <c r="IW287" s="561"/>
      <c r="IX287" s="570"/>
      <c r="IY287" s="561"/>
      <c r="IZ287" s="570"/>
      <c r="JA287" s="561"/>
      <c r="JB287" s="570"/>
      <c r="JC287" s="561"/>
      <c r="JD287" s="570"/>
      <c r="JE287" s="561"/>
      <c r="JF287" s="570"/>
      <c r="JG287" s="561"/>
      <c r="JH287" s="570"/>
      <c r="JI287" s="561"/>
      <c r="JJ287" s="570"/>
      <c r="JK287" s="561"/>
      <c r="JL287" s="570"/>
      <c r="JM287" s="561"/>
      <c r="JN287" s="570"/>
      <c r="JO287" s="561"/>
      <c r="JP287" s="570"/>
      <c r="JQ287" s="561"/>
      <c r="JR287" s="570"/>
      <c r="JS287" s="561"/>
      <c r="JT287" s="570"/>
      <c r="JU287" s="561"/>
      <c r="JV287" s="570"/>
      <c r="JW287" s="561"/>
      <c r="JX287" s="570"/>
      <c r="JY287" s="561"/>
      <c r="JZ287" s="570"/>
      <c r="KA287" s="561"/>
      <c r="KB287" s="570"/>
      <c r="KC287" s="561"/>
      <c r="KD287" s="570"/>
      <c r="KE287" s="561"/>
      <c r="KF287" s="570"/>
      <c r="KG287" s="561"/>
      <c r="KH287" s="570"/>
      <c r="KI287" s="561"/>
      <c r="KJ287" s="570"/>
      <c r="KK287" s="561"/>
      <c r="KL287" s="570"/>
      <c r="KM287" s="561"/>
      <c r="KN287" s="570"/>
      <c r="KO287" s="561"/>
      <c r="KP287" s="570"/>
      <c r="KQ287" s="561"/>
      <c r="KR287" s="570"/>
      <c r="KS287" s="561"/>
      <c r="KT287" s="570"/>
      <c r="KU287" s="561"/>
      <c r="KV287" s="570"/>
      <c r="KW287" s="561"/>
      <c r="KX287" s="570"/>
      <c r="KY287" s="561"/>
      <c r="KZ287" s="570"/>
      <c r="LA287" s="561"/>
      <c r="LB287" s="570"/>
      <c r="LC287" s="561"/>
      <c r="LD287" s="570"/>
      <c r="LE287" s="561"/>
      <c r="LF287" s="570"/>
      <c r="LG287" s="561"/>
      <c r="LH287" s="570"/>
      <c r="LI287" s="561"/>
      <c r="LJ287" s="570"/>
      <c r="LK287" s="561"/>
      <c r="LL287" s="570"/>
      <c r="LM287" s="561"/>
      <c r="LN287" s="570"/>
      <c r="LO287" s="561"/>
      <c r="LP287" s="570"/>
      <c r="LQ287" s="561"/>
      <c r="LR287" s="570"/>
      <c r="LS287" s="561"/>
      <c r="LT287" s="570"/>
      <c r="LU287" s="561"/>
      <c r="LV287" s="570"/>
      <c r="LW287" s="561"/>
      <c r="LX287" s="570"/>
      <c r="LY287" s="561"/>
      <c r="LZ287" s="570"/>
      <c r="MA287" s="561"/>
      <c r="MB287" s="570"/>
      <c r="MC287" s="561"/>
      <c r="MD287" s="570"/>
      <c r="ME287" s="561"/>
      <c r="MF287" s="570"/>
      <c r="MG287" s="561"/>
      <c r="MH287" s="570"/>
      <c r="MI287" s="561"/>
      <c r="MJ287" s="570"/>
      <c r="MK287" s="561"/>
      <c r="ML287" s="570"/>
      <c r="MM287" s="561"/>
      <c r="MN287" s="570"/>
      <c r="MO287" s="561"/>
      <c r="MP287" s="570"/>
      <c r="MQ287" s="561"/>
      <c r="MR287" s="570"/>
      <c r="MS287" s="561"/>
      <c r="MT287" s="570"/>
      <c r="MU287" s="561"/>
      <c r="MV287" s="570"/>
      <c r="MW287" s="561"/>
      <c r="MX287" s="570"/>
      <c r="MY287" s="561"/>
      <c r="MZ287" s="570"/>
      <c r="NA287" s="561"/>
      <c r="NB287" s="570"/>
      <c r="NC287" s="561"/>
      <c r="ND287" s="570"/>
      <c r="NE287" s="561"/>
      <c r="NF287" s="570"/>
      <c r="NG287" s="561"/>
      <c r="NH287" s="570"/>
      <c r="NI287" s="561"/>
      <c r="NJ287" s="570"/>
      <c r="NK287" s="561"/>
      <c r="NL287" s="570"/>
      <c r="NM287" s="561"/>
      <c r="NN287" s="570"/>
      <c r="NO287" s="561"/>
      <c r="NP287" s="570"/>
      <c r="NQ287" s="561"/>
      <c r="NR287" s="570"/>
      <c r="NS287" s="561"/>
      <c r="NT287" s="570"/>
      <c r="NU287" s="561"/>
      <c r="NV287" s="570"/>
      <c r="NW287" s="561"/>
      <c r="NX287" s="570"/>
      <c r="NY287" s="561"/>
      <c r="NZ287" s="570"/>
      <c r="OA287" s="561"/>
      <c r="OB287" s="570"/>
      <c r="OC287" s="561"/>
      <c r="OD287" s="570"/>
      <c r="OE287" s="561"/>
      <c r="OF287" s="570"/>
      <c r="OG287" s="561"/>
      <c r="OH287" s="570"/>
      <c r="OI287" s="561"/>
      <c r="OJ287" s="570"/>
      <c r="OK287" s="561"/>
      <c r="OL287" s="570"/>
      <c r="OM287" s="561"/>
      <c r="ON287" s="570"/>
      <c r="OO287" s="561"/>
      <c r="OP287" s="570"/>
      <c r="OQ287" s="561"/>
      <c r="OR287" s="570"/>
      <c r="OS287" s="561"/>
      <c r="OT287" s="570"/>
      <c r="OU287" s="561"/>
      <c r="OV287" s="570"/>
      <c r="OW287" s="561"/>
      <c r="OX287" s="570"/>
      <c r="OY287" s="561"/>
      <c r="OZ287" s="570"/>
      <c r="PA287" s="561"/>
      <c r="PB287" s="570"/>
      <c r="PC287" s="561"/>
      <c r="PD287" s="570"/>
      <c r="PE287" s="561"/>
      <c r="PF287" s="570"/>
      <c r="PG287" s="561"/>
      <c r="PH287" s="570"/>
      <c r="PI287" s="561"/>
      <c r="PJ287" s="570"/>
      <c r="PK287" s="561"/>
      <c r="PL287" s="570"/>
      <c r="PM287" s="561"/>
      <c r="PN287" s="570"/>
      <c r="PO287" s="561"/>
      <c r="PP287" s="570"/>
      <c r="PQ287" s="561"/>
      <c r="PR287" s="570"/>
      <c r="PS287" s="561"/>
      <c r="PT287" s="570"/>
      <c r="PU287" s="561"/>
      <c r="PV287" s="570"/>
      <c r="PW287" s="561"/>
      <c r="PX287" s="570"/>
      <c r="PY287" s="561"/>
      <c r="PZ287" s="570"/>
      <c r="QA287" s="561"/>
      <c r="QB287" s="570"/>
      <c r="QC287" s="561"/>
      <c r="QD287" s="570"/>
      <c r="QE287" s="561"/>
      <c r="QF287" s="570"/>
      <c r="QG287" s="561"/>
      <c r="QH287" s="570"/>
      <c r="QI287" s="561"/>
      <c r="QJ287" s="570"/>
      <c r="QK287" s="561"/>
      <c r="QL287" s="570"/>
      <c r="QM287" s="561"/>
      <c r="QN287" s="570"/>
      <c r="QO287" s="561"/>
      <c r="QP287" s="570"/>
      <c r="QQ287" s="561"/>
      <c r="QR287" s="570"/>
      <c r="QS287" s="561"/>
      <c r="QT287" s="570"/>
      <c r="QU287" s="561"/>
      <c r="QV287" s="570"/>
      <c r="QW287" s="561"/>
      <c r="QX287" s="570"/>
      <c r="QY287" s="561"/>
      <c r="QZ287" s="570"/>
      <c r="RA287" s="561"/>
      <c r="RB287" s="570"/>
      <c r="RC287" s="561"/>
      <c r="RD287" s="570"/>
      <c r="RE287" s="561"/>
      <c r="RF287" s="570"/>
      <c r="RG287" s="561"/>
      <c r="RH287" s="570"/>
      <c r="RI287" s="561"/>
      <c r="RJ287" s="570"/>
      <c r="RK287" s="561"/>
      <c r="RL287" s="570"/>
      <c r="RM287" s="561"/>
      <c r="RN287" s="570"/>
      <c r="RO287" s="561"/>
      <c r="RP287" s="570"/>
      <c r="RQ287" s="561"/>
      <c r="RR287" s="570"/>
      <c r="RS287" s="561"/>
      <c r="RT287" s="570"/>
      <c r="RU287" s="561"/>
      <c r="RV287" s="570"/>
      <c r="RW287" s="561"/>
      <c r="RX287" s="570"/>
      <c r="RY287" s="561"/>
      <c r="RZ287" s="570"/>
      <c r="SA287" s="561"/>
      <c r="SB287" s="570"/>
      <c r="SC287" s="561"/>
      <c r="SD287" s="570"/>
      <c r="SE287" s="561"/>
      <c r="SF287" s="570"/>
      <c r="SG287" s="561"/>
      <c r="SH287" s="570"/>
      <c r="SI287" s="561"/>
      <c r="SJ287" s="570"/>
      <c r="SK287" s="561"/>
      <c r="SL287" s="570"/>
      <c r="SM287" s="561"/>
      <c r="SN287" s="570"/>
      <c r="SO287" s="561"/>
      <c r="SP287" s="570"/>
      <c r="SQ287" s="561"/>
      <c r="SR287" s="570"/>
      <c r="SS287" s="561"/>
      <c r="ST287" s="570"/>
      <c r="SU287" s="561"/>
      <c r="SV287" s="570"/>
      <c r="SW287" s="561"/>
      <c r="SX287" s="570"/>
      <c r="SY287" s="561"/>
      <c r="SZ287" s="570"/>
      <c r="TA287" s="561"/>
      <c r="TB287" s="570"/>
      <c r="TC287" s="561"/>
      <c r="TD287" s="570"/>
      <c r="TE287" s="561"/>
      <c r="TF287" s="570"/>
      <c r="TG287" s="561"/>
      <c r="TH287" s="570"/>
      <c r="TI287" s="561"/>
      <c r="TJ287" s="570"/>
      <c r="TK287" s="561"/>
      <c r="TL287" s="570"/>
      <c r="TM287" s="561"/>
      <c r="TN287" s="570"/>
      <c r="TO287" s="561"/>
      <c r="TP287" s="570"/>
      <c r="TQ287" s="561"/>
      <c r="TR287" s="570"/>
      <c r="TS287" s="561"/>
      <c r="TT287" s="570"/>
      <c r="TU287" s="561"/>
      <c r="TV287" s="570"/>
      <c r="TW287" s="561"/>
      <c r="TX287" s="570"/>
      <c r="TY287" s="561"/>
      <c r="TZ287" s="570"/>
      <c r="UA287" s="561"/>
      <c r="UB287" s="570"/>
      <c r="UC287" s="561"/>
      <c r="UD287" s="570"/>
      <c r="UE287" s="561"/>
      <c r="UF287" s="570"/>
      <c r="UG287" s="561"/>
      <c r="UH287" s="570"/>
      <c r="UI287" s="561"/>
      <c r="UJ287" s="570"/>
      <c r="UK287" s="561"/>
      <c r="UL287" s="570"/>
      <c r="UM287" s="561"/>
      <c r="UN287" s="570"/>
      <c r="UO287" s="561"/>
      <c r="UP287" s="570"/>
      <c r="UQ287" s="561"/>
      <c r="UR287" s="570"/>
      <c r="US287" s="561"/>
      <c r="UT287" s="570"/>
      <c r="UU287" s="561"/>
      <c r="UV287" s="570"/>
      <c r="UW287" s="561"/>
      <c r="UX287" s="570"/>
      <c r="UY287" s="561"/>
      <c r="UZ287" s="570"/>
      <c r="VA287" s="561"/>
      <c r="VB287" s="570"/>
      <c r="VC287" s="561"/>
      <c r="VD287" s="570"/>
      <c r="VE287" s="561"/>
      <c r="VF287" s="570"/>
      <c r="VG287" s="561"/>
      <c r="VH287" s="570"/>
      <c r="VI287" s="561"/>
      <c r="VJ287" s="570"/>
      <c r="VK287" s="561"/>
      <c r="VL287" s="570"/>
      <c r="VM287" s="561"/>
      <c r="VN287" s="570"/>
      <c r="VO287" s="561"/>
      <c r="VP287" s="570"/>
      <c r="VQ287" s="561"/>
      <c r="VR287" s="570"/>
      <c r="VS287" s="561"/>
      <c r="VT287" s="570"/>
      <c r="VU287" s="561"/>
      <c r="VV287" s="570"/>
      <c r="VW287" s="561"/>
      <c r="VX287" s="570"/>
      <c r="VY287" s="561"/>
      <c r="VZ287" s="570"/>
      <c r="WA287" s="561"/>
      <c r="WB287" s="570"/>
      <c r="WC287" s="561"/>
      <c r="WD287" s="570"/>
      <c r="WE287" s="561"/>
      <c r="WF287" s="570"/>
      <c r="WG287" s="561"/>
      <c r="WH287" s="570"/>
      <c r="WI287" s="561"/>
      <c r="WJ287" s="570"/>
      <c r="WK287" s="561"/>
    </row>
    <row r="288" s="197" customFormat="1" ht="12.75" customHeight="1">
      <c r="A288" s="635">
        <v>20</v>
      </c>
      <c r="B288" s="175" t="s">
        <v>335</v>
      </c>
      <c r="C288" s="636" t="s">
        <v>334</v>
      </c>
      <c r="D288" s="363"/>
      <c r="E288" s="171"/>
      <c r="F288" s="629"/>
      <c r="G288" s="56">
        <v>2024</v>
      </c>
      <c r="H288" s="648">
        <v>20</v>
      </c>
      <c r="I288" s="73"/>
      <c r="J288" s="647"/>
      <c r="K288" s="40"/>
      <c r="L288" s="640"/>
      <c r="M288" s="566"/>
      <c r="N288" s="566"/>
      <c r="O288" s="566"/>
      <c r="P288" s="566"/>
      <c r="Q288" s="566"/>
      <c r="R288" s="566"/>
      <c r="S288" s="566"/>
      <c r="T288" s="566"/>
      <c r="U288" s="566"/>
      <c r="V288" s="566"/>
      <c r="W288" s="566"/>
      <c r="X288" s="566"/>
      <c r="Y288" s="566"/>
      <c r="Z288" s="566"/>
      <c r="AA288" s="566"/>
      <c r="AB288" s="566"/>
      <c r="AC288" s="566"/>
      <c r="AD288" s="566"/>
      <c r="AE288" s="566"/>
      <c r="AF288" s="566"/>
      <c r="AG288" s="566"/>
      <c r="AH288" s="566"/>
      <c r="AI288" s="566"/>
      <c r="AJ288" s="566"/>
      <c r="AK288" s="566"/>
      <c r="AL288" s="566"/>
      <c r="AM288" s="566"/>
      <c r="AN288" s="566"/>
      <c r="AO288" s="566"/>
      <c r="AP288" s="566"/>
      <c r="AQ288" s="566"/>
      <c r="AR288" s="566"/>
      <c r="AS288" s="566"/>
      <c r="AT288" s="566"/>
      <c r="AU288" s="566"/>
      <c r="AV288" s="566"/>
      <c r="AW288" s="566"/>
      <c r="AX288" s="566"/>
      <c r="AY288" s="566"/>
      <c r="AZ288" s="566"/>
      <c r="BA288" s="566"/>
      <c r="BB288" s="566"/>
      <c r="BC288" s="566"/>
      <c r="BD288" s="566"/>
      <c r="BE288" s="566"/>
      <c r="BF288" s="566"/>
      <c r="BG288" s="570"/>
      <c r="BH288" s="561"/>
      <c r="BI288" s="570"/>
      <c r="BJ288" s="561"/>
      <c r="BK288" s="570"/>
      <c r="BL288" s="561"/>
      <c r="BM288" s="570"/>
      <c r="BN288" s="561"/>
      <c r="BO288" s="570"/>
      <c r="BP288" s="561"/>
      <c r="BQ288" s="570"/>
      <c r="BR288" s="561"/>
      <c r="BS288" s="570"/>
      <c r="BT288" s="561"/>
      <c r="BU288" s="570"/>
      <c r="BV288" s="561"/>
      <c r="BW288" s="570"/>
      <c r="BX288" s="561"/>
      <c r="BY288" s="570"/>
      <c r="BZ288" s="561"/>
      <c r="CA288" s="570"/>
      <c r="CB288" s="561"/>
      <c r="CC288" s="570"/>
      <c r="CD288" s="561"/>
      <c r="CE288" s="570"/>
      <c r="CF288" s="561"/>
      <c r="CG288" s="570"/>
      <c r="CH288" s="561"/>
      <c r="CI288" s="570"/>
      <c r="CJ288" s="561"/>
      <c r="CK288" s="570"/>
      <c r="CL288" s="561"/>
      <c r="CM288" s="570"/>
      <c r="CN288" s="561"/>
      <c r="CO288" s="570"/>
      <c r="CP288" s="561"/>
      <c r="CQ288" s="570"/>
      <c r="CR288" s="561"/>
      <c r="CS288" s="570"/>
      <c r="CT288" s="561"/>
      <c r="CU288" s="570"/>
      <c r="CV288" s="561"/>
      <c r="CW288" s="570"/>
      <c r="CX288" s="561"/>
      <c r="CY288" s="570"/>
      <c r="CZ288" s="561"/>
      <c r="DA288" s="570"/>
      <c r="DB288" s="561"/>
      <c r="DC288" s="570"/>
      <c r="DD288" s="561"/>
      <c r="DE288" s="570"/>
      <c r="DF288" s="561"/>
      <c r="DG288" s="570"/>
      <c r="DH288" s="561"/>
      <c r="DI288" s="570"/>
      <c r="DJ288" s="561"/>
      <c r="DK288" s="570"/>
      <c r="DL288" s="561"/>
      <c r="DM288" s="570"/>
      <c r="DN288" s="561"/>
      <c r="DO288" s="570"/>
      <c r="DP288" s="561"/>
      <c r="DQ288" s="570"/>
      <c r="DR288" s="561"/>
      <c r="DS288" s="570"/>
      <c r="DT288" s="561"/>
      <c r="DU288" s="570"/>
      <c r="DV288" s="561"/>
      <c r="DW288" s="570"/>
      <c r="DX288" s="561"/>
      <c r="DY288" s="570"/>
      <c r="DZ288" s="561"/>
      <c r="EA288" s="570"/>
      <c r="EB288" s="561"/>
      <c r="EC288" s="570"/>
      <c r="ED288" s="561"/>
      <c r="EE288" s="570"/>
      <c r="EF288" s="561"/>
      <c r="EG288" s="570"/>
      <c r="EH288" s="561"/>
      <c r="EI288" s="570"/>
      <c r="EJ288" s="561"/>
      <c r="EK288" s="570"/>
      <c r="EL288" s="561"/>
      <c r="EM288" s="570"/>
      <c r="EN288" s="561"/>
      <c r="EO288" s="570"/>
      <c r="EP288" s="561"/>
      <c r="EQ288" s="570"/>
      <c r="ER288" s="561"/>
      <c r="ES288" s="570"/>
      <c r="ET288" s="561"/>
      <c r="EU288" s="570"/>
      <c r="EV288" s="561"/>
      <c r="EW288" s="570"/>
      <c r="EX288" s="561"/>
      <c r="EY288" s="570"/>
      <c r="EZ288" s="561"/>
      <c r="FA288" s="570"/>
      <c r="FB288" s="561"/>
      <c r="FC288" s="570"/>
      <c r="FD288" s="561"/>
      <c r="FE288" s="570"/>
      <c r="FF288" s="561"/>
      <c r="FG288" s="570"/>
      <c r="FH288" s="561"/>
      <c r="FI288" s="570"/>
      <c r="FJ288" s="561"/>
      <c r="FK288" s="570"/>
      <c r="FL288" s="561"/>
      <c r="FM288" s="570"/>
      <c r="FN288" s="561"/>
      <c r="FO288" s="570"/>
      <c r="FP288" s="561"/>
      <c r="FQ288" s="570"/>
      <c r="FR288" s="561"/>
      <c r="FS288" s="570"/>
      <c r="FT288" s="561"/>
      <c r="FU288" s="570"/>
      <c r="FV288" s="561"/>
      <c r="FW288" s="570"/>
      <c r="FX288" s="561"/>
      <c r="FY288" s="570"/>
      <c r="FZ288" s="561"/>
      <c r="GA288" s="570"/>
      <c r="GB288" s="561"/>
      <c r="GC288" s="570"/>
      <c r="GD288" s="561"/>
      <c r="GE288" s="570"/>
      <c r="GF288" s="561"/>
      <c r="GG288" s="570"/>
      <c r="GH288" s="561"/>
      <c r="GI288" s="570"/>
      <c r="GJ288" s="561"/>
      <c r="GK288" s="570"/>
      <c r="GL288" s="561"/>
      <c r="GM288" s="570"/>
      <c r="GN288" s="561"/>
      <c r="GO288" s="570"/>
      <c r="GP288" s="561"/>
      <c r="GQ288" s="570"/>
      <c r="GR288" s="561"/>
      <c r="GS288" s="570"/>
      <c r="GT288" s="561"/>
      <c r="GU288" s="570"/>
      <c r="GV288" s="561"/>
      <c r="GW288" s="570"/>
      <c r="GX288" s="561"/>
      <c r="GY288" s="570"/>
      <c r="GZ288" s="561"/>
      <c r="HA288" s="570"/>
      <c r="HB288" s="561"/>
      <c r="HC288" s="570"/>
      <c r="HD288" s="561"/>
      <c r="HE288" s="570"/>
      <c r="HF288" s="561"/>
      <c r="HG288" s="570"/>
      <c r="HH288" s="561"/>
      <c r="HI288" s="570"/>
      <c r="HJ288" s="561"/>
      <c r="HK288" s="570"/>
      <c r="HL288" s="561"/>
      <c r="HM288" s="570"/>
      <c r="HN288" s="561"/>
      <c r="HO288" s="570"/>
      <c r="HP288" s="561"/>
      <c r="HQ288" s="570"/>
      <c r="HR288" s="561"/>
      <c r="HS288" s="570"/>
      <c r="HT288" s="561"/>
      <c r="HU288" s="570"/>
      <c r="HV288" s="561"/>
      <c r="HW288" s="570"/>
      <c r="HX288" s="561"/>
      <c r="HY288" s="570"/>
      <c r="HZ288" s="561"/>
      <c r="IA288" s="570"/>
      <c r="IB288" s="561"/>
      <c r="IC288" s="570"/>
      <c r="ID288" s="561"/>
      <c r="IE288" s="570"/>
      <c r="IF288" s="561"/>
      <c r="IG288" s="570"/>
      <c r="IH288" s="561"/>
      <c r="II288" s="570"/>
      <c r="IJ288" s="561"/>
      <c r="IK288" s="570"/>
      <c r="IL288" s="561"/>
      <c r="IM288" s="570"/>
      <c r="IN288" s="561"/>
      <c r="IO288" s="570"/>
      <c r="IP288" s="561"/>
      <c r="IQ288" s="570"/>
      <c r="IR288" s="561"/>
      <c r="IS288" s="570"/>
      <c r="IT288" s="561"/>
      <c r="IU288" s="570"/>
      <c r="IV288" s="561"/>
      <c r="IW288" s="570"/>
      <c r="IX288" s="561"/>
      <c r="IY288" s="570"/>
      <c r="IZ288" s="561"/>
      <c r="JA288" s="570"/>
      <c r="JB288" s="561"/>
      <c r="JC288" s="570"/>
      <c r="JD288" s="561"/>
      <c r="JE288" s="570"/>
      <c r="JF288" s="561"/>
      <c r="JG288" s="570"/>
      <c r="JH288" s="561"/>
      <c r="JI288" s="570"/>
      <c r="JJ288" s="561"/>
      <c r="JK288" s="570"/>
      <c r="JL288" s="561"/>
      <c r="JM288" s="570"/>
      <c r="JN288" s="561"/>
      <c r="JO288" s="570"/>
      <c r="JP288" s="561"/>
      <c r="JQ288" s="570"/>
      <c r="JR288" s="561"/>
      <c r="JS288" s="570"/>
      <c r="JT288" s="561"/>
      <c r="JU288" s="570"/>
      <c r="JV288" s="561"/>
      <c r="JW288" s="570"/>
      <c r="JX288" s="561"/>
      <c r="JY288" s="570"/>
      <c r="JZ288" s="561"/>
      <c r="KA288" s="570"/>
      <c r="KB288" s="561"/>
      <c r="KC288" s="570"/>
      <c r="KD288" s="561"/>
      <c r="KE288" s="570"/>
      <c r="KF288" s="561"/>
      <c r="KG288" s="570"/>
      <c r="KH288" s="561"/>
      <c r="KI288" s="570"/>
      <c r="KJ288" s="561"/>
      <c r="KK288" s="570"/>
      <c r="KL288" s="561"/>
      <c r="KM288" s="570"/>
      <c r="KN288" s="561"/>
      <c r="KO288" s="570"/>
      <c r="KP288" s="561"/>
      <c r="KQ288" s="570"/>
      <c r="KR288" s="561"/>
      <c r="KS288" s="570"/>
      <c r="KT288" s="561"/>
      <c r="KU288" s="570"/>
      <c r="KV288" s="561"/>
      <c r="KW288" s="570"/>
      <c r="KX288" s="561"/>
      <c r="KY288" s="570"/>
      <c r="KZ288" s="561"/>
      <c r="LA288" s="570"/>
      <c r="LB288" s="561"/>
      <c r="LC288" s="570"/>
      <c r="LD288" s="561"/>
      <c r="LE288" s="570"/>
      <c r="LF288" s="561"/>
      <c r="LG288" s="570"/>
      <c r="LH288" s="561"/>
      <c r="LI288" s="570"/>
      <c r="LJ288" s="561"/>
      <c r="LK288" s="570"/>
      <c r="LL288" s="561"/>
      <c r="LM288" s="570"/>
      <c r="LN288" s="561"/>
      <c r="LO288" s="570"/>
      <c r="LP288" s="561"/>
      <c r="LQ288" s="570"/>
      <c r="LR288" s="561"/>
      <c r="LS288" s="570"/>
      <c r="LT288" s="561"/>
      <c r="LU288" s="570"/>
      <c r="LV288" s="561"/>
      <c r="LW288" s="570"/>
      <c r="LX288" s="561"/>
      <c r="LY288" s="570"/>
      <c r="LZ288" s="561"/>
      <c r="MA288" s="570"/>
      <c r="MB288" s="561"/>
      <c r="MC288" s="570"/>
      <c r="MD288" s="561"/>
      <c r="ME288" s="570"/>
      <c r="MF288" s="561"/>
      <c r="MG288" s="570"/>
      <c r="MH288" s="561"/>
      <c r="MI288" s="570"/>
      <c r="MJ288" s="561"/>
      <c r="MK288" s="570"/>
      <c r="ML288" s="561"/>
      <c r="MM288" s="570"/>
      <c r="MN288" s="561"/>
      <c r="MO288" s="570"/>
      <c r="MP288" s="561"/>
      <c r="MQ288" s="570"/>
      <c r="MR288" s="561"/>
      <c r="MS288" s="570"/>
      <c r="MT288" s="561"/>
      <c r="MU288" s="570"/>
      <c r="MV288" s="561"/>
      <c r="MW288" s="570"/>
      <c r="MX288" s="561"/>
      <c r="MY288" s="570"/>
      <c r="MZ288" s="561"/>
      <c r="NA288" s="570"/>
      <c r="NB288" s="561"/>
      <c r="NC288" s="570"/>
      <c r="ND288" s="561"/>
      <c r="NE288" s="570"/>
      <c r="NF288" s="561"/>
      <c r="NG288" s="570"/>
      <c r="NH288" s="561"/>
      <c r="NI288" s="570"/>
      <c r="NJ288" s="561"/>
      <c r="NK288" s="570"/>
      <c r="NL288" s="561"/>
      <c r="NM288" s="570"/>
      <c r="NN288" s="561"/>
      <c r="NO288" s="570"/>
      <c r="NP288" s="561"/>
      <c r="NQ288" s="570"/>
      <c r="NR288" s="561"/>
      <c r="NS288" s="570"/>
      <c r="NT288" s="561"/>
      <c r="NU288" s="570"/>
      <c r="NV288" s="561"/>
      <c r="NW288" s="570"/>
      <c r="NX288" s="561"/>
      <c r="NY288" s="570"/>
      <c r="NZ288" s="561"/>
      <c r="OA288" s="570"/>
      <c r="OB288" s="561"/>
      <c r="OC288" s="570"/>
      <c r="OD288" s="561"/>
      <c r="OE288" s="570"/>
      <c r="OF288" s="561"/>
      <c r="OG288" s="570"/>
      <c r="OH288" s="561"/>
      <c r="OI288" s="570"/>
      <c r="OJ288" s="561"/>
      <c r="OK288" s="570"/>
      <c r="OL288" s="561"/>
      <c r="OM288" s="570"/>
      <c r="ON288" s="561"/>
      <c r="OO288" s="570"/>
      <c r="OP288" s="561"/>
      <c r="OQ288" s="570"/>
      <c r="OR288" s="561"/>
      <c r="OS288" s="570"/>
      <c r="OT288" s="561"/>
      <c r="OU288" s="570"/>
      <c r="OV288" s="561"/>
      <c r="OW288" s="570"/>
      <c r="OX288" s="561"/>
      <c r="OY288" s="570"/>
      <c r="OZ288" s="561"/>
      <c r="PA288" s="570"/>
      <c r="PB288" s="561"/>
      <c r="PC288" s="570"/>
      <c r="PD288" s="561"/>
      <c r="PE288" s="570"/>
      <c r="PF288" s="561"/>
      <c r="PG288" s="570"/>
      <c r="PH288" s="561"/>
      <c r="PI288" s="570"/>
      <c r="PJ288" s="561"/>
      <c r="PK288" s="570"/>
      <c r="PL288" s="561"/>
      <c r="PM288" s="570"/>
      <c r="PN288" s="561"/>
      <c r="PO288" s="570"/>
      <c r="PP288" s="561"/>
      <c r="PQ288" s="570"/>
      <c r="PR288" s="561"/>
      <c r="PS288" s="570"/>
      <c r="PT288" s="561"/>
      <c r="PU288" s="570"/>
      <c r="PV288" s="561"/>
      <c r="PW288" s="570"/>
      <c r="PX288" s="561"/>
      <c r="PY288" s="570"/>
      <c r="PZ288" s="561"/>
      <c r="QA288" s="570"/>
      <c r="QB288" s="561"/>
      <c r="QC288" s="570"/>
      <c r="QD288" s="561"/>
      <c r="QE288" s="570"/>
      <c r="QF288" s="561"/>
      <c r="QG288" s="570"/>
      <c r="QH288" s="561"/>
      <c r="QI288" s="570"/>
      <c r="QJ288" s="561"/>
      <c r="QK288" s="570"/>
      <c r="QL288" s="561"/>
      <c r="QM288" s="570"/>
      <c r="QN288" s="561"/>
      <c r="QO288" s="570"/>
      <c r="QP288" s="561"/>
      <c r="QQ288" s="570"/>
      <c r="QR288" s="561"/>
      <c r="QS288" s="570"/>
      <c r="QT288" s="561"/>
      <c r="QU288" s="570"/>
      <c r="QV288" s="561"/>
      <c r="QW288" s="570"/>
      <c r="QX288" s="561"/>
      <c r="QY288" s="570"/>
      <c r="QZ288" s="561"/>
      <c r="RA288" s="570"/>
      <c r="RB288" s="561"/>
      <c r="RC288" s="570"/>
      <c r="RD288" s="561"/>
      <c r="RE288" s="570"/>
      <c r="RF288" s="561"/>
      <c r="RG288" s="570"/>
      <c r="RH288" s="561"/>
      <c r="RI288" s="570"/>
      <c r="RJ288" s="561"/>
      <c r="RK288" s="570"/>
      <c r="RL288" s="561"/>
      <c r="RM288" s="570"/>
      <c r="RN288" s="561"/>
      <c r="RO288" s="570"/>
      <c r="RP288" s="561"/>
      <c r="RQ288" s="570"/>
      <c r="RR288" s="561"/>
      <c r="RS288" s="570"/>
      <c r="RT288" s="561"/>
      <c r="RU288" s="570"/>
      <c r="RV288" s="561"/>
      <c r="RW288" s="570"/>
      <c r="RX288" s="561"/>
      <c r="RY288" s="570"/>
      <c r="RZ288" s="561"/>
      <c r="SA288" s="570"/>
      <c r="SB288" s="561"/>
      <c r="SC288" s="570"/>
      <c r="SD288" s="561"/>
      <c r="SE288" s="570"/>
      <c r="SF288" s="561"/>
      <c r="SG288" s="570"/>
      <c r="SH288" s="561"/>
      <c r="SI288" s="570"/>
      <c r="SJ288" s="561"/>
      <c r="SK288" s="570"/>
      <c r="SL288" s="561"/>
      <c r="SM288" s="570"/>
      <c r="SN288" s="561"/>
      <c r="SO288" s="570"/>
      <c r="SP288" s="561"/>
      <c r="SQ288" s="570"/>
      <c r="SR288" s="561"/>
      <c r="SS288" s="570"/>
      <c r="ST288" s="561"/>
      <c r="SU288" s="570"/>
      <c r="SV288" s="561"/>
      <c r="SW288" s="570"/>
      <c r="SX288" s="561"/>
      <c r="SY288" s="570"/>
      <c r="SZ288" s="561"/>
      <c r="TA288" s="570"/>
      <c r="TB288" s="561"/>
      <c r="TC288" s="570"/>
      <c r="TD288" s="561"/>
      <c r="TE288" s="570"/>
      <c r="TF288" s="561"/>
      <c r="TG288" s="570"/>
      <c r="TH288" s="561"/>
      <c r="TI288" s="570"/>
      <c r="TJ288" s="561"/>
      <c r="TK288" s="570"/>
      <c r="TL288" s="561"/>
      <c r="TM288" s="570"/>
      <c r="TN288" s="561"/>
      <c r="TO288" s="570"/>
      <c r="TP288" s="561"/>
      <c r="TQ288" s="570"/>
      <c r="TR288" s="561"/>
      <c r="TS288" s="570"/>
      <c r="TT288" s="561"/>
      <c r="TU288" s="570"/>
      <c r="TV288" s="561"/>
      <c r="TW288" s="570"/>
      <c r="TX288" s="561"/>
      <c r="TY288" s="570"/>
      <c r="TZ288" s="561"/>
      <c r="UA288" s="570"/>
      <c r="UB288" s="561"/>
      <c r="UC288" s="570"/>
      <c r="UD288" s="561"/>
      <c r="UE288" s="570"/>
      <c r="UF288" s="561"/>
      <c r="UG288" s="570"/>
      <c r="UH288" s="561"/>
      <c r="UI288" s="570"/>
      <c r="UJ288" s="561"/>
      <c r="UK288" s="570"/>
      <c r="UL288" s="561"/>
      <c r="UM288" s="570"/>
      <c r="UN288" s="561"/>
      <c r="UO288" s="570"/>
      <c r="UP288" s="561"/>
      <c r="UQ288" s="570"/>
      <c r="UR288" s="561"/>
      <c r="US288" s="570"/>
      <c r="UT288" s="561"/>
      <c r="UU288" s="570"/>
      <c r="UV288" s="561"/>
      <c r="UW288" s="570"/>
      <c r="UX288" s="561"/>
      <c r="UY288" s="570"/>
      <c r="UZ288" s="561"/>
      <c r="VA288" s="570"/>
      <c r="VB288" s="561"/>
      <c r="VC288" s="570"/>
      <c r="VD288" s="561"/>
      <c r="VE288" s="570"/>
      <c r="VF288" s="561"/>
      <c r="VG288" s="570"/>
      <c r="VH288" s="561"/>
      <c r="VI288" s="570"/>
      <c r="VJ288" s="561"/>
      <c r="VK288" s="570"/>
      <c r="VL288" s="561"/>
      <c r="VM288" s="570"/>
      <c r="VN288" s="561"/>
      <c r="VO288" s="570"/>
      <c r="VP288" s="561"/>
      <c r="VQ288" s="570"/>
      <c r="VR288" s="561"/>
      <c r="VS288" s="570"/>
      <c r="VT288" s="561"/>
      <c r="VU288" s="570"/>
      <c r="VV288" s="561"/>
      <c r="VW288" s="570"/>
      <c r="VX288" s="561"/>
      <c r="VY288" s="570"/>
      <c r="VZ288" s="561"/>
      <c r="WA288" s="570"/>
      <c r="WB288" s="561"/>
      <c r="WC288" s="570"/>
      <c r="WD288" s="561"/>
      <c r="WE288" s="570"/>
      <c r="WF288" s="561"/>
      <c r="WG288" s="570"/>
      <c r="WH288" s="561"/>
      <c r="WI288" s="570"/>
      <c r="WJ288" s="561"/>
      <c r="WK288" s="570"/>
    </row>
    <row r="289" s="197" customFormat="1" ht="12.75" customHeight="1">
      <c r="A289" s="635">
        <v>22</v>
      </c>
      <c r="B289" s="190" t="s">
        <v>291</v>
      </c>
      <c r="C289" s="649" t="s">
        <v>336</v>
      </c>
      <c r="D289" s="363"/>
      <c r="E289" s="171"/>
      <c r="F289" s="629"/>
      <c r="G289" s="56" t="s">
        <v>337</v>
      </c>
      <c r="H289" s="648">
        <v>1300</v>
      </c>
      <c r="I289" s="650">
        <v>0</v>
      </c>
      <c r="J289" s="651">
        <v>200</v>
      </c>
      <c r="K289" s="652"/>
      <c r="L289" s="550">
        <f>M289+N289</f>
        <v>28.599999999999998</v>
      </c>
      <c r="M289" s="206">
        <v>1.7</v>
      </c>
      <c r="N289" s="206">
        <v>26.899999999999999</v>
      </c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75"/>
      <c r="BH289" s="197"/>
      <c r="BI289" s="275"/>
      <c r="BJ289" s="197"/>
      <c r="BK289" s="275"/>
      <c r="BL289" s="197"/>
      <c r="BM289" s="275"/>
      <c r="BN289" s="197"/>
      <c r="BO289" s="275"/>
      <c r="BP289" s="197"/>
      <c r="BQ289" s="275"/>
      <c r="BR289" s="197"/>
      <c r="BS289" s="275"/>
      <c r="BT289" s="197"/>
      <c r="BU289" s="275"/>
      <c r="BV289" s="197"/>
      <c r="BW289" s="275"/>
      <c r="BX289" s="197"/>
      <c r="BY289" s="275"/>
      <c r="BZ289" s="197"/>
      <c r="CA289" s="275"/>
      <c r="CB289" s="197"/>
      <c r="CC289" s="275"/>
      <c r="CD289" s="197"/>
      <c r="CE289" s="275"/>
      <c r="CF289" s="197"/>
      <c r="CG289" s="275"/>
      <c r="CH289" s="197"/>
      <c r="CI289" s="275"/>
      <c r="CJ289" s="197"/>
      <c r="CK289" s="275"/>
      <c r="CL289" s="197"/>
      <c r="CM289" s="275"/>
      <c r="CN289" s="197"/>
      <c r="CO289" s="275"/>
      <c r="CP289" s="197"/>
      <c r="CQ289" s="275"/>
      <c r="CR289" s="197"/>
      <c r="CS289" s="275"/>
      <c r="CT289" s="197"/>
      <c r="CU289" s="275"/>
      <c r="CV289" s="197"/>
      <c r="CW289" s="275"/>
      <c r="CX289" s="197"/>
      <c r="CY289" s="275"/>
      <c r="CZ289" s="197"/>
      <c r="DA289" s="275"/>
      <c r="DB289" s="197"/>
      <c r="DC289" s="275"/>
      <c r="DD289" s="197"/>
      <c r="DE289" s="275"/>
      <c r="DF289" s="197"/>
      <c r="DG289" s="275"/>
      <c r="DH289" s="197"/>
      <c r="DI289" s="275"/>
      <c r="DJ289" s="197"/>
      <c r="DK289" s="275"/>
      <c r="DL289" s="197"/>
      <c r="DM289" s="275"/>
      <c r="DN289" s="197"/>
      <c r="DO289" s="275"/>
      <c r="DP289" s="197"/>
      <c r="DQ289" s="275"/>
      <c r="DR289" s="197"/>
      <c r="DS289" s="275"/>
      <c r="DT289" s="197"/>
      <c r="DU289" s="275"/>
      <c r="DV289" s="197"/>
      <c r="DW289" s="275"/>
      <c r="DX289" s="197"/>
      <c r="DY289" s="275"/>
      <c r="DZ289" s="197"/>
      <c r="EA289" s="275"/>
      <c r="EB289" s="197"/>
      <c r="EC289" s="275"/>
      <c r="ED289" s="197"/>
      <c r="EE289" s="275"/>
      <c r="EF289" s="197"/>
      <c r="EG289" s="275"/>
      <c r="EH289" s="197"/>
      <c r="EI289" s="275"/>
      <c r="EJ289" s="197"/>
      <c r="EK289" s="275"/>
      <c r="EL289" s="197"/>
      <c r="EM289" s="275"/>
      <c r="EN289" s="197"/>
      <c r="EO289" s="275"/>
      <c r="EP289" s="197"/>
      <c r="EQ289" s="275"/>
      <c r="ER289" s="197"/>
      <c r="ES289" s="275"/>
      <c r="ET289" s="197"/>
      <c r="EU289" s="275"/>
      <c r="EV289" s="197"/>
      <c r="EW289" s="275"/>
      <c r="EX289" s="197"/>
      <c r="EY289" s="275"/>
      <c r="EZ289" s="197"/>
      <c r="FA289" s="275"/>
      <c r="FB289" s="197"/>
      <c r="FC289" s="275"/>
      <c r="FD289" s="197"/>
      <c r="FE289" s="275"/>
      <c r="FF289" s="197"/>
      <c r="FG289" s="275"/>
      <c r="FH289" s="197"/>
      <c r="FI289" s="275"/>
      <c r="FJ289" s="197"/>
      <c r="FK289" s="275"/>
      <c r="FL289" s="197"/>
      <c r="FM289" s="275"/>
      <c r="FN289" s="197"/>
      <c r="FO289" s="275"/>
      <c r="FP289" s="197"/>
      <c r="FQ289" s="275"/>
      <c r="FR289" s="197"/>
      <c r="FS289" s="275"/>
      <c r="FT289" s="197"/>
      <c r="FU289" s="275"/>
      <c r="FV289" s="197"/>
      <c r="FW289" s="275"/>
      <c r="FX289" s="197"/>
      <c r="FY289" s="275"/>
      <c r="FZ289" s="197"/>
      <c r="GA289" s="275"/>
      <c r="GB289" s="197"/>
      <c r="GC289" s="275"/>
      <c r="GD289" s="197"/>
      <c r="GE289" s="275"/>
      <c r="GF289" s="197"/>
      <c r="GG289" s="275"/>
      <c r="GH289" s="197"/>
      <c r="GI289" s="275"/>
      <c r="GJ289" s="197"/>
      <c r="GK289" s="275"/>
      <c r="GL289" s="197"/>
      <c r="GM289" s="275"/>
      <c r="GN289" s="197"/>
      <c r="GO289" s="275"/>
      <c r="GP289" s="197"/>
      <c r="GQ289" s="275"/>
      <c r="GR289" s="197"/>
      <c r="GS289" s="275"/>
      <c r="GT289" s="197"/>
      <c r="GU289" s="275"/>
      <c r="GV289" s="197"/>
      <c r="GW289" s="275"/>
      <c r="GX289" s="197"/>
      <c r="GY289" s="275"/>
      <c r="GZ289" s="197"/>
      <c r="HA289" s="275"/>
      <c r="HB289" s="197"/>
      <c r="HC289" s="275"/>
      <c r="HD289" s="197"/>
      <c r="HE289" s="275"/>
      <c r="HF289" s="197"/>
      <c r="HG289" s="275"/>
      <c r="HH289" s="197"/>
      <c r="HI289" s="275"/>
      <c r="HJ289" s="197"/>
      <c r="HK289" s="275"/>
      <c r="HL289" s="197"/>
      <c r="HM289" s="275"/>
      <c r="HN289" s="197"/>
      <c r="HO289" s="275"/>
      <c r="HP289" s="197"/>
      <c r="HQ289" s="275"/>
      <c r="HR289" s="197"/>
      <c r="HS289" s="275"/>
      <c r="HT289" s="197"/>
      <c r="HU289" s="275"/>
      <c r="HV289" s="197"/>
      <c r="HW289" s="275"/>
      <c r="HX289" s="197"/>
      <c r="HY289" s="275"/>
      <c r="HZ289" s="197"/>
      <c r="IA289" s="275"/>
      <c r="IB289" s="197"/>
      <c r="IC289" s="275"/>
      <c r="ID289" s="197"/>
      <c r="IE289" s="275"/>
      <c r="IF289" s="197"/>
      <c r="IG289" s="275"/>
      <c r="IH289" s="197"/>
      <c r="II289" s="275"/>
      <c r="IJ289" s="197"/>
      <c r="IK289" s="275"/>
      <c r="IL289" s="197"/>
      <c r="IM289" s="275"/>
      <c r="IN289" s="197"/>
      <c r="IO289" s="275"/>
      <c r="IP289" s="197"/>
      <c r="IQ289" s="275"/>
      <c r="IR289" s="197"/>
      <c r="IS289" s="275"/>
      <c r="IT289" s="197"/>
      <c r="IU289" s="275"/>
      <c r="IV289" s="197"/>
      <c r="IW289" s="275"/>
      <c r="IX289" s="197"/>
      <c r="IY289" s="275"/>
      <c r="IZ289" s="197"/>
      <c r="JA289" s="275"/>
      <c r="JB289" s="197"/>
      <c r="JC289" s="275"/>
      <c r="JD289" s="197"/>
      <c r="JE289" s="275"/>
      <c r="JF289" s="197"/>
      <c r="JG289" s="275"/>
      <c r="JH289" s="197"/>
      <c r="JI289" s="275"/>
      <c r="JJ289" s="197"/>
      <c r="JK289" s="275"/>
      <c r="JL289" s="197"/>
      <c r="JM289" s="275"/>
      <c r="JN289" s="197"/>
      <c r="JO289" s="275"/>
      <c r="JP289" s="197"/>
      <c r="JQ289" s="275"/>
      <c r="JR289" s="197"/>
      <c r="JS289" s="275"/>
      <c r="JT289" s="197"/>
      <c r="JU289" s="275"/>
      <c r="JV289" s="197"/>
      <c r="JW289" s="275"/>
      <c r="JX289" s="197"/>
      <c r="JY289" s="275"/>
      <c r="JZ289" s="197"/>
      <c r="KA289" s="275"/>
      <c r="KB289" s="197"/>
      <c r="KC289" s="275"/>
      <c r="KD289" s="197"/>
      <c r="KE289" s="275"/>
      <c r="KF289" s="197"/>
      <c r="KG289" s="275"/>
      <c r="KH289" s="197"/>
      <c r="KI289" s="275"/>
      <c r="KJ289" s="197"/>
      <c r="KK289" s="275"/>
      <c r="KL289" s="197"/>
      <c r="KM289" s="275"/>
      <c r="KN289" s="197"/>
      <c r="KO289" s="275"/>
      <c r="KP289" s="197"/>
      <c r="KQ289" s="275"/>
      <c r="KR289" s="197"/>
      <c r="KS289" s="275"/>
      <c r="KT289" s="197"/>
      <c r="KU289" s="275"/>
      <c r="KV289" s="197"/>
      <c r="KW289" s="275"/>
      <c r="KX289" s="197"/>
      <c r="KY289" s="275"/>
      <c r="KZ289" s="197"/>
      <c r="LA289" s="275"/>
      <c r="LB289" s="197"/>
      <c r="LC289" s="275"/>
      <c r="LD289" s="197"/>
      <c r="LE289" s="275"/>
      <c r="LF289" s="197"/>
      <c r="LG289" s="275"/>
      <c r="LH289" s="197"/>
      <c r="LI289" s="275"/>
      <c r="LJ289" s="197"/>
      <c r="LK289" s="275"/>
      <c r="LL289" s="197"/>
      <c r="LM289" s="275"/>
      <c r="LN289" s="197"/>
      <c r="LO289" s="275"/>
      <c r="LP289" s="197"/>
      <c r="LQ289" s="275"/>
      <c r="LR289" s="197"/>
      <c r="LS289" s="275"/>
      <c r="LT289" s="197"/>
      <c r="LU289" s="275"/>
      <c r="LV289" s="197"/>
      <c r="LW289" s="275"/>
      <c r="LX289" s="197"/>
      <c r="LY289" s="275"/>
      <c r="LZ289" s="197"/>
      <c r="MA289" s="275"/>
      <c r="MB289" s="197"/>
      <c r="MC289" s="275"/>
      <c r="MD289" s="197"/>
      <c r="ME289" s="275"/>
      <c r="MF289" s="197"/>
      <c r="MG289" s="275"/>
      <c r="MH289" s="197"/>
      <c r="MI289" s="275"/>
      <c r="MJ289" s="197"/>
      <c r="MK289" s="275"/>
      <c r="ML289" s="197"/>
      <c r="MM289" s="275"/>
      <c r="MN289" s="197"/>
      <c r="MO289" s="275"/>
      <c r="MP289" s="197"/>
      <c r="MQ289" s="275"/>
      <c r="MR289" s="197"/>
      <c r="MS289" s="275"/>
      <c r="MT289" s="197"/>
      <c r="MU289" s="275"/>
      <c r="MV289" s="197"/>
      <c r="MW289" s="275"/>
      <c r="MX289" s="197"/>
      <c r="MY289" s="275"/>
      <c r="MZ289" s="197"/>
      <c r="NA289" s="275"/>
      <c r="NB289" s="197"/>
      <c r="NC289" s="275"/>
      <c r="ND289" s="197"/>
      <c r="NE289" s="275"/>
      <c r="NF289" s="197"/>
      <c r="NG289" s="275"/>
      <c r="NH289" s="197"/>
      <c r="NI289" s="275"/>
      <c r="NJ289" s="197"/>
      <c r="NK289" s="275"/>
      <c r="NL289" s="197"/>
      <c r="NM289" s="275"/>
      <c r="NN289" s="197"/>
      <c r="NO289" s="275"/>
      <c r="NP289" s="197"/>
      <c r="NQ289" s="275"/>
      <c r="NR289" s="197"/>
      <c r="NS289" s="275"/>
      <c r="NT289" s="197"/>
      <c r="NU289" s="275"/>
      <c r="NV289" s="197"/>
      <c r="NW289" s="275"/>
      <c r="NX289" s="197"/>
      <c r="NY289" s="275"/>
      <c r="NZ289" s="197"/>
      <c r="OA289" s="275"/>
      <c r="OB289" s="197"/>
      <c r="OC289" s="275"/>
      <c r="OD289" s="197"/>
      <c r="OE289" s="275"/>
      <c r="OF289" s="197"/>
      <c r="OG289" s="275"/>
      <c r="OH289" s="197"/>
      <c r="OI289" s="275"/>
      <c r="OJ289" s="197"/>
      <c r="OK289" s="275"/>
      <c r="OL289" s="197"/>
      <c r="OM289" s="275"/>
      <c r="ON289" s="197"/>
      <c r="OO289" s="275"/>
      <c r="OP289" s="197"/>
      <c r="OQ289" s="275"/>
      <c r="OR289" s="197"/>
      <c r="OS289" s="275"/>
      <c r="OT289" s="197"/>
      <c r="OU289" s="275"/>
      <c r="OV289" s="197"/>
      <c r="OW289" s="275"/>
      <c r="OX289" s="197"/>
      <c r="OY289" s="275"/>
      <c r="OZ289" s="197"/>
      <c r="PA289" s="275"/>
      <c r="PB289" s="197"/>
      <c r="PC289" s="275"/>
      <c r="PD289" s="197"/>
      <c r="PE289" s="275"/>
      <c r="PF289" s="197"/>
      <c r="PG289" s="275"/>
      <c r="PH289" s="197"/>
      <c r="PI289" s="275"/>
      <c r="PJ289" s="197"/>
      <c r="PK289" s="275"/>
      <c r="PL289" s="197"/>
      <c r="PM289" s="275"/>
      <c r="PN289" s="197"/>
      <c r="PO289" s="275"/>
      <c r="PP289" s="197"/>
      <c r="PQ289" s="275"/>
      <c r="PR289" s="197"/>
      <c r="PS289" s="275"/>
      <c r="PT289" s="197"/>
      <c r="PU289" s="275"/>
      <c r="PV289" s="197"/>
      <c r="PW289" s="275"/>
      <c r="PX289" s="197"/>
      <c r="PY289" s="275"/>
      <c r="PZ289" s="197"/>
      <c r="QA289" s="275"/>
      <c r="QB289" s="197"/>
      <c r="QC289" s="275"/>
      <c r="QD289" s="197"/>
      <c r="QE289" s="275"/>
      <c r="QF289" s="197"/>
      <c r="QG289" s="275"/>
      <c r="QH289" s="197"/>
      <c r="QI289" s="275"/>
      <c r="QJ289" s="197"/>
      <c r="QK289" s="275"/>
      <c r="QL289" s="197"/>
      <c r="QM289" s="275"/>
      <c r="QN289" s="197"/>
      <c r="QO289" s="275"/>
      <c r="QP289" s="197"/>
      <c r="QQ289" s="275"/>
      <c r="QR289" s="197"/>
      <c r="QS289" s="275"/>
      <c r="QT289" s="197"/>
      <c r="QU289" s="275"/>
      <c r="QV289" s="197"/>
      <c r="QW289" s="275"/>
      <c r="QX289" s="197"/>
      <c r="QY289" s="275"/>
      <c r="QZ289" s="197"/>
      <c r="RA289" s="275"/>
      <c r="RB289" s="197"/>
      <c r="RC289" s="275"/>
      <c r="RD289" s="197"/>
      <c r="RE289" s="275"/>
      <c r="RF289" s="197"/>
      <c r="RG289" s="275"/>
      <c r="RH289" s="197"/>
      <c r="RI289" s="275"/>
      <c r="RJ289" s="197"/>
      <c r="RK289" s="275"/>
      <c r="RL289" s="197"/>
      <c r="RM289" s="275"/>
      <c r="RN289" s="197"/>
      <c r="RO289" s="275"/>
      <c r="RP289" s="197"/>
      <c r="RQ289" s="275"/>
      <c r="RR289" s="197"/>
      <c r="RS289" s="275"/>
      <c r="RT289" s="197"/>
      <c r="RU289" s="275"/>
      <c r="RV289" s="197"/>
      <c r="RW289" s="275"/>
      <c r="RX289" s="197"/>
      <c r="RY289" s="275"/>
      <c r="RZ289" s="197"/>
      <c r="SA289" s="275"/>
      <c r="SB289" s="197"/>
      <c r="SC289" s="275"/>
      <c r="SD289" s="197"/>
      <c r="SE289" s="275"/>
      <c r="SF289" s="197"/>
      <c r="SG289" s="275"/>
      <c r="SH289" s="197"/>
      <c r="SI289" s="275"/>
      <c r="SJ289" s="197"/>
      <c r="SK289" s="275"/>
      <c r="SL289" s="197"/>
      <c r="SM289" s="275"/>
      <c r="SN289" s="197"/>
      <c r="SO289" s="275"/>
      <c r="SP289" s="197"/>
      <c r="SQ289" s="275"/>
      <c r="SR289" s="197"/>
      <c r="SS289" s="275"/>
      <c r="ST289" s="197"/>
      <c r="SU289" s="275"/>
      <c r="SV289" s="197"/>
      <c r="SW289" s="275"/>
      <c r="SX289" s="197"/>
      <c r="SY289" s="275"/>
      <c r="SZ289" s="197"/>
      <c r="TA289" s="275"/>
      <c r="TB289" s="197"/>
      <c r="TC289" s="275"/>
      <c r="TD289" s="197"/>
      <c r="TE289" s="275"/>
      <c r="TF289" s="197"/>
      <c r="TG289" s="275"/>
      <c r="TH289" s="197"/>
      <c r="TI289" s="275"/>
      <c r="TJ289" s="197"/>
      <c r="TK289" s="275"/>
      <c r="TL289" s="197"/>
      <c r="TM289" s="275"/>
      <c r="TN289" s="197"/>
      <c r="TO289" s="275"/>
      <c r="TP289" s="197"/>
      <c r="TQ289" s="275"/>
      <c r="TR289" s="197"/>
      <c r="TS289" s="275"/>
      <c r="TT289" s="197"/>
      <c r="TU289" s="275"/>
      <c r="TV289" s="197"/>
      <c r="TW289" s="275"/>
      <c r="TX289" s="197"/>
      <c r="TY289" s="275"/>
      <c r="TZ289" s="197"/>
      <c r="UA289" s="275"/>
      <c r="UB289" s="197"/>
      <c r="UC289" s="275"/>
      <c r="UD289" s="197"/>
      <c r="UE289" s="275"/>
      <c r="UF289" s="197"/>
      <c r="UG289" s="275"/>
      <c r="UH289" s="197"/>
      <c r="UI289" s="275"/>
      <c r="UJ289" s="197"/>
      <c r="UK289" s="275"/>
      <c r="UL289" s="197"/>
      <c r="UM289" s="275"/>
      <c r="UN289" s="197"/>
      <c r="UO289" s="275"/>
      <c r="UP289" s="197"/>
      <c r="UQ289" s="275"/>
      <c r="UR289" s="197"/>
      <c r="US289" s="275"/>
      <c r="UT289" s="197"/>
      <c r="UU289" s="275"/>
      <c r="UV289" s="197"/>
      <c r="UW289" s="275"/>
      <c r="UX289" s="197"/>
      <c r="UY289" s="275"/>
      <c r="UZ289" s="197"/>
      <c r="VA289" s="275"/>
      <c r="VB289" s="197"/>
      <c r="VC289" s="275"/>
      <c r="VD289" s="197"/>
      <c r="VE289" s="275"/>
      <c r="VF289" s="197"/>
      <c r="VG289" s="275"/>
      <c r="VH289" s="197"/>
      <c r="VI289" s="275"/>
      <c r="VJ289" s="197"/>
      <c r="VK289" s="275"/>
      <c r="VL289" s="197"/>
      <c r="VM289" s="275"/>
      <c r="VN289" s="197"/>
      <c r="VO289" s="275"/>
      <c r="VP289" s="197"/>
      <c r="VQ289" s="275"/>
      <c r="VR289" s="197"/>
      <c r="VS289" s="275"/>
      <c r="VT289" s="197"/>
      <c r="VU289" s="275"/>
      <c r="VV289" s="197"/>
      <c r="VW289" s="275"/>
      <c r="VX289" s="197"/>
      <c r="VY289" s="275"/>
      <c r="VZ289" s="197"/>
      <c r="WA289" s="275"/>
      <c r="WB289" s="197"/>
      <c r="WC289" s="275"/>
      <c r="WD289" s="197"/>
      <c r="WE289" s="275"/>
      <c r="WF289" s="197"/>
      <c r="WG289" s="275"/>
      <c r="WH289" s="197"/>
      <c r="WI289" s="275"/>
      <c r="WJ289" s="197"/>
      <c r="WK289" s="275"/>
    </row>
    <row r="290" s="197" customFormat="1" ht="33" customHeight="1">
      <c r="A290" s="169"/>
      <c r="B290" s="190" t="s">
        <v>278</v>
      </c>
      <c r="C290" s="653" t="s">
        <v>279</v>
      </c>
      <c r="D290" s="4"/>
      <c r="E290" s="200"/>
      <c r="F290" s="200"/>
      <c r="G290" s="203"/>
      <c r="H290" s="202"/>
      <c r="I290" s="202"/>
      <c r="J290" s="203"/>
      <c r="K290" s="204"/>
      <c r="L290" s="550">
        <v>28.800000000000001</v>
      </c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7"/>
      <c r="BH290" s="197"/>
      <c r="BI290" s="197"/>
      <c r="BJ290" s="197"/>
      <c r="BK290" s="197"/>
      <c r="BL290" s="197"/>
      <c r="BM290" s="197"/>
      <c r="BN290" s="197"/>
      <c r="BO290" s="197"/>
      <c r="BP290" s="197"/>
      <c r="BQ290" s="197"/>
      <c r="BR290" s="197"/>
      <c r="BS290" s="197"/>
      <c r="BT290" s="197"/>
      <c r="BU290" s="197"/>
      <c r="BV290" s="197"/>
      <c r="BW290" s="197"/>
      <c r="BX290" s="197"/>
      <c r="BY290" s="197"/>
      <c r="BZ290" s="197"/>
      <c r="CA290" s="197"/>
      <c r="CB290" s="197"/>
      <c r="CC290" s="197"/>
      <c r="CD290" s="197"/>
      <c r="CE290" s="197"/>
      <c r="CF290" s="197"/>
      <c r="CG290" s="197"/>
      <c r="CH290" s="197"/>
      <c r="CI290" s="197"/>
      <c r="CJ290" s="197"/>
      <c r="CK290" s="197"/>
      <c r="CL290" s="197"/>
      <c r="CM290" s="197"/>
      <c r="CN290" s="197"/>
      <c r="CO290" s="197"/>
      <c r="CP290" s="197"/>
      <c r="CQ290" s="197"/>
      <c r="CR290" s="197"/>
      <c r="CS290" s="197"/>
      <c r="CT290" s="197"/>
      <c r="CU290" s="197"/>
      <c r="CV290" s="197"/>
      <c r="CW290" s="197"/>
      <c r="CX290" s="197"/>
      <c r="CY290" s="197"/>
      <c r="CZ290" s="197"/>
      <c r="DA290" s="197"/>
      <c r="DB290" s="197"/>
      <c r="DC290" s="197"/>
      <c r="DD290" s="197"/>
      <c r="DE290" s="197"/>
      <c r="DF290" s="197"/>
      <c r="DG290" s="197"/>
      <c r="DH290" s="197"/>
      <c r="DI290" s="197"/>
      <c r="DJ290" s="197"/>
      <c r="DK290" s="197"/>
      <c r="DL290" s="197"/>
      <c r="DM290" s="197"/>
      <c r="DN290" s="197"/>
      <c r="DO290" s="197"/>
      <c r="DP290" s="197"/>
      <c r="DQ290" s="197"/>
      <c r="DR290" s="197"/>
      <c r="DS290" s="197"/>
      <c r="DT290" s="197"/>
      <c r="DU290" s="197"/>
      <c r="DV290" s="197"/>
      <c r="DW290" s="197"/>
      <c r="DX290" s="197"/>
      <c r="DY290" s="197"/>
      <c r="DZ290" s="197"/>
      <c r="EA290" s="197"/>
      <c r="EB290" s="197"/>
      <c r="EC290" s="197"/>
      <c r="ED290" s="197"/>
      <c r="EE290" s="197"/>
      <c r="EF290" s="197"/>
      <c r="EG290" s="197"/>
      <c r="EH290" s="197"/>
      <c r="EI290" s="197"/>
      <c r="EJ290" s="197"/>
      <c r="EK290" s="197"/>
      <c r="EL290" s="197"/>
      <c r="EM290" s="197"/>
      <c r="EN290" s="197"/>
      <c r="EO290" s="197"/>
      <c r="EP290" s="197"/>
      <c r="EQ290" s="197"/>
      <c r="ER290" s="197"/>
      <c r="ES290" s="197"/>
      <c r="ET290" s="197"/>
      <c r="EU290" s="197"/>
      <c r="EV290" s="197"/>
      <c r="EW290" s="197"/>
      <c r="EX290" s="197"/>
      <c r="EY290" s="197"/>
      <c r="EZ290" s="197"/>
      <c r="FA290" s="197"/>
      <c r="FB290" s="197"/>
      <c r="FC290" s="197"/>
      <c r="FD290" s="197"/>
      <c r="FE290" s="197"/>
      <c r="FF290" s="197"/>
      <c r="FG290" s="197"/>
      <c r="FH290" s="197"/>
      <c r="FI290" s="197"/>
      <c r="FJ290" s="197"/>
      <c r="FK290" s="197"/>
      <c r="FL290" s="197"/>
      <c r="FM290" s="197"/>
      <c r="FN290" s="197"/>
      <c r="FO290" s="197"/>
      <c r="FP290" s="197"/>
      <c r="FQ290" s="197"/>
      <c r="FR290" s="197"/>
      <c r="FS290" s="197"/>
      <c r="FT290" s="197"/>
      <c r="FU290" s="197"/>
      <c r="FV290" s="197"/>
      <c r="FW290" s="197"/>
      <c r="FX290" s="197"/>
      <c r="FY290" s="197"/>
      <c r="FZ290" s="197"/>
      <c r="GA290" s="197"/>
      <c r="GB290" s="197"/>
      <c r="GC290" s="197"/>
      <c r="GD290" s="197"/>
      <c r="GE290" s="197"/>
      <c r="GF290" s="197"/>
      <c r="GG290" s="197"/>
      <c r="GH290" s="197"/>
      <c r="GI290" s="197"/>
      <c r="GJ290" s="197"/>
      <c r="GK290" s="197"/>
      <c r="GL290" s="197"/>
      <c r="GM290" s="197"/>
      <c r="GN290" s="197"/>
      <c r="GO290" s="197"/>
      <c r="GP290" s="197"/>
      <c r="GQ290" s="197"/>
      <c r="GR290" s="197"/>
      <c r="GS290" s="197"/>
      <c r="GT290" s="197"/>
      <c r="GU290" s="197"/>
      <c r="GV290" s="197"/>
      <c r="GW290" s="197"/>
      <c r="GX290" s="197"/>
      <c r="GY290" s="197"/>
      <c r="GZ290" s="197"/>
      <c r="HA290" s="197"/>
      <c r="HB290" s="197"/>
      <c r="HC290" s="197"/>
      <c r="HD290" s="197"/>
      <c r="HE290" s="197"/>
      <c r="HF290" s="197"/>
      <c r="HG290" s="197"/>
      <c r="HH290" s="197"/>
      <c r="HI290" s="197"/>
      <c r="HJ290" s="197"/>
      <c r="HK290" s="197"/>
      <c r="HL290" s="197"/>
      <c r="HM290" s="197"/>
      <c r="HN290" s="197"/>
      <c r="HO290" s="197"/>
      <c r="HP290" s="197"/>
      <c r="HQ290" s="197"/>
      <c r="HR290" s="197"/>
      <c r="HS290" s="197"/>
      <c r="HT290" s="197"/>
      <c r="HU290" s="197"/>
      <c r="HV290" s="197"/>
      <c r="HW290" s="197"/>
      <c r="HX290" s="197"/>
      <c r="HY290" s="197"/>
      <c r="HZ290" s="197"/>
      <c r="IA290" s="197"/>
      <c r="IB290" s="197"/>
      <c r="IC290" s="197"/>
      <c r="ID290" s="197"/>
      <c r="IE290" s="197"/>
      <c r="IF290" s="197"/>
      <c r="IG290" s="197"/>
      <c r="IH290" s="197"/>
      <c r="II290" s="197"/>
      <c r="IJ290" s="197"/>
      <c r="IK290" s="197"/>
      <c r="IL290" s="197"/>
      <c r="IM290" s="197"/>
      <c r="IN290" s="197"/>
      <c r="IO290" s="197"/>
      <c r="IP290" s="197"/>
      <c r="IQ290" s="197"/>
      <c r="IR290" s="197"/>
      <c r="IS290" s="197"/>
      <c r="IT290" s="197"/>
      <c r="IU290" s="197"/>
      <c r="IV290" s="197"/>
      <c r="IW290" s="197"/>
      <c r="IX290" s="197"/>
      <c r="IY290" s="197"/>
      <c r="IZ290" s="197"/>
      <c r="JA290" s="197"/>
      <c r="JB290" s="197"/>
      <c r="JC290" s="197"/>
      <c r="JD290" s="197"/>
      <c r="JE290" s="197"/>
      <c r="JF290" s="197"/>
      <c r="JG290" s="197"/>
      <c r="JH290" s="197"/>
      <c r="JI290" s="197"/>
      <c r="JJ290" s="197"/>
      <c r="JK290" s="197"/>
      <c r="JL290" s="197"/>
      <c r="JM290" s="197"/>
      <c r="JN290" s="197"/>
      <c r="JO290" s="197"/>
      <c r="JP290" s="197"/>
      <c r="JQ290" s="197"/>
      <c r="JR290" s="197"/>
      <c r="JS290" s="197"/>
      <c r="JT290" s="197"/>
      <c r="JU290" s="197"/>
      <c r="JV290" s="197"/>
      <c r="JW290" s="197"/>
      <c r="JX290" s="197"/>
      <c r="JY290" s="197"/>
      <c r="JZ290" s="197"/>
      <c r="KA290" s="197"/>
      <c r="KB290" s="197"/>
      <c r="KC290" s="197"/>
      <c r="KD290" s="197"/>
      <c r="KE290" s="197"/>
      <c r="KF290" s="197"/>
      <c r="KG290" s="197"/>
      <c r="KH290" s="197"/>
      <c r="KI290" s="197"/>
      <c r="KJ290" s="197"/>
      <c r="KK290" s="197"/>
      <c r="KL290" s="197"/>
      <c r="KM290" s="197"/>
      <c r="KN290" s="197"/>
      <c r="KO290" s="197"/>
      <c r="KP290" s="197"/>
      <c r="KQ290" s="197"/>
      <c r="KR290" s="197"/>
      <c r="KS290" s="197"/>
      <c r="KT290" s="197"/>
      <c r="KU290" s="197"/>
      <c r="KV290" s="197"/>
      <c r="KW290" s="197"/>
      <c r="KX290" s="197"/>
      <c r="KY290" s="197"/>
      <c r="KZ290" s="197"/>
      <c r="LA290" s="197"/>
      <c r="LB290" s="197"/>
      <c r="LC290" s="197"/>
      <c r="LD290" s="197"/>
      <c r="LE290" s="197"/>
      <c r="LF290" s="197"/>
      <c r="LG290" s="197"/>
      <c r="LH290" s="197"/>
      <c r="LI290" s="197"/>
      <c r="LJ290" s="197"/>
      <c r="LK290" s="197"/>
      <c r="LL290" s="197"/>
      <c r="LM290" s="197"/>
      <c r="LN290" s="197"/>
      <c r="LO290" s="197"/>
      <c r="LP290" s="197"/>
      <c r="LQ290" s="197"/>
      <c r="LR290" s="197"/>
      <c r="LS290" s="197"/>
      <c r="LT290" s="197"/>
      <c r="LU290" s="197"/>
      <c r="LV290" s="197"/>
      <c r="LW290" s="197"/>
      <c r="LX290" s="197"/>
      <c r="LY290" s="197"/>
      <c r="LZ290" s="197"/>
      <c r="MA290" s="197"/>
      <c r="MB290" s="197"/>
      <c r="MC290" s="197"/>
      <c r="MD290" s="197"/>
      <c r="ME290" s="197"/>
      <c r="MF290" s="197"/>
      <c r="MG290" s="197"/>
      <c r="MH290" s="197"/>
      <c r="MI290" s="197"/>
      <c r="MJ290" s="197"/>
      <c r="MK290" s="197"/>
      <c r="ML290" s="197"/>
      <c r="MM290" s="197"/>
      <c r="MN290" s="197"/>
      <c r="MO290" s="197"/>
      <c r="MP290" s="197"/>
      <c r="MQ290" s="197"/>
      <c r="MR290" s="197"/>
      <c r="MS290" s="197"/>
      <c r="MT290" s="197"/>
      <c r="MU290" s="197"/>
      <c r="MV290" s="197"/>
      <c r="MW290" s="197"/>
      <c r="MX290" s="197"/>
      <c r="MY290" s="197"/>
      <c r="MZ290" s="197"/>
      <c r="NA290" s="197"/>
      <c r="NB290" s="197"/>
      <c r="NC290" s="197"/>
      <c r="ND290" s="197"/>
      <c r="NE290" s="197"/>
      <c r="NF290" s="197"/>
      <c r="NG290" s="197"/>
      <c r="NH290" s="197"/>
      <c r="NI290" s="197"/>
      <c r="NJ290" s="197"/>
      <c r="NK290" s="197"/>
      <c r="NL290" s="197"/>
      <c r="NM290" s="197"/>
      <c r="NN290" s="197"/>
      <c r="NO290" s="197"/>
      <c r="NP290" s="197"/>
      <c r="NQ290" s="197"/>
      <c r="NR290" s="197"/>
      <c r="NS290" s="197"/>
      <c r="NT290" s="197"/>
      <c r="NU290" s="197"/>
      <c r="NV290" s="197"/>
      <c r="NW290" s="197"/>
      <c r="NX290" s="197"/>
      <c r="NY290" s="197"/>
      <c r="NZ290" s="197"/>
      <c r="OA290" s="197"/>
      <c r="OB290" s="197"/>
      <c r="OC290" s="197"/>
      <c r="OD290" s="197"/>
      <c r="OE290" s="197"/>
      <c r="OF290" s="197"/>
      <c r="OG290" s="197"/>
      <c r="OH290" s="197"/>
      <c r="OI290" s="197"/>
      <c r="OJ290" s="197"/>
      <c r="OK290" s="197"/>
      <c r="OL290" s="197"/>
      <c r="OM290" s="197"/>
      <c r="ON290" s="197"/>
      <c r="OO290" s="197"/>
      <c r="OP290" s="197"/>
      <c r="OQ290" s="197"/>
      <c r="OR290" s="197"/>
      <c r="OS290" s="197"/>
      <c r="OT290" s="197"/>
      <c r="OU290" s="197"/>
      <c r="OV290" s="197"/>
      <c r="OW290" s="197"/>
      <c r="OX290" s="197"/>
      <c r="OY290" s="197"/>
      <c r="OZ290" s="197"/>
      <c r="PA290" s="197"/>
      <c r="PB290" s="197"/>
      <c r="PC290" s="197"/>
      <c r="PD290" s="197"/>
      <c r="PE290" s="197"/>
      <c r="PF290" s="197"/>
      <c r="PG290" s="197"/>
      <c r="PH290" s="197"/>
      <c r="PI290" s="197"/>
      <c r="PJ290" s="197"/>
      <c r="PK290" s="197"/>
      <c r="PL290" s="197"/>
      <c r="PM290" s="197"/>
      <c r="PN290" s="197"/>
      <c r="PO290" s="197"/>
      <c r="PP290" s="197"/>
      <c r="PQ290" s="197"/>
      <c r="PR290" s="197"/>
      <c r="PS290" s="197"/>
      <c r="PT290" s="197"/>
      <c r="PU290" s="197"/>
      <c r="PV290" s="197"/>
      <c r="PW290" s="197"/>
      <c r="PX290" s="197"/>
      <c r="PY290" s="197"/>
      <c r="PZ290" s="197"/>
      <c r="QA290" s="197"/>
      <c r="QB290" s="197"/>
      <c r="QC290" s="197"/>
      <c r="QD290" s="197"/>
      <c r="QE290" s="197"/>
      <c r="QF290" s="197"/>
      <c r="QG290" s="197"/>
      <c r="QH290" s="197"/>
      <c r="QI290" s="197"/>
      <c r="QJ290" s="197"/>
      <c r="QK290" s="197"/>
      <c r="QL290" s="197"/>
      <c r="QM290" s="197"/>
      <c r="QN290" s="197"/>
      <c r="QO290" s="197"/>
      <c r="QP290" s="197"/>
      <c r="QQ290" s="197"/>
      <c r="QR290" s="197"/>
      <c r="QS290" s="197"/>
      <c r="QT290" s="197"/>
      <c r="QU290" s="197"/>
      <c r="QV290" s="197"/>
      <c r="QW290" s="197"/>
      <c r="QX290" s="197"/>
      <c r="QY290" s="197"/>
      <c r="QZ290" s="197"/>
      <c r="RA290" s="197"/>
      <c r="RB290" s="197"/>
      <c r="RC290" s="197"/>
      <c r="RD290" s="197"/>
      <c r="RE290" s="197"/>
      <c r="RF290" s="197"/>
      <c r="RG290" s="197"/>
      <c r="RH290" s="197"/>
      <c r="RI290" s="197"/>
      <c r="RJ290" s="197"/>
      <c r="RK290" s="197"/>
      <c r="RL290" s="197"/>
      <c r="RM290" s="197"/>
      <c r="RN290" s="197"/>
      <c r="RO290" s="197"/>
      <c r="RP290" s="197"/>
      <c r="RQ290" s="197"/>
      <c r="RR290" s="197"/>
      <c r="RS290" s="197"/>
      <c r="RT290" s="197"/>
      <c r="RU290" s="197"/>
      <c r="RV290" s="197"/>
      <c r="RW290" s="197"/>
      <c r="RX290" s="197"/>
      <c r="RY290" s="197"/>
      <c r="RZ290" s="197"/>
      <c r="SA290" s="197"/>
      <c r="SB290" s="197"/>
      <c r="SC290" s="197"/>
      <c r="SD290" s="197"/>
      <c r="SE290" s="197"/>
      <c r="SF290" s="197"/>
      <c r="SG290" s="197"/>
      <c r="SH290" s="197"/>
      <c r="SI290" s="197"/>
      <c r="SJ290" s="197"/>
      <c r="SK290" s="197"/>
      <c r="SL290" s="197"/>
      <c r="SM290" s="197"/>
      <c r="SN290" s="197"/>
      <c r="SO290" s="197"/>
      <c r="SP290" s="197"/>
      <c r="SQ290" s="197"/>
      <c r="SR290" s="197"/>
      <c r="SS290" s="197"/>
      <c r="ST290" s="197"/>
      <c r="SU290" s="197"/>
      <c r="SV290" s="197"/>
      <c r="SW290" s="197"/>
      <c r="SX290" s="197"/>
      <c r="SY290" s="197"/>
      <c r="SZ290" s="197"/>
      <c r="TA290" s="197"/>
      <c r="TB290" s="197"/>
      <c r="TC290" s="197"/>
      <c r="TD290" s="197"/>
      <c r="TE290" s="197"/>
      <c r="TF290" s="197"/>
      <c r="TG290" s="197"/>
      <c r="TH290" s="197"/>
      <c r="TI290" s="197"/>
      <c r="TJ290" s="197"/>
      <c r="TK290" s="197"/>
      <c r="TL290" s="197"/>
      <c r="TM290" s="197"/>
      <c r="TN290" s="197"/>
      <c r="TO290" s="197"/>
      <c r="TP290" s="197"/>
      <c r="TQ290" s="197"/>
      <c r="TR290" s="197"/>
      <c r="TS290" s="197"/>
      <c r="TT290" s="197"/>
      <c r="TU290" s="197"/>
      <c r="TV290" s="197"/>
      <c r="TW290" s="197"/>
      <c r="TX290" s="197"/>
      <c r="TY290" s="197"/>
      <c r="TZ290" s="197"/>
      <c r="UA290" s="197"/>
      <c r="UB290" s="197"/>
      <c r="UC290" s="197"/>
      <c r="UD290" s="197"/>
      <c r="UE290" s="197"/>
      <c r="UF290" s="197"/>
      <c r="UG290" s="197"/>
      <c r="UH290" s="197"/>
      <c r="UI290" s="197"/>
      <c r="UJ290" s="197"/>
      <c r="UK290" s="197"/>
      <c r="UL290" s="197"/>
      <c r="UM290" s="197"/>
      <c r="UN290" s="197"/>
      <c r="UO290" s="197"/>
      <c r="UP290" s="197"/>
      <c r="UQ290" s="197"/>
      <c r="UR290" s="197"/>
      <c r="US290" s="197"/>
      <c r="UT290" s="197"/>
      <c r="UU290" s="197"/>
      <c r="UV290" s="197"/>
      <c r="UW290" s="197"/>
      <c r="UX290" s="197"/>
      <c r="UY290" s="197"/>
      <c r="UZ290" s="197"/>
      <c r="VA290" s="197"/>
      <c r="VB290" s="197"/>
      <c r="VC290" s="197"/>
      <c r="VD290" s="197"/>
      <c r="VE290" s="197"/>
      <c r="VF290" s="197"/>
      <c r="VG290" s="197"/>
      <c r="VH290" s="197"/>
      <c r="VI290" s="197"/>
      <c r="VJ290" s="197"/>
      <c r="VK290" s="197"/>
      <c r="VL290" s="197"/>
      <c r="VM290" s="197"/>
      <c r="VN290" s="197"/>
      <c r="VO290" s="197"/>
      <c r="VP290" s="197"/>
      <c r="VQ290" s="197"/>
      <c r="VR290" s="197"/>
      <c r="VS290" s="197"/>
      <c r="VT290" s="197"/>
      <c r="VU290" s="197"/>
      <c r="VV290" s="197"/>
      <c r="VW290" s="197"/>
      <c r="VX290" s="197"/>
      <c r="VY290" s="197"/>
      <c r="VZ290" s="197"/>
      <c r="WA290" s="197"/>
      <c r="WB290" s="197"/>
      <c r="WC290" s="197"/>
      <c r="WD290" s="197"/>
      <c r="WE290" s="197"/>
      <c r="WF290" s="197"/>
      <c r="WG290" s="197"/>
      <c r="WH290" s="197"/>
      <c r="WI290" s="197"/>
      <c r="WJ290" s="197"/>
      <c r="WK290" s="197"/>
    </row>
    <row r="291" s="197" customFormat="1" ht="12.75" customHeight="1">
      <c r="A291" s="169"/>
      <c r="B291" s="246" t="s">
        <v>281</v>
      </c>
      <c r="C291" s="190" t="s">
        <v>282</v>
      </c>
      <c r="D291" s="4"/>
      <c r="E291" s="200"/>
      <c r="F291" s="200"/>
      <c r="G291" s="203"/>
      <c r="H291" s="202"/>
      <c r="I291" s="202"/>
      <c r="J291" s="203"/>
      <c r="K291" s="204"/>
      <c r="L291" s="550">
        <v>4.7000000000000002</v>
      </c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7"/>
      <c r="BH291" s="197"/>
      <c r="BI291" s="197"/>
      <c r="BJ291" s="197"/>
      <c r="BK291" s="197"/>
      <c r="BL291" s="197"/>
      <c r="BM291" s="197"/>
      <c r="BN291" s="197"/>
      <c r="BO291" s="197"/>
      <c r="BP291" s="197"/>
      <c r="BQ291" s="197"/>
      <c r="BR291" s="197"/>
      <c r="BS291" s="197"/>
      <c r="BT291" s="197"/>
      <c r="BU291" s="197"/>
      <c r="BV291" s="197"/>
      <c r="BW291" s="197"/>
      <c r="BX291" s="197"/>
      <c r="BY291" s="197"/>
      <c r="BZ291" s="197"/>
      <c r="CA291" s="197"/>
      <c r="CB291" s="197"/>
      <c r="CC291" s="197"/>
      <c r="CD291" s="197"/>
      <c r="CE291" s="197"/>
      <c r="CF291" s="197"/>
      <c r="CG291" s="197"/>
      <c r="CH291" s="197"/>
      <c r="CI291" s="197"/>
      <c r="CJ291" s="197"/>
      <c r="CK291" s="197"/>
      <c r="CL291" s="197"/>
      <c r="CM291" s="197"/>
      <c r="CN291" s="197"/>
      <c r="CO291" s="197"/>
      <c r="CP291" s="197"/>
      <c r="CQ291" s="197"/>
      <c r="CR291" s="197"/>
      <c r="CS291" s="197"/>
      <c r="CT291" s="197"/>
      <c r="CU291" s="197"/>
      <c r="CV291" s="197"/>
      <c r="CW291" s="197"/>
      <c r="CX291" s="197"/>
      <c r="CY291" s="197"/>
      <c r="CZ291" s="197"/>
      <c r="DA291" s="197"/>
      <c r="DB291" s="197"/>
      <c r="DC291" s="197"/>
      <c r="DD291" s="197"/>
      <c r="DE291" s="197"/>
      <c r="DF291" s="197"/>
      <c r="DG291" s="197"/>
      <c r="DH291" s="197"/>
      <c r="DI291" s="197"/>
      <c r="DJ291" s="197"/>
      <c r="DK291" s="197"/>
      <c r="DL291" s="197"/>
      <c r="DM291" s="197"/>
      <c r="DN291" s="197"/>
      <c r="DO291" s="197"/>
      <c r="DP291" s="197"/>
      <c r="DQ291" s="197"/>
      <c r="DR291" s="197"/>
      <c r="DS291" s="197"/>
      <c r="DT291" s="197"/>
      <c r="DU291" s="197"/>
      <c r="DV291" s="197"/>
      <c r="DW291" s="197"/>
      <c r="DX291" s="197"/>
      <c r="DY291" s="197"/>
      <c r="DZ291" s="197"/>
      <c r="EA291" s="197"/>
      <c r="EB291" s="197"/>
      <c r="EC291" s="197"/>
      <c r="ED291" s="197"/>
      <c r="EE291" s="197"/>
      <c r="EF291" s="197"/>
      <c r="EG291" s="197"/>
      <c r="EH291" s="197"/>
      <c r="EI291" s="197"/>
      <c r="EJ291" s="197"/>
      <c r="EK291" s="197"/>
      <c r="EL291" s="197"/>
      <c r="EM291" s="197"/>
      <c r="EN291" s="197"/>
      <c r="EO291" s="197"/>
      <c r="EP291" s="197"/>
      <c r="EQ291" s="197"/>
      <c r="ER291" s="197"/>
      <c r="ES291" s="197"/>
      <c r="ET291" s="197"/>
      <c r="EU291" s="197"/>
      <c r="EV291" s="197"/>
      <c r="EW291" s="197"/>
      <c r="EX291" s="197"/>
      <c r="EY291" s="197"/>
      <c r="EZ291" s="197"/>
      <c r="FA291" s="197"/>
      <c r="FB291" s="197"/>
      <c r="FC291" s="197"/>
      <c r="FD291" s="197"/>
      <c r="FE291" s="197"/>
      <c r="FF291" s="197"/>
      <c r="FG291" s="197"/>
      <c r="FH291" s="197"/>
      <c r="FI291" s="197"/>
      <c r="FJ291" s="197"/>
      <c r="FK291" s="197"/>
      <c r="FL291" s="197"/>
      <c r="FM291" s="197"/>
      <c r="FN291" s="197"/>
      <c r="FO291" s="197"/>
      <c r="FP291" s="197"/>
      <c r="FQ291" s="197"/>
      <c r="FR291" s="197"/>
      <c r="FS291" s="197"/>
      <c r="FT291" s="197"/>
      <c r="FU291" s="197"/>
      <c r="FV291" s="197"/>
      <c r="FW291" s="197"/>
      <c r="FX291" s="197"/>
      <c r="FY291" s="197"/>
      <c r="FZ291" s="197"/>
      <c r="GA291" s="197"/>
      <c r="GB291" s="197"/>
      <c r="GC291" s="197"/>
      <c r="GD291" s="197"/>
      <c r="GE291" s="197"/>
      <c r="GF291" s="197"/>
      <c r="GG291" s="197"/>
      <c r="GH291" s="197"/>
      <c r="GI291" s="197"/>
      <c r="GJ291" s="197"/>
      <c r="GK291" s="197"/>
      <c r="GL291" s="197"/>
      <c r="GM291" s="197"/>
      <c r="GN291" s="197"/>
      <c r="GO291" s="197"/>
      <c r="GP291" s="197"/>
      <c r="GQ291" s="197"/>
      <c r="GR291" s="197"/>
      <c r="GS291" s="197"/>
      <c r="GT291" s="197"/>
      <c r="GU291" s="197"/>
      <c r="GV291" s="197"/>
      <c r="GW291" s="197"/>
      <c r="GX291" s="197"/>
      <c r="GY291" s="197"/>
      <c r="GZ291" s="197"/>
      <c r="HA291" s="197"/>
      <c r="HB291" s="197"/>
      <c r="HC291" s="197"/>
      <c r="HD291" s="197"/>
      <c r="HE291" s="197"/>
      <c r="HF291" s="197"/>
      <c r="HG291" s="197"/>
      <c r="HH291" s="197"/>
      <c r="HI291" s="197"/>
      <c r="HJ291" s="197"/>
      <c r="HK291" s="197"/>
      <c r="HL291" s="197"/>
      <c r="HM291" s="197"/>
      <c r="HN291" s="197"/>
      <c r="HO291" s="197"/>
      <c r="HP291" s="197"/>
      <c r="HQ291" s="197"/>
      <c r="HR291" s="197"/>
      <c r="HS291" s="197"/>
      <c r="HT291" s="197"/>
      <c r="HU291" s="197"/>
      <c r="HV291" s="197"/>
      <c r="HW291" s="197"/>
      <c r="HX291" s="197"/>
      <c r="HY291" s="197"/>
      <c r="HZ291" s="197"/>
      <c r="IA291" s="197"/>
      <c r="IB291" s="197"/>
      <c r="IC291" s="197"/>
      <c r="ID291" s="197"/>
      <c r="IE291" s="197"/>
      <c r="IF291" s="197"/>
      <c r="IG291" s="197"/>
      <c r="IH291" s="197"/>
      <c r="II291" s="197"/>
      <c r="IJ291" s="197"/>
      <c r="IK291" s="197"/>
      <c r="IL291" s="197"/>
      <c r="IM291" s="197"/>
      <c r="IN291" s="197"/>
      <c r="IO291" s="197"/>
      <c r="IP291" s="197"/>
      <c r="IQ291" s="197"/>
      <c r="IR291" s="197"/>
      <c r="IS291" s="197"/>
      <c r="IT291" s="197"/>
      <c r="IU291" s="197"/>
      <c r="IV291" s="197"/>
      <c r="IW291" s="197"/>
      <c r="IX291" s="197"/>
      <c r="IY291" s="197"/>
      <c r="IZ291" s="197"/>
      <c r="JA291" s="197"/>
      <c r="JB291" s="197"/>
      <c r="JC291" s="197"/>
      <c r="JD291" s="197"/>
      <c r="JE291" s="197"/>
      <c r="JF291" s="197"/>
      <c r="JG291" s="197"/>
      <c r="JH291" s="197"/>
      <c r="JI291" s="197"/>
      <c r="JJ291" s="197"/>
      <c r="JK291" s="197"/>
      <c r="JL291" s="197"/>
      <c r="JM291" s="197"/>
      <c r="JN291" s="197"/>
      <c r="JO291" s="197"/>
      <c r="JP291" s="197"/>
      <c r="JQ291" s="197"/>
      <c r="JR291" s="197"/>
      <c r="JS291" s="197"/>
      <c r="JT291" s="197"/>
      <c r="JU291" s="197"/>
      <c r="JV291" s="197"/>
      <c r="JW291" s="197"/>
      <c r="JX291" s="197"/>
      <c r="JY291" s="197"/>
      <c r="JZ291" s="197"/>
      <c r="KA291" s="197"/>
      <c r="KB291" s="197"/>
      <c r="KC291" s="197"/>
      <c r="KD291" s="197"/>
      <c r="KE291" s="197"/>
      <c r="KF291" s="197"/>
      <c r="KG291" s="197"/>
      <c r="KH291" s="197"/>
      <c r="KI291" s="197"/>
      <c r="KJ291" s="197"/>
      <c r="KK291" s="197"/>
      <c r="KL291" s="197"/>
      <c r="KM291" s="197"/>
      <c r="KN291" s="197"/>
      <c r="KO291" s="197"/>
      <c r="KP291" s="197"/>
      <c r="KQ291" s="197"/>
      <c r="KR291" s="197"/>
      <c r="KS291" s="197"/>
      <c r="KT291" s="197"/>
      <c r="KU291" s="197"/>
      <c r="KV291" s="197"/>
      <c r="KW291" s="197"/>
      <c r="KX291" s="197"/>
      <c r="KY291" s="197"/>
      <c r="KZ291" s="197"/>
      <c r="LA291" s="197"/>
      <c r="LB291" s="197"/>
      <c r="LC291" s="197"/>
      <c r="LD291" s="197"/>
      <c r="LE291" s="197"/>
      <c r="LF291" s="197"/>
      <c r="LG291" s="197"/>
      <c r="LH291" s="197"/>
      <c r="LI291" s="197"/>
      <c r="LJ291" s="197"/>
      <c r="LK291" s="197"/>
      <c r="LL291" s="197"/>
      <c r="LM291" s="197"/>
      <c r="LN291" s="197"/>
      <c r="LO291" s="197"/>
      <c r="LP291" s="197"/>
      <c r="LQ291" s="197"/>
      <c r="LR291" s="197"/>
      <c r="LS291" s="197"/>
      <c r="LT291" s="197"/>
      <c r="LU291" s="197"/>
      <c r="LV291" s="197"/>
      <c r="LW291" s="197"/>
      <c r="LX291" s="197"/>
      <c r="LY291" s="197"/>
      <c r="LZ291" s="197"/>
      <c r="MA291" s="197"/>
      <c r="MB291" s="197"/>
      <c r="MC291" s="197"/>
      <c r="MD291" s="197"/>
      <c r="ME291" s="197"/>
      <c r="MF291" s="197"/>
      <c r="MG291" s="197"/>
      <c r="MH291" s="197"/>
      <c r="MI291" s="197"/>
      <c r="MJ291" s="197"/>
      <c r="MK291" s="197"/>
      <c r="ML291" s="197"/>
      <c r="MM291" s="197"/>
      <c r="MN291" s="197"/>
      <c r="MO291" s="197"/>
      <c r="MP291" s="197"/>
      <c r="MQ291" s="197"/>
      <c r="MR291" s="197"/>
      <c r="MS291" s="197"/>
      <c r="MT291" s="197"/>
      <c r="MU291" s="197"/>
      <c r="MV291" s="197"/>
      <c r="MW291" s="197"/>
      <c r="MX291" s="197"/>
      <c r="MY291" s="197"/>
      <c r="MZ291" s="197"/>
      <c r="NA291" s="197"/>
      <c r="NB291" s="197"/>
      <c r="NC291" s="197"/>
      <c r="ND291" s="197"/>
      <c r="NE291" s="197"/>
      <c r="NF291" s="197"/>
      <c r="NG291" s="197"/>
      <c r="NH291" s="197"/>
      <c r="NI291" s="197"/>
      <c r="NJ291" s="197"/>
      <c r="NK291" s="197"/>
      <c r="NL291" s="197"/>
      <c r="NM291" s="197"/>
      <c r="NN291" s="197"/>
      <c r="NO291" s="197"/>
      <c r="NP291" s="197"/>
      <c r="NQ291" s="197"/>
      <c r="NR291" s="197"/>
      <c r="NS291" s="197"/>
      <c r="NT291" s="197"/>
      <c r="NU291" s="197"/>
      <c r="NV291" s="197"/>
      <c r="NW291" s="197"/>
      <c r="NX291" s="197"/>
      <c r="NY291" s="197"/>
      <c r="NZ291" s="197"/>
      <c r="OA291" s="197"/>
      <c r="OB291" s="197"/>
      <c r="OC291" s="197"/>
      <c r="OD291" s="197"/>
      <c r="OE291" s="197"/>
      <c r="OF291" s="197"/>
      <c r="OG291" s="197"/>
      <c r="OH291" s="197"/>
      <c r="OI291" s="197"/>
      <c r="OJ291" s="197"/>
      <c r="OK291" s="197"/>
      <c r="OL291" s="197"/>
      <c r="OM291" s="197"/>
      <c r="ON291" s="197"/>
      <c r="OO291" s="197"/>
      <c r="OP291" s="197"/>
      <c r="OQ291" s="197"/>
      <c r="OR291" s="197"/>
      <c r="OS291" s="197"/>
      <c r="OT291" s="197"/>
      <c r="OU291" s="197"/>
      <c r="OV291" s="197"/>
      <c r="OW291" s="197"/>
      <c r="OX291" s="197"/>
      <c r="OY291" s="197"/>
      <c r="OZ291" s="197"/>
      <c r="PA291" s="197"/>
      <c r="PB291" s="197"/>
      <c r="PC291" s="197"/>
      <c r="PD291" s="197"/>
      <c r="PE291" s="197"/>
      <c r="PF291" s="197"/>
      <c r="PG291" s="197"/>
      <c r="PH291" s="197"/>
      <c r="PI291" s="197"/>
      <c r="PJ291" s="197"/>
      <c r="PK291" s="197"/>
      <c r="PL291" s="197"/>
      <c r="PM291" s="197"/>
      <c r="PN291" s="197"/>
      <c r="PO291" s="197"/>
      <c r="PP291" s="197"/>
      <c r="PQ291" s="197"/>
      <c r="PR291" s="197"/>
      <c r="PS291" s="197"/>
      <c r="PT291" s="197"/>
      <c r="PU291" s="197"/>
      <c r="PV291" s="197"/>
      <c r="PW291" s="197"/>
      <c r="PX291" s="197"/>
      <c r="PY291" s="197"/>
      <c r="PZ291" s="197"/>
      <c r="QA291" s="197"/>
      <c r="QB291" s="197"/>
      <c r="QC291" s="197"/>
      <c r="QD291" s="197"/>
      <c r="QE291" s="197"/>
      <c r="QF291" s="197"/>
      <c r="QG291" s="197"/>
      <c r="QH291" s="197"/>
      <c r="QI291" s="197"/>
      <c r="QJ291" s="197"/>
      <c r="QK291" s="197"/>
      <c r="QL291" s="197"/>
      <c r="QM291" s="197"/>
      <c r="QN291" s="197"/>
      <c r="QO291" s="197"/>
      <c r="QP291" s="197"/>
      <c r="QQ291" s="197"/>
      <c r="QR291" s="197"/>
      <c r="QS291" s="197"/>
      <c r="QT291" s="197"/>
      <c r="QU291" s="197"/>
      <c r="QV291" s="197"/>
      <c r="QW291" s="197"/>
      <c r="QX291" s="197"/>
      <c r="QY291" s="197"/>
      <c r="QZ291" s="197"/>
      <c r="RA291" s="197"/>
      <c r="RB291" s="197"/>
      <c r="RC291" s="197"/>
      <c r="RD291" s="197"/>
      <c r="RE291" s="197"/>
      <c r="RF291" s="197"/>
      <c r="RG291" s="197"/>
      <c r="RH291" s="197"/>
      <c r="RI291" s="197"/>
      <c r="RJ291" s="197"/>
      <c r="RK291" s="197"/>
      <c r="RL291" s="197"/>
      <c r="RM291" s="197"/>
      <c r="RN291" s="197"/>
      <c r="RO291" s="197"/>
      <c r="RP291" s="197"/>
      <c r="RQ291" s="197"/>
      <c r="RR291" s="197"/>
      <c r="RS291" s="197"/>
      <c r="RT291" s="197"/>
      <c r="RU291" s="197"/>
      <c r="RV291" s="197"/>
      <c r="RW291" s="197"/>
      <c r="RX291" s="197"/>
      <c r="RY291" s="197"/>
      <c r="RZ291" s="197"/>
      <c r="SA291" s="197"/>
      <c r="SB291" s="197"/>
      <c r="SC291" s="197"/>
      <c r="SD291" s="197"/>
      <c r="SE291" s="197"/>
      <c r="SF291" s="197"/>
      <c r="SG291" s="197"/>
      <c r="SH291" s="197"/>
      <c r="SI291" s="197"/>
      <c r="SJ291" s="197"/>
      <c r="SK291" s="197"/>
      <c r="SL291" s="197"/>
      <c r="SM291" s="197"/>
      <c r="SN291" s="197"/>
      <c r="SO291" s="197"/>
      <c r="SP291" s="197"/>
      <c r="SQ291" s="197"/>
      <c r="SR291" s="197"/>
      <c r="SS291" s="197"/>
      <c r="ST291" s="197"/>
      <c r="SU291" s="197"/>
      <c r="SV291" s="197"/>
      <c r="SW291" s="197"/>
      <c r="SX291" s="197"/>
      <c r="SY291" s="197"/>
      <c r="SZ291" s="197"/>
      <c r="TA291" s="197"/>
      <c r="TB291" s="197"/>
      <c r="TC291" s="197"/>
      <c r="TD291" s="197"/>
      <c r="TE291" s="197"/>
      <c r="TF291" s="197"/>
      <c r="TG291" s="197"/>
      <c r="TH291" s="197"/>
      <c r="TI291" s="197"/>
      <c r="TJ291" s="197"/>
      <c r="TK291" s="197"/>
      <c r="TL291" s="197"/>
      <c r="TM291" s="197"/>
      <c r="TN291" s="197"/>
      <c r="TO291" s="197"/>
      <c r="TP291" s="197"/>
      <c r="TQ291" s="197"/>
      <c r="TR291" s="197"/>
      <c r="TS291" s="197"/>
      <c r="TT291" s="197"/>
      <c r="TU291" s="197"/>
      <c r="TV291" s="197"/>
      <c r="TW291" s="197"/>
      <c r="TX291" s="197"/>
      <c r="TY291" s="197"/>
      <c r="TZ291" s="197"/>
      <c r="UA291" s="197"/>
      <c r="UB291" s="197"/>
      <c r="UC291" s="197"/>
      <c r="UD291" s="197"/>
      <c r="UE291" s="197"/>
      <c r="UF291" s="197"/>
      <c r="UG291" s="197"/>
      <c r="UH291" s="197"/>
      <c r="UI291" s="197"/>
      <c r="UJ291" s="197"/>
      <c r="UK291" s="197"/>
      <c r="UL291" s="197"/>
      <c r="UM291" s="197"/>
      <c r="UN291" s="197"/>
      <c r="UO291" s="197"/>
      <c r="UP291" s="197"/>
      <c r="UQ291" s="197"/>
      <c r="UR291" s="197"/>
      <c r="US291" s="197"/>
      <c r="UT291" s="197"/>
      <c r="UU291" s="197"/>
      <c r="UV291" s="197"/>
      <c r="UW291" s="197"/>
      <c r="UX291" s="197"/>
      <c r="UY291" s="197"/>
      <c r="UZ291" s="197"/>
      <c r="VA291" s="197"/>
      <c r="VB291" s="197"/>
      <c r="VC291" s="197"/>
      <c r="VD291" s="197"/>
      <c r="VE291" s="197"/>
      <c r="VF291" s="197"/>
      <c r="VG291" s="197"/>
      <c r="VH291" s="197"/>
      <c r="VI291" s="197"/>
      <c r="VJ291" s="197"/>
      <c r="VK291" s="197"/>
      <c r="VL291" s="197"/>
      <c r="VM291" s="197"/>
      <c r="VN291" s="197"/>
      <c r="VO291" s="197"/>
      <c r="VP291" s="197"/>
      <c r="VQ291" s="197"/>
      <c r="VR291" s="197"/>
      <c r="VS291" s="197"/>
      <c r="VT291" s="197"/>
      <c r="VU291" s="197"/>
      <c r="VV291" s="197"/>
      <c r="VW291" s="197"/>
      <c r="VX291" s="197"/>
      <c r="VY291" s="197"/>
      <c r="VZ291" s="197"/>
      <c r="WA291" s="197"/>
      <c r="WB291" s="197"/>
      <c r="WC291" s="197"/>
      <c r="WD291" s="197"/>
      <c r="WE291" s="197"/>
      <c r="WF291" s="197"/>
      <c r="WG291" s="197"/>
      <c r="WH291" s="197"/>
      <c r="WI291" s="197"/>
      <c r="WJ291" s="197"/>
      <c r="WK291" s="197"/>
    </row>
    <row r="292" s="197" customFormat="1">
      <c r="A292" s="169"/>
      <c r="B292" s="190" t="s">
        <v>283</v>
      </c>
      <c r="C292" s="354" t="s">
        <v>282</v>
      </c>
      <c r="D292" s="363"/>
      <c r="E292" s="200"/>
      <c r="F292" s="199"/>
      <c r="G292" s="203"/>
      <c r="H292" s="202"/>
      <c r="I292" s="202"/>
      <c r="J292" s="203"/>
      <c r="K292" s="204"/>
      <c r="L292" s="550">
        <f t="shared" ref="L292:L293" si="13">M292+N292</f>
        <v>4.8600000000000003</v>
      </c>
      <c r="M292" s="206">
        <v>4.46</v>
      </c>
      <c r="N292" s="206">
        <v>0.40000000000000002</v>
      </c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7"/>
      <c r="BH292" s="197"/>
      <c r="BI292" s="197"/>
      <c r="BJ292" s="197"/>
      <c r="BK292" s="197"/>
      <c r="BL292" s="197"/>
      <c r="BM292" s="197"/>
      <c r="BN292" s="197"/>
      <c r="BO292" s="197"/>
      <c r="BP292" s="197"/>
      <c r="BQ292" s="197"/>
      <c r="BR292" s="197"/>
      <c r="BS292" s="197"/>
      <c r="BT292" s="197"/>
      <c r="BU292" s="197"/>
      <c r="BV292" s="197"/>
      <c r="BW292" s="197"/>
      <c r="BX292" s="197"/>
      <c r="BY292" s="197"/>
      <c r="BZ292" s="197"/>
      <c r="CA292" s="197"/>
      <c r="CB292" s="197"/>
      <c r="CC292" s="197"/>
      <c r="CD292" s="197"/>
      <c r="CE292" s="197"/>
      <c r="CF292" s="197"/>
      <c r="CG292" s="197"/>
      <c r="CH292" s="197"/>
      <c r="CI292" s="197"/>
      <c r="CJ292" s="197"/>
      <c r="CK292" s="197"/>
      <c r="CL292" s="197"/>
      <c r="CM292" s="197"/>
      <c r="CN292" s="197"/>
      <c r="CO292" s="197"/>
      <c r="CP292" s="197"/>
      <c r="CQ292" s="197"/>
      <c r="CR292" s="197"/>
      <c r="CS292" s="197"/>
      <c r="CT292" s="197"/>
      <c r="CU292" s="197"/>
      <c r="CV292" s="197"/>
      <c r="CW292" s="197"/>
      <c r="CX292" s="197"/>
      <c r="CY292" s="197"/>
      <c r="CZ292" s="197"/>
      <c r="DA292" s="197"/>
      <c r="DB292" s="197"/>
      <c r="DC292" s="197"/>
      <c r="DD292" s="197"/>
      <c r="DE292" s="197"/>
      <c r="DF292" s="197"/>
      <c r="DG292" s="197"/>
      <c r="DH292" s="197"/>
      <c r="DI292" s="197"/>
      <c r="DJ292" s="197"/>
      <c r="DK292" s="197"/>
      <c r="DL292" s="197"/>
      <c r="DM292" s="197"/>
      <c r="DN292" s="197"/>
      <c r="DO292" s="197"/>
      <c r="DP292" s="197"/>
      <c r="DQ292" s="197"/>
      <c r="DR292" s="197"/>
      <c r="DS292" s="197"/>
      <c r="DT292" s="197"/>
      <c r="DU292" s="197"/>
      <c r="DV292" s="197"/>
      <c r="DW292" s="197"/>
      <c r="DX292" s="197"/>
      <c r="DY292" s="197"/>
      <c r="DZ292" s="197"/>
      <c r="EA292" s="197"/>
      <c r="EB292" s="197"/>
      <c r="EC292" s="197"/>
      <c r="ED292" s="197"/>
      <c r="EE292" s="197"/>
      <c r="EF292" s="197"/>
      <c r="EG292" s="197"/>
      <c r="EH292" s="197"/>
      <c r="EI292" s="197"/>
      <c r="EJ292" s="197"/>
      <c r="EK292" s="197"/>
      <c r="EL292" s="197"/>
      <c r="EM292" s="197"/>
      <c r="EN292" s="197"/>
      <c r="EO292" s="197"/>
      <c r="EP292" s="197"/>
      <c r="EQ292" s="197"/>
      <c r="ER292" s="197"/>
      <c r="ES292" s="197"/>
      <c r="ET292" s="197"/>
      <c r="EU292" s="197"/>
      <c r="EV292" s="197"/>
      <c r="EW292" s="197"/>
      <c r="EX292" s="197"/>
      <c r="EY292" s="197"/>
      <c r="EZ292" s="197"/>
      <c r="FA292" s="197"/>
      <c r="FB292" s="197"/>
      <c r="FC292" s="197"/>
      <c r="FD292" s="197"/>
      <c r="FE292" s="197"/>
      <c r="FF292" s="197"/>
      <c r="FG292" s="197"/>
      <c r="FH292" s="197"/>
      <c r="FI292" s="197"/>
      <c r="FJ292" s="197"/>
      <c r="FK292" s="197"/>
      <c r="FL292" s="197"/>
      <c r="FM292" s="197"/>
      <c r="FN292" s="197"/>
      <c r="FO292" s="197"/>
      <c r="FP292" s="197"/>
      <c r="FQ292" s="197"/>
      <c r="FR292" s="197"/>
      <c r="FS292" s="197"/>
      <c r="FT292" s="197"/>
      <c r="FU292" s="197"/>
      <c r="FV292" s="197"/>
      <c r="FW292" s="197"/>
      <c r="FX292" s="197"/>
      <c r="FY292" s="197"/>
      <c r="FZ292" s="197"/>
      <c r="GA292" s="197"/>
      <c r="GB292" s="197"/>
      <c r="GC292" s="197"/>
      <c r="GD292" s="197"/>
      <c r="GE292" s="197"/>
      <c r="GF292" s="197"/>
      <c r="GG292" s="197"/>
      <c r="GH292" s="197"/>
      <c r="GI292" s="197"/>
      <c r="GJ292" s="197"/>
      <c r="GK292" s="197"/>
      <c r="GL292" s="197"/>
      <c r="GM292" s="197"/>
      <c r="GN292" s="197"/>
      <c r="GO292" s="197"/>
      <c r="GP292" s="197"/>
      <c r="GQ292" s="197"/>
      <c r="GR292" s="197"/>
      <c r="GS292" s="197"/>
      <c r="GT292" s="197"/>
      <c r="GU292" s="197"/>
      <c r="GV292" s="197"/>
      <c r="GW292" s="197"/>
      <c r="GX292" s="197"/>
      <c r="GY292" s="197"/>
      <c r="GZ292" s="197"/>
      <c r="HA292" s="197"/>
      <c r="HB292" s="197"/>
      <c r="HC292" s="197"/>
      <c r="HD292" s="197"/>
      <c r="HE292" s="197"/>
      <c r="HF292" s="197"/>
      <c r="HG292" s="197"/>
      <c r="HH292" s="197"/>
      <c r="HI292" s="197"/>
      <c r="HJ292" s="197"/>
      <c r="HK292" s="197"/>
      <c r="HL292" s="197"/>
      <c r="HM292" s="197"/>
      <c r="HN292" s="197"/>
      <c r="HO292" s="197"/>
      <c r="HP292" s="197"/>
      <c r="HQ292" s="197"/>
      <c r="HR292" s="197"/>
      <c r="HS292" s="197"/>
      <c r="HT292" s="197"/>
      <c r="HU292" s="197"/>
      <c r="HV292" s="197"/>
      <c r="HW292" s="197"/>
      <c r="HX292" s="197"/>
      <c r="HY292" s="197"/>
      <c r="HZ292" s="197"/>
      <c r="IA292" s="197"/>
      <c r="IB292" s="197"/>
      <c r="IC292" s="197"/>
      <c r="ID292" s="197"/>
      <c r="IE292" s="197"/>
      <c r="IF292" s="197"/>
      <c r="IG292" s="197"/>
      <c r="IH292" s="197"/>
      <c r="II292" s="197"/>
      <c r="IJ292" s="197"/>
      <c r="IK292" s="197"/>
      <c r="IL292" s="197"/>
      <c r="IM292" s="197"/>
      <c r="IN292" s="197"/>
      <c r="IO292" s="197"/>
      <c r="IP292" s="197"/>
      <c r="IQ292" s="197"/>
      <c r="IR292" s="197"/>
      <c r="IS292" s="197"/>
      <c r="IT292" s="197"/>
      <c r="IU292" s="197"/>
      <c r="IV292" s="197"/>
      <c r="IW292" s="197"/>
      <c r="IX292" s="197"/>
      <c r="IY292" s="197"/>
      <c r="IZ292" s="197"/>
      <c r="JA292" s="197"/>
      <c r="JB292" s="197"/>
      <c r="JC292" s="197"/>
      <c r="JD292" s="197"/>
      <c r="JE292" s="197"/>
      <c r="JF292" s="197"/>
      <c r="JG292" s="197"/>
      <c r="JH292" s="197"/>
      <c r="JI292" s="197"/>
      <c r="JJ292" s="197"/>
      <c r="JK292" s="197"/>
      <c r="JL292" s="197"/>
      <c r="JM292" s="197"/>
      <c r="JN292" s="197"/>
      <c r="JO292" s="197"/>
      <c r="JP292" s="197"/>
      <c r="JQ292" s="197"/>
      <c r="JR292" s="197"/>
      <c r="JS292" s="197"/>
      <c r="JT292" s="197"/>
      <c r="JU292" s="197"/>
      <c r="JV292" s="197"/>
      <c r="JW292" s="197"/>
      <c r="JX292" s="197"/>
      <c r="JY292" s="197"/>
      <c r="JZ292" s="197"/>
      <c r="KA292" s="197"/>
      <c r="KB292" s="197"/>
      <c r="KC292" s="197"/>
      <c r="KD292" s="197"/>
      <c r="KE292" s="197"/>
      <c r="KF292" s="197"/>
      <c r="KG292" s="197"/>
      <c r="KH292" s="197"/>
      <c r="KI292" s="197"/>
      <c r="KJ292" s="197"/>
      <c r="KK292" s="197"/>
      <c r="KL292" s="197"/>
      <c r="KM292" s="197"/>
      <c r="KN292" s="197"/>
      <c r="KO292" s="197"/>
      <c r="KP292" s="197"/>
      <c r="KQ292" s="197"/>
      <c r="KR292" s="197"/>
      <c r="KS292" s="197"/>
      <c r="KT292" s="197"/>
      <c r="KU292" s="197"/>
      <c r="KV292" s="197"/>
      <c r="KW292" s="197"/>
      <c r="KX292" s="197"/>
      <c r="KY292" s="197"/>
      <c r="KZ292" s="197"/>
      <c r="LA292" s="197"/>
      <c r="LB292" s="197"/>
      <c r="LC292" s="197"/>
      <c r="LD292" s="197"/>
      <c r="LE292" s="197"/>
      <c r="LF292" s="197"/>
      <c r="LG292" s="197"/>
      <c r="LH292" s="197"/>
      <c r="LI292" s="197"/>
      <c r="LJ292" s="197"/>
      <c r="LK292" s="197"/>
      <c r="LL292" s="197"/>
      <c r="LM292" s="197"/>
      <c r="LN292" s="197"/>
      <c r="LO292" s="197"/>
      <c r="LP292" s="197"/>
      <c r="LQ292" s="197"/>
      <c r="LR292" s="197"/>
      <c r="LS292" s="197"/>
      <c r="LT292" s="197"/>
      <c r="LU292" s="197"/>
      <c r="LV292" s="197"/>
      <c r="LW292" s="197"/>
      <c r="LX292" s="197"/>
      <c r="LY292" s="197"/>
      <c r="LZ292" s="197"/>
      <c r="MA292" s="197"/>
      <c r="MB292" s="197"/>
      <c r="MC292" s="197"/>
      <c r="MD292" s="197"/>
      <c r="ME292" s="197"/>
      <c r="MF292" s="197"/>
      <c r="MG292" s="197"/>
      <c r="MH292" s="197"/>
      <c r="MI292" s="197"/>
      <c r="MJ292" s="197"/>
      <c r="MK292" s="197"/>
      <c r="ML292" s="197"/>
      <c r="MM292" s="197"/>
      <c r="MN292" s="197"/>
      <c r="MO292" s="197"/>
      <c r="MP292" s="197"/>
      <c r="MQ292" s="197"/>
      <c r="MR292" s="197"/>
      <c r="MS292" s="197"/>
      <c r="MT292" s="197"/>
      <c r="MU292" s="197"/>
      <c r="MV292" s="197"/>
      <c r="MW292" s="197"/>
      <c r="MX292" s="197"/>
      <c r="MY292" s="197"/>
      <c r="MZ292" s="197"/>
      <c r="NA292" s="197"/>
      <c r="NB292" s="197"/>
      <c r="NC292" s="197"/>
      <c r="ND292" s="197"/>
      <c r="NE292" s="197"/>
      <c r="NF292" s="197"/>
      <c r="NG292" s="197"/>
      <c r="NH292" s="197"/>
      <c r="NI292" s="197"/>
      <c r="NJ292" s="197"/>
      <c r="NK292" s="197"/>
      <c r="NL292" s="197"/>
      <c r="NM292" s="197"/>
      <c r="NN292" s="197"/>
      <c r="NO292" s="197"/>
      <c r="NP292" s="197"/>
      <c r="NQ292" s="197"/>
      <c r="NR292" s="197"/>
      <c r="NS292" s="197"/>
      <c r="NT292" s="197"/>
      <c r="NU292" s="197"/>
      <c r="NV292" s="197"/>
      <c r="NW292" s="197"/>
      <c r="NX292" s="197"/>
      <c r="NY292" s="197"/>
      <c r="NZ292" s="197"/>
      <c r="OA292" s="197"/>
      <c r="OB292" s="197"/>
      <c r="OC292" s="197"/>
      <c r="OD292" s="197"/>
      <c r="OE292" s="197"/>
      <c r="OF292" s="197"/>
      <c r="OG292" s="197"/>
      <c r="OH292" s="197"/>
      <c r="OI292" s="197"/>
      <c r="OJ292" s="197"/>
      <c r="OK292" s="197"/>
      <c r="OL292" s="197"/>
      <c r="OM292" s="197"/>
      <c r="ON292" s="197"/>
      <c r="OO292" s="197"/>
      <c r="OP292" s="197"/>
      <c r="OQ292" s="197"/>
      <c r="OR292" s="197"/>
      <c r="OS292" s="197"/>
      <c r="OT292" s="197"/>
      <c r="OU292" s="197"/>
      <c r="OV292" s="197"/>
      <c r="OW292" s="197"/>
      <c r="OX292" s="197"/>
      <c r="OY292" s="197"/>
      <c r="OZ292" s="197"/>
      <c r="PA292" s="197"/>
      <c r="PB292" s="197"/>
      <c r="PC292" s="197"/>
      <c r="PD292" s="197"/>
      <c r="PE292" s="197"/>
      <c r="PF292" s="197"/>
      <c r="PG292" s="197"/>
      <c r="PH292" s="197"/>
      <c r="PI292" s="197"/>
      <c r="PJ292" s="197"/>
      <c r="PK292" s="197"/>
      <c r="PL292" s="197"/>
      <c r="PM292" s="197"/>
      <c r="PN292" s="197"/>
      <c r="PO292" s="197"/>
      <c r="PP292" s="197"/>
      <c r="PQ292" s="197"/>
      <c r="PR292" s="197"/>
      <c r="PS292" s="197"/>
      <c r="PT292" s="197"/>
      <c r="PU292" s="197"/>
      <c r="PV292" s="197"/>
      <c r="PW292" s="197"/>
      <c r="PX292" s="197"/>
      <c r="PY292" s="197"/>
      <c r="PZ292" s="197"/>
      <c r="QA292" s="197"/>
      <c r="QB292" s="197"/>
      <c r="QC292" s="197"/>
      <c r="QD292" s="197"/>
      <c r="QE292" s="197"/>
      <c r="QF292" s="197"/>
      <c r="QG292" s="197"/>
      <c r="QH292" s="197"/>
      <c r="QI292" s="197"/>
      <c r="QJ292" s="197"/>
      <c r="QK292" s="197"/>
      <c r="QL292" s="197"/>
      <c r="QM292" s="197"/>
      <c r="QN292" s="197"/>
      <c r="QO292" s="197"/>
      <c r="QP292" s="197"/>
      <c r="QQ292" s="197"/>
      <c r="QR292" s="197"/>
      <c r="QS292" s="197"/>
      <c r="QT292" s="197"/>
      <c r="QU292" s="197"/>
      <c r="QV292" s="197"/>
      <c r="QW292" s="197"/>
      <c r="QX292" s="197"/>
      <c r="QY292" s="197"/>
      <c r="QZ292" s="197"/>
      <c r="RA292" s="197"/>
      <c r="RB292" s="197"/>
      <c r="RC292" s="197"/>
      <c r="RD292" s="197"/>
      <c r="RE292" s="197"/>
      <c r="RF292" s="197"/>
      <c r="RG292" s="197"/>
      <c r="RH292" s="197"/>
      <c r="RI292" s="197"/>
      <c r="RJ292" s="197"/>
      <c r="RK292" s="197"/>
      <c r="RL292" s="197"/>
      <c r="RM292" s="197"/>
      <c r="RN292" s="197"/>
      <c r="RO292" s="197"/>
      <c r="RP292" s="197"/>
      <c r="RQ292" s="197"/>
      <c r="RR292" s="197"/>
      <c r="RS292" s="197"/>
      <c r="RT292" s="197"/>
      <c r="RU292" s="197"/>
      <c r="RV292" s="197"/>
      <c r="RW292" s="197"/>
      <c r="RX292" s="197"/>
      <c r="RY292" s="197"/>
      <c r="RZ292" s="197"/>
      <c r="SA292" s="197"/>
      <c r="SB292" s="197"/>
      <c r="SC292" s="197"/>
      <c r="SD292" s="197"/>
      <c r="SE292" s="197"/>
      <c r="SF292" s="197"/>
      <c r="SG292" s="197"/>
      <c r="SH292" s="197"/>
      <c r="SI292" s="197"/>
      <c r="SJ292" s="197"/>
      <c r="SK292" s="197"/>
      <c r="SL292" s="197"/>
      <c r="SM292" s="197"/>
      <c r="SN292" s="197"/>
      <c r="SO292" s="197"/>
      <c r="SP292" s="197"/>
      <c r="SQ292" s="197"/>
      <c r="SR292" s="197"/>
      <c r="SS292" s="197"/>
      <c r="ST292" s="197"/>
      <c r="SU292" s="197"/>
      <c r="SV292" s="197"/>
      <c r="SW292" s="197"/>
      <c r="SX292" s="197"/>
      <c r="SY292" s="197"/>
      <c r="SZ292" s="197"/>
      <c r="TA292" s="197"/>
      <c r="TB292" s="197"/>
      <c r="TC292" s="197"/>
      <c r="TD292" s="197"/>
      <c r="TE292" s="197"/>
      <c r="TF292" s="197"/>
      <c r="TG292" s="197"/>
      <c r="TH292" s="197"/>
      <c r="TI292" s="197"/>
      <c r="TJ292" s="197"/>
      <c r="TK292" s="197"/>
      <c r="TL292" s="197"/>
      <c r="TM292" s="197"/>
      <c r="TN292" s="197"/>
      <c r="TO292" s="197"/>
      <c r="TP292" s="197"/>
      <c r="TQ292" s="197"/>
      <c r="TR292" s="197"/>
      <c r="TS292" s="197"/>
      <c r="TT292" s="197"/>
      <c r="TU292" s="197"/>
      <c r="TV292" s="197"/>
      <c r="TW292" s="197"/>
      <c r="TX292" s="197"/>
      <c r="TY292" s="197"/>
      <c r="TZ292" s="197"/>
      <c r="UA292" s="197"/>
      <c r="UB292" s="197"/>
      <c r="UC292" s="197"/>
      <c r="UD292" s="197"/>
      <c r="UE292" s="197"/>
      <c r="UF292" s="197"/>
      <c r="UG292" s="197"/>
      <c r="UH292" s="197"/>
      <c r="UI292" s="197"/>
      <c r="UJ292" s="197"/>
      <c r="UK292" s="197"/>
      <c r="UL292" s="197"/>
      <c r="UM292" s="197"/>
      <c r="UN292" s="197"/>
      <c r="UO292" s="197"/>
      <c r="UP292" s="197"/>
      <c r="UQ292" s="197"/>
      <c r="UR292" s="197"/>
      <c r="US292" s="197"/>
      <c r="UT292" s="197"/>
      <c r="UU292" s="197"/>
      <c r="UV292" s="197"/>
      <c r="UW292" s="197"/>
      <c r="UX292" s="197"/>
      <c r="UY292" s="197"/>
      <c r="UZ292" s="197"/>
      <c r="VA292" s="197"/>
      <c r="VB292" s="197"/>
      <c r="VC292" s="197"/>
      <c r="VD292" s="197"/>
      <c r="VE292" s="197"/>
      <c r="VF292" s="197"/>
      <c r="VG292" s="197"/>
      <c r="VH292" s="197"/>
      <c r="VI292" s="197"/>
      <c r="VJ292" s="197"/>
      <c r="VK292" s="197"/>
      <c r="VL292" s="197"/>
      <c r="VM292" s="197"/>
      <c r="VN292" s="197"/>
      <c r="VO292" s="197"/>
      <c r="VP292" s="197"/>
      <c r="VQ292" s="197"/>
      <c r="VR292" s="197"/>
      <c r="VS292" s="197"/>
      <c r="VT292" s="197"/>
      <c r="VU292" s="197"/>
      <c r="VV292" s="197"/>
      <c r="VW292" s="197"/>
      <c r="VX292" s="197"/>
      <c r="VY292" s="197"/>
      <c r="VZ292" s="197"/>
      <c r="WA292" s="197"/>
      <c r="WB292" s="197"/>
      <c r="WC292" s="197"/>
      <c r="WD292" s="197"/>
      <c r="WE292" s="197"/>
      <c r="WF292" s="197"/>
      <c r="WG292" s="197"/>
      <c r="WH292" s="197"/>
      <c r="WI292" s="197"/>
      <c r="WJ292" s="197"/>
      <c r="WK292" s="197"/>
    </row>
    <row r="293" s="197" customFormat="1">
      <c r="A293" s="169"/>
      <c r="B293" s="190" t="s">
        <v>284</v>
      </c>
      <c r="C293" s="190" t="s">
        <v>282</v>
      </c>
      <c r="D293" s="4"/>
      <c r="E293" s="200"/>
      <c r="F293" s="200"/>
      <c r="G293" s="203"/>
      <c r="H293" s="202"/>
      <c r="I293" s="202"/>
      <c r="J293" s="203"/>
      <c r="K293" s="204"/>
      <c r="L293" s="550">
        <f t="shared" si="13"/>
        <v>226.29999999999998</v>
      </c>
      <c r="M293" s="206">
        <v>218.19999999999999</v>
      </c>
      <c r="N293" s="206">
        <v>8.0999999999999996</v>
      </c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7"/>
      <c r="BH293" s="197"/>
      <c r="BI293" s="197"/>
      <c r="BJ293" s="197"/>
      <c r="BK293" s="197"/>
      <c r="BL293" s="197"/>
      <c r="BM293" s="197"/>
      <c r="BN293" s="197"/>
      <c r="BO293" s="197"/>
      <c r="BP293" s="197"/>
      <c r="BQ293" s="197"/>
      <c r="BR293" s="197"/>
      <c r="BS293" s="197"/>
      <c r="BT293" s="197"/>
      <c r="BU293" s="197"/>
      <c r="BV293" s="197"/>
      <c r="BW293" s="197"/>
      <c r="BX293" s="197"/>
      <c r="BY293" s="197"/>
      <c r="BZ293" s="197"/>
      <c r="CA293" s="197"/>
      <c r="CB293" s="197"/>
      <c r="CC293" s="197"/>
      <c r="CD293" s="197"/>
      <c r="CE293" s="197"/>
      <c r="CF293" s="197"/>
      <c r="CG293" s="197"/>
      <c r="CH293" s="197"/>
      <c r="CI293" s="197"/>
      <c r="CJ293" s="197"/>
      <c r="CK293" s="197"/>
      <c r="CL293" s="197"/>
      <c r="CM293" s="197"/>
      <c r="CN293" s="197"/>
      <c r="CO293" s="197"/>
      <c r="CP293" s="197"/>
      <c r="CQ293" s="197"/>
      <c r="CR293" s="197"/>
      <c r="CS293" s="197"/>
      <c r="CT293" s="197"/>
      <c r="CU293" s="197"/>
      <c r="CV293" s="197"/>
      <c r="CW293" s="197"/>
      <c r="CX293" s="197"/>
      <c r="CY293" s="197"/>
      <c r="CZ293" s="197"/>
      <c r="DA293" s="197"/>
      <c r="DB293" s="197"/>
      <c r="DC293" s="197"/>
      <c r="DD293" s="197"/>
      <c r="DE293" s="197"/>
      <c r="DF293" s="197"/>
      <c r="DG293" s="197"/>
      <c r="DH293" s="197"/>
      <c r="DI293" s="197"/>
      <c r="DJ293" s="197"/>
      <c r="DK293" s="197"/>
      <c r="DL293" s="197"/>
      <c r="DM293" s="197"/>
      <c r="DN293" s="197"/>
      <c r="DO293" s="197"/>
      <c r="DP293" s="197"/>
      <c r="DQ293" s="197"/>
      <c r="DR293" s="197"/>
      <c r="DS293" s="197"/>
      <c r="DT293" s="197"/>
      <c r="DU293" s="197"/>
      <c r="DV293" s="197"/>
      <c r="DW293" s="197"/>
      <c r="DX293" s="197"/>
      <c r="DY293" s="197"/>
      <c r="DZ293" s="197"/>
      <c r="EA293" s="197"/>
      <c r="EB293" s="197"/>
      <c r="EC293" s="197"/>
      <c r="ED293" s="197"/>
      <c r="EE293" s="197"/>
      <c r="EF293" s="197"/>
      <c r="EG293" s="197"/>
      <c r="EH293" s="197"/>
      <c r="EI293" s="197"/>
      <c r="EJ293" s="197"/>
      <c r="EK293" s="197"/>
      <c r="EL293" s="197"/>
      <c r="EM293" s="197"/>
      <c r="EN293" s="197"/>
      <c r="EO293" s="197"/>
      <c r="EP293" s="197"/>
      <c r="EQ293" s="197"/>
      <c r="ER293" s="197"/>
      <c r="ES293" s="197"/>
      <c r="ET293" s="197"/>
      <c r="EU293" s="197"/>
      <c r="EV293" s="197"/>
      <c r="EW293" s="197"/>
      <c r="EX293" s="197"/>
      <c r="EY293" s="197"/>
      <c r="EZ293" s="197"/>
      <c r="FA293" s="197"/>
      <c r="FB293" s="197"/>
      <c r="FC293" s="197"/>
      <c r="FD293" s="197"/>
      <c r="FE293" s="197"/>
      <c r="FF293" s="197"/>
      <c r="FG293" s="197"/>
      <c r="FH293" s="197"/>
      <c r="FI293" s="197"/>
      <c r="FJ293" s="197"/>
      <c r="FK293" s="197"/>
      <c r="FL293" s="197"/>
      <c r="FM293" s="197"/>
      <c r="FN293" s="197"/>
      <c r="FO293" s="197"/>
      <c r="FP293" s="197"/>
      <c r="FQ293" s="197"/>
      <c r="FR293" s="197"/>
      <c r="FS293" s="197"/>
      <c r="FT293" s="197"/>
      <c r="FU293" s="197"/>
      <c r="FV293" s="197"/>
      <c r="FW293" s="197"/>
      <c r="FX293" s="197"/>
      <c r="FY293" s="197"/>
      <c r="FZ293" s="197"/>
      <c r="GA293" s="197"/>
      <c r="GB293" s="197"/>
      <c r="GC293" s="197"/>
      <c r="GD293" s="197"/>
      <c r="GE293" s="197"/>
      <c r="GF293" s="197"/>
      <c r="GG293" s="197"/>
      <c r="GH293" s="197"/>
      <c r="GI293" s="197"/>
      <c r="GJ293" s="197"/>
      <c r="GK293" s="197"/>
      <c r="GL293" s="197"/>
      <c r="GM293" s="197"/>
      <c r="GN293" s="197"/>
      <c r="GO293" s="197"/>
      <c r="GP293" s="197"/>
      <c r="GQ293" s="197"/>
      <c r="GR293" s="197"/>
      <c r="GS293" s="197"/>
      <c r="GT293" s="197"/>
      <c r="GU293" s="197"/>
      <c r="GV293" s="197"/>
      <c r="GW293" s="197"/>
      <c r="GX293" s="197"/>
      <c r="GY293" s="197"/>
      <c r="GZ293" s="197"/>
      <c r="HA293" s="197"/>
      <c r="HB293" s="197"/>
      <c r="HC293" s="197"/>
      <c r="HD293" s="197"/>
      <c r="HE293" s="197"/>
      <c r="HF293" s="197"/>
      <c r="HG293" s="197"/>
      <c r="HH293" s="197"/>
      <c r="HI293" s="197"/>
      <c r="HJ293" s="197"/>
      <c r="HK293" s="197"/>
      <c r="HL293" s="197"/>
      <c r="HM293" s="197"/>
      <c r="HN293" s="197"/>
      <c r="HO293" s="197"/>
      <c r="HP293" s="197"/>
      <c r="HQ293" s="197"/>
      <c r="HR293" s="197"/>
      <c r="HS293" s="197"/>
      <c r="HT293" s="197"/>
      <c r="HU293" s="197"/>
      <c r="HV293" s="197"/>
      <c r="HW293" s="197"/>
      <c r="HX293" s="197"/>
      <c r="HY293" s="197"/>
      <c r="HZ293" s="197"/>
      <c r="IA293" s="197"/>
      <c r="IB293" s="197"/>
      <c r="IC293" s="197"/>
      <c r="ID293" s="197"/>
      <c r="IE293" s="197"/>
      <c r="IF293" s="197"/>
      <c r="IG293" s="197"/>
      <c r="IH293" s="197"/>
      <c r="II293" s="197"/>
      <c r="IJ293" s="197"/>
      <c r="IK293" s="197"/>
      <c r="IL293" s="197"/>
      <c r="IM293" s="197"/>
      <c r="IN293" s="197"/>
      <c r="IO293" s="197"/>
      <c r="IP293" s="197"/>
      <c r="IQ293" s="197"/>
      <c r="IR293" s="197"/>
      <c r="IS293" s="197"/>
      <c r="IT293" s="197"/>
      <c r="IU293" s="197"/>
      <c r="IV293" s="197"/>
      <c r="IW293" s="197"/>
      <c r="IX293" s="197"/>
      <c r="IY293" s="197"/>
      <c r="IZ293" s="197"/>
      <c r="JA293" s="197"/>
      <c r="JB293" s="197"/>
      <c r="JC293" s="197"/>
      <c r="JD293" s="197"/>
      <c r="JE293" s="197"/>
      <c r="JF293" s="197"/>
      <c r="JG293" s="197"/>
      <c r="JH293" s="197"/>
      <c r="JI293" s="197"/>
      <c r="JJ293" s="197"/>
      <c r="JK293" s="197"/>
      <c r="JL293" s="197"/>
      <c r="JM293" s="197"/>
      <c r="JN293" s="197"/>
      <c r="JO293" s="197"/>
      <c r="JP293" s="197"/>
      <c r="JQ293" s="197"/>
      <c r="JR293" s="197"/>
      <c r="JS293" s="197"/>
      <c r="JT293" s="197"/>
      <c r="JU293" s="197"/>
      <c r="JV293" s="197"/>
      <c r="JW293" s="197"/>
      <c r="JX293" s="197"/>
      <c r="JY293" s="197"/>
      <c r="JZ293" s="197"/>
      <c r="KA293" s="197"/>
      <c r="KB293" s="197"/>
      <c r="KC293" s="197"/>
      <c r="KD293" s="197"/>
      <c r="KE293" s="197"/>
      <c r="KF293" s="197"/>
      <c r="KG293" s="197"/>
      <c r="KH293" s="197"/>
      <c r="KI293" s="197"/>
      <c r="KJ293" s="197"/>
      <c r="KK293" s="197"/>
      <c r="KL293" s="197"/>
      <c r="KM293" s="197"/>
      <c r="KN293" s="197"/>
      <c r="KO293" s="197"/>
      <c r="KP293" s="197"/>
      <c r="KQ293" s="197"/>
      <c r="KR293" s="197"/>
      <c r="KS293" s="197"/>
      <c r="KT293" s="197"/>
      <c r="KU293" s="197"/>
      <c r="KV293" s="197"/>
      <c r="KW293" s="197"/>
      <c r="KX293" s="197"/>
      <c r="KY293" s="197"/>
      <c r="KZ293" s="197"/>
      <c r="LA293" s="197"/>
      <c r="LB293" s="197"/>
      <c r="LC293" s="197"/>
      <c r="LD293" s="197"/>
      <c r="LE293" s="197"/>
      <c r="LF293" s="197"/>
      <c r="LG293" s="197"/>
      <c r="LH293" s="197"/>
      <c r="LI293" s="197"/>
      <c r="LJ293" s="197"/>
      <c r="LK293" s="197"/>
      <c r="LL293" s="197"/>
      <c r="LM293" s="197"/>
      <c r="LN293" s="197"/>
      <c r="LO293" s="197"/>
      <c r="LP293" s="197"/>
      <c r="LQ293" s="197"/>
      <c r="LR293" s="197"/>
      <c r="LS293" s="197"/>
      <c r="LT293" s="197"/>
      <c r="LU293" s="197"/>
      <c r="LV293" s="197"/>
      <c r="LW293" s="197"/>
      <c r="LX293" s="197"/>
      <c r="LY293" s="197"/>
      <c r="LZ293" s="197"/>
      <c r="MA293" s="197"/>
      <c r="MB293" s="197"/>
      <c r="MC293" s="197"/>
      <c r="MD293" s="197"/>
      <c r="ME293" s="197"/>
      <c r="MF293" s="197"/>
      <c r="MG293" s="197"/>
      <c r="MH293" s="197"/>
      <c r="MI293" s="197"/>
      <c r="MJ293" s="197"/>
      <c r="MK293" s="197"/>
      <c r="ML293" s="197"/>
      <c r="MM293" s="197"/>
      <c r="MN293" s="197"/>
      <c r="MO293" s="197"/>
      <c r="MP293" s="197"/>
      <c r="MQ293" s="197"/>
      <c r="MR293" s="197"/>
      <c r="MS293" s="197"/>
      <c r="MT293" s="197"/>
      <c r="MU293" s="197"/>
      <c r="MV293" s="197"/>
      <c r="MW293" s="197"/>
      <c r="MX293" s="197"/>
      <c r="MY293" s="197"/>
      <c r="MZ293" s="197"/>
      <c r="NA293" s="197"/>
      <c r="NB293" s="197"/>
      <c r="NC293" s="197"/>
      <c r="ND293" s="197"/>
      <c r="NE293" s="197"/>
      <c r="NF293" s="197"/>
      <c r="NG293" s="197"/>
      <c r="NH293" s="197"/>
      <c r="NI293" s="197"/>
      <c r="NJ293" s="197"/>
      <c r="NK293" s="197"/>
      <c r="NL293" s="197"/>
      <c r="NM293" s="197"/>
      <c r="NN293" s="197"/>
      <c r="NO293" s="197"/>
      <c r="NP293" s="197"/>
      <c r="NQ293" s="197"/>
      <c r="NR293" s="197"/>
      <c r="NS293" s="197"/>
      <c r="NT293" s="197"/>
      <c r="NU293" s="197"/>
      <c r="NV293" s="197"/>
      <c r="NW293" s="197"/>
      <c r="NX293" s="197"/>
      <c r="NY293" s="197"/>
      <c r="NZ293" s="197"/>
      <c r="OA293" s="197"/>
      <c r="OB293" s="197"/>
      <c r="OC293" s="197"/>
      <c r="OD293" s="197"/>
      <c r="OE293" s="197"/>
      <c r="OF293" s="197"/>
      <c r="OG293" s="197"/>
      <c r="OH293" s="197"/>
      <c r="OI293" s="197"/>
      <c r="OJ293" s="197"/>
      <c r="OK293" s="197"/>
      <c r="OL293" s="197"/>
      <c r="OM293" s="197"/>
      <c r="ON293" s="197"/>
      <c r="OO293" s="197"/>
      <c r="OP293" s="197"/>
      <c r="OQ293" s="197"/>
      <c r="OR293" s="197"/>
      <c r="OS293" s="197"/>
      <c r="OT293" s="197"/>
      <c r="OU293" s="197"/>
      <c r="OV293" s="197"/>
      <c r="OW293" s="197"/>
      <c r="OX293" s="197"/>
      <c r="OY293" s="197"/>
      <c r="OZ293" s="197"/>
      <c r="PA293" s="197"/>
      <c r="PB293" s="197"/>
      <c r="PC293" s="197"/>
      <c r="PD293" s="197"/>
      <c r="PE293" s="197"/>
      <c r="PF293" s="197"/>
      <c r="PG293" s="197"/>
      <c r="PH293" s="197"/>
      <c r="PI293" s="197"/>
      <c r="PJ293" s="197"/>
      <c r="PK293" s="197"/>
      <c r="PL293" s="197"/>
      <c r="PM293" s="197"/>
      <c r="PN293" s="197"/>
      <c r="PO293" s="197"/>
      <c r="PP293" s="197"/>
      <c r="PQ293" s="197"/>
      <c r="PR293" s="197"/>
      <c r="PS293" s="197"/>
      <c r="PT293" s="197"/>
      <c r="PU293" s="197"/>
      <c r="PV293" s="197"/>
      <c r="PW293" s="197"/>
      <c r="PX293" s="197"/>
      <c r="PY293" s="197"/>
      <c r="PZ293" s="197"/>
      <c r="QA293" s="197"/>
      <c r="QB293" s="197"/>
      <c r="QC293" s="197"/>
      <c r="QD293" s="197"/>
      <c r="QE293" s="197"/>
      <c r="QF293" s="197"/>
      <c r="QG293" s="197"/>
      <c r="QH293" s="197"/>
      <c r="QI293" s="197"/>
      <c r="QJ293" s="197"/>
      <c r="QK293" s="197"/>
      <c r="QL293" s="197"/>
      <c r="QM293" s="197"/>
      <c r="QN293" s="197"/>
      <c r="QO293" s="197"/>
      <c r="QP293" s="197"/>
      <c r="QQ293" s="197"/>
      <c r="QR293" s="197"/>
      <c r="QS293" s="197"/>
      <c r="QT293" s="197"/>
      <c r="QU293" s="197"/>
      <c r="QV293" s="197"/>
      <c r="QW293" s="197"/>
      <c r="QX293" s="197"/>
      <c r="QY293" s="197"/>
      <c r="QZ293" s="197"/>
      <c r="RA293" s="197"/>
      <c r="RB293" s="197"/>
      <c r="RC293" s="197"/>
      <c r="RD293" s="197"/>
      <c r="RE293" s="197"/>
      <c r="RF293" s="197"/>
      <c r="RG293" s="197"/>
      <c r="RH293" s="197"/>
      <c r="RI293" s="197"/>
      <c r="RJ293" s="197"/>
      <c r="RK293" s="197"/>
      <c r="RL293" s="197"/>
      <c r="RM293" s="197"/>
      <c r="RN293" s="197"/>
      <c r="RO293" s="197"/>
      <c r="RP293" s="197"/>
      <c r="RQ293" s="197"/>
      <c r="RR293" s="197"/>
      <c r="RS293" s="197"/>
      <c r="RT293" s="197"/>
      <c r="RU293" s="197"/>
      <c r="RV293" s="197"/>
      <c r="RW293" s="197"/>
      <c r="RX293" s="197"/>
      <c r="RY293" s="197"/>
      <c r="RZ293" s="197"/>
      <c r="SA293" s="197"/>
      <c r="SB293" s="197"/>
      <c r="SC293" s="197"/>
      <c r="SD293" s="197"/>
      <c r="SE293" s="197"/>
      <c r="SF293" s="197"/>
      <c r="SG293" s="197"/>
      <c r="SH293" s="197"/>
      <c r="SI293" s="197"/>
      <c r="SJ293" s="197"/>
      <c r="SK293" s="197"/>
      <c r="SL293" s="197"/>
      <c r="SM293" s="197"/>
      <c r="SN293" s="197"/>
      <c r="SO293" s="197"/>
      <c r="SP293" s="197"/>
      <c r="SQ293" s="197"/>
      <c r="SR293" s="197"/>
      <c r="SS293" s="197"/>
      <c r="ST293" s="197"/>
      <c r="SU293" s="197"/>
      <c r="SV293" s="197"/>
      <c r="SW293" s="197"/>
      <c r="SX293" s="197"/>
      <c r="SY293" s="197"/>
      <c r="SZ293" s="197"/>
      <c r="TA293" s="197"/>
      <c r="TB293" s="197"/>
      <c r="TC293" s="197"/>
      <c r="TD293" s="197"/>
      <c r="TE293" s="197"/>
      <c r="TF293" s="197"/>
      <c r="TG293" s="197"/>
      <c r="TH293" s="197"/>
      <c r="TI293" s="197"/>
      <c r="TJ293" s="197"/>
      <c r="TK293" s="197"/>
      <c r="TL293" s="197"/>
      <c r="TM293" s="197"/>
      <c r="TN293" s="197"/>
      <c r="TO293" s="197"/>
      <c r="TP293" s="197"/>
      <c r="TQ293" s="197"/>
      <c r="TR293" s="197"/>
      <c r="TS293" s="197"/>
      <c r="TT293" s="197"/>
      <c r="TU293" s="197"/>
      <c r="TV293" s="197"/>
      <c r="TW293" s="197"/>
      <c r="TX293" s="197"/>
      <c r="TY293" s="197"/>
      <c r="TZ293" s="197"/>
      <c r="UA293" s="197"/>
      <c r="UB293" s="197"/>
      <c r="UC293" s="197"/>
      <c r="UD293" s="197"/>
      <c r="UE293" s="197"/>
      <c r="UF293" s="197"/>
      <c r="UG293" s="197"/>
      <c r="UH293" s="197"/>
      <c r="UI293" s="197"/>
      <c r="UJ293" s="197"/>
      <c r="UK293" s="197"/>
      <c r="UL293" s="197"/>
      <c r="UM293" s="197"/>
      <c r="UN293" s="197"/>
      <c r="UO293" s="197"/>
      <c r="UP293" s="197"/>
      <c r="UQ293" s="197"/>
      <c r="UR293" s="197"/>
      <c r="US293" s="197"/>
      <c r="UT293" s="197"/>
      <c r="UU293" s="197"/>
      <c r="UV293" s="197"/>
      <c r="UW293" s="197"/>
      <c r="UX293" s="197"/>
      <c r="UY293" s="197"/>
      <c r="UZ293" s="197"/>
      <c r="VA293" s="197"/>
      <c r="VB293" s="197"/>
      <c r="VC293" s="197"/>
      <c r="VD293" s="197"/>
      <c r="VE293" s="197"/>
      <c r="VF293" s="197"/>
      <c r="VG293" s="197"/>
      <c r="VH293" s="197"/>
      <c r="VI293" s="197"/>
      <c r="VJ293" s="197"/>
      <c r="VK293" s="197"/>
      <c r="VL293" s="197"/>
      <c r="VM293" s="197"/>
      <c r="VN293" s="197"/>
      <c r="VO293" s="197"/>
      <c r="VP293" s="197"/>
      <c r="VQ293" s="197"/>
      <c r="VR293" s="197"/>
      <c r="VS293" s="197"/>
      <c r="VT293" s="197"/>
      <c r="VU293" s="197"/>
      <c r="VV293" s="197"/>
      <c r="VW293" s="197"/>
      <c r="VX293" s="197"/>
      <c r="VY293" s="197"/>
      <c r="VZ293" s="197"/>
      <c r="WA293" s="197"/>
      <c r="WB293" s="197"/>
      <c r="WC293" s="197"/>
      <c r="WD293" s="197"/>
      <c r="WE293" s="197"/>
      <c r="WF293" s="197"/>
      <c r="WG293" s="197"/>
      <c r="WH293" s="197"/>
      <c r="WI293" s="197"/>
      <c r="WJ293" s="197"/>
      <c r="WK293" s="197"/>
    </row>
    <row r="294" s="197" customFormat="1">
      <c r="A294" s="169"/>
      <c r="B294" s="190" t="s">
        <v>286</v>
      </c>
      <c r="C294" s="354" t="s">
        <v>282</v>
      </c>
      <c r="D294" s="363"/>
      <c r="E294" s="200"/>
      <c r="F294" s="200"/>
      <c r="G294" s="203"/>
      <c r="H294" s="202"/>
      <c r="I294" s="202"/>
      <c r="J294" s="203"/>
      <c r="K294" s="204"/>
      <c r="L294" s="550">
        <v>10.6</v>
      </c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7"/>
      <c r="BH294" s="197"/>
      <c r="BI294" s="197"/>
      <c r="BJ294" s="197"/>
      <c r="BK294" s="197"/>
      <c r="BL294" s="197"/>
      <c r="BM294" s="197"/>
      <c r="BN294" s="197"/>
      <c r="BO294" s="197"/>
      <c r="BP294" s="197"/>
      <c r="BQ294" s="197"/>
      <c r="BR294" s="197"/>
      <c r="BS294" s="197"/>
      <c r="BT294" s="197"/>
      <c r="BU294" s="197"/>
      <c r="BV294" s="197"/>
      <c r="BW294" s="197"/>
      <c r="BX294" s="197"/>
      <c r="BY294" s="197"/>
      <c r="BZ294" s="197"/>
      <c r="CA294" s="197"/>
      <c r="CB294" s="197"/>
      <c r="CC294" s="197"/>
      <c r="CD294" s="197"/>
      <c r="CE294" s="197"/>
      <c r="CF294" s="197"/>
      <c r="CG294" s="197"/>
      <c r="CH294" s="197"/>
      <c r="CI294" s="197"/>
      <c r="CJ294" s="197"/>
      <c r="CK294" s="197"/>
      <c r="CL294" s="197"/>
      <c r="CM294" s="197"/>
      <c r="CN294" s="197"/>
      <c r="CO294" s="197"/>
      <c r="CP294" s="197"/>
      <c r="CQ294" s="197"/>
      <c r="CR294" s="197"/>
      <c r="CS294" s="197"/>
      <c r="CT294" s="197"/>
      <c r="CU294" s="197"/>
      <c r="CV294" s="197"/>
      <c r="CW294" s="197"/>
      <c r="CX294" s="197"/>
      <c r="CY294" s="197"/>
      <c r="CZ294" s="197"/>
      <c r="DA294" s="197"/>
      <c r="DB294" s="197"/>
      <c r="DC294" s="197"/>
      <c r="DD294" s="197"/>
      <c r="DE294" s="197"/>
      <c r="DF294" s="197"/>
      <c r="DG294" s="197"/>
      <c r="DH294" s="197"/>
      <c r="DI294" s="197"/>
      <c r="DJ294" s="197"/>
      <c r="DK294" s="197"/>
      <c r="DL294" s="197"/>
      <c r="DM294" s="197"/>
      <c r="DN294" s="197"/>
      <c r="DO294" s="197"/>
      <c r="DP294" s="197"/>
      <c r="DQ294" s="197"/>
      <c r="DR294" s="197"/>
      <c r="DS294" s="197"/>
      <c r="DT294" s="197"/>
      <c r="DU294" s="197"/>
      <c r="DV294" s="197"/>
      <c r="DW294" s="197"/>
      <c r="DX294" s="197"/>
      <c r="DY294" s="197"/>
      <c r="DZ294" s="197"/>
      <c r="EA294" s="197"/>
      <c r="EB294" s="197"/>
      <c r="EC294" s="197"/>
      <c r="ED294" s="197"/>
      <c r="EE294" s="197"/>
      <c r="EF294" s="197"/>
      <c r="EG294" s="197"/>
      <c r="EH294" s="197"/>
      <c r="EI294" s="197"/>
      <c r="EJ294" s="197"/>
      <c r="EK294" s="197"/>
      <c r="EL294" s="197"/>
      <c r="EM294" s="197"/>
      <c r="EN294" s="197"/>
      <c r="EO294" s="197"/>
      <c r="EP294" s="197"/>
      <c r="EQ294" s="197"/>
      <c r="ER294" s="197"/>
      <c r="ES294" s="197"/>
      <c r="ET294" s="197"/>
      <c r="EU294" s="197"/>
      <c r="EV294" s="197"/>
      <c r="EW294" s="197"/>
      <c r="EX294" s="197"/>
      <c r="EY294" s="197"/>
      <c r="EZ294" s="197"/>
      <c r="FA294" s="197"/>
      <c r="FB294" s="197"/>
      <c r="FC294" s="197"/>
      <c r="FD294" s="197"/>
      <c r="FE294" s="197"/>
      <c r="FF294" s="197"/>
      <c r="FG294" s="197"/>
      <c r="FH294" s="197"/>
      <c r="FI294" s="197"/>
      <c r="FJ294" s="197"/>
      <c r="FK294" s="197"/>
      <c r="FL294" s="197"/>
      <c r="FM294" s="197"/>
      <c r="FN294" s="197"/>
      <c r="FO294" s="197"/>
      <c r="FP294" s="197"/>
      <c r="FQ294" s="197"/>
      <c r="FR294" s="197"/>
      <c r="FS294" s="197"/>
      <c r="FT294" s="197"/>
      <c r="FU294" s="197"/>
      <c r="FV294" s="197"/>
      <c r="FW294" s="197"/>
      <c r="FX294" s="197"/>
      <c r="FY294" s="197"/>
      <c r="FZ294" s="197"/>
      <c r="GA294" s="197"/>
      <c r="GB294" s="197"/>
      <c r="GC294" s="197"/>
      <c r="GD294" s="197"/>
      <c r="GE294" s="197"/>
      <c r="GF294" s="197"/>
      <c r="GG294" s="197"/>
      <c r="GH294" s="197"/>
      <c r="GI294" s="197"/>
      <c r="GJ294" s="197"/>
      <c r="GK294" s="197"/>
      <c r="GL294" s="197"/>
      <c r="GM294" s="197"/>
      <c r="GN294" s="197"/>
      <c r="GO294" s="197"/>
      <c r="GP294" s="197"/>
      <c r="GQ294" s="197"/>
      <c r="GR294" s="197"/>
      <c r="GS294" s="197"/>
      <c r="GT294" s="197"/>
      <c r="GU294" s="197"/>
      <c r="GV294" s="197"/>
      <c r="GW294" s="197"/>
      <c r="GX294" s="197"/>
      <c r="GY294" s="197"/>
      <c r="GZ294" s="197"/>
      <c r="HA294" s="197"/>
      <c r="HB294" s="197"/>
      <c r="HC294" s="197"/>
      <c r="HD294" s="197"/>
      <c r="HE294" s="197"/>
      <c r="HF294" s="197"/>
      <c r="HG294" s="197"/>
      <c r="HH294" s="197"/>
      <c r="HI294" s="197"/>
      <c r="HJ294" s="197"/>
      <c r="HK294" s="197"/>
      <c r="HL294" s="197"/>
      <c r="HM294" s="197"/>
      <c r="HN294" s="197"/>
      <c r="HO294" s="197"/>
      <c r="HP294" s="197"/>
      <c r="HQ294" s="197"/>
      <c r="HR294" s="197"/>
      <c r="HS294" s="197"/>
      <c r="HT294" s="197"/>
      <c r="HU294" s="197"/>
      <c r="HV294" s="197"/>
      <c r="HW294" s="197"/>
      <c r="HX294" s="197"/>
      <c r="HY294" s="197"/>
      <c r="HZ294" s="197"/>
      <c r="IA294" s="197"/>
      <c r="IB294" s="197"/>
      <c r="IC294" s="197"/>
      <c r="ID294" s="197"/>
      <c r="IE294" s="197"/>
      <c r="IF294" s="197"/>
      <c r="IG294" s="197"/>
      <c r="IH294" s="197"/>
      <c r="II294" s="197"/>
      <c r="IJ294" s="197"/>
      <c r="IK294" s="197"/>
      <c r="IL294" s="197"/>
      <c r="IM294" s="197"/>
      <c r="IN294" s="197"/>
      <c r="IO294" s="197"/>
      <c r="IP294" s="197"/>
      <c r="IQ294" s="197"/>
      <c r="IR294" s="197"/>
      <c r="IS294" s="197"/>
      <c r="IT294" s="197"/>
      <c r="IU294" s="197"/>
      <c r="IV294" s="197"/>
      <c r="IW294" s="197"/>
      <c r="IX294" s="197"/>
      <c r="IY294" s="197"/>
      <c r="IZ294" s="197"/>
      <c r="JA294" s="197"/>
      <c r="JB294" s="197"/>
      <c r="JC294" s="197"/>
      <c r="JD294" s="197"/>
      <c r="JE294" s="197"/>
      <c r="JF294" s="197"/>
      <c r="JG294" s="197"/>
      <c r="JH294" s="197"/>
      <c r="JI294" s="197"/>
      <c r="JJ294" s="197"/>
      <c r="JK294" s="197"/>
      <c r="JL294" s="197"/>
      <c r="JM294" s="197"/>
      <c r="JN294" s="197"/>
      <c r="JO294" s="197"/>
      <c r="JP294" s="197"/>
      <c r="JQ294" s="197"/>
      <c r="JR294" s="197"/>
      <c r="JS294" s="197"/>
      <c r="JT294" s="197"/>
      <c r="JU294" s="197"/>
      <c r="JV294" s="197"/>
      <c r="JW294" s="197"/>
      <c r="JX294" s="197"/>
      <c r="JY294" s="197"/>
      <c r="JZ294" s="197"/>
      <c r="KA294" s="197"/>
      <c r="KB294" s="197"/>
      <c r="KC294" s="197"/>
      <c r="KD294" s="197"/>
      <c r="KE294" s="197"/>
      <c r="KF294" s="197"/>
      <c r="KG294" s="197"/>
      <c r="KH294" s="197"/>
      <c r="KI294" s="197"/>
      <c r="KJ294" s="197"/>
      <c r="KK294" s="197"/>
      <c r="KL294" s="197"/>
      <c r="KM294" s="197"/>
      <c r="KN294" s="197"/>
      <c r="KO294" s="197"/>
      <c r="KP294" s="197"/>
      <c r="KQ294" s="197"/>
      <c r="KR294" s="197"/>
      <c r="KS294" s="197"/>
      <c r="KT294" s="197"/>
      <c r="KU294" s="197"/>
      <c r="KV294" s="197"/>
      <c r="KW294" s="197"/>
      <c r="KX294" s="197"/>
      <c r="KY294" s="197"/>
      <c r="KZ294" s="197"/>
      <c r="LA294" s="197"/>
      <c r="LB294" s="197"/>
      <c r="LC294" s="197"/>
      <c r="LD294" s="197"/>
      <c r="LE294" s="197"/>
      <c r="LF294" s="197"/>
      <c r="LG294" s="197"/>
      <c r="LH294" s="197"/>
      <c r="LI294" s="197"/>
      <c r="LJ294" s="197"/>
      <c r="LK294" s="197"/>
      <c r="LL294" s="197"/>
      <c r="LM294" s="197"/>
      <c r="LN294" s="197"/>
      <c r="LO294" s="197"/>
      <c r="LP294" s="197"/>
      <c r="LQ294" s="197"/>
      <c r="LR294" s="197"/>
      <c r="LS294" s="197"/>
      <c r="LT294" s="197"/>
      <c r="LU294" s="197"/>
      <c r="LV294" s="197"/>
      <c r="LW294" s="197"/>
      <c r="LX294" s="197"/>
      <c r="LY294" s="197"/>
      <c r="LZ294" s="197"/>
      <c r="MA294" s="197"/>
      <c r="MB294" s="197"/>
      <c r="MC294" s="197"/>
      <c r="MD294" s="197"/>
      <c r="ME294" s="197"/>
      <c r="MF294" s="197"/>
      <c r="MG294" s="197"/>
      <c r="MH294" s="197"/>
      <c r="MI294" s="197"/>
      <c r="MJ294" s="197"/>
      <c r="MK294" s="197"/>
      <c r="ML294" s="197"/>
      <c r="MM294" s="197"/>
      <c r="MN294" s="197"/>
      <c r="MO294" s="197"/>
      <c r="MP294" s="197"/>
      <c r="MQ294" s="197"/>
      <c r="MR294" s="197"/>
      <c r="MS294" s="197"/>
      <c r="MT294" s="197"/>
      <c r="MU294" s="197"/>
      <c r="MV294" s="197"/>
      <c r="MW294" s="197"/>
      <c r="MX294" s="197"/>
      <c r="MY294" s="197"/>
      <c r="MZ294" s="197"/>
      <c r="NA294" s="197"/>
      <c r="NB294" s="197"/>
      <c r="NC294" s="197"/>
      <c r="ND294" s="197"/>
      <c r="NE294" s="197"/>
      <c r="NF294" s="197"/>
      <c r="NG294" s="197"/>
      <c r="NH294" s="197"/>
      <c r="NI294" s="197"/>
      <c r="NJ294" s="197"/>
      <c r="NK294" s="197"/>
      <c r="NL294" s="197"/>
      <c r="NM294" s="197"/>
      <c r="NN294" s="197"/>
      <c r="NO294" s="197"/>
      <c r="NP294" s="197"/>
      <c r="NQ294" s="197"/>
      <c r="NR294" s="197"/>
      <c r="NS294" s="197"/>
      <c r="NT294" s="197"/>
      <c r="NU294" s="197"/>
      <c r="NV294" s="197"/>
      <c r="NW294" s="197"/>
      <c r="NX294" s="197"/>
      <c r="NY294" s="197"/>
      <c r="NZ294" s="197"/>
      <c r="OA294" s="197"/>
      <c r="OB294" s="197"/>
      <c r="OC294" s="197"/>
      <c r="OD294" s="197"/>
      <c r="OE294" s="197"/>
      <c r="OF294" s="197"/>
      <c r="OG294" s="197"/>
      <c r="OH294" s="197"/>
      <c r="OI294" s="197"/>
      <c r="OJ294" s="197"/>
      <c r="OK294" s="197"/>
      <c r="OL294" s="197"/>
      <c r="OM294" s="197"/>
      <c r="ON294" s="197"/>
      <c r="OO294" s="197"/>
      <c r="OP294" s="197"/>
      <c r="OQ294" s="197"/>
      <c r="OR294" s="197"/>
      <c r="OS294" s="197"/>
      <c r="OT294" s="197"/>
      <c r="OU294" s="197"/>
      <c r="OV294" s="197"/>
      <c r="OW294" s="197"/>
      <c r="OX294" s="197"/>
      <c r="OY294" s="197"/>
      <c r="OZ294" s="197"/>
      <c r="PA294" s="197"/>
      <c r="PB294" s="197"/>
      <c r="PC294" s="197"/>
      <c r="PD294" s="197"/>
      <c r="PE294" s="197"/>
      <c r="PF294" s="197"/>
      <c r="PG294" s="197"/>
      <c r="PH294" s="197"/>
      <c r="PI294" s="197"/>
      <c r="PJ294" s="197"/>
      <c r="PK294" s="197"/>
      <c r="PL294" s="197"/>
      <c r="PM294" s="197"/>
      <c r="PN294" s="197"/>
      <c r="PO294" s="197"/>
      <c r="PP294" s="197"/>
      <c r="PQ294" s="197"/>
      <c r="PR294" s="197"/>
      <c r="PS294" s="197"/>
      <c r="PT294" s="197"/>
      <c r="PU294" s="197"/>
      <c r="PV294" s="197"/>
      <c r="PW294" s="197"/>
      <c r="PX294" s="197"/>
      <c r="PY294" s="197"/>
      <c r="PZ294" s="197"/>
      <c r="QA294" s="197"/>
      <c r="QB294" s="197"/>
      <c r="QC294" s="197"/>
      <c r="QD294" s="197"/>
      <c r="QE294" s="197"/>
      <c r="QF294" s="197"/>
      <c r="QG294" s="197"/>
      <c r="QH294" s="197"/>
      <c r="QI294" s="197"/>
      <c r="QJ294" s="197"/>
      <c r="QK294" s="197"/>
      <c r="QL294" s="197"/>
      <c r="QM294" s="197"/>
      <c r="QN294" s="197"/>
      <c r="QO294" s="197"/>
      <c r="QP294" s="197"/>
      <c r="QQ294" s="197"/>
      <c r="QR294" s="197"/>
      <c r="QS294" s="197"/>
      <c r="QT294" s="197"/>
      <c r="QU294" s="197"/>
      <c r="QV294" s="197"/>
      <c r="QW294" s="197"/>
      <c r="QX294" s="197"/>
      <c r="QY294" s="197"/>
      <c r="QZ294" s="197"/>
      <c r="RA294" s="197"/>
      <c r="RB294" s="197"/>
      <c r="RC294" s="197"/>
      <c r="RD294" s="197"/>
      <c r="RE294" s="197"/>
      <c r="RF294" s="197"/>
      <c r="RG294" s="197"/>
      <c r="RH294" s="197"/>
      <c r="RI294" s="197"/>
      <c r="RJ294" s="197"/>
      <c r="RK294" s="197"/>
      <c r="RL294" s="197"/>
      <c r="RM294" s="197"/>
      <c r="RN294" s="197"/>
      <c r="RO294" s="197"/>
      <c r="RP294" s="197"/>
      <c r="RQ294" s="197"/>
      <c r="RR294" s="197"/>
      <c r="RS294" s="197"/>
      <c r="RT294" s="197"/>
      <c r="RU294" s="197"/>
      <c r="RV294" s="197"/>
      <c r="RW294" s="197"/>
      <c r="RX294" s="197"/>
      <c r="RY294" s="197"/>
      <c r="RZ294" s="197"/>
      <c r="SA294" s="197"/>
      <c r="SB294" s="197"/>
      <c r="SC294" s="197"/>
      <c r="SD294" s="197"/>
      <c r="SE294" s="197"/>
      <c r="SF294" s="197"/>
      <c r="SG294" s="197"/>
      <c r="SH294" s="197"/>
      <c r="SI294" s="197"/>
      <c r="SJ294" s="197"/>
      <c r="SK294" s="197"/>
      <c r="SL294" s="197"/>
      <c r="SM294" s="197"/>
      <c r="SN294" s="197"/>
      <c r="SO294" s="197"/>
      <c r="SP294" s="197"/>
      <c r="SQ294" s="197"/>
      <c r="SR294" s="197"/>
      <c r="SS294" s="197"/>
      <c r="ST294" s="197"/>
      <c r="SU294" s="197"/>
      <c r="SV294" s="197"/>
      <c r="SW294" s="197"/>
      <c r="SX294" s="197"/>
      <c r="SY294" s="197"/>
      <c r="SZ294" s="197"/>
      <c r="TA294" s="197"/>
      <c r="TB294" s="197"/>
      <c r="TC294" s="197"/>
      <c r="TD294" s="197"/>
      <c r="TE294" s="197"/>
      <c r="TF294" s="197"/>
      <c r="TG294" s="197"/>
      <c r="TH294" s="197"/>
      <c r="TI294" s="197"/>
      <c r="TJ294" s="197"/>
      <c r="TK294" s="197"/>
      <c r="TL294" s="197"/>
      <c r="TM294" s="197"/>
      <c r="TN294" s="197"/>
      <c r="TO294" s="197"/>
      <c r="TP294" s="197"/>
      <c r="TQ294" s="197"/>
      <c r="TR294" s="197"/>
      <c r="TS294" s="197"/>
      <c r="TT294" s="197"/>
      <c r="TU294" s="197"/>
      <c r="TV294" s="197"/>
      <c r="TW294" s="197"/>
      <c r="TX294" s="197"/>
      <c r="TY294" s="197"/>
      <c r="TZ294" s="197"/>
      <c r="UA294" s="197"/>
      <c r="UB294" s="197"/>
      <c r="UC294" s="197"/>
      <c r="UD294" s="197"/>
      <c r="UE294" s="197"/>
      <c r="UF294" s="197"/>
      <c r="UG294" s="197"/>
      <c r="UH294" s="197"/>
      <c r="UI294" s="197"/>
      <c r="UJ294" s="197"/>
      <c r="UK294" s="197"/>
      <c r="UL294" s="197"/>
      <c r="UM294" s="197"/>
      <c r="UN294" s="197"/>
      <c r="UO294" s="197"/>
      <c r="UP294" s="197"/>
      <c r="UQ294" s="197"/>
      <c r="UR294" s="197"/>
      <c r="US294" s="197"/>
      <c r="UT294" s="197"/>
      <c r="UU294" s="197"/>
      <c r="UV294" s="197"/>
      <c r="UW294" s="197"/>
      <c r="UX294" s="197"/>
      <c r="UY294" s="197"/>
      <c r="UZ294" s="197"/>
      <c r="VA294" s="197"/>
      <c r="VB294" s="197"/>
      <c r="VC294" s="197"/>
      <c r="VD294" s="197"/>
      <c r="VE294" s="197"/>
      <c r="VF294" s="197"/>
      <c r="VG294" s="197"/>
      <c r="VH294" s="197"/>
      <c r="VI294" s="197"/>
      <c r="VJ294" s="197"/>
      <c r="VK294" s="197"/>
      <c r="VL294" s="197"/>
      <c r="VM294" s="197"/>
      <c r="VN294" s="197"/>
      <c r="VO294" s="197"/>
      <c r="VP294" s="197"/>
      <c r="VQ294" s="197"/>
      <c r="VR294" s="197"/>
      <c r="VS294" s="197"/>
      <c r="VT294" s="197"/>
      <c r="VU294" s="197"/>
      <c r="VV294" s="197"/>
      <c r="VW294" s="197"/>
      <c r="VX294" s="197"/>
      <c r="VY294" s="197"/>
      <c r="VZ294" s="197"/>
      <c r="WA294" s="197"/>
      <c r="WB294" s="197"/>
      <c r="WC294" s="197"/>
      <c r="WD294" s="197"/>
      <c r="WE294" s="197"/>
      <c r="WF294" s="197"/>
      <c r="WG294" s="197"/>
      <c r="WH294" s="197"/>
      <c r="WI294" s="197"/>
      <c r="WJ294" s="197"/>
      <c r="WK294" s="197"/>
    </row>
    <row r="295" s="197" customFormat="1">
      <c r="A295" s="169"/>
      <c r="B295" s="220" t="s">
        <v>287</v>
      </c>
      <c r="C295" s="220" t="s">
        <v>282</v>
      </c>
      <c r="D295" s="221"/>
      <c r="E295" s="199"/>
      <c r="F295" s="199"/>
      <c r="G295" s="203"/>
      <c r="H295" s="202"/>
      <c r="I295" s="202"/>
      <c r="J295" s="203"/>
      <c r="K295" s="204"/>
      <c r="L295" s="550">
        <v>8.6999999999999993</v>
      </c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7"/>
      <c r="BH295" s="197"/>
      <c r="BI295" s="197"/>
      <c r="BJ295" s="197"/>
      <c r="BK295" s="197"/>
      <c r="BL295" s="197"/>
      <c r="BM295" s="197"/>
      <c r="BN295" s="197"/>
      <c r="BO295" s="197"/>
      <c r="BP295" s="197"/>
      <c r="BQ295" s="197"/>
      <c r="BR295" s="197"/>
      <c r="BS295" s="197"/>
      <c r="BT295" s="197"/>
      <c r="BU295" s="197"/>
      <c r="BV295" s="197"/>
      <c r="BW295" s="197"/>
      <c r="BX295" s="197"/>
      <c r="BY295" s="197"/>
      <c r="BZ295" s="197"/>
      <c r="CA295" s="197"/>
      <c r="CB295" s="197"/>
      <c r="CC295" s="197"/>
      <c r="CD295" s="197"/>
      <c r="CE295" s="197"/>
      <c r="CF295" s="197"/>
      <c r="CG295" s="197"/>
      <c r="CH295" s="197"/>
      <c r="CI295" s="197"/>
      <c r="CJ295" s="197"/>
      <c r="CK295" s="197"/>
      <c r="CL295" s="197"/>
      <c r="CM295" s="197"/>
      <c r="CN295" s="197"/>
      <c r="CO295" s="197"/>
      <c r="CP295" s="197"/>
      <c r="CQ295" s="197"/>
      <c r="CR295" s="197"/>
      <c r="CS295" s="197"/>
      <c r="CT295" s="197"/>
      <c r="CU295" s="197"/>
      <c r="CV295" s="197"/>
      <c r="CW295" s="197"/>
      <c r="CX295" s="197"/>
      <c r="CY295" s="197"/>
      <c r="CZ295" s="197"/>
      <c r="DA295" s="197"/>
      <c r="DB295" s="197"/>
      <c r="DC295" s="197"/>
      <c r="DD295" s="197"/>
      <c r="DE295" s="197"/>
      <c r="DF295" s="197"/>
      <c r="DG295" s="197"/>
      <c r="DH295" s="197"/>
      <c r="DI295" s="197"/>
      <c r="DJ295" s="197"/>
      <c r="DK295" s="197"/>
      <c r="DL295" s="197"/>
      <c r="DM295" s="197"/>
      <c r="DN295" s="197"/>
      <c r="DO295" s="197"/>
      <c r="DP295" s="197"/>
      <c r="DQ295" s="197"/>
      <c r="DR295" s="197"/>
      <c r="DS295" s="197"/>
      <c r="DT295" s="197"/>
      <c r="DU295" s="197"/>
      <c r="DV295" s="197"/>
      <c r="DW295" s="197"/>
      <c r="DX295" s="197"/>
      <c r="DY295" s="197"/>
      <c r="DZ295" s="197"/>
      <c r="EA295" s="197"/>
      <c r="EB295" s="197"/>
      <c r="EC295" s="197"/>
      <c r="ED295" s="197"/>
      <c r="EE295" s="197"/>
      <c r="EF295" s="197"/>
      <c r="EG295" s="197"/>
      <c r="EH295" s="197"/>
      <c r="EI295" s="197"/>
      <c r="EJ295" s="197"/>
      <c r="EK295" s="197"/>
      <c r="EL295" s="197"/>
      <c r="EM295" s="197"/>
      <c r="EN295" s="197"/>
      <c r="EO295" s="197"/>
      <c r="EP295" s="197"/>
      <c r="EQ295" s="197"/>
      <c r="ER295" s="197"/>
      <c r="ES295" s="197"/>
      <c r="ET295" s="197"/>
      <c r="EU295" s="197"/>
      <c r="EV295" s="197"/>
      <c r="EW295" s="197"/>
      <c r="EX295" s="197"/>
      <c r="EY295" s="197"/>
      <c r="EZ295" s="197"/>
      <c r="FA295" s="197"/>
      <c r="FB295" s="197"/>
      <c r="FC295" s="197"/>
      <c r="FD295" s="197"/>
      <c r="FE295" s="197"/>
      <c r="FF295" s="197"/>
      <c r="FG295" s="197"/>
      <c r="FH295" s="197"/>
      <c r="FI295" s="197"/>
      <c r="FJ295" s="197"/>
      <c r="FK295" s="197"/>
      <c r="FL295" s="197"/>
      <c r="FM295" s="197"/>
      <c r="FN295" s="197"/>
      <c r="FO295" s="197"/>
      <c r="FP295" s="197"/>
      <c r="FQ295" s="197"/>
      <c r="FR295" s="197"/>
      <c r="FS295" s="197"/>
      <c r="FT295" s="197"/>
      <c r="FU295" s="197"/>
      <c r="FV295" s="197"/>
      <c r="FW295" s="197"/>
      <c r="FX295" s="197"/>
      <c r="FY295" s="197"/>
      <c r="FZ295" s="197"/>
      <c r="GA295" s="197"/>
      <c r="GB295" s="197"/>
      <c r="GC295" s="197"/>
      <c r="GD295" s="197"/>
      <c r="GE295" s="197"/>
      <c r="GF295" s="197"/>
      <c r="GG295" s="197"/>
      <c r="GH295" s="197"/>
      <c r="GI295" s="197"/>
      <c r="GJ295" s="197"/>
      <c r="GK295" s="197"/>
      <c r="GL295" s="197"/>
      <c r="GM295" s="197"/>
      <c r="GN295" s="197"/>
      <c r="GO295" s="197"/>
      <c r="GP295" s="197"/>
      <c r="GQ295" s="197"/>
      <c r="GR295" s="197"/>
      <c r="GS295" s="197"/>
      <c r="GT295" s="197"/>
      <c r="GU295" s="197"/>
      <c r="GV295" s="197"/>
      <c r="GW295" s="197"/>
      <c r="GX295" s="197"/>
      <c r="GY295" s="197"/>
      <c r="GZ295" s="197"/>
      <c r="HA295" s="197"/>
      <c r="HB295" s="197"/>
      <c r="HC295" s="197"/>
      <c r="HD295" s="197"/>
      <c r="HE295" s="197"/>
      <c r="HF295" s="197"/>
      <c r="HG295" s="197"/>
      <c r="HH295" s="197"/>
      <c r="HI295" s="197"/>
      <c r="HJ295" s="197"/>
      <c r="HK295" s="197"/>
      <c r="HL295" s="197"/>
      <c r="HM295" s="197"/>
      <c r="HN295" s="197"/>
      <c r="HO295" s="197"/>
      <c r="HP295" s="197"/>
      <c r="HQ295" s="197"/>
      <c r="HR295" s="197"/>
      <c r="HS295" s="197"/>
      <c r="HT295" s="197"/>
      <c r="HU295" s="197"/>
      <c r="HV295" s="197"/>
      <c r="HW295" s="197"/>
      <c r="HX295" s="197"/>
      <c r="HY295" s="197"/>
      <c r="HZ295" s="197"/>
      <c r="IA295" s="197"/>
      <c r="IB295" s="197"/>
      <c r="IC295" s="197"/>
      <c r="ID295" s="197"/>
      <c r="IE295" s="197"/>
      <c r="IF295" s="197"/>
      <c r="IG295" s="197"/>
      <c r="IH295" s="197"/>
      <c r="II295" s="197"/>
      <c r="IJ295" s="197"/>
      <c r="IK295" s="197"/>
      <c r="IL295" s="197"/>
      <c r="IM295" s="197"/>
      <c r="IN295" s="197"/>
      <c r="IO295" s="197"/>
      <c r="IP295" s="197"/>
      <c r="IQ295" s="197"/>
      <c r="IR295" s="197"/>
      <c r="IS295" s="197"/>
      <c r="IT295" s="197"/>
      <c r="IU295" s="197"/>
      <c r="IV295" s="197"/>
      <c r="IW295" s="197"/>
      <c r="IX295" s="197"/>
      <c r="IY295" s="197"/>
      <c r="IZ295" s="197"/>
      <c r="JA295" s="197"/>
      <c r="JB295" s="197"/>
      <c r="JC295" s="197"/>
      <c r="JD295" s="197"/>
      <c r="JE295" s="197"/>
      <c r="JF295" s="197"/>
      <c r="JG295" s="197"/>
      <c r="JH295" s="197"/>
      <c r="JI295" s="197"/>
      <c r="JJ295" s="197"/>
      <c r="JK295" s="197"/>
      <c r="JL295" s="197"/>
      <c r="JM295" s="197"/>
      <c r="JN295" s="197"/>
      <c r="JO295" s="197"/>
      <c r="JP295" s="197"/>
      <c r="JQ295" s="197"/>
      <c r="JR295" s="197"/>
      <c r="JS295" s="197"/>
      <c r="JT295" s="197"/>
      <c r="JU295" s="197"/>
      <c r="JV295" s="197"/>
      <c r="JW295" s="197"/>
      <c r="JX295" s="197"/>
      <c r="JY295" s="197"/>
      <c r="JZ295" s="197"/>
      <c r="KA295" s="197"/>
      <c r="KB295" s="197"/>
      <c r="KC295" s="197"/>
      <c r="KD295" s="197"/>
      <c r="KE295" s="197"/>
      <c r="KF295" s="197"/>
      <c r="KG295" s="197"/>
      <c r="KH295" s="197"/>
      <c r="KI295" s="197"/>
      <c r="KJ295" s="197"/>
      <c r="KK295" s="197"/>
      <c r="KL295" s="197"/>
      <c r="KM295" s="197"/>
      <c r="KN295" s="197"/>
      <c r="KO295" s="197"/>
      <c r="KP295" s="197"/>
      <c r="KQ295" s="197"/>
      <c r="KR295" s="197"/>
      <c r="KS295" s="197"/>
      <c r="KT295" s="197"/>
      <c r="KU295" s="197"/>
      <c r="KV295" s="197"/>
      <c r="KW295" s="197"/>
      <c r="KX295" s="197"/>
      <c r="KY295" s="197"/>
      <c r="KZ295" s="197"/>
      <c r="LA295" s="197"/>
      <c r="LB295" s="197"/>
      <c r="LC295" s="197"/>
      <c r="LD295" s="197"/>
      <c r="LE295" s="197"/>
      <c r="LF295" s="197"/>
      <c r="LG295" s="197"/>
      <c r="LH295" s="197"/>
      <c r="LI295" s="197"/>
      <c r="LJ295" s="197"/>
      <c r="LK295" s="197"/>
      <c r="LL295" s="197"/>
      <c r="LM295" s="197"/>
      <c r="LN295" s="197"/>
      <c r="LO295" s="197"/>
      <c r="LP295" s="197"/>
      <c r="LQ295" s="197"/>
      <c r="LR295" s="197"/>
      <c r="LS295" s="197"/>
      <c r="LT295" s="197"/>
      <c r="LU295" s="197"/>
      <c r="LV295" s="197"/>
      <c r="LW295" s="197"/>
      <c r="LX295" s="197"/>
      <c r="LY295" s="197"/>
      <c r="LZ295" s="197"/>
      <c r="MA295" s="197"/>
      <c r="MB295" s="197"/>
      <c r="MC295" s="197"/>
      <c r="MD295" s="197"/>
      <c r="ME295" s="197"/>
      <c r="MF295" s="197"/>
      <c r="MG295" s="197"/>
      <c r="MH295" s="197"/>
      <c r="MI295" s="197"/>
      <c r="MJ295" s="197"/>
      <c r="MK295" s="197"/>
      <c r="ML295" s="197"/>
      <c r="MM295" s="197"/>
      <c r="MN295" s="197"/>
      <c r="MO295" s="197"/>
      <c r="MP295" s="197"/>
      <c r="MQ295" s="197"/>
      <c r="MR295" s="197"/>
      <c r="MS295" s="197"/>
      <c r="MT295" s="197"/>
      <c r="MU295" s="197"/>
      <c r="MV295" s="197"/>
      <c r="MW295" s="197"/>
      <c r="MX295" s="197"/>
      <c r="MY295" s="197"/>
      <c r="MZ295" s="197"/>
      <c r="NA295" s="197"/>
      <c r="NB295" s="197"/>
      <c r="NC295" s="197"/>
      <c r="ND295" s="197"/>
      <c r="NE295" s="197"/>
      <c r="NF295" s="197"/>
      <c r="NG295" s="197"/>
      <c r="NH295" s="197"/>
      <c r="NI295" s="197"/>
      <c r="NJ295" s="197"/>
      <c r="NK295" s="197"/>
      <c r="NL295" s="197"/>
      <c r="NM295" s="197"/>
      <c r="NN295" s="197"/>
      <c r="NO295" s="197"/>
      <c r="NP295" s="197"/>
      <c r="NQ295" s="197"/>
      <c r="NR295" s="197"/>
      <c r="NS295" s="197"/>
      <c r="NT295" s="197"/>
      <c r="NU295" s="197"/>
      <c r="NV295" s="197"/>
      <c r="NW295" s="197"/>
      <c r="NX295" s="197"/>
      <c r="NY295" s="197"/>
      <c r="NZ295" s="197"/>
      <c r="OA295" s="197"/>
      <c r="OB295" s="197"/>
      <c r="OC295" s="197"/>
      <c r="OD295" s="197"/>
      <c r="OE295" s="197"/>
      <c r="OF295" s="197"/>
      <c r="OG295" s="197"/>
      <c r="OH295" s="197"/>
      <c r="OI295" s="197"/>
      <c r="OJ295" s="197"/>
      <c r="OK295" s="197"/>
      <c r="OL295" s="197"/>
      <c r="OM295" s="197"/>
      <c r="ON295" s="197"/>
      <c r="OO295" s="197"/>
      <c r="OP295" s="197"/>
      <c r="OQ295" s="197"/>
      <c r="OR295" s="197"/>
      <c r="OS295" s="197"/>
      <c r="OT295" s="197"/>
      <c r="OU295" s="197"/>
      <c r="OV295" s="197"/>
      <c r="OW295" s="197"/>
      <c r="OX295" s="197"/>
      <c r="OY295" s="197"/>
      <c r="OZ295" s="197"/>
      <c r="PA295" s="197"/>
      <c r="PB295" s="197"/>
      <c r="PC295" s="197"/>
      <c r="PD295" s="197"/>
      <c r="PE295" s="197"/>
      <c r="PF295" s="197"/>
      <c r="PG295" s="197"/>
      <c r="PH295" s="197"/>
      <c r="PI295" s="197"/>
      <c r="PJ295" s="197"/>
      <c r="PK295" s="197"/>
      <c r="PL295" s="197"/>
      <c r="PM295" s="197"/>
      <c r="PN295" s="197"/>
      <c r="PO295" s="197"/>
      <c r="PP295" s="197"/>
      <c r="PQ295" s="197"/>
      <c r="PR295" s="197"/>
      <c r="PS295" s="197"/>
      <c r="PT295" s="197"/>
      <c r="PU295" s="197"/>
      <c r="PV295" s="197"/>
      <c r="PW295" s="197"/>
      <c r="PX295" s="197"/>
      <c r="PY295" s="197"/>
      <c r="PZ295" s="197"/>
      <c r="QA295" s="197"/>
      <c r="QB295" s="197"/>
      <c r="QC295" s="197"/>
      <c r="QD295" s="197"/>
      <c r="QE295" s="197"/>
      <c r="QF295" s="197"/>
      <c r="QG295" s="197"/>
      <c r="QH295" s="197"/>
      <c r="QI295" s="197"/>
      <c r="QJ295" s="197"/>
      <c r="QK295" s="197"/>
      <c r="QL295" s="197"/>
      <c r="QM295" s="197"/>
      <c r="QN295" s="197"/>
      <c r="QO295" s="197"/>
      <c r="QP295" s="197"/>
      <c r="QQ295" s="197"/>
      <c r="QR295" s="197"/>
      <c r="QS295" s="197"/>
      <c r="QT295" s="197"/>
      <c r="QU295" s="197"/>
      <c r="QV295" s="197"/>
      <c r="QW295" s="197"/>
      <c r="QX295" s="197"/>
      <c r="QY295" s="197"/>
      <c r="QZ295" s="197"/>
      <c r="RA295" s="197"/>
      <c r="RB295" s="197"/>
      <c r="RC295" s="197"/>
      <c r="RD295" s="197"/>
      <c r="RE295" s="197"/>
      <c r="RF295" s="197"/>
      <c r="RG295" s="197"/>
      <c r="RH295" s="197"/>
      <c r="RI295" s="197"/>
      <c r="RJ295" s="197"/>
      <c r="RK295" s="197"/>
      <c r="RL295" s="197"/>
      <c r="RM295" s="197"/>
      <c r="RN295" s="197"/>
      <c r="RO295" s="197"/>
      <c r="RP295" s="197"/>
      <c r="RQ295" s="197"/>
      <c r="RR295" s="197"/>
      <c r="RS295" s="197"/>
      <c r="RT295" s="197"/>
      <c r="RU295" s="197"/>
      <c r="RV295" s="197"/>
      <c r="RW295" s="197"/>
      <c r="RX295" s="197"/>
      <c r="RY295" s="197"/>
      <c r="RZ295" s="197"/>
      <c r="SA295" s="197"/>
      <c r="SB295" s="197"/>
      <c r="SC295" s="197"/>
      <c r="SD295" s="197"/>
      <c r="SE295" s="197"/>
      <c r="SF295" s="197"/>
      <c r="SG295" s="197"/>
      <c r="SH295" s="197"/>
      <c r="SI295" s="197"/>
      <c r="SJ295" s="197"/>
      <c r="SK295" s="197"/>
      <c r="SL295" s="197"/>
      <c r="SM295" s="197"/>
      <c r="SN295" s="197"/>
      <c r="SO295" s="197"/>
      <c r="SP295" s="197"/>
      <c r="SQ295" s="197"/>
      <c r="SR295" s="197"/>
      <c r="SS295" s="197"/>
      <c r="ST295" s="197"/>
      <c r="SU295" s="197"/>
      <c r="SV295" s="197"/>
      <c r="SW295" s="197"/>
      <c r="SX295" s="197"/>
      <c r="SY295" s="197"/>
      <c r="SZ295" s="197"/>
      <c r="TA295" s="197"/>
      <c r="TB295" s="197"/>
      <c r="TC295" s="197"/>
      <c r="TD295" s="197"/>
      <c r="TE295" s="197"/>
      <c r="TF295" s="197"/>
      <c r="TG295" s="197"/>
      <c r="TH295" s="197"/>
      <c r="TI295" s="197"/>
      <c r="TJ295" s="197"/>
      <c r="TK295" s="197"/>
      <c r="TL295" s="197"/>
      <c r="TM295" s="197"/>
      <c r="TN295" s="197"/>
      <c r="TO295" s="197"/>
      <c r="TP295" s="197"/>
      <c r="TQ295" s="197"/>
      <c r="TR295" s="197"/>
      <c r="TS295" s="197"/>
      <c r="TT295" s="197"/>
      <c r="TU295" s="197"/>
      <c r="TV295" s="197"/>
      <c r="TW295" s="197"/>
      <c r="TX295" s="197"/>
      <c r="TY295" s="197"/>
      <c r="TZ295" s="197"/>
      <c r="UA295" s="197"/>
      <c r="UB295" s="197"/>
      <c r="UC295" s="197"/>
      <c r="UD295" s="197"/>
      <c r="UE295" s="197"/>
      <c r="UF295" s="197"/>
      <c r="UG295" s="197"/>
      <c r="UH295" s="197"/>
      <c r="UI295" s="197"/>
      <c r="UJ295" s="197"/>
      <c r="UK295" s="197"/>
      <c r="UL295" s="197"/>
      <c r="UM295" s="197"/>
      <c r="UN295" s="197"/>
      <c r="UO295" s="197"/>
      <c r="UP295" s="197"/>
      <c r="UQ295" s="197"/>
      <c r="UR295" s="197"/>
      <c r="US295" s="197"/>
      <c r="UT295" s="197"/>
      <c r="UU295" s="197"/>
      <c r="UV295" s="197"/>
      <c r="UW295" s="197"/>
      <c r="UX295" s="197"/>
      <c r="UY295" s="197"/>
      <c r="UZ295" s="197"/>
      <c r="VA295" s="197"/>
      <c r="VB295" s="197"/>
      <c r="VC295" s="197"/>
      <c r="VD295" s="197"/>
      <c r="VE295" s="197"/>
      <c r="VF295" s="197"/>
      <c r="VG295" s="197"/>
      <c r="VH295" s="197"/>
      <c r="VI295" s="197"/>
      <c r="VJ295" s="197"/>
      <c r="VK295" s="197"/>
      <c r="VL295" s="197"/>
      <c r="VM295" s="197"/>
      <c r="VN295" s="197"/>
      <c r="VO295" s="197"/>
      <c r="VP295" s="197"/>
      <c r="VQ295" s="197"/>
      <c r="VR295" s="197"/>
      <c r="VS295" s="197"/>
      <c r="VT295" s="197"/>
      <c r="VU295" s="197"/>
      <c r="VV295" s="197"/>
      <c r="VW295" s="197"/>
      <c r="VX295" s="197"/>
      <c r="VY295" s="197"/>
      <c r="VZ295" s="197"/>
      <c r="WA295" s="197"/>
      <c r="WB295" s="197"/>
      <c r="WC295" s="197"/>
      <c r="WD295" s="197"/>
      <c r="WE295" s="197"/>
      <c r="WF295" s="197"/>
      <c r="WG295" s="197"/>
      <c r="WH295" s="197"/>
      <c r="WI295" s="197"/>
      <c r="WJ295" s="197"/>
      <c r="WK295" s="197"/>
    </row>
    <row r="296" s="197" customFormat="1">
      <c r="A296" s="169"/>
      <c r="B296" s="654"/>
      <c r="C296" s="655"/>
      <c r="D296" s="360"/>
      <c r="E296" s="656"/>
      <c r="F296" s="53"/>
      <c r="G296" s="56"/>
      <c r="H296" s="54"/>
      <c r="I296" s="54"/>
      <c r="J296" s="56"/>
      <c r="K296" s="40"/>
      <c r="L296" s="205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7"/>
      <c r="BH296" s="197"/>
      <c r="BI296" s="197"/>
      <c r="BJ296" s="197"/>
      <c r="BK296" s="197"/>
      <c r="BL296" s="197"/>
      <c r="BM296" s="197"/>
      <c r="BN296" s="197"/>
      <c r="BO296" s="197"/>
      <c r="BP296" s="197"/>
      <c r="BQ296" s="197"/>
      <c r="BR296" s="197"/>
      <c r="BS296" s="197"/>
      <c r="BT296" s="197"/>
      <c r="BU296" s="197"/>
      <c r="BV296" s="197"/>
      <c r="BW296" s="197"/>
      <c r="BX296" s="197"/>
      <c r="BY296" s="197"/>
      <c r="BZ296" s="197"/>
      <c r="CA296" s="197"/>
      <c r="CB296" s="197"/>
      <c r="CC296" s="197"/>
      <c r="CD296" s="197"/>
      <c r="CE296" s="197"/>
      <c r="CF296" s="197"/>
      <c r="CG296" s="197"/>
      <c r="CH296" s="197"/>
      <c r="CI296" s="197"/>
      <c r="CJ296" s="197"/>
      <c r="CK296" s="197"/>
      <c r="CL296" s="197"/>
      <c r="CM296" s="197"/>
      <c r="CN296" s="197"/>
      <c r="CO296" s="197"/>
      <c r="CP296" s="197"/>
      <c r="CQ296" s="197"/>
      <c r="CR296" s="197"/>
      <c r="CS296" s="197"/>
      <c r="CT296" s="197"/>
      <c r="CU296" s="197"/>
      <c r="CV296" s="197"/>
      <c r="CW296" s="197"/>
      <c r="CX296" s="197"/>
      <c r="CY296" s="197"/>
      <c r="CZ296" s="197"/>
      <c r="DA296" s="197"/>
      <c r="DB296" s="197"/>
      <c r="DC296" s="197"/>
      <c r="DD296" s="197"/>
      <c r="DE296" s="197"/>
      <c r="DF296" s="197"/>
      <c r="DG296" s="197"/>
      <c r="DH296" s="197"/>
      <c r="DI296" s="197"/>
      <c r="DJ296" s="197"/>
      <c r="DK296" s="197"/>
      <c r="DL296" s="197"/>
      <c r="DM296" s="197"/>
      <c r="DN296" s="197"/>
      <c r="DO296" s="197"/>
      <c r="DP296" s="197"/>
      <c r="DQ296" s="197"/>
      <c r="DR296" s="197"/>
      <c r="DS296" s="197"/>
      <c r="DT296" s="197"/>
      <c r="DU296" s="197"/>
      <c r="DV296" s="197"/>
      <c r="DW296" s="197"/>
      <c r="DX296" s="197"/>
      <c r="DY296" s="197"/>
      <c r="DZ296" s="197"/>
      <c r="EA296" s="197"/>
      <c r="EB296" s="197"/>
      <c r="EC296" s="197"/>
      <c r="ED296" s="197"/>
      <c r="EE296" s="197"/>
      <c r="EF296" s="197"/>
      <c r="EG296" s="197"/>
      <c r="EH296" s="197"/>
      <c r="EI296" s="197"/>
      <c r="EJ296" s="197"/>
      <c r="EK296" s="197"/>
      <c r="EL296" s="197"/>
      <c r="EM296" s="197"/>
      <c r="EN296" s="197"/>
      <c r="EO296" s="197"/>
      <c r="EP296" s="197"/>
      <c r="EQ296" s="197"/>
      <c r="ER296" s="197"/>
      <c r="ES296" s="197"/>
      <c r="ET296" s="197"/>
      <c r="EU296" s="197"/>
      <c r="EV296" s="197"/>
      <c r="EW296" s="197"/>
      <c r="EX296" s="197"/>
      <c r="EY296" s="197"/>
      <c r="EZ296" s="197"/>
      <c r="FA296" s="197"/>
      <c r="FB296" s="197"/>
      <c r="FC296" s="197"/>
      <c r="FD296" s="197"/>
      <c r="FE296" s="197"/>
      <c r="FF296" s="197"/>
      <c r="FG296" s="197"/>
      <c r="FH296" s="197"/>
      <c r="FI296" s="197"/>
      <c r="FJ296" s="197"/>
      <c r="FK296" s="197"/>
      <c r="FL296" s="197"/>
      <c r="FM296" s="197"/>
      <c r="FN296" s="197"/>
      <c r="FO296" s="197"/>
      <c r="FP296" s="197"/>
      <c r="FQ296" s="197"/>
      <c r="FR296" s="197"/>
      <c r="FS296" s="197"/>
      <c r="FT296" s="197"/>
      <c r="FU296" s="197"/>
      <c r="FV296" s="197"/>
      <c r="FW296" s="197"/>
      <c r="FX296" s="197"/>
      <c r="FY296" s="197"/>
      <c r="FZ296" s="197"/>
      <c r="GA296" s="197"/>
      <c r="GB296" s="197"/>
      <c r="GC296" s="197"/>
      <c r="GD296" s="197"/>
      <c r="GE296" s="197"/>
      <c r="GF296" s="197"/>
      <c r="GG296" s="197"/>
      <c r="GH296" s="197"/>
      <c r="GI296" s="197"/>
      <c r="GJ296" s="197"/>
      <c r="GK296" s="197"/>
      <c r="GL296" s="197"/>
      <c r="GM296" s="197"/>
      <c r="GN296" s="197"/>
      <c r="GO296" s="197"/>
      <c r="GP296" s="197"/>
      <c r="GQ296" s="197"/>
      <c r="GR296" s="197"/>
      <c r="GS296" s="197"/>
      <c r="GT296" s="197"/>
      <c r="GU296" s="197"/>
      <c r="GV296" s="197"/>
      <c r="GW296" s="197"/>
      <c r="GX296" s="197"/>
      <c r="GY296" s="197"/>
      <c r="GZ296" s="197"/>
      <c r="HA296" s="197"/>
      <c r="HB296" s="197"/>
      <c r="HC296" s="197"/>
      <c r="HD296" s="197"/>
      <c r="HE296" s="197"/>
      <c r="HF296" s="197"/>
      <c r="HG296" s="197"/>
      <c r="HH296" s="197"/>
      <c r="HI296" s="197"/>
      <c r="HJ296" s="197"/>
      <c r="HK296" s="197"/>
      <c r="HL296" s="197"/>
      <c r="HM296" s="197"/>
      <c r="HN296" s="197"/>
      <c r="HO296" s="197"/>
      <c r="HP296" s="197"/>
      <c r="HQ296" s="197"/>
      <c r="HR296" s="197"/>
      <c r="HS296" s="197"/>
      <c r="HT296" s="197"/>
      <c r="HU296" s="197"/>
      <c r="HV296" s="197"/>
      <c r="HW296" s="197"/>
      <c r="HX296" s="197"/>
      <c r="HY296" s="197"/>
      <c r="HZ296" s="197"/>
      <c r="IA296" s="197"/>
      <c r="IB296" s="197"/>
      <c r="IC296" s="197"/>
      <c r="ID296" s="197"/>
      <c r="IE296" s="197"/>
      <c r="IF296" s="197"/>
      <c r="IG296" s="197"/>
      <c r="IH296" s="197"/>
      <c r="II296" s="197"/>
      <c r="IJ296" s="197"/>
      <c r="IK296" s="197"/>
      <c r="IL296" s="197"/>
      <c r="IM296" s="197"/>
      <c r="IN296" s="197"/>
      <c r="IO296" s="197"/>
      <c r="IP296" s="197"/>
      <c r="IQ296" s="197"/>
      <c r="IR296" s="197"/>
      <c r="IS296" s="197"/>
      <c r="IT296" s="197"/>
      <c r="IU296" s="197"/>
      <c r="IV296" s="197"/>
      <c r="IW296" s="197"/>
      <c r="IX296" s="197"/>
      <c r="IY296" s="197"/>
      <c r="IZ296" s="197"/>
      <c r="JA296" s="197"/>
      <c r="JB296" s="197"/>
      <c r="JC296" s="197"/>
      <c r="JD296" s="197"/>
      <c r="JE296" s="197"/>
      <c r="JF296" s="197"/>
      <c r="JG296" s="197"/>
      <c r="JH296" s="197"/>
      <c r="JI296" s="197"/>
      <c r="JJ296" s="197"/>
      <c r="JK296" s="197"/>
      <c r="JL296" s="197"/>
      <c r="JM296" s="197"/>
      <c r="JN296" s="197"/>
      <c r="JO296" s="197"/>
      <c r="JP296" s="197"/>
      <c r="JQ296" s="197"/>
      <c r="JR296" s="197"/>
      <c r="JS296" s="197"/>
      <c r="JT296" s="197"/>
      <c r="JU296" s="197"/>
      <c r="JV296" s="197"/>
      <c r="JW296" s="197"/>
      <c r="JX296" s="197"/>
      <c r="JY296" s="197"/>
      <c r="JZ296" s="197"/>
      <c r="KA296" s="197"/>
      <c r="KB296" s="197"/>
      <c r="KC296" s="197"/>
      <c r="KD296" s="197"/>
      <c r="KE296" s="197"/>
      <c r="KF296" s="197"/>
      <c r="KG296" s="197"/>
      <c r="KH296" s="197"/>
      <c r="KI296" s="197"/>
      <c r="KJ296" s="197"/>
      <c r="KK296" s="197"/>
      <c r="KL296" s="197"/>
      <c r="KM296" s="197"/>
      <c r="KN296" s="197"/>
      <c r="KO296" s="197"/>
      <c r="KP296" s="197"/>
      <c r="KQ296" s="197"/>
      <c r="KR296" s="197"/>
      <c r="KS296" s="197"/>
      <c r="KT296" s="197"/>
      <c r="KU296" s="197"/>
      <c r="KV296" s="197"/>
      <c r="KW296" s="197"/>
      <c r="KX296" s="197"/>
      <c r="KY296" s="197"/>
      <c r="KZ296" s="197"/>
      <c r="LA296" s="197"/>
      <c r="LB296" s="197"/>
      <c r="LC296" s="197"/>
      <c r="LD296" s="197"/>
      <c r="LE296" s="197"/>
      <c r="LF296" s="197"/>
      <c r="LG296" s="197"/>
      <c r="LH296" s="197"/>
      <c r="LI296" s="197"/>
      <c r="LJ296" s="197"/>
      <c r="LK296" s="197"/>
      <c r="LL296" s="197"/>
      <c r="LM296" s="197"/>
      <c r="LN296" s="197"/>
      <c r="LO296" s="197"/>
      <c r="LP296" s="197"/>
      <c r="LQ296" s="197"/>
      <c r="LR296" s="197"/>
      <c r="LS296" s="197"/>
      <c r="LT296" s="197"/>
      <c r="LU296" s="197"/>
      <c r="LV296" s="197"/>
      <c r="LW296" s="197"/>
      <c r="LX296" s="197"/>
      <c r="LY296" s="197"/>
      <c r="LZ296" s="197"/>
      <c r="MA296" s="197"/>
      <c r="MB296" s="197"/>
      <c r="MC296" s="197"/>
      <c r="MD296" s="197"/>
      <c r="ME296" s="197"/>
      <c r="MF296" s="197"/>
      <c r="MG296" s="197"/>
      <c r="MH296" s="197"/>
      <c r="MI296" s="197"/>
      <c r="MJ296" s="197"/>
      <c r="MK296" s="197"/>
      <c r="ML296" s="197"/>
      <c r="MM296" s="197"/>
      <c r="MN296" s="197"/>
      <c r="MO296" s="197"/>
      <c r="MP296" s="197"/>
      <c r="MQ296" s="197"/>
      <c r="MR296" s="197"/>
      <c r="MS296" s="197"/>
      <c r="MT296" s="197"/>
      <c r="MU296" s="197"/>
      <c r="MV296" s="197"/>
      <c r="MW296" s="197"/>
      <c r="MX296" s="197"/>
      <c r="MY296" s="197"/>
      <c r="MZ296" s="197"/>
      <c r="NA296" s="197"/>
      <c r="NB296" s="197"/>
      <c r="NC296" s="197"/>
      <c r="ND296" s="197"/>
      <c r="NE296" s="197"/>
      <c r="NF296" s="197"/>
      <c r="NG296" s="197"/>
      <c r="NH296" s="197"/>
      <c r="NI296" s="197"/>
      <c r="NJ296" s="197"/>
      <c r="NK296" s="197"/>
      <c r="NL296" s="197"/>
      <c r="NM296" s="197"/>
      <c r="NN296" s="197"/>
      <c r="NO296" s="197"/>
      <c r="NP296" s="197"/>
      <c r="NQ296" s="197"/>
      <c r="NR296" s="197"/>
      <c r="NS296" s="197"/>
      <c r="NT296" s="197"/>
      <c r="NU296" s="197"/>
      <c r="NV296" s="197"/>
      <c r="NW296" s="197"/>
      <c r="NX296" s="197"/>
      <c r="NY296" s="197"/>
      <c r="NZ296" s="197"/>
      <c r="OA296" s="197"/>
      <c r="OB296" s="197"/>
      <c r="OC296" s="197"/>
      <c r="OD296" s="197"/>
      <c r="OE296" s="197"/>
      <c r="OF296" s="197"/>
      <c r="OG296" s="197"/>
      <c r="OH296" s="197"/>
      <c r="OI296" s="197"/>
      <c r="OJ296" s="197"/>
      <c r="OK296" s="197"/>
      <c r="OL296" s="197"/>
      <c r="OM296" s="197"/>
      <c r="ON296" s="197"/>
      <c r="OO296" s="197"/>
      <c r="OP296" s="197"/>
      <c r="OQ296" s="197"/>
      <c r="OR296" s="197"/>
      <c r="OS296" s="197"/>
      <c r="OT296" s="197"/>
      <c r="OU296" s="197"/>
      <c r="OV296" s="197"/>
      <c r="OW296" s="197"/>
      <c r="OX296" s="197"/>
      <c r="OY296" s="197"/>
      <c r="OZ296" s="197"/>
      <c r="PA296" s="197"/>
      <c r="PB296" s="197"/>
      <c r="PC296" s="197"/>
      <c r="PD296" s="197"/>
      <c r="PE296" s="197"/>
      <c r="PF296" s="197"/>
      <c r="PG296" s="197"/>
      <c r="PH296" s="197"/>
      <c r="PI296" s="197"/>
      <c r="PJ296" s="197"/>
      <c r="PK296" s="197"/>
      <c r="PL296" s="197"/>
      <c r="PM296" s="197"/>
      <c r="PN296" s="197"/>
      <c r="PO296" s="197"/>
      <c r="PP296" s="197"/>
      <c r="PQ296" s="197"/>
      <c r="PR296" s="197"/>
      <c r="PS296" s="197"/>
      <c r="PT296" s="197"/>
      <c r="PU296" s="197"/>
      <c r="PV296" s="197"/>
      <c r="PW296" s="197"/>
      <c r="PX296" s="197"/>
      <c r="PY296" s="197"/>
      <c r="PZ296" s="197"/>
      <c r="QA296" s="197"/>
      <c r="QB296" s="197"/>
      <c r="QC296" s="197"/>
      <c r="QD296" s="197"/>
      <c r="QE296" s="197"/>
      <c r="QF296" s="197"/>
      <c r="QG296" s="197"/>
      <c r="QH296" s="197"/>
      <c r="QI296" s="197"/>
      <c r="QJ296" s="197"/>
      <c r="QK296" s="197"/>
      <c r="QL296" s="197"/>
      <c r="QM296" s="197"/>
      <c r="QN296" s="197"/>
      <c r="QO296" s="197"/>
      <c r="QP296" s="197"/>
      <c r="QQ296" s="197"/>
      <c r="QR296" s="197"/>
      <c r="QS296" s="197"/>
      <c r="QT296" s="197"/>
      <c r="QU296" s="197"/>
      <c r="QV296" s="197"/>
      <c r="QW296" s="197"/>
      <c r="QX296" s="197"/>
      <c r="QY296" s="197"/>
      <c r="QZ296" s="197"/>
      <c r="RA296" s="197"/>
      <c r="RB296" s="197"/>
      <c r="RC296" s="197"/>
      <c r="RD296" s="197"/>
      <c r="RE296" s="197"/>
      <c r="RF296" s="197"/>
      <c r="RG296" s="197"/>
      <c r="RH296" s="197"/>
      <c r="RI296" s="197"/>
      <c r="RJ296" s="197"/>
      <c r="RK296" s="197"/>
      <c r="RL296" s="197"/>
      <c r="RM296" s="197"/>
      <c r="RN296" s="197"/>
      <c r="RO296" s="197"/>
      <c r="RP296" s="197"/>
      <c r="RQ296" s="197"/>
      <c r="RR296" s="197"/>
      <c r="RS296" s="197"/>
      <c r="RT296" s="197"/>
      <c r="RU296" s="197"/>
      <c r="RV296" s="197"/>
      <c r="RW296" s="197"/>
      <c r="RX296" s="197"/>
      <c r="RY296" s="197"/>
      <c r="RZ296" s="197"/>
      <c r="SA296" s="197"/>
      <c r="SB296" s="197"/>
      <c r="SC296" s="197"/>
      <c r="SD296" s="197"/>
      <c r="SE296" s="197"/>
      <c r="SF296" s="197"/>
      <c r="SG296" s="197"/>
      <c r="SH296" s="197"/>
      <c r="SI296" s="197"/>
      <c r="SJ296" s="197"/>
      <c r="SK296" s="197"/>
      <c r="SL296" s="197"/>
      <c r="SM296" s="197"/>
      <c r="SN296" s="197"/>
      <c r="SO296" s="197"/>
      <c r="SP296" s="197"/>
      <c r="SQ296" s="197"/>
      <c r="SR296" s="197"/>
      <c r="SS296" s="197"/>
      <c r="ST296" s="197"/>
      <c r="SU296" s="197"/>
      <c r="SV296" s="197"/>
      <c r="SW296" s="197"/>
      <c r="SX296" s="197"/>
      <c r="SY296" s="197"/>
      <c r="SZ296" s="197"/>
      <c r="TA296" s="197"/>
      <c r="TB296" s="197"/>
      <c r="TC296" s="197"/>
      <c r="TD296" s="197"/>
      <c r="TE296" s="197"/>
      <c r="TF296" s="197"/>
      <c r="TG296" s="197"/>
      <c r="TH296" s="197"/>
      <c r="TI296" s="197"/>
      <c r="TJ296" s="197"/>
      <c r="TK296" s="197"/>
      <c r="TL296" s="197"/>
      <c r="TM296" s="197"/>
      <c r="TN296" s="197"/>
      <c r="TO296" s="197"/>
      <c r="TP296" s="197"/>
      <c r="TQ296" s="197"/>
      <c r="TR296" s="197"/>
      <c r="TS296" s="197"/>
      <c r="TT296" s="197"/>
      <c r="TU296" s="197"/>
      <c r="TV296" s="197"/>
      <c r="TW296" s="197"/>
      <c r="TX296" s="197"/>
      <c r="TY296" s="197"/>
      <c r="TZ296" s="197"/>
      <c r="UA296" s="197"/>
      <c r="UB296" s="197"/>
      <c r="UC296" s="197"/>
      <c r="UD296" s="197"/>
      <c r="UE296" s="197"/>
      <c r="UF296" s="197"/>
      <c r="UG296" s="197"/>
      <c r="UH296" s="197"/>
      <c r="UI296" s="197"/>
      <c r="UJ296" s="197"/>
      <c r="UK296" s="197"/>
      <c r="UL296" s="197"/>
      <c r="UM296" s="197"/>
      <c r="UN296" s="197"/>
      <c r="UO296" s="197"/>
      <c r="UP296" s="197"/>
      <c r="UQ296" s="197"/>
      <c r="UR296" s="197"/>
      <c r="US296" s="197"/>
      <c r="UT296" s="197"/>
      <c r="UU296" s="197"/>
      <c r="UV296" s="197"/>
      <c r="UW296" s="197"/>
      <c r="UX296" s="197"/>
      <c r="UY296" s="197"/>
      <c r="UZ296" s="197"/>
      <c r="VA296" s="197"/>
      <c r="VB296" s="197"/>
      <c r="VC296" s="197"/>
      <c r="VD296" s="197"/>
      <c r="VE296" s="197"/>
      <c r="VF296" s="197"/>
      <c r="VG296" s="197"/>
      <c r="VH296" s="197"/>
      <c r="VI296" s="197"/>
      <c r="VJ296" s="197"/>
      <c r="VK296" s="197"/>
      <c r="VL296" s="197"/>
      <c r="VM296" s="197"/>
      <c r="VN296" s="197"/>
      <c r="VO296" s="197"/>
      <c r="VP296" s="197"/>
      <c r="VQ296" s="197"/>
      <c r="VR296" s="197"/>
      <c r="VS296" s="197"/>
      <c r="VT296" s="197"/>
      <c r="VU296" s="197"/>
      <c r="VV296" s="197"/>
      <c r="VW296" s="197"/>
      <c r="VX296" s="197"/>
      <c r="VY296" s="197"/>
      <c r="VZ296" s="197"/>
      <c r="WA296" s="197"/>
      <c r="WB296" s="197"/>
      <c r="WC296" s="197"/>
      <c r="WD296" s="197"/>
      <c r="WE296" s="197"/>
      <c r="WF296" s="197"/>
      <c r="WG296" s="197"/>
      <c r="WH296" s="197"/>
      <c r="WI296" s="197"/>
      <c r="WJ296" s="197"/>
      <c r="WK296" s="197"/>
    </row>
    <row r="297" s="11" customFormat="1">
      <c r="A297" s="2"/>
      <c r="B297" s="3"/>
      <c r="C297" s="657"/>
      <c r="D297" s="110"/>
      <c r="E297" s="42"/>
      <c r="F297" s="42"/>
      <c r="G297" s="447"/>
      <c r="H297" s="448"/>
      <c r="I297" s="448"/>
      <c r="J297" s="447"/>
      <c r="K297" s="57"/>
      <c r="L297" s="16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  <c r="FG297" s="11"/>
      <c r="FH297" s="11"/>
      <c r="FI297" s="11"/>
      <c r="FJ297" s="11"/>
      <c r="FK297" s="11"/>
      <c r="FL297" s="11"/>
      <c r="FM297" s="11"/>
      <c r="FN297" s="11"/>
      <c r="FO297" s="11"/>
      <c r="FP297" s="11"/>
      <c r="FQ297" s="11"/>
      <c r="FR297" s="11"/>
      <c r="FS297" s="11"/>
      <c r="FT297" s="11"/>
      <c r="FU297" s="11"/>
      <c r="FV297" s="11"/>
      <c r="FW297" s="11"/>
      <c r="FX297" s="11"/>
      <c r="FY297" s="11"/>
      <c r="FZ297" s="11"/>
      <c r="GA297" s="11"/>
      <c r="GB297" s="11"/>
      <c r="GC297" s="11"/>
      <c r="GD297" s="11"/>
      <c r="GE297" s="11"/>
      <c r="GF297" s="11"/>
      <c r="GG297" s="11"/>
      <c r="GH297" s="11"/>
      <c r="GI297" s="11"/>
      <c r="GJ297" s="11"/>
      <c r="GK297" s="11"/>
      <c r="GL297" s="11"/>
      <c r="GM297" s="11"/>
      <c r="GN297" s="11"/>
      <c r="GO297" s="11"/>
      <c r="GP297" s="11"/>
      <c r="GQ297" s="11"/>
      <c r="GR297" s="11"/>
      <c r="GS297" s="11"/>
      <c r="GT297" s="11"/>
      <c r="GU297" s="11"/>
      <c r="GV297" s="11"/>
      <c r="GW297" s="11"/>
      <c r="GX297" s="11"/>
      <c r="GY297" s="11"/>
      <c r="GZ297" s="11"/>
      <c r="HA297" s="11"/>
      <c r="HB297" s="11"/>
      <c r="HC297" s="11"/>
      <c r="HD297" s="11"/>
      <c r="HE297" s="11"/>
      <c r="HF297" s="11"/>
      <c r="HG297" s="11"/>
      <c r="HH297" s="11"/>
      <c r="HI297" s="11"/>
      <c r="HJ297" s="11"/>
      <c r="HK297" s="11"/>
      <c r="HL297" s="11"/>
      <c r="HM297" s="11"/>
      <c r="HN297" s="11"/>
      <c r="HO297" s="11"/>
      <c r="HP297" s="11"/>
      <c r="HQ297" s="11"/>
      <c r="HR297" s="11"/>
      <c r="HS297" s="11"/>
      <c r="HT297" s="11"/>
      <c r="HU297" s="11"/>
      <c r="HV297" s="11"/>
      <c r="HW297" s="11"/>
      <c r="HX297" s="11"/>
      <c r="HY297" s="11"/>
      <c r="HZ297" s="11"/>
      <c r="IA297" s="11"/>
      <c r="IB297" s="11"/>
      <c r="IC297" s="11"/>
      <c r="ID297" s="11"/>
      <c r="IE297" s="11"/>
      <c r="IF297" s="1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IR297" s="11"/>
      <c r="IS297" s="11"/>
      <c r="IT297" s="11"/>
      <c r="IU297" s="11"/>
      <c r="IV297" s="11"/>
      <c r="IW297" s="11"/>
      <c r="IX297" s="11"/>
      <c r="IY297" s="11"/>
      <c r="IZ297" s="11"/>
      <c r="JA297" s="11"/>
      <c r="JB297" s="11"/>
      <c r="JC297" s="11"/>
      <c r="JD297" s="11"/>
      <c r="JE297" s="11"/>
      <c r="JF297" s="11"/>
      <c r="JG297" s="11"/>
      <c r="JH297" s="11"/>
      <c r="JI297" s="11"/>
      <c r="JJ297" s="11"/>
      <c r="JK297" s="11"/>
      <c r="JL297" s="11"/>
      <c r="JM297" s="11"/>
      <c r="JN297" s="11"/>
      <c r="JO297" s="11"/>
      <c r="JP297" s="11"/>
      <c r="JQ297" s="11"/>
      <c r="JR297" s="11"/>
      <c r="JS297" s="11"/>
      <c r="JT297" s="11"/>
      <c r="JU297" s="11"/>
      <c r="JV297" s="11"/>
      <c r="JW297" s="11"/>
      <c r="JX297" s="11"/>
      <c r="JY297" s="11"/>
      <c r="JZ297" s="11"/>
      <c r="KA297" s="11"/>
      <c r="KB297" s="11"/>
      <c r="KC297" s="11"/>
      <c r="KD297" s="11"/>
      <c r="KE297" s="11"/>
      <c r="KF297" s="11"/>
      <c r="KG297" s="11"/>
      <c r="KH297" s="11"/>
      <c r="KI297" s="11"/>
      <c r="KJ297" s="11"/>
      <c r="KK297" s="11"/>
      <c r="KL297" s="11"/>
      <c r="KM297" s="11"/>
      <c r="KN297" s="11"/>
      <c r="KO297" s="11"/>
      <c r="KP297" s="11"/>
      <c r="KQ297" s="11"/>
      <c r="KR297" s="11"/>
      <c r="KS297" s="11"/>
      <c r="KT297" s="11"/>
      <c r="KU297" s="11"/>
      <c r="KV297" s="11"/>
      <c r="KW297" s="11"/>
      <c r="KX297" s="11"/>
      <c r="KY297" s="11"/>
      <c r="KZ297" s="11"/>
      <c r="LA297" s="11"/>
      <c r="LB297" s="11"/>
      <c r="LC297" s="11"/>
      <c r="LD297" s="11"/>
      <c r="LE297" s="11"/>
      <c r="LF297" s="11"/>
      <c r="LG297" s="11"/>
      <c r="LH297" s="11"/>
      <c r="LI297" s="11"/>
      <c r="LJ297" s="11"/>
      <c r="LK297" s="11"/>
      <c r="LL297" s="11"/>
      <c r="LM297" s="11"/>
      <c r="LN297" s="11"/>
      <c r="LO297" s="11"/>
      <c r="LP297" s="11"/>
      <c r="LQ297" s="11"/>
      <c r="LR297" s="11"/>
      <c r="LS297" s="11"/>
      <c r="LT297" s="11"/>
      <c r="LU297" s="11"/>
      <c r="LV297" s="11"/>
      <c r="LW297" s="11"/>
      <c r="LX297" s="11"/>
      <c r="LY297" s="11"/>
      <c r="LZ297" s="11"/>
      <c r="MA297" s="11"/>
      <c r="MB297" s="11"/>
      <c r="MC297" s="11"/>
      <c r="MD297" s="11"/>
      <c r="ME297" s="11"/>
      <c r="MF297" s="11"/>
      <c r="MG297" s="11"/>
      <c r="MH297" s="11"/>
      <c r="MI297" s="11"/>
      <c r="MJ297" s="11"/>
      <c r="MK297" s="11"/>
      <c r="ML297" s="11"/>
      <c r="MM297" s="11"/>
      <c r="MN297" s="11"/>
      <c r="MO297" s="11"/>
      <c r="MP297" s="11"/>
      <c r="MQ297" s="11"/>
      <c r="MR297" s="11"/>
      <c r="MS297" s="11"/>
      <c r="MT297" s="11"/>
      <c r="MU297" s="11"/>
      <c r="MV297" s="11"/>
      <c r="MW297" s="11"/>
      <c r="MX297" s="11"/>
      <c r="MY297" s="11"/>
      <c r="MZ297" s="11"/>
      <c r="NA297" s="11"/>
      <c r="NB297" s="11"/>
      <c r="NC297" s="11"/>
      <c r="ND297" s="11"/>
      <c r="NE297" s="11"/>
      <c r="NF297" s="11"/>
      <c r="NG297" s="11"/>
      <c r="NH297" s="11"/>
      <c r="NI297" s="11"/>
      <c r="NJ297" s="11"/>
      <c r="NK297" s="11"/>
      <c r="NL297" s="11"/>
      <c r="NM297" s="11"/>
      <c r="NN297" s="11"/>
      <c r="NO297" s="11"/>
      <c r="NP297" s="11"/>
      <c r="NQ297" s="11"/>
      <c r="NR297" s="11"/>
      <c r="NS297" s="11"/>
      <c r="NT297" s="11"/>
      <c r="NU297" s="11"/>
      <c r="NV297" s="11"/>
      <c r="NW297" s="11"/>
      <c r="NX297" s="11"/>
      <c r="NY297" s="11"/>
      <c r="NZ297" s="11"/>
      <c r="OA297" s="11"/>
      <c r="OB297" s="11"/>
      <c r="OC297" s="11"/>
      <c r="OD297" s="11"/>
      <c r="OE297" s="11"/>
      <c r="OF297" s="11"/>
      <c r="OG297" s="11"/>
      <c r="OH297" s="11"/>
      <c r="OI297" s="11"/>
      <c r="OJ297" s="11"/>
      <c r="OK297" s="11"/>
      <c r="OL297" s="11"/>
      <c r="OM297" s="11"/>
      <c r="ON297" s="11"/>
      <c r="OO297" s="11"/>
      <c r="OP297" s="11"/>
      <c r="OQ297" s="11"/>
      <c r="OR297" s="11"/>
      <c r="OS297" s="11"/>
      <c r="OT297" s="11"/>
      <c r="OU297" s="11"/>
      <c r="OV297" s="11"/>
      <c r="OW297" s="11"/>
      <c r="OX297" s="11"/>
      <c r="OY297" s="11"/>
      <c r="OZ297" s="11"/>
      <c r="PA297" s="11"/>
      <c r="PB297" s="11"/>
      <c r="PC297" s="11"/>
      <c r="PD297" s="11"/>
      <c r="PE297" s="11"/>
      <c r="PF297" s="11"/>
      <c r="PG297" s="11"/>
      <c r="PH297" s="11"/>
      <c r="PI297" s="11"/>
      <c r="PJ297" s="11"/>
      <c r="PK297" s="11"/>
      <c r="PL297" s="11"/>
      <c r="PM297" s="11"/>
      <c r="PN297" s="11"/>
      <c r="PO297" s="11"/>
      <c r="PP297" s="11"/>
      <c r="PQ297" s="11"/>
      <c r="PR297" s="11"/>
      <c r="PS297" s="11"/>
      <c r="PT297" s="11"/>
      <c r="PU297" s="11"/>
      <c r="PV297" s="11"/>
      <c r="PW297" s="11"/>
      <c r="PX297" s="11"/>
      <c r="PY297" s="11"/>
      <c r="PZ297" s="11"/>
      <c r="QA297" s="11"/>
      <c r="QB297" s="11"/>
      <c r="QC297" s="11"/>
      <c r="QD297" s="11"/>
      <c r="QE297" s="11"/>
      <c r="QF297" s="11"/>
      <c r="QG297" s="11"/>
      <c r="QH297" s="11"/>
      <c r="QI297" s="11"/>
      <c r="QJ297" s="11"/>
      <c r="QK297" s="11"/>
      <c r="QL297" s="11"/>
      <c r="QM297" s="11"/>
      <c r="QN297" s="11"/>
      <c r="QO297" s="11"/>
      <c r="QP297" s="11"/>
      <c r="QQ297" s="11"/>
      <c r="QR297" s="11"/>
      <c r="QS297" s="11"/>
      <c r="QT297" s="11"/>
      <c r="QU297" s="11"/>
      <c r="QV297" s="11"/>
      <c r="QW297" s="11"/>
      <c r="QX297" s="11"/>
      <c r="QY297" s="11"/>
      <c r="QZ297" s="11"/>
      <c r="RA297" s="11"/>
      <c r="RB297" s="11"/>
      <c r="RC297" s="11"/>
      <c r="RD297" s="11"/>
      <c r="RE297" s="11"/>
      <c r="RF297" s="11"/>
      <c r="RG297" s="11"/>
      <c r="RH297" s="11"/>
      <c r="RI297" s="11"/>
      <c r="RJ297" s="11"/>
      <c r="RK297" s="11"/>
      <c r="RL297" s="11"/>
      <c r="RM297" s="11"/>
      <c r="RN297" s="11"/>
      <c r="RO297" s="11"/>
      <c r="RP297" s="11"/>
      <c r="RQ297" s="11"/>
      <c r="RR297" s="11"/>
      <c r="RS297" s="11"/>
      <c r="RT297" s="11"/>
      <c r="RU297" s="11"/>
      <c r="RV297" s="11"/>
      <c r="RW297" s="11"/>
      <c r="RX297" s="11"/>
      <c r="RY297" s="11"/>
      <c r="RZ297" s="11"/>
      <c r="SA297" s="11"/>
      <c r="SB297" s="11"/>
      <c r="SC297" s="11"/>
      <c r="SD297" s="11"/>
      <c r="SE297" s="11"/>
      <c r="SF297" s="11"/>
      <c r="SG297" s="11"/>
      <c r="SH297" s="11"/>
      <c r="SI297" s="11"/>
      <c r="SJ297" s="11"/>
      <c r="SK297" s="11"/>
      <c r="SL297" s="11"/>
      <c r="SM297" s="11"/>
      <c r="SN297" s="11"/>
      <c r="SO297" s="11"/>
      <c r="SP297" s="11"/>
      <c r="SQ297" s="11"/>
      <c r="SR297" s="11"/>
      <c r="SS297" s="11"/>
      <c r="ST297" s="11"/>
      <c r="SU297" s="11"/>
      <c r="SV297" s="11"/>
      <c r="SW297" s="11"/>
      <c r="SX297" s="11"/>
      <c r="SY297" s="11"/>
      <c r="SZ297" s="11"/>
      <c r="TA297" s="11"/>
      <c r="TB297" s="11"/>
      <c r="TC297" s="11"/>
      <c r="TD297" s="11"/>
      <c r="TE297" s="11"/>
      <c r="TF297" s="11"/>
      <c r="TG297" s="11"/>
      <c r="TH297" s="11"/>
      <c r="TI297" s="11"/>
      <c r="TJ297" s="11"/>
      <c r="TK297" s="11"/>
      <c r="TL297" s="11"/>
      <c r="TM297" s="11"/>
      <c r="TN297" s="11"/>
      <c r="TO297" s="11"/>
      <c r="TP297" s="11"/>
      <c r="TQ297" s="11"/>
      <c r="TR297" s="11"/>
      <c r="TS297" s="11"/>
      <c r="TT297" s="11"/>
      <c r="TU297" s="11"/>
      <c r="TV297" s="11"/>
      <c r="TW297" s="11"/>
      <c r="TX297" s="11"/>
      <c r="TY297" s="11"/>
      <c r="TZ297" s="11"/>
      <c r="UA297" s="11"/>
      <c r="UB297" s="11"/>
      <c r="UC297" s="11"/>
      <c r="UD297" s="11"/>
      <c r="UE297" s="11"/>
      <c r="UF297" s="11"/>
      <c r="UG297" s="11"/>
      <c r="UH297" s="11"/>
      <c r="UI297" s="11"/>
      <c r="UJ297" s="11"/>
      <c r="UK297" s="11"/>
      <c r="UL297" s="11"/>
      <c r="UM297" s="11"/>
      <c r="UN297" s="11"/>
      <c r="UO297" s="11"/>
      <c r="UP297" s="11"/>
      <c r="UQ297" s="11"/>
      <c r="UR297" s="11"/>
      <c r="US297" s="11"/>
      <c r="UT297" s="11"/>
      <c r="UU297" s="11"/>
      <c r="UV297" s="11"/>
      <c r="UW297" s="11"/>
      <c r="UX297" s="11"/>
      <c r="UY297" s="11"/>
      <c r="UZ297" s="11"/>
      <c r="VA297" s="11"/>
      <c r="VB297" s="11"/>
      <c r="VC297" s="11"/>
      <c r="VD297" s="11"/>
      <c r="VE297" s="11"/>
      <c r="VF297" s="11"/>
      <c r="VG297" s="11"/>
      <c r="VH297" s="11"/>
      <c r="VI297" s="11"/>
      <c r="VJ297" s="11"/>
      <c r="VK297" s="11"/>
      <c r="VL297" s="11"/>
      <c r="VM297" s="11"/>
      <c r="VN297" s="11"/>
      <c r="VO297" s="11"/>
      <c r="VP297" s="11"/>
      <c r="VQ297" s="11"/>
      <c r="VR297" s="11"/>
      <c r="VS297" s="11"/>
      <c r="VT297" s="11"/>
      <c r="VU297" s="11"/>
      <c r="VV297" s="11"/>
      <c r="VW297" s="11"/>
      <c r="VX297" s="11"/>
      <c r="VY297" s="11"/>
      <c r="VZ297" s="11"/>
      <c r="WA297" s="11"/>
      <c r="WB297" s="11"/>
      <c r="WC297" s="11"/>
      <c r="WD297" s="11"/>
      <c r="WE297" s="11"/>
      <c r="WF297" s="11"/>
      <c r="WG297" s="11"/>
      <c r="WH297" s="11"/>
      <c r="WI297" s="11"/>
      <c r="WJ297" s="11"/>
      <c r="WK297" s="11"/>
    </row>
    <row r="298">
      <c r="A298" s="2"/>
      <c r="B298" s="3"/>
      <c r="C298" s="657"/>
      <c r="D298" s="110"/>
      <c r="E298" s="5"/>
      <c r="F298" s="5"/>
      <c r="G298" s="447"/>
      <c r="H298" s="448"/>
      <c r="I298" s="448"/>
      <c r="J298" s="447"/>
      <c r="K298" s="57"/>
      <c r="L298" s="146"/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47"/>
      <c r="AC298" s="147"/>
      <c r="AD298" s="147"/>
      <c r="AE298" s="147"/>
      <c r="AF298" s="147"/>
      <c r="AG298" s="147"/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249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</row>
    <row r="299" ht="14.25">
      <c r="A299" s="2"/>
      <c r="C299" s="3"/>
      <c r="D299" s="4"/>
      <c r="E299" s="5"/>
      <c r="F299" s="5"/>
      <c r="G299" s="447"/>
      <c r="H299" s="448"/>
      <c r="I299" s="448"/>
      <c r="J299" s="447"/>
      <c r="K299" s="57"/>
      <c r="L299" s="16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</row>
    <row r="300">
      <c r="A300" s="2"/>
      <c r="B300" s="3"/>
      <c r="C300" s="657"/>
      <c r="D300" s="110"/>
      <c r="E300" s="42"/>
      <c r="F300" s="42"/>
      <c r="G300" s="447"/>
      <c r="H300" s="448"/>
      <c r="I300" s="448"/>
      <c r="J300" s="447"/>
      <c r="K300" s="57"/>
      <c r="L300" s="146"/>
      <c r="M300" s="147"/>
      <c r="N300" s="147"/>
      <c r="O300" s="147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  <c r="AB300" s="147"/>
      <c r="AC300" s="147"/>
      <c r="AD300" s="147"/>
      <c r="AE300" s="147"/>
      <c r="AF300" s="147"/>
      <c r="AG300" s="147"/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249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</row>
    <row r="301">
      <c r="A301" s="2"/>
      <c r="B301" s="3"/>
      <c r="C301" s="657"/>
      <c r="D301" s="110"/>
      <c r="E301" s="42"/>
      <c r="F301" s="42"/>
      <c r="G301" s="447"/>
      <c r="H301" s="448"/>
      <c r="I301" s="448"/>
      <c r="J301" s="447"/>
      <c r="K301" s="57"/>
      <c r="L301" s="146"/>
      <c r="M301" s="147"/>
      <c r="N301" s="147"/>
      <c r="O301" s="147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47"/>
      <c r="AE301" s="147"/>
      <c r="AF301" s="147"/>
      <c r="AG301" s="147"/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249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</row>
    <row r="302">
      <c r="A302" s="2"/>
      <c r="B302" s="3"/>
      <c r="C302" s="657"/>
      <c r="D302" s="110"/>
      <c r="E302" s="658"/>
      <c r="F302" s="42"/>
      <c r="G302" s="447"/>
      <c r="H302" s="448"/>
      <c r="I302" s="448"/>
      <c r="J302" s="447"/>
      <c r="K302" s="57"/>
      <c r="L302" s="146"/>
      <c r="M302" s="147"/>
      <c r="N302" s="147"/>
      <c r="O302" s="147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  <c r="AB302" s="147"/>
      <c r="AC302" s="147"/>
      <c r="AD302" s="147"/>
      <c r="AE302" s="147"/>
      <c r="AF302" s="147"/>
      <c r="AG302" s="147"/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249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  <c r="VX302" s="1"/>
      <c r="VY302" s="1"/>
      <c r="VZ302" s="1"/>
      <c r="WA302" s="1"/>
      <c r="WB302" s="1"/>
      <c r="WC302" s="1"/>
      <c r="WD302" s="1"/>
      <c r="WE302" s="1"/>
      <c r="WF302" s="1"/>
      <c r="WG302" s="1"/>
      <c r="WH302" s="1"/>
      <c r="WI302" s="1"/>
      <c r="WJ302" s="1"/>
      <c r="WK302" s="1"/>
    </row>
    <row r="303">
      <c r="A303" s="2"/>
      <c r="B303" s="3"/>
      <c r="C303" s="657"/>
      <c r="D303" s="110"/>
      <c r="E303" s="42"/>
      <c r="F303" s="42"/>
      <c r="G303" s="447"/>
      <c r="H303" s="448"/>
      <c r="I303" s="448"/>
      <c r="J303" s="447"/>
      <c r="K303" s="57"/>
      <c r="L303" s="146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47"/>
      <c r="AE303" s="147"/>
      <c r="AF303" s="147"/>
      <c r="AG303" s="147"/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249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  <c r="VX303" s="1"/>
      <c r="VY303" s="1"/>
      <c r="VZ303" s="1"/>
      <c r="WA303" s="1"/>
      <c r="WB303" s="1"/>
      <c r="WC303" s="1"/>
      <c r="WD303" s="1"/>
      <c r="WE303" s="1"/>
      <c r="WF303" s="1"/>
      <c r="WG303" s="1"/>
      <c r="WH303" s="1"/>
      <c r="WI303" s="1"/>
      <c r="WJ303" s="1"/>
      <c r="WK303" s="1"/>
    </row>
    <row r="304">
      <c r="A304" s="2"/>
      <c r="B304" s="3"/>
      <c r="C304" s="657"/>
      <c r="D304" s="110"/>
      <c r="E304" s="658"/>
      <c r="F304" s="42"/>
      <c r="G304" s="447"/>
      <c r="H304" s="448"/>
      <c r="I304" s="448"/>
      <c r="J304" s="447"/>
      <c r="K304" s="57"/>
      <c r="L304" s="146"/>
      <c r="M304" s="147"/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147"/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249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</row>
    <row r="305">
      <c r="A305" s="2"/>
      <c r="B305" s="3"/>
      <c r="C305" s="657"/>
      <c r="D305" s="110"/>
      <c r="E305" s="42"/>
      <c r="F305" s="42"/>
      <c r="G305" s="447"/>
      <c r="H305" s="448"/>
      <c r="I305" s="448"/>
      <c r="J305" s="447"/>
      <c r="K305" s="57"/>
      <c r="L305" s="146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7"/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249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</row>
    <row r="306" s="11" customFormat="1">
      <c r="A306" s="2"/>
      <c r="B306" s="3"/>
      <c r="C306" s="657"/>
      <c r="D306" s="110"/>
      <c r="E306" s="42"/>
      <c r="F306" s="42"/>
      <c r="G306" s="447"/>
      <c r="H306" s="448"/>
      <c r="I306" s="448"/>
      <c r="J306" s="447"/>
      <c r="K306" s="57"/>
      <c r="L306" s="16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</row>
    <row r="307" s="11" customFormat="1">
      <c r="A307" s="2"/>
      <c r="B307" s="3"/>
      <c r="C307" s="657"/>
      <c r="D307" s="110"/>
      <c r="E307" s="42"/>
      <c r="F307" s="659"/>
      <c r="G307" s="447"/>
      <c r="H307" s="448"/>
      <c r="I307" s="448"/>
      <c r="J307" s="447"/>
      <c r="K307" s="57"/>
      <c r="L307" s="16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10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</row>
    <row r="308" s="11" customFormat="1">
      <c r="A308" s="2"/>
      <c r="B308" s="3"/>
      <c r="C308" s="3"/>
      <c r="D308" s="4"/>
      <c r="E308" s="5"/>
      <c r="F308" s="5"/>
      <c r="G308" s="447"/>
      <c r="H308" s="448"/>
      <c r="I308" s="448"/>
      <c r="J308" s="447"/>
      <c r="K308" s="57"/>
      <c r="L308" s="16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</row>
    <row r="309" s="11" customFormat="1">
      <c r="A309" s="2"/>
      <c r="B309" s="3"/>
      <c r="C309" s="3"/>
      <c r="D309" s="4"/>
      <c r="E309" s="5"/>
      <c r="F309" s="5"/>
      <c r="G309" s="447"/>
      <c r="H309" s="448"/>
      <c r="I309" s="448"/>
      <c r="J309" s="447"/>
      <c r="K309" s="57"/>
      <c r="L309" s="16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10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</row>
    <row r="310" s="11" customFormat="1">
      <c r="A310" s="2"/>
      <c r="B310" s="3"/>
      <c r="C310" s="3"/>
      <c r="D310" s="4"/>
      <c r="E310" s="5"/>
      <c r="F310" s="5"/>
      <c r="G310" s="447"/>
      <c r="H310" s="448"/>
      <c r="I310" s="448"/>
      <c r="J310" s="447"/>
      <c r="K310" s="57"/>
      <c r="L310" s="16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10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</row>
    <row r="311" s="11" customFormat="1">
      <c r="A311" s="2"/>
      <c r="B311" s="3"/>
      <c r="C311" s="3"/>
      <c r="D311" s="4"/>
      <c r="E311" s="5"/>
      <c r="F311" s="5"/>
      <c r="G311" s="447"/>
      <c r="H311" s="448"/>
      <c r="I311" s="448"/>
      <c r="J311" s="447"/>
      <c r="K311" s="57"/>
      <c r="L311" s="16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10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</row>
    <row r="312" ht="14.25">
      <c r="C312" s="3"/>
      <c r="D312" s="4"/>
      <c r="E312" s="5"/>
      <c r="F312" s="5"/>
      <c r="G312" s="447"/>
      <c r="H312" s="448"/>
      <c r="I312" s="6"/>
      <c r="J312" s="447"/>
      <c r="K312" s="7"/>
      <c r="L312" s="16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10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</row>
    <row r="313" ht="14.25">
      <c r="C313" s="3"/>
      <c r="D313" s="4"/>
      <c r="E313" s="5"/>
      <c r="F313" s="5"/>
      <c r="G313" s="447"/>
      <c r="H313" s="448"/>
      <c r="I313" s="448"/>
      <c r="J313" s="447"/>
      <c r="K313" s="57"/>
      <c r="L313" s="16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10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</row>
    <row r="314" s="11" customFormat="1">
      <c r="A314" s="2"/>
      <c r="B314" s="3"/>
      <c r="C314" s="3"/>
      <c r="D314" s="4"/>
      <c r="E314" s="5"/>
      <c r="F314" s="5"/>
      <c r="G314" s="447"/>
      <c r="H314" s="448"/>
      <c r="I314" s="448"/>
      <c r="J314" s="447"/>
      <c r="K314" s="57"/>
      <c r="L314" s="16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10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</row>
    <row r="315" ht="14.25">
      <c r="C315" s="3"/>
      <c r="D315" s="4"/>
      <c r="E315" s="5"/>
      <c r="F315" s="5"/>
      <c r="G315" s="447"/>
      <c r="H315" s="448"/>
      <c r="I315" s="448"/>
      <c r="J315" s="447"/>
      <c r="K315" s="57"/>
      <c r="L315" s="16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</row>
    <row r="316" ht="14.25">
      <c r="C316" s="3"/>
      <c r="D316" s="4"/>
      <c r="E316" s="5"/>
      <c r="F316" s="5"/>
      <c r="G316" s="447"/>
      <c r="H316" s="448"/>
      <c r="I316" s="448"/>
      <c r="J316" s="447"/>
      <c r="K316" s="57"/>
      <c r="L316" s="16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</row>
    <row r="317" ht="14.25">
      <c r="C317" s="3"/>
      <c r="D317" s="4"/>
      <c r="E317" s="5"/>
      <c r="F317" s="5"/>
      <c r="G317" s="447"/>
      <c r="H317" s="6"/>
      <c r="I317" s="6"/>
      <c r="J317" s="6"/>
      <c r="K317" s="7"/>
      <c r="L317" s="16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</row>
    <row r="318" ht="14.25">
      <c r="C318" s="3"/>
      <c r="D318" s="4"/>
      <c r="E318" s="5"/>
      <c r="F318" s="5"/>
      <c r="G318" s="447"/>
      <c r="H318" s="448"/>
      <c r="I318" s="448"/>
      <c r="J318" s="447"/>
      <c r="K318" s="57"/>
      <c r="L318" s="16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</row>
    <row r="319" ht="14.25">
      <c r="C319" s="3"/>
      <c r="D319" s="4"/>
      <c r="E319" s="5"/>
      <c r="F319" s="5"/>
      <c r="G319" s="447"/>
      <c r="H319" s="6"/>
      <c r="I319" s="6"/>
      <c r="J319" s="447"/>
      <c r="K319" s="7"/>
      <c r="L319" s="16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</row>
    <row r="320" s="2" customFormat="1">
      <c r="A320" s="2"/>
      <c r="B320" s="3"/>
      <c r="C320" s="3"/>
      <c r="D320" s="4"/>
      <c r="E320" s="5"/>
      <c r="F320" s="5"/>
      <c r="G320" s="447"/>
      <c r="H320" s="448"/>
      <c r="I320" s="448"/>
      <c r="J320" s="447"/>
      <c r="K320" s="57"/>
      <c r="L320" s="16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10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  <c r="FG320" s="11"/>
      <c r="FH320" s="11"/>
      <c r="FI320" s="11"/>
      <c r="FJ320" s="11"/>
      <c r="FK320" s="11"/>
      <c r="FL320" s="11"/>
      <c r="FM320" s="11"/>
      <c r="FN320" s="11"/>
      <c r="FO320" s="11"/>
      <c r="FP320" s="11"/>
      <c r="FQ320" s="11"/>
      <c r="FR320" s="11"/>
      <c r="FS320" s="11"/>
      <c r="FT320" s="11"/>
      <c r="FU320" s="11"/>
      <c r="FV320" s="11"/>
      <c r="FW320" s="11"/>
      <c r="FX320" s="11"/>
      <c r="FY320" s="11"/>
      <c r="FZ320" s="11"/>
      <c r="GA320" s="11"/>
      <c r="GB320" s="11"/>
      <c r="GC320" s="11"/>
      <c r="GD320" s="11"/>
      <c r="GE320" s="11"/>
      <c r="GF320" s="11"/>
      <c r="GG320" s="11"/>
      <c r="GH320" s="11"/>
      <c r="GI320" s="11"/>
      <c r="GJ320" s="11"/>
      <c r="GK320" s="11"/>
      <c r="GL320" s="11"/>
      <c r="GM320" s="11"/>
      <c r="GN320" s="11"/>
      <c r="GO320" s="11"/>
      <c r="GP320" s="11"/>
      <c r="GQ320" s="11"/>
      <c r="GR320" s="11"/>
      <c r="GS320" s="11"/>
      <c r="GT320" s="11"/>
      <c r="GU320" s="11"/>
      <c r="GV320" s="11"/>
      <c r="GW320" s="11"/>
      <c r="GX320" s="11"/>
      <c r="GY320" s="11"/>
      <c r="GZ320" s="11"/>
      <c r="HA320" s="11"/>
      <c r="HB320" s="11"/>
      <c r="HC320" s="11"/>
      <c r="HD320" s="11"/>
      <c r="HE320" s="11"/>
      <c r="HF320" s="11"/>
      <c r="HG320" s="11"/>
      <c r="HH320" s="11"/>
      <c r="HI320" s="11"/>
      <c r="HJ320" s="11"/>
      <c r="HK320" s="11"/>
      <c r="HL320" s="11"/>
      <c r="HM320" s="11"/>
      <c r="HN320" s="11"/>
      <c r="HO320" s="11"/>
      <c r="HP320" s="11"/>
      <c r="HQ320" s="11"/>
      <c r="HR320" s="11"/>
      <c r="HS320" s="11"/>
      <c r="HT320" s="11"/>
      <c r="HU320" s="11"/>
      <c r="HV320" s="11"/>
      <c r="HW320" s="11"/>
      <c r="HX320" s="11"/>
      <c r="HY320" s="11"/>
      <c r="HZ320" s="11"/>
      <c r="IA320" s="11"/>
      <c r="IB320" s="11"/>
      <c r="IC320" s="11"/>
      <c r="ID320" s="11"/>
      <c r="IE320" s="11"/>
      <c r="IF320" s="11"/>
      <c r="IG320" s="11"/>
      <c r="IH320" s="11"/>
      <c r="II320" s="11"/>
      <c r="IJ320" s="11"/>
      <c r="IK320" s="11"/>
      <c r="IL320" s="11"/>
      <c r="IM320" s="11"/>
      <c r="IN320" s="11"/>
      <c r="IO320" s="11"/>
      <c r="IP320" s="11"/>
      <c r="IQ320" s="11"/>
      <c r="IR320" s="11"/>
      <c r="IS320" s="11"/>
      <c r="IT320" s="11"/>
      <c r="IU320" s="11"/>
      <c r="IV320" s="11"/>
      <c r="IW320" s="11"/>
      <c r="IX320" s="11"/>
      <c r="IY320" s="11"/>
      <c r="IZ320" s="11"/>
      <c r="JA320" s="11"/>
      <c r="JB320" s="11"/>
      <c r="JC320" s="11"/>
      <c r="JD320" s="11"/>
      <c r="JE320" s="11"/>
      <c r="JF320" s="11"/>
      <c r="JG320" s="11"/>
      <c r="JH320" s="11"/>
      <c r="JI320" s="11"/>
      <c r="JJ320" s="11"/>
      <c r="JK320" s="11"/>
      <c r="JL320" s="11"/>
      <c r="JM320" s="11"/>
      <c r="JN320" s="11"/>
      <c r="JO320" s="11"/>
      <c r="JP320" s="11"/>
      <c r="JQ320" s="11"/>
      <c r="JR320" s="11"/>
      <c r="JS320" s="11"/>
      <c r="JT320" s="11"/>
      <c r="JU320" s="11"/>
      <c r="JV320" s="11"/>
      <c r="JW320" s="11"/>
      <c r="JX320" s="11"/>
      <c r="JY320" s="11"/>
      <c r="JZ320" s="11"/>
      <c r="KA320" s="11"/>
      <c r="KB320" s="11"/>
      <c r="KC320" s="11"/>
      <c r="KD320" s="11"/>
      <c r="KE320" s="11"/>
      <c r="KF320" s="11"/>
      <c r="KG320" s="11"/>
      <c r="KH320" s="11"/>
      <c r="KI320" s="11"/>
      <c r="KJ320" s="11"/>
      <c r="KK320" s="11"/>
      <c r="KL320" s="11"/>
      <c r="KM320" s="11"/>
      <c r="KN320" s="11"/>
      <c r="KO320" s="11"/>
      <c r="KP320" s="11"/>
      <c r="KQ320" s="11"/>
      <c r="KR320" s="11"/>
      <c r="KS320" s="11"/>
      <c r="KT320" s="11"/>
      <c r="KU320" s="11"/>
      <c r="KV320" s="11"/>
      <c r="KW320" s="11"/>
      <c r="KX320" s="11"/>
      <c r="KY320" s="11"/>
      <c r="KZ320" s="11"/>
      <c r="LA320" s="11"/>
      <c r="LB320" s="11"/>
      <c r="LC320" s="11"/>
      <c r="LD320" s="11"/>
      <c r="LE320" s="11"/>
      <c r="LF320" s="11"/>
      <c r="LG320" s="11"/>
      <c r="LH320" s="11"/>
      <c r="LI320" s="11"/>
      <c r="LJ320" s="11"/>
      <c r="LK320" s="11"/>
      <c r="LL320" s="11"/>
      <c r="LM320" s="11"/>
      <c r="LN320" s="11"/>
      <c r="LO320" s="11"/>
      <c r="LP320" s="11"/>
      <c r="LQ320" s="11"/>
      <c r="LR320" s="11"/>
      <c r="LS320" s="11"/>
      <c r="LT320" s="11"/>
      <c r="LU320" s="11"/>
      <c r="LV320" s="11"/>
      <c r="LW320" s="11"/>
      <c r="LX320" s="11"/>
      <c r="LY320" s="11"/>
      <c r="LZ320" s="11"/>
      <c r="MA320" s="11"/>
      <c r="MB320" s="11"/>
      <c r="MC320" s="11"/>
      <c r="MD320" s="11"/>
      <c r="ME320" s="11"/>
      <c r="MF320" s="11"/>
      <c r="MG320" s="11"/>
      <c r="MH320" s="11"/>
      <c r="MI320" s="11"/>
      <c r="MJ320" s="11"/>
      <c r="MK320" s="11"/>
      <c r="ML320" s="11"/>
      <c r="MM320" s="11"/>
      <c r="MN320" s="11"/>
      <c r="MO320" s="11"/>
      <c r="MP320" s="11"/>
      <c r="MQ320" s="11"/>
      <c r="MR320" s="11"/>
      <c r="MS320" s="11"/>
      <c r="MT320" s="11"/>
      <c r="MU320" s="11"/>
      <c r="MV320" s="11"/>
      <c r="MW320" s="11"/>
      <c r="MX320" s="11"/>
      <c r="MY320" s="11"/>
      <c r="MZ320" s="11"/>
      <c r="NA320" s="11"/>
      <c r="NB320" s="11"/>
      <c r="NC320" s="11"/>
      <c r="ND320" s="11"/>
      <c r="NE320" s="11"/>
      <c r="NF320" s="11"/>
      <c r="NG320" s="11"/>
      <c r="NH320" s="11"/>
      <c r="NI320" s="11"/>
      <c r="NJ320" s="11"/>
      <c r="NK320" s="11"/>
      <c r="NL320" s="11"/>
      <c r="NM320" s="11"/>
      <c r="NN320" s="11"/>
      <c r="NO320" s="11"/>
      <c r="NP320" s="11"/>
      <c r="NQ320" s="11"/>
      <c r="NR320" s="11"/>
      <c r="NS320" s="11"/>
      <c r="NT320" s="11"/>
      <c r="NU320" s="11"/>
      <c r="NV320" s="11"/>
      <c r="NW320" s="11"/>
      <c r="NX320" s="11"/>
      <c r="NY320" s="11"/>
      <c r="NZ320" s="11"/>
      <c r="OA320" s="11"/>
      <c r="OB320" s="11"/>
      <c r="OC320" s="11"/>
      <c r="OD320" s="11"/>
      <c r="OE320" s="11"/>
      <c r="OF320" s="11"/>
      <c r="OG320" s="11"/>
      <c r="OH320" s="11"/>
      <c r="OI320" s="11"/>
      <c r="OJ320" s="11"/>
      <c r="OK320" s="11"/>
      <c r="OL320" s="11"/>
      <c r="OM320" s="11"/>
      <c r="ON320" s="11"/>
      <c r="OO320" s="11"/>
      <c r="OP320" s="11"/>
      <c r="OQ320" s="11"/>
      <c r="OR320" s="11"/>
      <c r="OS320" s="11"/>
      <c r="OT320" s="11"/>
      <c r="OU320" s="11"/>
      <c r="OV320" s="11"/>
      <c r="OW320" s="11"/>
      <c r="OX320" s="11"/>
      <c r="OY320" s="11"/>
      <c r="OZ320" s="11"/>
      <c r="PA320" s="11"/>
      <c r="PB320" s="11"/>
      <c r="PC320" s="11"/>
      <c r="PD320" s="11"/>
      <c r="PE320" s="11"/>
      <c r="PF320" s="11"/>
      <c r="PG320" s="11"/>
      <c r="PH320" s="11"/>
      <c r="PI320" s="11"/>
      <c r="PJ320" s="11"/>
      <c r="PK320" s="11"/>
      <c r="PL320" s="11"/>
      <c r="PM320" s="11"/>
      <c r="PN320" s="11"/>
      <c r="PO320" s="11"/>
      <c r="PP320" s="11"/>
      <c r="PQ320" s="11"/>
      <c r="PR320" s="11"/>
      <c r="PS320" s="11"/>
      <c r="PT320" s="11"/>
      <c r="PU320" s="11"/>
      <c r="PV320" s="11"/>
      <c r="PW320" s="11"/>
      <c r="PX320" s="11"/>
      <c r="PY320" s="11"/>
      <c r="PZ320" s="11"/>
      <c r="QA320" s="11"/>
      <c r="QB320" s="11"/>
      <c r="QC320" s="11"/>
      <c r="QD320" s="11"/>
      <c r="QE320" s="11"/>
      <c r="QF320" s="11"/>
      <c r="QG320" s="11"/>
      <c r="QH320" s="11"/>
      <c r="QI320" s="11"/>
      <c r="QJ320" s="11"/>
      <c r="QK320" s="11"/>
      <c r="QL320" s="11"/>
      <c r="QM320" s="11"/>
      <c r="QN320" s="11"/>
      <c r="QO320" s="11"/>
      <c r="QP320" s="11"/>
      <c r="QQ320" s="11"/>
      <c r="QR320" s="11"/>
      <c r="QS320" s="11"/>
      <c r="QT320" s="11"/>
      <c r="QU320" s="11"/>
      <c r="QV320" s="11"/>
      <c r="QW320" s="11"/>
      <c r="QX320" s="11"/>
      <c r="QY320" s="11"/>
      <c r="QZ320" s="11"/>
      <c r="RA320" s="11"/>
      <c r="RB320" s="11"/>
      <c r="RC320" s="11"/>
      <c r="RD320" s="11"/>
      <c r="RE320" s="11"/>
      <c r="RF320" s="11"/>
      <c r="RG320" s="11"/>
      <c r="RH320" s="11"/>
      <c r="RI320" s="11"/>
      <c r="RJ320" s="11"/>
      <c r="RK320" s="11"/>
      <c r="RL320" s="11"/>
      <c r="RM320" s="11"/>
      <c r="RN320" s="11"/>
      <c r="RO320" s="11"/>
      <c r="RP320" s="11"/>
      <c r="RQ320" s="11"/>
      <c r="RR320" s="11"/>
      <c r="RS320" s="11"/>
      <c r="RT320" s="11"/>
      <c r="RU320" s="11"/>
      <c r="RV320" s="11"/>
      <c r="RW320" s="11"/>
      <c r="RX320" s="11"/>
      <c r="RY320" s="11"/>
      <c r="RZ320" s="11"/>
      <c r="SA320" s="11"/>
      <c r="SB320" s="11"/>
      <c r="SC320" s="11"/>
      <c r="SD320" s="11"/>
      <c r="SE320" s="11"/>
      <c r="SF320" s="11"/>
      <c r="SG320" s="11"/>
      <c r="SH320" s="11"/>
      <c r="SI320" s="11"/>
      <c r="SJ320" s="11"/>
      <c r="SK320" s="11"/>
      <c r="SL320" s="11"/>
      <c r="SM320" s="11"/>
      <c r="SN320" s="11"/>
      <c r="SO320" s="11"/>
      <c r="SP320" s="11"/>
      <c r="SQ320" s="11"/>
      <c r="SR320" s="11"/>
      <c r="SS320" s="11"/>
      <c r="ST320" s="11"/>
      <c r="SU320" s="11"/>
      <c r="SV320" s="11"/>
      <c r="SW320" s="11"/>
      <c r="SX320" s="11"/>
      <c r="SY320" s="11"/>
      <c r="SZ320" s="11"/>
      <c r="TA320" s="11"/>
      <c r="TB320" s="11"/>
      <c r="TC320" s="11"/>
      <c r="TD320" s="11"/>
      <c r="TE320" s="11"/>
      <c r="TF320" s="11"/>
      <c r="TG320" s="11"/>
      <c r="TH320" s="11"/>
      <c r="TI320" s="11"/>
      <c r="TJ320" s="11"/>
      <c r="TK320" s="11"/>
      <c r="TL320" s="11"/>
      <c r="TM320" s="11"/>
      <c r="TN320" s="11"/>
      <c r="TO320" s="11"/>
      <c r="TP320" s="11"/>
      <c r="TQ320" s="11"/>
      <c r="TR320" s="11"/>
      <c r="TS320" s="11"/>
      <c r="TT320" s="11"/>
      <c r="TU320" s="11"/>
      <c r="TV320" s="11"/>
      <c r="TW320" s="11"/>
      <c r="TX320" s="11"/>
      <c r="TY320" s="11"/>
      <c r="TZ320" s="11"/>
      <c r="UA320" s="11"/>
      <c r="UB320" s="11"/>
      <c r="UC320" s="11"/>
      <c r="UD320" s="11"/>
      <c r="UE320" s="11"/>
      <c r="UF320" s="11"/>
      <c r="UG320" s="11"/>
      <c r="UH320" s="11"/>
      <c r="UI320" s="11"/>
      <c r="UJ320" s="11"/>
      <c r="UK320" s="11"/>
      <c r="UL320" s="11"/>
      <c r="UM320" s="11"/>
      <c r="UN320" s="11"/>
      <c r="UO320" s="11"/>
      <c r="UP320" s="11"/>
      <c r="UQ320" s="11"/>
      <c r="UR320" s="11"/>
      <c r="US320" s="11"/>
      <c r="UT320" s="11"/>
      <c r="UU320" s="11"/>
      <c r="UV320" s="11"/>
      <c r="UW320" s="11"/>
      <c r="UX320" s="11"/>
      <c r="UY320" s="11"/>
      <c r="UZ320" s="11"/>
      <c r="VA320" s="11"/>
      <c r="VB320" s="11"/>
      <c r="VC320" s="11"/>
      <c r="VD320" s="11"/>
      <c r="VE320" s="11"/>
      <c r="VF320" s="11"/>
      <c r="VG320" s="11"/>
      <c r="VH320" s="11"/>
      <c r="VI320" s="11"/>
      <c r="VJ320" s="11"/>
      <c r="VK320" s="11"/>
      <c r="VL320" s="11"/>
      <c r="VM320" s="11"/>
      <c r="VN320" s="11"/>
      <c r="VO320" s="11"/>
      <c r="VP320" s="11"/>
      <c r="VQ320" s="11"/>
      <c r="VR320" s="11"/>
      <c r="VS320" s="11"/>
      <c r="VT320" s="11"/>
      <c r="VU320" s="11"/>
      <c r="VV320" s="11"/>
      <c r="VW320" s="11"/>
      <c r="VX320" s="11"/>
      <c r="VY320" s="11"/>
      <c r="VZ320" s="11"/>
      <c r="WA320" s="11"/>
      <c r="WB320" s="11"/>
      <c r="WC320" s="11"/>
      <c r="WD320" s="11"/>
      <c r="WE320" s="11"/>
      <c r="WF320" s="11"/>
      <c r="WG320" s="11"/>
      <c r="WH320" s="11"/>
      <c r="WI320" s="11"/>
      <c r="WJ320" s="11"/>
      <c r="WK320" s="11"/>
      <c r="WL320" s="1"/>
      <c r="WM320" s="1"/>
      <c r="WN320" s="1"/>
      <c r="WO320" s="1"/>
      <c r="WP320" s="1"/>
      <c r="WQ320" s="1"/>
      <c r="WR320" s="1"/>
      <c r="WS320" s="1"/>
      <c r="WT320" s="1"/>
      <c r="WU320" s="1"/>
      <c r="WV320" s="1"/>
      <c r="WW320" s="1"/>
      <c r="WX320" s="1"/>
      <c r="WY320" s="1"/>
      <c r="WZ320" s="1"/>
      <c r="XA320" s="1"/>
      <c r="XB320" s="1"/>
      <c r="XC320" s="1"/>
      <c r="XD320" s="1"/>
      <c r="XE320" s="1"/>
      <c r="XF320" s="1"/>
      <c r="XG320" s="1"/>
      <c r="XH320" s="1"/>
      <c r="XI320" s="1"/>
      <c r="XJ320" s="1"/>
      <c r="XK320" s="1"/>
      <c r="XL320" s="1"/>
      <c r="XM320" s="1"/>
      <c r="XN320" s="1"/>
      <c r="XO320" s="1"/>
      <c r="XP320" s="1"/>
      <c r="XQ320" s="1"/>
      <c r="XR320" s="1"/>
      <c r="XS320" s="1"/>
      <c r="XT320" s="1"/>
      <c r="XU320" s="1"/>
      <c r="XV320" s="1"/>
      <c r="XW320" s="1"/>
      <c r="XX320" s="1"/>
      <c r="XY320" s="1"/>
      <c r="XZ320" s="1"/>
      <c r="YA320" s="1"/>
      <c r="YB320" s="1"/>
      <c r="YC320" s="1"/>
      <c r="YD320" s="1"/>
      <c r="YE320" s="1"/>
      <c r="YF320" s="1"/>
      <c r="YG320" s="1"/>
      <c r="YH320" s="1"/>
      <c r="YI320" s="1"/>
      <c r="YJ320" s="1"/>
      <c r="YK320" s="1"/>
      <c r="YL320" s="1"/>
      <c r="YM320" s="1"/>
      <c r="YN320" s="1"/>
      <c r="YO320" s="1"/>
      <c r="YP320" s="1"/>
      <c r="YQ320" s="1"/>
      <c r="YR320" s="1"/>
      <c r="YS320" s="1"/>
      <c r="YT320" s="1"/>
      <c r="YU320" s="1"/>
      <c r="YV320" s="1"/>
      <c r="YW320" s="1"/>
      <c r="YX320" s="1"/>
      <c r="YY320" s="1"/>
      <c r="YZ320" s="1"/>
      <c r="ZA320" s="1"/>
      <c r="ZB320" s="1"/>
      <c r="ZC320" s="1"/>
      <c r="ZD320" s="1"/>
      <c r="ZE320" s="1"/>
      <c r="ZF320" s="1"/>
      <c r="ZG320" s="1"/>
      <c r="ZH320" s="1"/>
      <c r="ZI320" s="1"/>
      <c r="ZJ320" s="1"/>
      <c r="ZK320" s="1"/>
      <c r="ZL320" s="1"/>
      <c r="ZM320" s="1"/>
      <c r="ZN320" s="1"/>
      <c r="ZO320" s="1"/>
      <c r="ZP320" s="1"/>
      <c r="ZQ320" s="1"/>
      <c r="ZR320" s="1"/>
      <c r="ZS320" s="1"/>
      <c r="ZT320" s="1"/>
      <c r="ZU320" s="1"/>
      <c r="ZV320" s="1"/>
      <c r="ZW320" s="1"/>
      <c r="ZX320" s="1"/>
      <c r="ZY320" s="1"/>
      <c r="ZZ320" s="1"/>
      <c r="AAA320" s="1"/>
      <c r="AAB320" s="1"/>
      <c r="AAC320" s="1"/>
      <c r="AAD320" s="1"/>
      <c r="AAE320" s="1"/>
      <c r="AAF320" s="1"/>
      <c r="AAG320" s="1"/>
      <c r="AAH320" s="1"/>
      <c r="AAI320" s="1"/>
      <c r="AAJ320" s="1"/>
      <c r="AAK320" s="1"/>
      <c r="AAL320" s="1"/>
      <c r="AAM320" s="1"/>
      <c r="AAN320" s="1"/>
      <c r="AAO320" s="1"/>
      <c r="AAP320" s="1"/>
      <c r="AAQ320" s="1"/>
      <c r="AAR320" s="1"/>
      <c r="AAS320" s="1"/>
      <c r="AAT320" s="1"/>
      <c r="AAU320" s="1"/>
      <c r="AAV320" s="1"/>
      <c r="AAW320" s="1"/>
      <c r="AAX320" s="1"/>
      <c r="AAY320" s="1"/>
      <c r="AAZ320" s="1"/>
      <c r="ABA320" s="1"/>
      <c r="ABB320" s="1"/>
      <c r="ABC320" s="1"/>
      <c r="ABD320" s="1"/>
      <c r="ABE320" s="1"/>
      <c r="ABF320" s="1"/>
      <c r="ABG320" s="1"/>
      <c r="ABH320" s="1"/>
      <c r="ABI320" s="1"/>
      <c r="ABJ320" s="1"/>
      <c r="ABK320" s="1"/>
      <c r="ABL320" s="1"/>
      <c r="ABM320" s="1"/>
      <c r="ABN320" s="1"/>
      <c r="ABO320" s="1"/>
      <c r="ABP320" s="1"/>
      <c r="ABQ320" s="1"/>
      <c r="ABR320" s="1"/>
      <c r="ABS320" s="1"/>
      <c r="ABT320" s="1"/>
      <c r="ABU320" s="1"/>
      <c r="ABV320" s="1"/>
      <c r="ABW320" s="1"/>
      <c r="ABX320" s="1"/>
      <c r="ABY320" s="1"/>
      <c r="ABZ320" s="1"/>
      <c r="ACA320" s="1"/>
      <c r="ACB320" s="1"/>
      <c r="ACC320" s="1"/>
      <c r="ACD320" s="1"/>
      <c r="ACE320" s="1"/>
      <c r="ACF320" s="1"/>
      <c r="ACG320" s="1"/>
      <c r="ACH320" s="1"/>
      <c r="ACI320" s="1"/>
      <c r="ACJ320" s="1"/>
      <c r="ACK320" s="1"/>
      <c r="ACL320" s="1"/>
      <c r="ACM320" s="1"/>
      <c r="ACN320" s="1"/>
      <c r="ACO320" s="1"/>
      <c r="ACP320" s="1"/>
      <c r="ACQ320" s="1"/>
      <c r="ACR320" s="1"/>
      <c r="ACS320" s="1"/>
      <c r="ACT320" s="1"/>
      <c r="ACU320" s="1"/>
      <c r="ACV320" s="1"/>
      <c r="ACW320" s="1"/>
      <c r="ACX320" s="1"/>
      <c r="ACY320" s="1"/>
      <c r="ACZ320" s="1"/>
      <c r="ADA320" s="1"/>
      <c r="ADB320" s="1"/>
      <c r="ADC320" s="1"/>
      <c r="ADD320" s="1"/>
      <c r="ADE320" s="1"/>
      <c r="ADF320" s="1"/>
      <c r="ADG320" s="1"/>
      <c r="ADH320" s="1"/>
      <c r="ADI320" s="1"/>
      <c r="ADJ320" s="1"/>
      <c r="ADK320" s="1"/>
      <c r="ADL320" s="1"/>
      <c r="ADM320" s="1"/>
      <c r="ADN320" s="1"/>
      <c r="ADO320" s="1"/>
      <c r="ADP320" s="1"/>
      <c r="ADQ320" s="1"/>
      <c r="ADR320" s="1"/>
      <c r="ADS320" s="1"/>
      <c r="ADT320" s="1"/>
      <c r="ADU320" s="1"/>
      <c r="ADV320" s="1"/>
      <c r="ADW320" s="1"/>
      <c r="ADX320" s="1"/>
      <c r="ADY320" s="1"/>
      <c r="ADZ320" s="1"/>
      <c r="AEA320" s="1"/>
      <c r="AEB320" s="1"/>
      <c r="AEC320" s="1"/>
      <c r="AED320" s="1"/>
      <c r="AEE320" s="1"/>
      <c r="AEF320" s="1"/>
      <c r="AEG320" s="1"/>
      <c r="AEH320" s="1"/>
      <c r="AEI320" s="1"/>
      <c r="AEJ320" s="1"/>
      <c r="AEK320" s="1"/>
      <c r="AEL320" s="1"/>
      <c r="AEM320" s="1"/>
      <c r="AEN320" s="1"/>
      <c r="AEO320" s="1"/>
      <c r="AEP320" s="1"/>
      <c r="AEQ320" s="1"/>
      <c r="AER320" s="1"/>
      <c r="AES320" s="1"/>
      <c r="AET320" s="1"/>
      <c r="AEU320" s="1"/>
      <c r="AEV320" s="1"/>
      <c r="AEW320" s="1"/>
      <c r="AEX320" s="1"/>
      <c r="AEY320" s="1"/>
      <c r="AEZ320" s="1"/>
      <c r="AFA320" s="1"/>
      <c r="AFB320" s="1"/>
      <c r="AFC320" s="1"/>
      <c r="AFD320" s="1"/>
      <c r="AFE320" s="1"/>
      <c r="AFF320" s="1"/>
      <c r="AFG320" s="1"/>
      <c r="AFH320" s="1"/>
      <c r="AFI320" s="1"/>
      <c r="AFJ320" s="1"/>
      <c r="AFK320" s="1"/>
      <c r="AFL320" s="1"/>
      <c r="AFM320" s="1"/>
      <c r="AFN320" s="1"/>
      <c r="AFO320" s="1"/>
      <c r="AFP320" s="1"/>
      <c r="AFQ320" s="1"/>
      <c r="AFR320" s="1"/>
      <c r="AFS320" s="1"/>
      <c r="AFT320" s="1"/>
      <c r="AFU320" s="1"/>
      <c r="AFV320" s="1"/>
      <c r="AFW320" s="1"/>
      <c r="AFX320" s="1"/>
      <c r="AFY320" s="1"/>
      <c r="AFZ320" s="1"/>
      <c r="AGA320" s="1"/>
      <c r="AGB320" s="1"/>
      <c r="AGC320" s="1"/>
      <c r="AGD320" s="1"/>
      <c r="AGE320" s="1"/>
      <c r="AGF320" s="1"/>
      <c r="AGG320" s="1"/>
      <c r="AGH320" s="1"/>
      <c r="AGI320" s="1"/>
      <c r="AGJ320" s="1"/>
      <c r="AGK320" s="1"/>
      <c r="AGL320" s="1"/>
      <c r="AGM320" s="1"/>
      <c r="AGN320" s="1"/>
      <c r="AGO320" s="1"/>
      <c r="AGP320" s="1"/>
      <c r="AGQ320" s="1"/>
      <c r="AGR320" s="1"/>
      <c r="AGS320" s="1"/>
      <c r="AGT320" s="1"/>
      <c r="AGU320" s="1"/>
      <c r="AGV320" s="1"/>
      <c r="AGW320" s="1"/>
      <c r="AGX320" s="1"/>
      <c r="AGY320" s="1"/>
      <c r="AGZ320" s="1"/>
      <c r="AHA320" s="1"/>
      <c r="AHB320" s="1"/>
      <c r="AHC320" s="1"/>
      <c r="AHD320" s="1"/>
      <c r="AHE320" s="1"/>
      <c r="AHF320" s="1"/>
      <c r="AHG320" s="1"/>
      <c r="AHH320" s="1"/>
      <c r="AHI320" s="1"/>
      <c r="AHJ320" s="1"/>
      <c r="AHK320" s="1"/>
      <c r="AHL320" s="1"/>
      <c r="AHM320" s="1"/>
      <c r="AHN320" s="1"/>
      <c r="AHO320" s="1"/>
      <c r="AHP320" s="1"/>
      <c r="AHQ320" s="1"/>
      <c r="AHR320" s="1"/>
      <c r="AHS320" s="1"/>
      <c r="AHT320" s="1"/>
      <c r="AHU320" s="1"/>
      <c r="AHV320" s="1"/>
      <c r="AHW320" s="1"/>
      <c r="AHX320" s="1"/>
      <c r="AHY320" s="1"/>
      <c r="AHZ320" s="1"/>
      <c r="AIA320" s="1"/>
      <c r="AIB320" s="1"/>
      <c r="AIC320" s="1"/>
      <c r="AID320" s="1"/>
      <c r="AIE320" s="1"/>
      <c r="AIF320" s="1"/>
      <c r="AIG320" s="1"/>
      <c r="AIH320" s="1"/>
      <c r="AII320" s="1"/>
      <c r="AIJ320" s="1"/>
      <c r="AIK320" s="1"/>
      <c r="AIL320" s="1"/>
      <c r="AIM320" s="1"/>
      <c r="AIN320" s="1"/>
      <c r="AIO320" s="1"/>
      <c r="AIP320" s="1"/>
      <c r="AIQ320" s="1"/>
      <c r="AIR320" s="1"/>
      <c r="AIS320" s="1"/>
      <c r="AIT320" s="1"/>
      <c r="AIU320" s="1"/>
      <c r="AIV320" s="1"/>
      <c r="AIW320" s="1"/>
      <c r="AIX320" s="1"/>
      <c r="AIY320" s="1"/>
      <c r="AIZ320" s="1"/>
      <c r="AJA320" s="1"/>
      <c r="AJB320" s="1"/>
      <c r="AJC320" s="1"/>
      <c r="AJD320" s="1"/>
      <c r="AJE320" s="1"/>
      <c r="AJF320" s="1"/>
      <c r="AJG320" s="1"/>
      <c r="AJH320" s="1"/>
      <c r="AJI320" s="1"/>
      <c r="AJJ320" s="1"/>
      <c r="AJK320" s="1"/>
      <c r="AJL320" s="1"/>
      <c r="AJM320" s="1"/>
      <c r="AJN320" s="1"/>
      <c r="AJO320" s="1"/>
      <c r="AJP320" s="1"/>
      <c r="AJQ320" s="1"/>
      <c r="AJR320" s="1"/>
      <c r="AJS320" s="1"/>
      <c r="AJT320" s="1"/>
      <c r="AJU320" s="1"/>
    </row>
    <row r="321" s="2" customFormat="1">
      <c r="A321" s="2"/>
      <c r="B321" s="3"/>
      <c r="C321" s="3"/>
      <c r="D321" s="4"/>
      <c r="E321" s="5"/>
      <c r="F321" s="5"/>
      <c r="G321" s="447"/>
      <c r="H321" s="448"/>
      <c r="I321" s="448"/>
      <c r="J321" s="447"/>
      <c r="K321" s="57"/>
      <c r="L321" s="16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10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  <c r="FG321" s="11"/>
      <c r="FH321" s="11"/>
      <c r="FI321" s="11"/>
      <c r="FJ321" s="11"/>
      <c r="FK321" s="11"/>
      <c r="FL321" s="11"/>
      <c r="FM321" s="11"/>
      <c r="FN321" s="11"/>
      <c r="FO321" s="11"/>
      <c r="FP321" s="11"/>
      <c r="FQ321" s="11"/>
      <c r="FR321" s="11"/>
      <c r="FS321" s="11"/>
      <c r="FT321" s="11"/>
      <c r="FU321" s="11"/>
      <c r="FV321" s="11"/>
      <c r="FW321" s="11"/>
      <c r="FX321" s="11"/>
      <c r="FY321" s="11"/>
      <c r="FZ321" s="11"/>
      <c r="GA321" s="11"/>
      <c r="GB321" s="11"/>
      <c r="GC321" s="11"/>
      <c r="GD321" s="11"/>
      <c r="GE321" s="11"/>
      <c r="GF321" s="11"/>
      <c r="GG321" s="11"/>
      <c r="GH321" s="11"/>
      <c r="GI321" s="11"/>
      <c r="GJ321" s="11"/>
      <c r="GK321" s="11"/>
      <c r="GL321" s="11"/>
      <c r="GM321" s="11"/>
      <c r="GN321" s="11"/>
      <c r="GO321" s="11"/>
      <c r="GP321" s="11"/>
      <c r="GQ321" s="11"/>
      <c r="GR321" s="11"/>
      <c r="GS321" s="11"/>
      <c r="GT321" s="11"/>
      <c r="GU321" s="11"/>
      <c r="GV321" s="11"/>
      <c r="GW321" s="11"/>
      <c r="GX321" s="11"/>
      <c r="GY321" s="11"/>
      <c r="GZ321" s="11"/>
      <c r="HA321" s="11"/>
      <c r="HB321" s="11"/>
      <c r="HC321" s="11"/>
      <c r="HD321" s="11"/>
      <c r="HE321" s="11"/>
      <c r="HF321" s="11"/>
      <c r="HG321" s="11"/>
      <c r="HH321" s="11"/>
      <c r="HI321" s="11"/>
      <c r="HJ321" s="11"/>
      <c r="HK321" s="11"/>
      <c r="HL321" s="11"/>
      <c r="HM321" s="11"/>
      <c r="HN321" s="11"/>
      <c r="HO321" s="11"/>
      <c r="HP321" s="11"/>
      <c r="HQ321" s="11"/>
      <c r="HR321" s="11"/>
      <c r="HS321" s="11"/>
      <c r="HT321" s="11"/>
      <c r="HU321" s="11"/>
      <c r="HV321" s="11"/>
      <c r="HW321" s="11"/>
      <c r="HX321" s="11"/>
      <c r="HY321" s="11"/>
      <c r="HZ321" s="11"/>
      <c r="IA321" s="11"/>
      <c r="IB321" s="11"/>
      <c r="IC321" s="11"/>
      <c r="ID321" s="11"/>
      <c r="IE321" s="11"/>
      <c r="IF321" s="11"/>
      <c r="IG321" s="11"/>
      <c r="IH321" s="11"/>
      <c r="II321" s="11"/>
      <c r="IJ321" s="11"/>
      <c r="IK321" s="11"/>
      <c r="IL321" s="11"/>
      <c r="IM321" s="11"/>
      <c r="IN321" s="11"/>
      <c r="IO321" s="11"/>
      <c r="IP321" s="11"/>
      <c r="IQ321" s="11"/>
      <c r="IR321" s="11"/>
      <c r="IS321" s="11"/>
      <c r="IT321" s="11"/>
      <c r="IU321" s="11"/>
      <c r="IV321" s="11"/>
      <c r="IW321" s="11"/>
      <c r="IX321" s="11"/>
      <c r="IY321" s="11"/>
      <c r="IZ321" s="11"/>
      <c r="JA321" s="11"/>
      <c r="JB321" s="11"/>
      <c r="JC321" s="11"/>
      <c r="JD321" s="11"/>
      <c r="JE321" s="11"/>
      <c r="JF321" s="11"/>
      <c r="JG321" s="11"/>
      <c r="JH321" s="11"/>
      <c r="JI321" s="11"/>
      <c r="JJ321" s="11"/>
      <c r="JK321" s="11"/>
      <c r="JL321" s="11"/>
      <c r="JM321" s="11"/>
      <c r="JN321" s="11"/>
      <c r="JO321" s="11"/>
      <c r="JP321" s="11"/>
      <c r="JQ321" s="11"/>
      <c r="JR321" s="11"/>
      <c r="JS321" s="11"/>
      <c r="JT321" s="11"/>
      <c r="JU321" s="11"/>
      <c r="JV321" s="11"/>
      <c r="JW321" s="11"/>
      <c r="JX321" s="11"/>
      <c r="JY321" s="11"/>
      <c r="JZ321" s="11"/>
      <c r="KA321" s="11"/>
      <c r="KB321" s="11"/>
      <c r="KC321" s="11"/>
      <c r="KD321" s="11"/>
      <c r="KE321" s="11"/>
      <c r="KF321" s="11"/>
      <c r="KG321" s="11"/>
      <c r="KH321" s="11"/>
      <c r="KI321" s="11"/>
      <c r="KJ321" s="11"/>
      <c r="KK321" s="11"/>
      <c r="KL321" s="11"/>
      <c r="KM321" s="11"/>
      <c r="KN321" s="11"/>
      <c r="KO321" s="11"/>
      <c r="KP321" s="11"/>
      <c r="KQ321" s="11"/>
      <c r="KR321" s="11"/>
      <c r="KS321" s="11"/>
      <c r="KT321" s="11"/>
      <c r="KU321" s="11"/>
      <c r="KV321" s="11"/>
      <c r="KW321" s="11"/>
      <c r="KX321" s="11"/>
      <c r="KY321" s="11"/>
      <c r="KZ321" s="11"/>
      <c r="LA321" s="11"/>
      <c r="LB321" s="11"/>
      <c r="LC321" s="11"/>
      <c r="LD321" s="11"/>
      <c r="LE321" s="11"/>
      <c r="LF321" s="11"/>
      <c r="LG321" s="11"/>
      <c r="LH321" s="11"/>
      <c r="LI321" s="11"/>
      <c r="LJ321" s="11"/>
      <c r="LK321" s="11"/>
      <c r="LL321" s="11"/>
      <c r="LM321" s="11"/>
      <c r="LN321" s="11"/>
      <c r="LO321" s="11"/>
      <c r="LP321" s="11"/>
      <c r="LQ321" s="11"/>
      <c r="LR321" s="11"/>
      <c r="LS321" s="11"/>
      <c r="LT321" s="11"/>
      <c r="LU321" s="11"/>
      <c r="LV321" s="11"/>
      <c r="LW321" s="11"/>
      <c r="LX321" s="11"/>
      <c r="LY321" s="11"/>
      <c r="LZ321" s="11"/>
      <c r="MA321" s="11"/>
      <c r="MB321" s="11"/>
      <c r="MC321" s="11"/>
      <c r="MD321" s="11"/>
      <c r="ME321" s="11"/>
      <c r="MF321" s="11"/>
      <c r="MG321" s="11"/>
      <c r="MH321" s="11"/>
      <c r="MI321" s="11"/>
      <c r="MJ321" s="11"/>
      <c r="MK321" s="11"/>
      <c r="ML321" s="11"/>
      <c r="MM321" s="11"/>
      <c r="MN321" s="11"/>
      <c r="MO321" s="11"/>
      <c r="MP321" s="11"/>
      <c r="MQ321" s="11"/>
      <c r="MR321" s="11"/>
      <c r="MS321" s="11"/>
      <c r="MT321" s="11"/>
      <c r="MU321" s="11"/>
      <c r="MV321" s="11"/>
      <c r="MW321" s="11"/>
      <c r="MX321" s="11"/>
      <c r="MY321" s="11"/>
      <c r="MZ321" s="11"/>
      <c r="NA321" s="11"/>
      <c r="NB321" s="11"/>
      <c r="NC321" s="11"/>
      <c r="ND321" s="11"/>
      <c r="NE321" s="11"/>
      <c r="NF321" s="11"/>
      <c r="NG321" s="11"/>
      <c r="NH321" s="11"/>
      <c r="NI321" s="11"/>
      <c r="NJ321" s="11"/>
      <c r="NK321" s="11"/>
      <c r="NL321" s="11"/>
      <c r="NM321" s="11"/>
      <c r="NN321" s="11"/>
      <c r="NO321" s="11"/>
      <c r="NP321" s="11"/>
      <c r="NQ321" s="11"/>
      <c r="NR321" s="11"/>
      <c r="NS321" s="11"/>
      <c r="NT321" s="11"/>
      <c r="NU321" s="11"/>
      <c r="NV321" s="11"/>
      <c r="NW321" s="11"/>
      <c r="NX321" s="11"/>
      <c r="NY321" s="11"/>
      <c r="NZ321" s="11"/>
      <c r="OA321" s="11"/>
      <c r="OB321" s="11"/>
      <c r="OC321" s="11"/>
      <c r="OD321" s="11"/>
      <c r="OE321" s="11"/>
      <c r="OF321" s="11"/>
      <c r="OG321" s="11"/>
      <c r="OH321" s="11"/>
      <c r="OI321" s="11"/>
      <c r="OJ321" s="11"/>
      <c r="OK321" s="11"/>
      <c r="OL321" s="11"/>
      <c r="OM321" s="11"/>
      <c r="ON321" s="11"/>
      <c r="OO321" s="11"/>
      <c r="OP321" s="11"/>
      <c r="OQ321" s="11"/>
      <c r="OR321" s="11"/>
      <c r="OS321" s="11"/>
      <c r="OT321" s="11"/>
      <c r="OU321" s="11"/>
      <c r="OV321" s="11"/>
      <c r="OW321" s="11"/>
      <c r="OX321" s="11"/>
      <c r="OY321" s="11"/>
      <c r="OZ321" s="11"/>
      <c r="PA321" s="11"/>
      <c r="PB321" s="11"/>
      <c r="PC321" s="11"/>
      <c r="PD321" s="11"/>
      <c r="PE321" s="11"/>
      <c r="PF321" s="11"/>
      <c r="PG321" s="11"/>
      <c r="PH321" s="11"/>
      <c r="PI321" s="11"/>
      <c r="PJ321" s="11"/>
      <c r="PK321" s="11"/>
      <c r="PL321" s="11"/>
      <c r="PM321" s="11"/>
      <c r="PN321" s="11"/>
      <c r="PO321" s="11"/>
      <c r="PP321" s="11"/>
      <c r="PQ321" s="11"/>
      <c r="PR321" s="11"/>
      <c r="PS321" s="11"/>
      <c r="PT321" s="11"/>
      <c r="PU321" s="11"/>
      <c r="PV321" s="11"/>
      <c r="PW321" s="11"/>
      <c r="PX321" s="11"/>
      <c r="PY321" s="11"/>
      <c r="PZ321" s="11"/>
      <c r="QA321" s="11"/>
      <c r="QB321" s="11"/>
      <c r="QC321" s="11"/>
      <c r="QD321" s="11"/>
      <c r="QE321" s="11"/>
      <c r="QF321" s="11"/>
      <c r="QG321" s="11"/>
      <c r="QH321" s="11"/>
      <c r="QI321" s="11"/>
      <c r="QJ321" s="11"/>
      <c r="QK321" s="11"/>
      <c r="QL321" s="11"/>
      <c r="QM321" s="11"/>
      <c r="QN321" s="11"/>
      <c r="QO321" s="11"/>
      <c r="QP321" s="11"/>
      <c r="QQ321" s="11"/>
      <c r="QR321" s="11"/>
      <c r="QS321" s="11"/>
      <c r="QT321" s="11"/>
      <c r="QU321" s="11"/>
      <c r="QV321" s="11"/>
      <c r="QW321" s="11"/>
      <c r="QX321" s="11"/>
      <c r="QY321" s="11"/>
      <c r="QZ321" s="11"/>
      <c r="RA321" s="11"/>
      <c r="RB321" s="11"/>
      <c r="RC321" s="11"/>
      <c r="RD321" s="11"/>
      <c r="RE321" s="11"/>
      <c r="RF321" s="11"/>
      <c r="RG321" s="11"/>
      <c r="RH321" s="11"/>
      <c r="RI321" s="11"/>
      <c r="RJ321" s="11"/>
      <c r="RK321" s="11"/>
      <c r="RL321" s="11"/>
      <c r="RM321" s="11"/>
      <c r="RN321" s="11"/>
      <c r="RO321" s="11"/>
      <c r="RP321" s="11"/>
      <c r="RQ321" s="11"/>
      <c r="RR321" s="11"/>
      <c r="RS321" s="11"/>
      <c r="RT321" s="11"/>
      <c r="RU321" s="11"/>
      <c r="RV321" s="11"/>
      <c r="RW321" s="11"/>
      <c r="RX321" s="11"/>
      <c r="RY321" s="11"/>
      <c r="RZ321" s="11"/>
      <c r="SA321" s="11"/>
      <c r="SB321" s="11"/>
      <c r="SC321" s="11"/>
      <c r="SD321" s="11"/>
      <c r="SE321" s="11"/>
      <c r="SF321" s="11"/>
      <c r="SG321" s="11"/>
      <c r="SH321" s="11"/>
      <c r="SI321" s="11"/>
      <c r="SJ321" s="11"/>
      <c r="SK321" s="11"/>
      <c r="SL321" s="11"/>
      <c r="SM321" s="11"/>
      <c r="SN321" s="11"/>
      <c r="SO321" s="11"/>
      <c r="SP321" s="11"/>
      <c r="SQ321" s="11"/>
      <c r="SR321" s="11"/>
      <c r="SS321" s="11"/>
      <c r="ST321" s="11"/>
      <c r="SU321" s="11"/>
      <c r="SV321" s="11"/>
      <c r="SW321" s="11"/>
      <c r="SX321" s="11"/>
      <c r="SY321" s="11"/>
      <c r="SZ321" s="11"/>
      <c r="TA321" s="11"/>
      <c r="TB321" s="11"/>
      <c r="TC321" s="11"/>
      <c r="TD321" s="11"/>
      <c r="TE321" s="11"/>
      <c r="TF321" s="11"/>
      <c r="TG321" s="11"/>
      <c r="TH321" s="11"/>
      <c r="TI321" s="11"/>
      <c r="TJ321" s="11"/>
      <c r="TK321" s="11"/>
      <c r="TL321" s="11"/>
      <c r="TM321" s="11"/>
      <c r="TN321" s="11"/>
      <c r="TO321" s="11"/>
      <c r="TP321" s="11"/>
      <c r="TQ321" s="11"/>
      <c r="TR321" s="11"/>
      <c r="TS321" s="11"/>
      <c r="TT321" s="11"/>
      <c r="TU321" s="11"/>
      <c r="TV321" s="11"/>
      <c r="TW321" s="11"/>
      <c r="TX321" s="11"/>
      <c r="TY321" s="11"/>
      <c r="TZ321" s="11"/>
      <c r="UA321" s="11"/>
      <c r="UB321" s="11"/>
      <c r="UC321" s="11"/>
      <c r="UD321" s="11"/>
      <c r="UE321" s="11"/>
      <c r="UF321" s="11"/>
      <c r="UG321" s="11"/>
      <c r="UH321" s="11"/>
      <c r="UI321" s="11"/>
      <c r="UJ321" s="11"/>
      <c r="UK321" s="11"/>
      <c r="UL321" s="11"/>
      <c r="UM321" s="11"/>
      <c r="UN321" s="11"/>
      <c r="UO321" s="11"/>
      <c r="UP321" s="11"/>
      <c r="UQ321" s="11"/>
      <c r="UR321" s="11"/>
      <c r="US321" s="11"/>
      <c r="UT321" s="11"/>
      <c r="UU321" s="11"/>
      <c r="UV321" s="11"/>
      <c r="UW321" s="11"/>
      <c r="UX321" s="11"/>
      <c r="UY321" s="11"/>
      <c r="UZ321" s="11"/>
      <c r="VA321" s="11"/>
      <c r="VB321" s="11"/>
      <c r="VC321" s="11"/>
      <c r="VD321" s="11"/>
      <c r="VE321" s="11"/>
      <c r="VF321" s="11"/>
      <c r="VG321" s="11"/>
      <c r="VH321" s="11"/>
      <c r="VI321" s="11"/>
      <c r="VJ321" s="11"/>
      <c r="VK321" s="11"/>
      <c r="VL321" s="11"/>
      <c r="VM321" s="11"/>
      <c r="VN321" s="11"/>
      <c r="VO321" s="11"/>
      <c r="VP321" s="11"/>
      <c r="VQ321" s="11"/>
      <c r="VR321" s="11"/>
      <c r="VS321" s="11"/>
      <c r="VT321" s="11"/>
      <c r="VU321" s="11"/>
      <c r="VV321" s="11"/>
      <c r="VW321" s="11"/>
      <c r="VX321" s="11"/>
      <c r="VY321" s="11"/>
      <c r="VZ321" s="11"/>
      <c r="WA321" s="11"/>
      <c r="WB321" s="11"/>
      <c r="WC321" s="11"/>
      <c r="WD321" s="11"/>
      <c r="WE321" s="11"/>
      <c r="WF321" s="11"/>
      <c r="WG321" s="11"/>
      <c r="WH321" s="11"/>
      <c r="WI321" s="11"/>
      <c r="WJ321" s="11"/>
      <c r="WK321" s="11"/>
      <c r="WL321" s="1"/>
      <c r="WM321" s="1"/>
      <c r="WN321" s="1"/>
      <c r="WO321" s="1"/>
      <c r="WP321" s="1"/>
      <c r="WQ321" s="1"/>
      <c r="WR321" s="1"/>
      <c r="WS321" s="1"/>
      <c r="WT321" s="1"/>
      <c r="WU321" s="1"/>
      <c r="WV321" s="1"/>
      <c r="WW321" s="1"/>
      <c r="WX321" s="1"/>
      <c r="WY321" s="1"/>
      <c r="WZ321" s="1"/>
      <c r="XA321" s="1"/>
      <c r="XB321" s="1"/>
      <c r="XC321" s="1"/>
      <c r="XD321" s="1"/>
      <c r="XE321" s="1"/>
      <c r="XF321" s="1"/>
      <c r="XG321" s="1"/>
      <c r="XH321" s="1"/>
      <c r="XI321" s="1"/>
      <c r="XJ321" s="1"/>
      <c r="XK321" s="1"/>
      <c r="XL321" s="1"/>
      <c r="XM321" s="1"/>
      <c r="XN321" s="1"/>
      <c r="XO321" s="1"/>
      <c r="XP321" s="1"/>
      <c r="XQ321" s="1"/>
      <c r="XR321" s="1"/>
      <c r="XS321" s="1"/>
      <c r="XT321" s="1"/>
      <c r="XU321" s="1"/>
      <c r="XV321" s="1"/>
      <c r="XW321" s="1"/>
      <c r="XX321" s="1"/>
      <c r="XY321" s="1"/>
      <c r="XZ321" s="1"/>
      <c r="YA321" s="1"/>
      <c r="YB321" s="1"/>
      <c r="YC321" s="1"/>
      <c r="YD321" s="1"/>
      <c r="YE321" s="1"/>
      <c r="YF321" s="1"/>
      <c r="YG321" s="1"/>
      <c r="YH321" s="1"/>
      <c r="YI321" s="1"/>
      <c r="YJ321" s="1"/>
      <c r="YK321" s="1"/>
      <c r="YL321" s="1"/>
      <c r="YM321" s="1"/>
      <c r="YN321" s="1"/>
      <c r="YO321" s="1"/>
      <c r="YP321" s="1"/>
      <c r="YQ321" s="1"/>
      <c r="YR321" s="1"/>
      <c r="YS321" s="1"/>
      <c r="YT321" s="1"/>
      <c r="YU321" s="1"/>
      <c r="YV321" s="1"/>
      <c r="YW321" s="1"/>
      <c r="YX321" s="1"/>
      <c r="YY321" s="1"/>
      <c r="YZ321" s="1"/>
      <c r="ZA321" s="1"/>
      <c r="ZB321" s="1"/>
      <c r="ZC321" s="1"/>
      <c r="ZD321" s="1"/>
      <c r="ZE321" s="1"/>
      <c r="ZF321" s="1"/>
      <c r="ZG321" s="1"/>
      <c r="ZH321" s="1"/>
      <c r="ZI321" s="1"/>
      <c r="ZJ321" s="1"/>
      <c r="ZK321" s="1"/>
      <c r="ZL321" s="1"/>
      <c r="ZM321" s="1"/>
      <c r="ZN321" s="1"/>
      <c r="ZO321" s="1"/>
      <c r="ZP321" s="1"/>
      <c r="ZQ321" s="1"/>
      <c r="ZR321" s="1"/>
      <c r="ZS321" s="1"/>
      <c r="ZT321" s="1"/>
      <c r="ZU321" s="1"/>
      <c r="ZV321" s="1"/>
      <c r="ZW321" s="1"/>
      <c r="ZX321" s="1"/>
      <c r="ZY321" s="1"/>
      <c r="ZZ321" s="1"/>
      <c r="AAA321" s="1"/>
      <c r="AAB321" s="1"/>
      <c r="AAC321" s="1"/>
      <c r="AAD321" s="1"/>
      <c r="AAE321" s="1"/>
      <c r="AAF321" s="1"/>
      <c r="AAG321" s="1"/>
      <c r="AAH321" s="1"/>
      <c r="AAI321" s="1"/>
      <c r="AAJ321" s="1"/>
      <c r="AAK321" s="1"/>
      <c r="AAL321" s="1"/>
      <c r="AAM321" s="1"/>
      <c r="AAN321" s="1"/>
      <c r="AAO321" s="1"/>
      <c r="AAP321" s="1"/>
      <c r="AAQ321" s="1"/>
      <c r="AAR321" s="1"/>
      <c r="AAS321" s="1"/>
      <c r="AAT321" s="1"/>
      <c r="AAU321" s="1"/>
      <c r="AAV321" s="1"/>
      <c r="AAW321" s="1"/>
      <c r="AAX321" s="1"/>
      <c r="AAY321" s="1"/>
      <c r="AAZ321" s="1"/>
      <c r="ABA321" s="1"/>
      <c r="ABB321" s="1"/>
      <c r="ABC321" s="1"/>
      <c r="ABD321" s="1"/>
      <c r="ABE321" s="1"/>
      <c r="ABF321" s="1"/>
      <c r="ABG321" s="1"/>
      <c r="ABH321" s="1"/>
      <c r="ABI321" s="1"/>
      <c r="ABJ321" s="1"/>
      <c r="ABK321" s="1"/>
      <c r="ABL321" s="1"/>
      <c r="ABM321" s="1"/>
      <c r="ABN321" s="1"/>
      <c r="ABO321" s="1"/>
      <c r="ABP321" s="1"/>
      <c r="ABQ321" s="1"/>
      <c r="ABR321" s="1"/>
      <c r="ABS321" s="1"/>
      <c r="ABT321" s="1"/>
      <c r="ABU321" s="1"/>
      <c r="ABV321" s="1"/>
      <c r="ABW321" s="1"/>
      <c r="ABX321" s="1"/>
      <c r="ABY321" s="1"/>
      <c r="ABZ321" s="1"/>
      <c r="ACA321" s="1"/>
      <c r="ACB321" s="1"/>
      <c r="ACC321" s="1"/>
      <c r="ACD321" s="1"/>
      <c r="ACE321" s="1"/>
      <c r="ACF321" s="1"/>
      <c r="ACG321" s="1"/>
      <c r="ACH321" s="1"/>
      <c r="ACI321" s="1"/>
      <c r="ACJ321" s="1"/>
      <c r="ACK321" s="1"/>
      <c r="ACL321" s="1"/>
      <c r="ACM321" s="1"/>
      <c r="ACN321" s="1"/>
      <c r="ACO321" s="1"/>
      <c r="ACP321" s="1"/>
      <c r="ACQ321" s="1"/>
      <c r="ACR321" s="1"/>
      <c r="ACS321" s="1"/>
      <c r="ACT321" s="1"/>
      <c r="ACU321" s="1"/>
      <c r="ACV321" s="1"/>
      <c r="ACW321" s="1"/>
      <c r="ACX321" s="1"/>
      <c r="ACY321" s="1"/>
      <c r="ACZ321" s="1"/>
      <c r="ADA321" s="1"/>
      <c r="ADB321" s="1"/>
      <c r="ADC321" s="1"/>
      <c r="ADD321" s="1"/>
      <c r="ADE321" s="1"/>
      <c r="ADF321" s="1"/>
      <c r="ADG321" s="1"/>
      <c r="ADH321" s="1"/>
      <c r="ADI321" s="1"/>
      <c r="ADJ321" s="1"/>
      <c r="ADK321" s="1"/>
      <c r="ADL321" s="1"/>
      <c r="ADM321" s="1"/>
      <c r="ADN321" s="1"/>
      <c r="ADO321" s="1"/>
      <c r="ADP321" s="1"/>
      <c r="ADQ321" s="1"/>
      <c r="ADR321" s="1"/>
      <c r="ADS321" s="1"/>
      <c r="ADT321" s="1"/>
      <c r="ADU321" s="1"/>
      <c r="ADV321" s="1"/>
      <c r="ADW321" s="1"/>
      <c r="ADX321" s="1"/>
      <c r="ADY321" s="1"/>
      <c r="ADZ321" s="1"/>
      <c r="AEA321" s="1"/>
      <c r="AEB321" s="1"/>
      <c r="AEC321" s="1"/>
      <c r="AED321" s="1"/>
      <c r="AEE321" s="1"/>
      <c r="AEF321" s="1"/>
      <c r="AEG321" s="1"/>
      <c r="AEH321" s="1"/>
      <c r="AEI321" s="1"/>
      <c r="AEJ321" s="1"/>
      <c r="AEK321" s="1"/>
      <c r="AEL321" s="1"/>
      <c r="AEM321" s="1"/>
      <c r="AEN321" s="1"/>
      <c r="AEO321" s="1"/>
      <c r="AEP321" s="1"/>
      <c r="AEQ321" s="1"/>
      <c r="AER321" s="1"/>
      <c r="AES321" s="1"/>
      <c r="AET321" s="1"/>
      <c r="AEU321" s="1"/>
      <c r="AEV321" s="1"/>
      <c r="AEW321" s="1"/>
      <c r="AEX321" s="1"/>
      <c r="AEY321" s="1"/>
      <c r="AEZ321" s="1"/>
      <c r="AFA321" s="1"/>
      <c r="AFB321" s="1"/>
      <c r="AFC321" s="1"/>
      <c r="AFD321" s="1"/>
      <c r="AFE321" s="1"/>
      <c r="AFF321" s="1"/>
      <c r="AFG321" s="1"/>
      <c r="AFH321" s="1"/>
      <c r="AFI321" s="1"/>
      <c r="AFJ321" s="1"/>
      <c r="AFK321" s="1"/>
      <c r="AFL321" s="1"/>
      <c r="AFM321" s="1"/>
      <c r="AFN321" s="1"/>
      <c r="AFO321" s="1"/>
      <c r="AFP321" s="1"/>
      <c r="AFQ321" s="1"/>
      <c r="AFR321" s="1"/>
      <c r="AFS321" s="1"/>
      <c r="AFT321" s="1"/>
      <c r="AFU321" s="1"/>
      <c r="AFV321" s="1"/>
      <c r="AFW321" s="1"/>
      <c r="AFX321" s="1"/>
      <c r="AFY321" s="1"/>
      <c r="AFZ321" s="1"/>
      <c r="AGA321" s="1"/>
      <c r="AGB321" s="1"/>
      <c r="AGC321" s="1"/>
      <c r="AGD321" s="1"/>
      <c r="AGE321" s="1"/>
      <c r="AGF321" s="1"/>
      <c r="AGG321" s="1"/>
      <c r="AGH321" s="1"/>
      <c r="AGI321" s="1"/>
      <c r="AGJ321" s="1"/>
      <c r="AGK321" s="1"/>
      <c r="AGL321" s="1"/>
      <c r="AGM321" s="1"/>
      <c r="AGN321" s="1"/>
      <c r="AGO321" s="1"/>
      <c r="AGP321" s="1"/>
      <c r="AGQ321" s="1"/>
      <c r="AGR321" s="1"/>
      <c r="AGS321" s="1"/>
      <c r="AGT321" s="1"/>
      <c r="AGU321" s="1"/>
      <c r="AGV321" s="1"/>
      <c r="AGW321" s="1"/>
      <c r="AGX321" s="1"/>
      <c r="AGY321" s="1"/>
      <c r="AGZ321" s="1"/>
      <c r="AHA321" s="1"/>
      <c r="AHB321" s="1"/>
      <c r="AHC321" s="1"/>
      <c r="AHD321" s="1"/>
      <c r="AHE321" s="1"/>
      <c r="AHF321" s="1"/>
      <c r="AHG321" s="1"/>
      <c r="AHH321" s="1"/>
      <c r="AHI321" s="1"/>
      <c r="AHJ321" s="1"/>
      <c r="AHK321" s="1"/>
      <c r="AHL321" s="1"/>
      <c r="AHM321" s="1"/>
      <c r="AHN321" s="1"/>
      <c r="AHO321" s="1"/>
      <c r="AHP321" s="1"/>
      <c r="AHQ321" s="1"/>
      <c r="AHR321" s="1"/>
      <c r="AHS321" s="1"/>
      <c r="AHT321" s="1"/>
      <c r="AHU321" s="1"/>
      <c r="AHV321" s="1"/>
      <c r="AHW321" s="1"/>
      <c r="AHX321" s="1"/>
      <c r="AHY321" s="1"/>
      <c r="AHZ321" s="1"/>
      <c r="AIA321" s="1"/>
      <c r="AIB321" s="1"/>
      <c r="AIC321" s="1"/>
      <c r="AID321" s="1"/>
      <c r="AIE321" s="1"/>
      <c r="AIF321" s="1"/>
      <c r="AIG321" s="1"/>
      <c r="AIH321" s="1"/>
      <c r="AII321" s="1"/>
      <c r="AIJ321" s="1"/>
      <c r="AIK321" s="1"/>
      <c r="AIL321" s="1"/>
      <c r="AIM321" s="1"/>
      <c r="AIN321" s="1"/>
      <c r="AIO321" s="1"/>
      <c r="AIP321" s="1"/>
      <c r="AIQ321" s="1"/>
      <c r="AIR321" s="1"/>
      <c r="AIS321" s="1"/>
      <c r="AIT321" s="1"/>
      <c r="AIU321" s="1"/>
      <c r="AIV321" s="1"/>
      <c r="AIW321" s="1"/>
      <c r="AIX321" s="1"/>
      <c r="AIY321" s="1"/>
      <c r="AIZ321" s="1"/>
      <c r="AJA321" s="1"/>
      <c r="AJB321" s="1"/>
      <c r="AJC321" s="1"/>
      <c r="AJD321" s="1"/>
      <c r="AJE321" s="1"/>
      <c r="AJF321" s="1"/>
      <c r="AJG321" s="1"/>
      <c r="AJH321" s="1"/>
      <c r="AJI321" s="1"/>
      <c r="AJJ321" s="1"/>
      <c r="AJK321" s="1"/>
      <c r="AJL321" s="1"/>
      <c r="AJM321" s="1"/>
      <c r="AJN321" s="1"/>
      <c r="AJO321" s="1"/>
      <c r="AJP321" s="1"/>
      <c r="AJQ321" s="1"/>
      <c r="AJR321" s="1"/>
      <c r="AJS321" s="1"/>
      <c r="AJT321" s="1"/>
      <c r="AJU321" s="1"/>
    </row>
    <row r="322" s="2" customFormat="1">
      <c r="A322" s="2"/>
      <c r="B322" s="3"/>
      <c r="C322" s="3"/>
      <c r="D322" s="4"/>
      <c r="E322" s="5"/>
      <c r="F322" s="5"/>
      <c r="G322" s="447"/>
      <c r="H322" s="448"/>
      <c r="I322" s="448"/>
      <c r="J322" s="447"/>
      <c r="K322" s="57"/>
      <c r="L322" s="16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10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  <c r="FG322" s="11"/>
      <c r="FH322" s="11"/>
      <c r="FI322" s="11"/>
      <c r="FJ322" s="11"/>
      <c r="FK322" s="11"/>
      <c r="FL322" s="11"/>
      <c r="FM322" s="11"/>
      <c r="FN322" s="11"/>
      <c r="FO322" s="11"/>
      <c r="FP322" s="11"/>
      <c r="FQ322" s="11"/>
      <c r="FR322" s="11"/>
      <c r="FS322" s="11"/>
      <c r="FT322" s="11"/>
      <c r="FU322" s="11"/>
      <c r="FV322" s="11"/>
      <c r="FW322" s="11"/>
      <c r="FX322" s="11"/>
      <c r="FY322" s="11"/>
      <c r="FZ322" s="11"/>
      <c r="GA322" s="11"/>
      <c r="GB322" s="11"/>
      <c r="GC322" s="11"/>
      <c r="GD322" s="11"/>
      <c r="GE322" s="11"/>
      <c r="GF322" s="11"/>
      <c r="GG322" s="11"/>
      <c r="GH322" s="11"/>
      <c r="GI322" s="11"/>
      <c r="GJ322" s="11"/>
      <c r="GK322" s="11"/>
      <c r="GL322" s="11"/>
      <c r="GM322" s="11"/>
      <c r="GN322" s="11"/>
      <c r="GO322" s="11"/>
      <c r="GP322" s="11"/>
      <c r="GQ322" s="11"/>
      <c r="GR322" s="11"/>
      <c r="GS322" s="11"/>
      <c r="GT322" s="11"/>
      <c r="GU322" s="11"/>
      <c r="GV322" s="11"/>
      <c r="GW322" s="11"/>
      <c r="GX322" s="11"/>
      <c r="GY322" s="11"/>
      <c r="GZ322" s="11"/>
      <c r="HA322" s="11"/>
      <c r="HB322" s="11"/>
      <c r="HC322" s="11"/>
      <c r="HD322" s="11"/>
      <c r="HE322" s="11"/>
      <c r="HF322" s="11"/>
      <c r="HG322" s="11"/>
      <c r="HH322" s="11"/>
      <c r="HI322" s="11"/>
      <c r="HJ322" s="11"/>
      <c r="HK322" s="11"/>
      <c r="HL322" s="11"/>
      <c r="HM322" s="11"/>
      <c r="HN322" s="11"/>
      <c r="HO322" s="11"/>
      <c r="HP322" s="11"/>
      <c r="HQ322" s="11"/>
      <c r="HR322" s="11"/>
      <c r="HS322" s="11"/>
      <c r="HT322" s="11"/>
      <c r="HU322" s="11"/>
      <c r="HV322" s="11"/>
      <c r="HW322" s="11"/>
      <c r="HX322" s="11"/>
      <c r="HY322" s="11"/>
      <c r="HZ322" s="11"/>
      <c r="IA322" s="11"/>
      <c r="IB322" s="11"/>
      <c r="IC322" s="11"/>
      <c r="ID322" s="11"/>
      <c r="IE322" s="11"/>
      <c r="IF322" s="11"/>
      <c r="IG322" s="11"/>
      <c r="IH322" s="11"/>
      <c r="II322" s="11"/>
      <c r="IJ322" s="11"/>
      <c r="IK322" s="11"/>
      <c r="IL322" s="11"/>
      <c r="IM322" s="11"/>
      <c r="IN322" s="11"/>
      <c r="IO322" s="11"/>
      <c r="IP322" s="11"/>
      <c r="IQ322" s="11"/>
      <c r="IR322" s="11"/>
      <c r="IS322" s="11"/>
      <c r="IT322" s="11"/>
      <c r="IU322" s="11"/>
      <c r="IV322" s="11"/>
      <c r="IW322" s="11"/>
      <c r="IX322" s="11"/>
      <c r="IY322" s="11"/>
      <c r="IZ322" s="11"/>
      <c r="JA322" s="11"/>
      <c r="JB322" s="11"/>
      <c r="JC322" s="11"/>
      <c r="JD322" s="11"/>
      <c r="JE322" s="11"/>
      <c r="JF322" s="11"/>
      <c r="JG322" s="11"/>
      <c r="JH322" s="11"/>
      <c r="JI322" s="11"/>
      <c r="JJ322" s="11"/>
      <c r="JK322" s="11"/>
      <c r="JL322" s="11"/>
      <c r="JM322" s="11"/>
      <c r="JN322" s="11"/>
      <c r="JO322" s="11"/>
      <c r="JP322" s="11"/>
      <c r="JQ322" s="11"/>
      <c r="JR322" s="11"/>
      <c r="JS322" s="11"/>
      <c r="JT322" s="11"/>
      <c r="JU322" s="11"/>
      <c r="JV322" s="11"/>
      <c r="JW322" s="11"/>
      <c r="JX322" s="11"/>
      <c r="JY322" s="11"/>
      <c r="JZ322" s="11"/>
      <c r="KA322" s="11"/>
      <c r="KB322" s="11"/>
      <c r="KC322" s="11"/>
      <c r="KD322" s="11"/>
      <c r="KE322" s="11"/>
      <c r="KF322" s="11"/>
      <c r="KG322" s="11"/>
      <c r="KH322" s="11"/>
      <c r="KI322" s="11"/>
      <c r="KJ322" s="11"/>
      <c r="KK322" s="11"/>
      <c r="KL322" s="11"/>
      <c r="KM322" s="11"/>
      <c r="KN322" s="11"/>
      <c r="KO322" s="11"/>
      <c r="KP322" s="11"/>
      <c r="KQ322" s="11"/>
      <c r="KR322" s="11"/>
      <c r="KS322" s="11"/>
      <c r="KT322" s="11"/>
      <c r="KU322" s="11"/>
      <c r="KV322" s="11"/>
      <c r="KW322" s="11"/>
      <c r="KX322" s="11"/>
      <c r="KY322" s="11"/>
      <c r="KZ322" s="11"/>
      <c r="LA322" s="11"/>
      <c r="LB322" s="11"/>
      <c r="LC322" s="11"/>
      <c r="LD322" s="11"/>
      <c r="LE322" s="11"/>
      <c r="LF322" s="11"/>
      <c r="LG322" s="11"/>
      <c r="LH322" s="11"/>
      <c r="LI322" s="11"/>
      <c r="LJ322" s="11"/>
      <c r="LK322" s="11"/>
      <c r="LL322" s="11"/>
      <c r="LM322" s="11"/>
      <c r="LN322" s="11"/>
      <c r="LO322" s="11"/>
      <c r="LP322" s="11"/>
      <c r="LQ322" s="11"/>
      <c r="LR322" s="11"/>
      <c r="LS322" s="11"/>
      <c r="LT322" s="11"/>
      <c r="LU322" s="11"/>
      <c r="LV322" s="11"/>
      <c r="LW322" s="11"/>
      <c r="LX322" s="11"/>
      <c r="LY322" s="11"/>
      <c r="LZ322" s="11"/>
      <c r="MA322" s="11"/>
      <c r="MB322" s="11"/>
      <c r="MC322" s="11"/>
      <c r="MD322" s="11"/>
      <c r="ME322" s="11"/>
      <c r="MF322" s="11"/>
      <c r="MG322" s="11"/>
      <c r="MH322" s="11"/>
      <c r="MI322" s="11"/>
      <c r="MJ322" s="11"/>
      <c r="MK322" s="11"/>
      <c r="ML322" s="11"/>
      <c r="MM322" s="11"/>
      <c r="MN322" s="11"/>
      <c r="MO322" s="11"/>
      <c r="MP322" s="11"/>
      <c r="MQ322" s="11"/>
      <c r="MR322" s="11"/>
      <c r="MS322" s="11"/>
      <c r="MT322" s="11"/>
      <c r="MU322" s="11"/>
      <c r="MV322" s="11"/>
      <c r="MW322" s="11"/>
      <c r="MX322" s="11"/>
      <c r="MY322" s="11"/>
      <c r="MZ322" s="11"/>
      <c r="NA322" s="11"/>
      <c r="NB322" s="11"/>
      <c r="NC322" s="11"/>
      <c r="ND322" s="11"/>
      <c r="NE322" s="11"/>
      <c r="NF322" s="11"/>
      <c r="NG322" s="11"/>
      <c r="NH322" s="11"/>
      <c r="NI322" s="11"/>
      <c r="NJ322" s="11"/>
      <c r="NK322" s="11"/>
      <c r="NL322" s="11"/>
      <c r="NM322" s="11"/>
      <c r="NN322" s="11"/>
      <c r="NO322" s="11"/>
      <c r="NP322" s="11"/>
      <c r="NQ322" s="11"/>
      <c r="NR322" s="11"/>
      <c r="NS322" s="11"/>
      <c r="NT322" s="11"/>
      <c r="NU322" s="11"/>
      <c r="NV322" s="11"/>
      <c r="NW322" s="11"/>
      <c r="NX322" s="11"/>
      <c r="NY322" s="11"/>
      <c r="NZ322" s="11"/>
      <c r="OA322" s="11"/>
      <c r="OB322" s="11"/>
      <c r="OC322" s="11"/>
      <c r="OD322" s="11"/>
      <c r="OE322" s="11"/>
      <c r="OF322" s="11"/>
      <c r="OG322" s="11"/>
      <c r="OH322" s="11"/>
      <c r="OI322" s="11"/>
      <c r="OJ322" s="11"/>
      <c r="OK322" s="11"/>
      <c r="OL322" s="11"/>
      <c r="OM322" s="11"/>
      <c r="ON322" s="11"/>
      <c r="OO322" s="11"/>
      <c r="OP322" s="11"/>
      <c r="OQ322" s="11"/>
      <c r="OR322" s="11"/>
      <c r="OS322" s="11"/>
      <c r="OT322" s="11"/>
      <c r="OU322" s="11"/>
      <c r="OV322" s="11"/>
      <c r="OW322" s="11"/>
      <c r="OX322" s="11"/>
      <c r="OY322" s="11"/>
      <c r="OZ322" s="11"/>
      <c r="PA322" s="11"/>
      <c r="PB322" s="11"/>
      <c r="PC322" s="11"/>
      <c r="PD322" s="11"/>
      <c r="PE322" s="11"/>
      <c r="PF322" s="11"/>
      <c r="PG322" s="11"/>
      <c r="PH322" s="11"/>
      <c r="PI322" s="11"/>
      <c r="PJ322" s="11"/>
      <c r="PK322" s="11"/>
      <c r="PL322" s="11"/>
      <c r="PM322" s="11"/>
      <c r="PN322" s="11"/>
      <c r="PO322" s="11"/>
      <c r="PP322" s="11"/>
      <c r="PQ322" s="11"/>
      <c r="PR322" s="11"/>
      <c r="PS322" s="11"/>
      <c r="PT322" s="11"/>
      <c r="PU322" s="11"/>
      <c r="PV322" s="11"/>
      <c r="PW322" s="11"/>
      <c r="PX322" s="11"/>
      <c r="PY322" s="11"/>
      <c r="PZ322" s="11"/>
      <c r="QA322" s="11"/>
      <c r="QB322" s="11"/>
      <c r="QC322" s="11"/>
      <c r="QD322" s="11"/>
      <c r="QE322" s="11"/>
      <c r="QF322" s="11"/>
      <c r="QG322" s="11"/>
      <c r="QH322" s="11"/>
      <c r="QI322" s="11"/>
      <c r="QJ322" s="11"/>
      <c r="QK322" s="11"/>
      <c r="QL322" s="11"/>
      <c r="QM322" s="11"/>
      <c r="QN322" s="11"/>
      <c r="QO322" s="11"/>
      <c r="QP322" s="11"/>
      <c r="QQ322" s="11"/>
      <c r="QR322" s="11"/>
      <c r="QS322" s="11"/>
      <c r="QT322" s="11"/>
      <c r="QU322" s="11"/>
      <c r="QV322" s="11"/>
      <c r="QW322" s="11"/>
      <c r="QX322" s="11"/>
      <c r="QY322" s="11"/>
      <c r="QZ322" s="11"/>
      <c r="RA322" s="11"/>
      <c r="RB322" s="11"/>
      <c r="RC322" s="11"/>
      <c r="RD322" s="11"/>
      <c r="RE322" s="11"/>
      <c r="RF322" s="11"/>
      <c r="RG322" s="11"/>
      <c r="RH322" s="11"/>
      <c r="RI322" s="11"/>
      <c r="RJ322" s="11"/>
      <c r="RK322" s="11"/>
      <c r="RL322" s="11"/>
      <c r="RM322" s="11"/>
      <c r="RN322" s="11"/>
      <c r="RO322" s="11"/>
      <c r="RP322" s="11"/>
      <c r="RQ322" s="11"/>
      <c r="RR322" s="11"/>
      <c r="RS322" s="11"/>
      <c r="RT322" s="11"/>
      <c r="RU322" s="11"/>
      <c r="RV322" s="11"/>
      <c r="RW322" s="11"/>
      <c r="RX322" s="11"/>
      <c r="RY322" s="11"/>
      <c r="RZ322" s="11"/>
      <c r="SA322" s="11"/>
      <c r="SB322" s="11"/>
      <c r="SC322" s="11"/>
      <c r="SD322" s="11"/>
      <c r="SE322" s="11"/>
      <c r="SF322" s="11"/>
      <c r="SG322" s="11"/>
      <c r="SH322" s="11"/>
      <c r="SI322" s="11"/>
      <c r="SJ322" s="11"/>
      <c r="SK322" s="11"/>
      <c r="SL322" s="11"/>
      <c r="SM322" s="11"/>
      <c r="SN322" s="11"/>
      <c r="SO322" s="11"/>
      <c r="SP322" s="11"/>
      <c r="SQ322" s="11"/>
      <c r="SR322" s="11"/>
      <c r="SS322" s="11"/>
      <c r="ST322" s="11"/>
      <c r="SU322" s="11"/>
      <c r="SV322" s="11"/>
      <c r="SW322" s="11"/>
      <c r="SX322" s="11"/>
      <c r="SY322" s="11"/>
      <c r="SZ322" s="11"/>
      <c r="TA322" s="11"/>
      <c r="TB322" s="11"/>
      <c r="TC322" s="11"/>
      <c r="TD322" s="11"/>
      <c r="TE322" s="11"/>
      <c r="TF322" s="11"/>
      <c r="TG322" s="11"/>
      <c r="TH322" s="11"/>
      <c r="TI322" s="11"/>
      <c r="TJ322" s="11"/>
      <c r="TK322" s="11"/>
      <c r="TL322" s="11"/>
      <c r="TM322" s="11"/>
      <c r="TN322" s="11"/>
      <c r="TO322" s="11"/>
      <c r="TP322" s="11"/>
      <c r="TQ322" s="11"/>
      <c r="TR322" s="11"/>
      <c r="TS322" s="11"/>
      <c r="TT322" s="11"/>
      <c r="TU322" s="11"/>
      <c r="TV322" s="11"/>
      <c r="TW322" s="11"/>
      <c r="TX322" s="11"/>
      <c r="TY322" s="11"/>
      <c r="TZ322" s="11"/>
      <c r="UA322" s="11"/>
      <c r="UB322" s="11"/>
      <c r="UC322" s="11"/>
      <c r="UD322" s="11"/>
      <c r="UE322" s="11"/>
      <c r="UF322" s="11"/>
      <c r="UG322" s="11"/>
      <c r="UH322" s="11"/>
      <c r="UI322" s="11"/>
      <c r="UJ322" s="11"/>
      <c r="UK322" s="11"/>
      <c r="UL322" s="11"/>
      <c r="UM322" s="11"/>
      <c r="UN322" s="11"/>
      <c r="UO322" s="11"/>
      <c r="UP322" s="11"/>
      <c r="UQ322" s="11"/>
      <c r="UR322" s="11"/>
      <c r="US322" s="11"/>
      <c r="UT322" s="11"/>
      <c r="UU322" s="11"/>
      <c r="UV322" s="11"/>
      <c r="UW322" s="11"/>
      <c r="UX322" s="11"/>
      <c r="UY322" s="11"/>
      <c r="UZ322" s="11"/>
      <c r="VA322" s="11"/>
      <c r="VB322" s="11"/>
      <c r="VC322" s="11"/>
      <c r="VD322" s="11"/>
      <c r="VE322" s="11"/>
      <c r="VF322" s="11"/>
      <c r="VG322" s="11"/>
      <c r="VH322" s="11"/>
      <c r="VI322" s="11"/>
      <c r="VJ322" s="11"/>
      <c r="VK322" s="11"/>
      <c r="VL322" s="11"/>
      <c r="VM322" s="11"/>
      <c r="VN322" s="11"/>
      <c r="VO322" s="11"/>
      <c r="VP322" s="11"/>
      <c r="VQ322" s="11"/>
      <c r="VR322" s="11"/>
      <c r="VS322" s="11"/>
      <c r="VT322" s="11"/>
      <c r="VU322" s="11"/>
      <c r="VV322" s="11"/>
      <c r="VW322" s="11"/>
      <c r="VX322" s="11"/>
      <c r="VY322" s="11"/>
      <c r="VZ322" s="11"/>
      <c r="WA322" s="11"/>
      <c r="WB322" s="11"/>
      <c r="WC322" s="11"/>
      <c r="WD322" s="11"/>
      <c r="WE322" s="11"/>
      <c r="WF322" s="11"/>
      <c r="WG322" s="11"/>
      <c r="WH322" s="11"/>
      <c r="WI322" s="11"/>
      <c r="WJ322" s="11"/>
      <c r="WK322" s="11"/>
      <c r="WL322" s="1"/>
      <c r="WM322" s="1"/>
      <c r="WN322" s="1"/>
      <c r="WO322" s="1"/>
      <c r="WP322" s="1"/>
      <c r="WQ322" s="1"/>
      <c r="WR322" s="1"/>
      <c r="WS322" s="1"/>
      <c r="WT322" s="1"/>
      <c r="WU322" s="1"/>
      <c r="WV322" s="1"/>
      <c r="WW322" s="1"/>
      <c r="WX322" s="1"/>
      <c r="WY322" s="1"/>
      <c r="WZ322" s="1"/>
      <c r="XA322" s="1"/>
      <c r="XB322" s="1"/>
      <c r="XC322" s="1"/>
      <c r="XD322" s="1"/>
      <c r="XE322" s="1"/>
      <c r="XF322" s="1"/>
      <c r="XG322" s="1"/>
      <c r="XH322" s="1"/>
      <c r="XI322" s="1"/>
      <c r="XJ322" s="1"/>
      <c r="XK322" s="1"/>
      <c r="XL322" s="1"/>
      <c r="XM322" s="1"/>
      <c r="XN322" s="1"/>
      <c r="XO322" s="1"/>
      <c r="XP322" s="1"/>
      <c r="XQ322" s="1"/>
      <c r="XR322" s="1"/>
      <c r="XS322" s="1"/>
      <c r="XT322" s="1"/>
      <c r="XU322" s="1"/>
      <c r="XV322" s="1"/>
      <c r="XW322" s="1"/>
      <c r="XX322" s="1"/>
      <c r="XY322" s="1"/>
      <c r="XZ322" s="1"/>
      <c r="YA322" s="1"/>
      <c r="YB322" s="1"/>
      <c r="YC322" s="1"/>
      <c r="YD322" s="1"/>
      <c r="YE322" s="1"/>
      <c r="YF322" s="1"/>
      <c r="YG322" s="1"/>
      <c r="YH322" s="1"/>
      <c r="YI322" s="1"/>
      <c r="YJ322" s="1"/>
      <c r="YK322" s="1"/>
      <c r="YL322" s="1"/>
      <c r="YM322" s="1"/>
      <c r="YN322" s="1"/>
      <c r="YO322" s="1"/>
      <c r="YP322" s="1"/>
      <c r="YQ322" s="1"/>
      <c r="YR322" s="1"/>
      <c r="YS322" s="1"/>
      <c r="YT322" s="1"/>
      <c r="YU322" s="1"/>
      <c r="YV322" s="1"/>
      <c r="YW322" s="1"/>
      <c r="YX322" s="1"/>
      <c r="YY322" s="1"/>
      <c r="YZ322" s="1"/>
      <c r="ZA322" s="1"/>
      <c r="ZB322" s="1"/>
      <c r="ZC322" s="1"/>
      <c r="ZD322" s="1"/>
      <c r="ZE322" s="1"/>
      <c r="ZF322" s="1"/>
      <c r="ZG322" s="1"/>
      <c r="ZH322" s="1"/>
      <c r="ZI322" s="1"/>
      <c r="ZJ322" s="1"/>
      <c r="ZK322" s="1"/>
      <c r="ZL322" s="1"/>
      <c r="ZM322" s="1"/>
      <c r="ZN322" s="1"/>
      <c r="ZO322" s="1"/>
      <c r="ZP322" s="1"/>
      <c r="ZQ322" s="1"/>
      <c r="ZR322" s="1"/>
      <c r="ZS322" s="1"/>
      <c r="ZT322" s="1"/>
      <c r="ZU322" s="1"/>
      <c r="ZV322" s="1"/>
      <c r="ZW322" s="1"/>
      <c r="ZX322" s="1"/>
      <c r="ZY322" s="1"/>
      <c r="ZZ322" s="1"/>
      <c r="AAA322" s="1"/>
      <c r="AAB322" s="1"/>
      <c r="AAC322" s="1"/>
      <c r="AAD322" s="1"/>
      <c r="AAE322" s="1"/>
      <c r="AAF322" s="1"/>
      <c r="AAG322" s="1"/>
      <c r="AAH322" s="1"/>
      <c r="AAI322" s="1"/>
      <c r="AAJ322" s="1"/>
      <c r="AAK322" s="1"/>
      <c r="AAL322" s="1"/>
      <c r="AAM322" s="1"/>
      <c r="AAN322" s="1"/>
      <c r="AAO322" s="1"/>
      <c r="AAP322" s="1"/>
      <c r="AAQ322" s="1"/>
      <c r="AAR322" s="1"/>
      <c r="AAS322" s="1"/>
      <c r="AAT322" s="1"/>
      <c r="AAU322" s="1"/>
      <c r="AAV322" s="1"/>
      <c r="AAW322" s="1"/>
      <c r="AAX322" s="1"/>
      <c r="AAY322" s="1"/>
      <c r="AAZ322" s="1"/>
      <c r="ABA322" s="1"/>
      <c r="ABB322" s="1"/>
      <c r="ABC322" s="1"/>
      <c r="ABD322" s="1"/>
      <c r="ABE322" s="1"/>
      <c r="ABF322" s="1"/>
      <c r="ABG322" s="1"/>
      <c r="ABH322" s="1"/>
      <c r="ABI322" s="1"/>
      <c r="ABJ322" s="1"/>
      <c r="ABK322" s="1"/>
      <c r="ABL322" s="1"/>
      <c r="ABM322" s="1"/>
      <c r="ABN322" s="1"/>
      <c r="ABO322" s="1"/>
      <c r="ABP322" s="1"/>
      <c r="ABQ322" s="1"/>
      <c r="ABR322" s="1"/>
      <c r="ABS322" s="1"/>
      <c r="ABT322" s="1"/>
      <c r="ABU322" s="1"/>
      <c r="ABV322" s="1"/>
      <c r="ABW322" s="1"/>
      <c r="ABX322" s="1"/>
      <c r="ABY322" s="1"/>
      <c r="ABZ322" s="1"/>
      <c r="ACA322" s="1"/>
      <c r="ACB322" s="1"/>
      <c r="ACC322" s="1"/>
      <c r="ACD322" s="1"/>
      <c r="ACE322" s="1"/>
      <c r="ACF322" s="1"/>
      <c r="ACG322" s="1"/>
      <c r="ACH322" s="1"/>
      <c r="ACI322" s="1"/>
      <c r="ACJ322" s="1"/>
      <c r="ACK322" s="1"/>
      <c r="ACL322" s="1"/>
      <c r="ACM322" s="1"/>
      <c r="ACN322" s="1"/>
      <c r="ACO322" s="1"/>
      <c r="ACP322" s="1"/>
      <c r="ACQ322" s="1"/>
      <c r="ACR322" s="1"/>
      <c r="ACS322" s="1"/>
      <c r="ACT322" s="1"/>
      <c r="ACU322" s="1"/>
      <c r="ACV322" s="1"/>
      <c r="ACW322" s="1"/>
      <c r="ACX322" s="1"/>
      <c r="ACY322" s="1"/>
      <c r="ACZ322" s="1"/>
      <c r="ADA322" s="1"/>
      <c r="ADB322" s="1"/>
      <c r="ADC322" s="1"/>
      <c r="ADD322" s="1"/>
      <c r="ADE322" s="1"/>
      <c r="ADF322" s="1"/>
      <c r="ADG322" s="1"/>
      <c r="ADH322" s="1"/>
      <c r="ADI322" s="1"/>
      <c r="ADJ322" s="1"/>
      <c r="ADK322" s="1"/>
      <c r="ADL322" s="1"/>
      <c r="ADM322" s="1"/>
      <c r="ADN322" s="1"/>
      <c r="ADO322" s="1"/>
      <c r="ADP322" s="1"/>
      <c r="ADQ322" s="1"/>
      <c r="ADR322" s="1"/>
      <c r="ADS322" s="1"/>
      <c r="ADT322" s="1"/>
      <c r="ADU322" s="1"/>
      <c r="ADV322" s="1"/>
      <c r="ADW322" s="1"/>
      <c r="ADX322" s="1"/>
      <c r="ADY322" s="1"/>
      <c r="ADZ322" s="1"/>
      <c r="AEA322" s="1"/>
      <c r="AEB322" s="1"/>
      <c r="AEC322" s="1"/>
      <c r="AED322" s="1"/>
      <c r="AEE322" s="1"/>
      <c r="AEF322" s="1"/>
      <c r="AEG322" s="1"/>
      <c r="AEH322" s="1"/>
      <c r="AEI322" s="1"/>
      <c r="AEJ322" s="1"/>
      <c r="AEK322" s="1"/>
      <c r="AEL322" s="1"/>
      <c r="AEM322" s="1"/>
      <c r="AEN322" s="1"/>
      <c r="AEO322" s="1"/>
      <c r="AEP322" s="1"/>
      <c r="AEQ322" s="1"/>
      <c r="AER322" s="1"/>
      <c r="AES322" s="1"/>
      <c r="AET322" s="1"/>
      <c r="AEU322" s="1"/>
      <c r="AEV322" s="1"/>
      <c r="AEW322" s="1"/>
      <c r="AEX322" s="1"/>
      <c r="AEY322" s="1"/>
      <c r="AEZ322" s="1"/>
      <c r="AFA322" s="1"/>
      <c r="AFB322" s="1"/>
      <c r="AFC322" s="1"/>
      <c r="AFD322" s="1"/>
      <c r="AFE322" s="1"/>
      <c r="AFF322" s="1"/>
      <c r="AFG322" s="1"/>
      <c r="AFH322" s="1"/>
      <c r="AFI322" s="1"/>
      <c r="AFJ322" s="1"/>
      <c r="AFK322" s="1"/>
      <c r="AFL322" s="1"/>
      <c r="AFM322" s="1"/>
      <c r="AFN322" s="1"/>
      <c r="AFO322" s="1"/>
      <c r="AFP322" s="1"/>
      <c r="AFQ322" s="1"/>
      <c r="AFR322" s="1"/>
      <c r="AFS322" s="1"/>
      <c r="AFT322" s="1"/>
      <c r="AFU322" s="1"/>
      <c r="AFV322" s="1"/>
      <c r="AFW322" s="1"/>
      <c r="AFX322" s="1"/>
      <c r="AFY322" s="1"/>
      <c r="AFZ322" s="1"/>
      <c r="AGA322" s="1"/>
      <c r="AGB322" s="1"/>
      <c r="AGC322" s="1"/>
      <c r="AGD322" s="1"/>
      <c r="AGE322" s="1"/>
      <c r="AGF322" s="1"/>
      <c r="AGG322" s="1"/>
      <c r="AGH322" s="1"/>
      <c r="AGI322" s="1"/>
      <c r="AGJ322" s="1"/>
      <c r="AGK322" s="1"/>
      <c r="AGL322" s="1"/>
      <c r="AGM322" s="1"/>
      <c r="AGN322" s="1"/>
      <c r="AGO322" s="1"/>
      <c r="AGP322" s="1"/>
      <c r="AGQ322" s="1"/>
      <c r="AGR322" s="1"/>
      <c r="AGS322" s="1"/>
      <c r="AGT322" s="1"/>
      <c r="AGU322" s="1"/>
      <c r="AGV322" s="1"/>
      <c r="AGW322" s="1"/>
      <c r="AGX322" s="1"/>
      <c r="AGY322" s="1"/>
      <c r="AGZ322" s="1"/>
      <c r="AHA322" s="1"/>
      <c r="AHB322" s="1"/>
      <c r="AHC322" s="1"/>
      <c r="AHD322" s="1"/>
      <c r="AHE322" s="1"/>
      <c r="AHF322" s="1"/>
      <c r="AHG322" s="1"/>
      <c r="AHH322" s="1"/>
      <c r="AHI322" s="1"/>
      <c r="AHJ322" s="1"/>
      <c r="AHK322" s="1"/>
      <c r="AHL322" s="1"/>
      <c r="AHM322" s="1"/>
      <c r="AHN322" s="1"/>
      <c r="AHO322" s="1"/>
      <c r="AHP322" s="1"/>
      <c r="AHQ322" s="1"/>
      <c r="AHR322" s="1"/>
      <c r="AHS322" s="1"/>
      <c r="AHT322" s="1"/>
      <c r="AHU322" s="1"/>
      <c r="AHV322" s="1"/>
      <c r="AHW322" s="1"/>
      <c r="AHX322" s="1"/>
      <c r="AHY322" s="1"/>
      <c r="AHZ322" s="1"/>
      <c r="AIA322" s="1"/>
      <c r="AIB322" s="1"/>
      <c r="AIC322" s="1"/>
      <c r="AID322" s="1"/>
      <c r="AIE322" s="1"/>
      <c r="AIF322" s="1"/>
      <c r="AIG322" s="1"/>
      <c r="AIH322" s="1"/>
      <c r="AII322" s="1"/>
      <c r="AIJ322" s="1"/>
      <c r="AIK322" s="1"/>
      <c r="AIL322" s="1"/>
      <c r="AIM322" s="1"/>
      <c r="AIN322" s="1"/>
      <c r="AIO322" s="1"/>
      <c r="AIP322" s="1"/>
      <c r="AIQ322" s="1"/>
      <c r="AIR322" s="1"/>
      <c r="AIS322" s="1"/>
      <c r="AIT322" s="1"/>
      <c r="AIU322" s="1"/>
      <c r="AIV322" s="1"/>
      <c r="AIW322" s="1"/>
      <c r="AIX322" s="1"/>
      <c r="AIY322" s="1"/>
      <c r="AIZ322" s="1"/>
      <c r="AJA322" s="1"/>
      <c r="AJB322" s="1"/>
      <c r="AJC322" s="1"/>
      <c r="AJD322" s="1"/>
      <c r="AJE322" s="1"/>
      <c r="AJF322" s="1"/>
      <c r="AJG322" s="1"/>
      <c r="AJH322" s="1"/>
      <c r="AJI322" s="1"/>
      <c r="AJJ322" s="1"/>
      <c r="AJK322" s="1"/>
      <c r="AJL322" s="1"/>
      <c r="AJM322" s="1"/>
      <c r="AJN322" s="1"/>
      <c r="AJO322" s="1"/>
      <c r="AJP322" s="1"/>
      <c r="AJQ322" s="1"/>
      <c r="AJR322" s="1"/>
      <c r="AJS322" s="1"/>
      <c r="AJT322" s="1"/>
      <c r="AJU322" s="1"/>
    </row>
    <row r="323" ht="14.25">
      <c r="C323" s="3"/>
      <c r="D323" s="4"/>
      <c r="E323" s="5"/>
      <c r="F323" s="5"/>
      <c r="G323" s="447"/>
      <c r="H323" s="6"/>
      <c r="I323" s="6"/>
      <c r="J323" s="6"/>
      <c r="K323" s="7"/>
      <c r="L323" s="16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</row>
    <row r="324" ht="14.25">
      <c r="C324" s="3"/>
      <c r="D324" s="4"/>
      <c r="E324" s="5"/>
      <c r="F324" s="5"/>
      <c r="G324" s="6"/>
      <c r="H324" s="6"/>
      <c r="I324" s="6"/>
      <c r="J324" s="6"/>
      <c r="K324" s="7"/>
      <c r="O324" s="9"/>
      <c r="P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</row>
    <row r="325" ht="14.25">
      <c r="C325" s="3"/>
      <c r="D325" s="4"/>
      <c r="E325" s="5"/>
      <c r="F325" s="5"/>
      <c r="G325" s="447"/>
      <c r="H325" s="448"/>
      <c r="I325" s="448"/>
      <c r="J325" s="447"/>
      <c r="K325" s="57"/>
      <c r="L325" s="16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</row>
    <row r="326" ht="14.25">
      <c r="C326" s="3"/>
      <c r="D326" s="4"/>
      <c r="E326" s="5"/>
      <c r="F326" s="5"/>
      <c r="L326" s="16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</row>
    <row r="327" ht="14.25">
      <c r="C327" s="3"/>
      <c r="D327" s="4"/>
      <c r="E327" s="5"/>
      <c r="F327" s="5"/>
      <c r="L327" s="16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</row>
    <row r="328" ht="14.25">
      <c r="C328" s="3"/>
      <c r="D328" s="4"/>
      <c r="E328" s="5"/>
      <c r="F328" s="5"/>
      <c r="L328" s="16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</row>
    <row r="329" ht="14.25">
      <c r="C329" s="3"/>
      <c r="D329" s="4"/>
      <c r="E329" s="5"/>
      <c r="F329" s="5"/>
      <c r="L329" s="16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10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</row>
    <row r="330" ht="14.25">
      <c r="C330" s="3"/>
      <c r="D330" s="4"/>
      <c r="E330" s="5"/>
      <c r="F330" s="5"/>
      <c r="L330" s="16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10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</row>
    <row r="331" ht="14.25">
      <c r="C331" s="3"/>
      <c r="D331" s="4"/>
      <c r="E331" s="5"/>
      <c r="F331" s="5"/>
      <c r="L331" s="16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10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</row>
    <row r="332" ht="14.25">
      <c r="C332" s="3"/>
      <c r="D332" s="4"/>
      <c r="E332" s="5"/>
      <c r="F332" s="5"/>
      <c r="O332" s="9"/>
      <c r="P332" s="9"/>
    </row>
    <row r="333" s="2" customFormat="1">
      <c r="A333" s="2"/>
      <c r="B333" s="3"/>
      <c r="C333" s="3"/>
      <c r="D333" s="4"/>
      <c r="E333" s="5"/>
      <c r="F333" s="5"/>
      <c r="G333" s="447"/>
      <c r="H333" s="448"/>
      <c r="I333" s="448"/>
      <c r="J333" s="447"/>
      <c r="K333" s="57"/>
      <c r="L333" s="16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10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  <c r="IQ333" s="11"/>
      <c r="IR333" s="11"/>
      <c r="IS333" s="11"/>
      <c r="IT333" s="11"/>
      <c r="IU333" s="11"/>
      <c r="IV333" s="11"/>
      <c r="IW333" s="11"/>
      <c r="IX333" s="11"/>
      <c r="IY333" s="11"/>
      <c r="IZ333" s="11"/>
      <c r="JA333" s="11"/>
      <c r="JB333" s="11"/>
      <c r="JC333" s="11"/>
      <c r="JD333" s="11"/>
      <c r="JE333" s="11"/>
      <c r="JF333" s="11"/>
      <c r="JG333" s="11"/>
      <c r="JH333" s="11"/>
      <c r="JI333" s="11"/>
      <c r="JJ333" s="11"/>
      <c r="JK333" s="11"/>
      <c r="JL333" s="11"/>
      <c r="JM333" s="11"/>
      <c r="JN333" s="11"/>
      <c r="JO333" s="11"/>
      <c r="JP333" s="11"/>
      <c r="JQ333" s="11"/>
      <c r="JR333" s="11"/>
      <c r="JS333" s="11"/>
      <c r="JT333" s="11"/>
      <c r="JU333" s="11"/>
      <c r="JV333" s="11"/>
      <c r="JW333" s="11"/>
      <c r="JX333" s="11"/>
      <c r="JY333" s="11"/>
      <c r="JZ333" s="11"/>
      <c r="KA333" s="11"/>
      <c r="KB333" s="11"/>
      <c r="KC333" s="11"/>
      <c r="KD333" s="11"/>
      <c r="KE333" s="11"/>
      <c r="KF333" s="11"/>
      <c r="KG333" s="11"/>
      <c r="KH333" s="11"/>
      <c r="KI333" s="11"/>
      <c r="KJ333" s="11"/>
      <c r="KK333" s="11"/>
      <c r="KL333" s="11"/>
      <c r="KM333" s="11"/>
      <c r="KN333" s="11"/>
      <c r="KO333" s="11"/>
      <c r="KP333" s="11"/>
      <c r="KQ333" s="11"/>
      <c r="KR333" s="11"/>
      <c r="KS333" s="11"/>
      <c r="KT333" s="11"/>
      <c r="KU333" s="11"/>
      <c r="KV333" s="11"/>
      <c r="KW333" s="11"/>
      <c r="KX333" s="11"/>
      <c r="KY333" s="11"/>
      <c r="KZ333" s="11"/>
      <c r="LA333" s="11"/>
      <c r="LB333" s="11"/>
      <c r="LC333" s="11"/>
      <c r="LD333" s="11"/>
      <c r="LE333" s="11"/>
      <c r="LF333" s="11"/>
      <c r="LG333" s="11"/>
      <c r="LH333" s="11"/>
      <c r="LI333" s="11"/>
      <c r="LJ333" s="11"/>
      <c r="LK333" s="11"/>
      <c r="LL333" s="11"/>
      <c r="LM333" s="11"/>
      <c r="LN333" s="11"/>
      <c r="LO333" s="11"/>
      <c r="LP333" s="11"/>
      <c r="LQ333" s="11"/>
      <c r="LR333" s="11"/>
      <c r="LS333" s="11"/>
      <c r="LT333" s="11"/>
      <c r="LU333" s="11"/>
      <c r="LV333" s="11"/>
      <c r="LW333" s="11"/>
      <c r="LX333" s="11"/>
      <c r="LY333" s="11"/>
      <c r="LZ333" s="11"/>
      <c r="MA333" s="11"/>
      <c r="MB333" s="11"/>
      <c r="MC333" s="11"/>
      <c r="MD333" s="11"/>
      <c r="ME333" s="11"/>
      <c r="MF333" s="11"/>
      <c r="MG333" s="11"/>
      <c r="MH333" s="11"/>
      <c r="MI333" s="11"/>
      <c r="MJ333" s="11"/>
      <c r="MK333" s="11"/>
      <c r="ML333" s="11"/>
      <c r="MM333" s="11"/>
      <c r="MN333" s="11"/>
      <c r="MO333" s="11"/>
      <c r="MP333" s="11"/>
      <c r="MQ333" s="11"/>
      <c r="MR333" s="11"/>
      <c r="MS333" s="11"/>
      <c r="MT333" s="11"/>
      <c r="MU333" s="11"/>
      <c r="MV333" s="11"/>
      <c r="MW333" s="11"/>
      <c r="MX333" s="11"/>
      <c r="MY333" s="11"/>
      <c r="MZ333" s="11"/>
      <c r="NA333" s="11"/>
      <c r="NB333" s="11"/>
      <c r="NC333" s="11"/>
      <c r="ND333" s="11"/>
      <c r="NE333" s="11"/>
      <c r="NF333" s="11"/>
      <c r="NG333" s="11"/>
      <c r="NH333" s="11"/>
      <c r="NI333" s="11"/>
      <c r="NJ333" s="11"/>
      <c r="NK333" s="11"/>
      <c r="NL333" s="11"/>
      <c r="NM333" s="11"/>
      <c r="NN333" s="11"/>
      <c r="NO333" s="11"/>
      <c r="NP333" s="11"/>
      <c r="NQ333" s="11"/>
      <c r="NR333" s="11"/>
      <c r="NS333" s="11"/>
      <c r="NT333" s="11"/>
      <c r="NU333" s="11"/>
      <c r="NV333" s="11"/>
      <c r="NW333" s="11"/>
      <c r="NX333" s="11"/>
      <c r="NY333" s="11"/>
      <c r="NZ333" s="11"/>
      <c r="OA333" s="11"/>
      <c r="OB333" s="11"/>
      <c r="OC333" s="11"/>
      <c r="OD333" s="11"/>
      <c r="OE333" s="11"/>
      <c r="OF333" s="11"/>
      <c r="OG333" s="11"/>
      <c r="OH333" s="11"/>
      <c r="OI333" s="11"/>
      <c r="OJ333" s="11"/>
      <c r="OK333" s="11"/>
      <c r="OL333" s="11"/>
      <c r="OM333" s="11"/>
      <c r="ON333" s="11"/>
      <c r="OO333" s="11"/>
      <c r="OP333" s="11"/>
      <c r="OQ333" s="11"/>
      <c r="OR333" s="11"/>
      <c r="OS333" s="11"/>
      <c r="OT333" s="11"/>
      <c r="OU333" s="11"/>
      <c r="OV333" s="11"/>
      <c r="OW333" s="11"/>
      <c r="OX333" s="11"/>
      <c r="OY333" s="11"/>
      <c r="OZ333" s="11"/>
      <c r="PA333" s="11"/>
      <c r="PB333" s="11"/>
      <c r="PC333" s="11"/>
      <c r="PD333" s="11"/>
      <c r="PE333" s="11"/>
      <c r="PF333" s="11"/>
      <c r="PG333" s="11"/>
      <c r="PH333" s="11"/>
      <c r="PI333" s="11"/>
      <c r="PJ333" s="11"/>
      <c r="PK333" s="11"/>
      <c r="PL333" s="11"/>
      <c r="PM333" s="11"/>
      <c r="PN333" s="11"/>
      <c r="PO333" s="11"/>
      <c r="PP333" s="11"/>
      <c r="PQ333" s="11"/>
      <c r="PR333" s="11"/>
      <c r="PS333" s="11"/>
      <c r="PT333" s="11"/>
      <c r="PU333" s="11"/>
      <c r="PV333" s="11"/>
      <c r="PW333" s="11"/>
      <c r="PX333" s="11"/>
      <c r="PY333" s="11"/>
      <c r="PZ333" s="11"/>
      <c r="QA333" s="11"/>
      <c r="QB333" s="11"/>
      <c r="QC333" s="11"/>
      <c r="QD333" s="11"/>
      <c r="QE333" s="11"/>
      <c r="QF333" s="11"/>
      <c r="QG333" s="11"/>
      <c r="QH333" s="11"/>
      <c r="QI333" s="11"/>
      <c r="QJ333" s="11"/>
      <c r="QK333" s="11"/>
      <c r="QL333" s="11"/>
      <c r="QM333" s="11"/>
      <c r="QN333" s="11"/>
      <c r="QO333" s="11"/>
      <c r="QP333" s="11"/>
      <c r="QQ333" s="11"/>
      <c r="QR333" s="11"/>
      <c r="QS333" s="11"/>
      <c r="QT333" s="11"/>
      <c r="QU333" s="11"/>
      <c r="QV333" s="11"/>
      <c r="QW333" s="11"/>
      <c r="QX333" s="11"/>
      <c r="QY333" s="11"/>
      <c r="QZ333" s="11"/>
      <c r="RA333" s="11"/>
      <c r="RB333" s="11"/>
      <c r="RC333" s="11"/>
      <c r="RD333" s="11"/>
      <c r="RE333" s="11"/>
      <c r="RF333" s="11"/>
      <c r="RG333" s="11"/>
      <c r="RH333" s="11"/>
      <c r="RI333" s="11"/>
      <c r="RJ333" s="11"/>
      <c r="RK333" s="11"/>
      <c r="RL333" s="11"/>
      <c r="RM333" s="11"/>
      <c r="RN333" s="11"/>
      <c r="RO333" s="11"/>
      <c r="RP333" s="11"/>
      <c r="RQ333" s="11"/>
      <c r="RR333" s="11"/>
      <c r="RS333" s="11"/>
      <c r="RT333" s="11"/>
      <c r="RU333" s="11"/>
      <c r="RV333" s="11"/>
      <c r="RW333" s="11"/>
      <c r="RX333" s="11"/>
      <c r="RY333" s="11"/>
      <c r="RZ333" s="11"/>
      <c r="SA333" s="11"/>
      <c r="SB333" s="11"/>
      <c r="SC333" s="11"/>
      <c r="SD333" s="11"/>
      <c r="SE333" s="11"/>
      <c r="SF333" s="11"/>
      <c r="SG333" s="11"/>
      <c r="SH333" s="11"/>
      <c r="SI333" s="11"/>
      <c r="SJ333" s="11"/>
      <c r="SK333" s="11"/>
      <c r="SL333" s="11"/>
      <c r="SM333" s="11"/>
      <c r="SN333" s="11"/>
      <c r="SO333" s="11"/>
      <c r="SP333" s="11"/>
      <c r="SQ333" s="11"/>
      <c r="SR333" s="11"/>
      <c r="SS333" s="11"/>
      <c r="ST333" s="11"/>
      <c r="SU333" s="11"/>
      <c r="SV333" s="11"/>
      <c r="SW333" s="11"/>
      <c r="SX333" s="11"/>
      <c r="SY333" s="11"/>
      <c r="SZ333" s="11"/>
      <c r="TA333" s="11"/>
      <c r="TB333" s="11"/>
      <c r="TC333" s="11"/>
      <c r="TD333" s="11"/>
      <c r="TE333" s="11"/>
      <c r="TF333" s="11"/>
      <c r="TG333" s="11"/>
      <c r="TH333" s="11"/>
      <c r="TI333" s="11"/>
      <c r="TJ333" s="11"/>
      <c r="TK333" s="11"/>
      <c r="TL333" s="11"/>
      <c r="TM333" s="11"/>
      <c r="TN333" s="11"/>
      <c r="TO333" s="11"/>
      <c r="TP333" s="11"/>
      <c r="TQ333" s="11"/>
      <c r="TR333" s="11"/>
      <c r="TS333" s="11"/>
      <c r="TT333" s="11"/>
      <c r="TU333" s="11"/>
      <c r="TV333" s="11"/>
      <c r="TW333" s="11"/>
      <c r="TX333" s="11"/>
      <c r="TY333" s="11"/>
      <c r="TZ333" s="11"/>
      <c r="UA333" s="11"/>
      <c r="UB333" s="11"/>
      <c r="UC333" s="11"/>
      <c r="UD333" s="11"/>
      <c r="UE333" s="11"/>
      <c r="UF333" s="11"/>
      <c r="UG333" s="11"/>
      <c r="UH333" s="11"/>
      <c r="UI333" s="11"/>
      <c r="UJ333" s="11"/>
      <c r="UK333" s="11"/>
      <c r="UL333" s="11"/>
      <c r="UM333" s="11"/>
      <c r="UN333" s="11"/>
      <c r="UO333" s="11"/>
      <c r="UP333" s="11"/>
      <c r="UQ333" s="11"/>
      <c r="UR333" s="11"/>
      <c r="US333" s="11"/>
      <c r="UT333" s="11"/>
      <c r="UU333" s="11"/>
      <c r="UV333" s="11"/>
      <c r="UW333" s="11"/>
      <c r="UX333" s="11"/>
      <c r="UY333" s="11"/>
      <c r="UZ333" s="11"/>
      <c r="VA333" s="11"/>
      <c r="VB333" s="11"/>
      <c r="VC333" s="11"/>
      <c r="VD333" s="11"/>
      <c r="VE333" s="11"/>
      <c r="VF333" s="11"/>
      <c r="VG333" s="11"/>
      <c r="VH333" s="11"/>
      <c r="VI333" s="11"/>
      <c r="VJ333" s="11"/>
      <c r="VK333" s="11"/>
      <c r="VL333" s="11"/>
      <c r="VM333" s="11"/>
      <c r="VN333" s="11"/>
      <c r="VO333" s="11"/>
      <c r="VP333" s="11"/>
      <c r="VQ333" s="11"/>
      <c r="VR333" s="11"/>
      <c r="VS333" s="11"/>
      <c r="VT333" s="11"/>
      <c r="VU333" s="11"/>
      <c r="VV333" s="11"/>
      <c r="VW333" s="11"/>
      <c r="VX333" s="11"/>
      <c r="VY333" s="11"/>
      <c r="VZ333" s="11"/>
      <c r="WA333" s="11"/>
      <c r="WB333" s="11"/>
      <c r="WC333" s="11"/>
      <c r="WD333" s="11"/>
      <c r="WE333" s="11"/>
      <c r="WF333" s="11"/>
      <c r="WG333" s="11"/>
      <c r="WH333" s="11"/>
      <c r="WI333" s="11"/>
      <c r="WJ333" s="11"/>
      <c r="WK333" s="11"/>
      <c r="WL333" s="1"/>
      <c r="WM333" s="1"/>
      <c r="WN333" s="1"/>
      <c r="WO333" s="1"/>
      <c r="WP333" s="1"/>
      <c r="WQ333" s="1"/>
      <c r="WR333" s="1"/>
      <c r="WS333" s="1"/>
      <c r="WT333" s="1"/>
      <c r="WU333" s="1"/>
      <c r="WV333" s="1"/>
      <c r="WW333" s="1"/>
      <c r="WX333" s="1"/>
      <c r="WY333" s="1"/>
      <c r="WZ333" s="1"/>
      <c r="XA333" s="1"/>
      <c r="XB333" s="1"/>
      <c r="XC333" s="1"/>
      <c r="XD333" s="1"/>
      <c r="XE333" s="1"/>
      <c r="XF333" s="1"/>
      <c r="XG333" s="1"/>
      <c r="XH333" s="1"/>
      <c r="XI333" s="1"/>
      <c r="XJ333" s="1"/>
      <c r="XK333" s="1"/>
      <c r="XL333" s="1"/>
      <c r="XM333" s="1"/>
      <c r="XN333" s="1"/>
      <c r="XO333" s="1"/>
      <c r="XP333" s="1"/>
      <c r="XQ333" s="1"/>
      <c r="XR333" s="1"/>
      <c r="XS333" s="1"/>
      <c r="XT333" s="1"/>
      <c r="XU333" s="1"/>
      <c r="XV333" s="1"/>
      <c r="XW333" s="1"/>
      <c r="XX333" s="1"/>
      <c r="XY333" s="1"/>
      <c r="XZ333" s="1"/>
      <c r="YA333" s="1"/>
      <c r="YB333" s="1"/>
      <c r="YC333" s="1"/>
      <c r="YD333" s="1"/>
      <c r="YE333" s="1"/>
      <c r="YF333" s="1"/>
      <c r="YG333" s="1"/>
      <c r="YH333" s="1"/>
      <c r="YI333" s="1"/>
      <c r="YJ333" s="1"/>
      <c r="YK333" s="1"/>
      <c r="YL333" s="1"/>
      <c r="YM333" s="1"/>
      <c r="YN333" s="1"/>
      <c r="YO333" s="1"/>
      <c r="YP333" s="1"/>
      <c r="YQ333" s="1"/>
      <c r="YR333" s="1"/>
      <c r="YS333" s="1"/>
      <c r="YT333" s="1"/>
      <c r="YU333" s="1"/>
      <c r="YV333" s="1"/>
      <c r="YW333" s="1"/>
      <c r="YX333" s="1"/>
      <c r="YY333" s="1"/>
      <c r="YZ333" s="1"/>
      <c r="ZA333" s="1"/>
      <c r="ZB333" s="1"/>
      <c r="ZC333" s="1"/>
      <c r="ZD333" s="1"/>
      <c r="ZE333" s="1"/>
      <c r="ZF333" s="1"/>
      <c r="ZG333" s="1"/>
      <c r="ZH333" s="1"/>
      <c r="ZI333" s="1"/>
      <c r="ZJ333" s="1"/>
      <c r="ZK333" s="1"/>
      <c r="ZL333" s="1"/>
      <c r="ZM333" s="1"/>
      <c r="ZN333" s="1"/>
      <c r="ZO333" s="1"/>
      <c r="ZP333" s="1"/>
      <c r="ZQ333" s="1"/>
      <c r="ZR333" s="1"/>
      <c r="ZS333" s="1"/>
      <c r="ZT333" s="1"/>
      <c r="ZU333" s="1"/>
      <c r="ZV333" s="1"/>
      <c r="ZW333" s="1"/>
      <c r="ZX333" s="1"/>
      <c r="ZY333" s="1"/>
      <c r="ZZ333" s="1"/>
      <c r="AAA333" s="1"/>
      <c r="AAB333" s="1"/>
      <c r="AAC333" s="1"/>
      <c r="AAD333" s="1"/>
      <c r="AAE333" s="1"/>
      <c r="AAF333" s="1"/>
      <c r="AAG333" s="1"/>
      <c r="AAH333" s="1"/>
      <c r="AAI333" s="1"/>
      <c r="AAJ333" s="1"/>
      <c r="AAK333" s="1"/>
      <c r="AAL333" s="1"/>
      <c r="AAM333" s="1"/>
      <c r="AAN333" s="1"/>
      <c r="AAO333" s="1"/>
      <c r="AAP333" s="1"/>
      <c r="AAQ333" s="1"/>
      <c r="AAR333" s="1"/>
      <c r="AAS333" s="1"/>
      <c r="AAT333" s="1"/>
      <c r="AAU333" s="1"/>
      <c r="AAV333" s="1"/>
      <c r="AAW333" s="1"/>
      <c r="AAX333" s="1"/>
      <c r="AAY333" s="1"/>
      <c r="AAZ333" s="1"/>
      <c r="ABA333" s="1"/>
      <c r="ABB333" s="1"/>
      <c r="ABC333" s="1"/>
      <c r="ABD333" s="1"/>
      <c r="ABE333" s="1"/>
      <c r="ABF333" s="1"/>
      <c r="ABG333" s="1"/>
      <c r="ABH333" s="1"/>
      <c r="ABI333" s="1"/>
      <c r="ABJ333" s="1"/>
      <c r="ABK333" s="1"/>
      <c r="ABL333" s="1"/>
      <c r="ABM333" s="1"/>
      <c r="ABN333" s="1"/>
      <c r="ABO333" s="1"/>
      <c r="ABP333" s="1"/>
      <c r="ABQ333" s="1"/>
      <c r="ABR333" s="1"/>
      <c r="ABS333" s="1"/>
      <c r="ABT333" s="1"/>
      <c r="ABU333" s="1"/>
      <c r="ABV333" s="1"/>
      <c r="ABW333" s="1"/>
      <c r="ABX333" s="1"/>
      <c r="ABY333" s="1"/>
      <c r="ABZ333" s="1"/>
      <c r="ACA333" s="1"/>
      <c r="ACB333" s="1"/>
      <c r="ACC333" s="1"/>
      <c r="ACD333" s="1"/>
      <c r="ACE333" s="1"/>
      <c r="ACF333" s="1"/>
      <c r="ACG333" s="1"/>
      <c r="ACH333" s="1"/>
      <c r="ACI333" s="1"/>
      <c r="ACJ333" s="1"/>
      <c r="ACK333" s="1"/>
      <c r="ACL333" s="1"/>
      <c r="ACM333" s="1"/>
      <c r="ACN333" s="1"/>
      <c r="ACO333" s="1"/>
      <c r="ACP333" s="1"/>
      <c r="ACQ333" s="1"/>
      <c r="ACR333" s="1"/>
      <c r="ACS333" s="1"/>
      <c r="ACT333" s="1"/>
      <c r="ACU333" s="1"/>
      <c r="ACV333" s="1"/>
      <c r="ACW333" s="1"/>
      <c r="ACX333" s="1"/>
      <c r="ACY333" s="1"/>
      <c r="ACZ333" s="1"/>
      <c r="ADA333" s="1"/>
      <c r="ADB333" s="1"/>
      <c r="ADC333" s="1"/>
      <c r="ADD333" s="1"/>
      <c r="ADE333" s="1"/>
      <c r="ADF333" s="1"/>
      <c r="ADG333" s="1"/>
      <c r="ADH333" s="1"/>
      <c r="ADI333" s="1"/>
      <c r="ADJ333" s="1"/>
      <c r="ADK333" s="1"/>
      <c r="ADL333" s="1"/>
      <c r="ADM333" s="1"/>
      <c r="ADN333" s="1"/>
      <c r="ADO333" s="1"/>
      <c r="ADP333" s="1"/>
      <c r="ADQ333" s="1"/>
      <c r="ADR333" s="1"/>
      <c r="ADS333" s="1"/>
      <c r="ADT333" s="1"/>
      <c r="ADU333" s="1"/>
      <c r="ADV333" s="1"/>
      <c r="ADW333" s="1"/>
      <c r="ADX333" s="1"/>
      <c r="ADY333" s="1"/>
      <c r="ADZ333" s="1"/>
      <c r="AEA333" s="1"/>
      <c r="AEB333" s="1"/>
      <c r="AEC333" s="1"/>
      <c r="AED333" s="1"/>
      <c r="AEE333" s="1"/>
      <c r="AEF333" s="1"/>
      <c r="AEG333" s="1"/>
      <c r="AEH333" s="1"/>
      <c r="AEI333" s="1"/>
      <c r="AEJ333" s="1"/>
      <c r="AEK333" s="1"/>
      <c r="AEL333" s="1"/>
      <c r="AEM333" s="1"/>
      <c r="AEN333" s="1"/>
      <c r="AEO333" s="1"/>
      <c r="AEP333" s="1"/>
      <c r="AEQ333" s="1"/>
      <c r="AER333" s="1"/>
      <c r="AES333" s="1"/>
      <c r="AET333" s="1"/>
      <c r="AEU333" s="1"/>
      <c r="AEV333" s="1"/>
      <c r="AEW333" s="1"/>
      <c r="AEX333" s="1"/>
      <c r="AEY333" s="1"/>
      <c r="AEZ333" s="1"/>
      <c r="AFA333" s="1"/>
      <c r="AFB333" s="1"/>
      <c r="AFC333" s="1"/>
      <c r="AFD333" s="1"/>
      <c r="AFE333" s="1"/>
      <c r="AFF333" s="1"/>
      <c r="AFG333" s="1"/>
      <c r="AFH333" s="1"/>
      <c r="AFI333" s="1"/>
      <c r="AFJ333" s="1"/>
      <c r="AFK333" s="1"/>
      <c r="AFL333" s="1"/>
      <c r="AFM333" s="1"/>
      <c r="AFN333" s="1"/>
      <c r="AFO333" s="1"/>
      <c r="AFP333" s="1"/>
      <c r="AFQ333" s="1"/>
      <c r="AFR333" s="1"/>
      <c r="AFS333" s="1"/>
      <c r="AFT333" s="1"/>
      <c r="AFU333" s="1"/>
      <c r="AFV333" s="1"/>
      <c r="AFW333" s="1"/>
      <c r="AFX333" s="1"/>
      <c r="AFY333" s="1"/>
      <c r="AFZ333" s="1"/>
      <c r="AGA333" s="1"/>
      <c r="AGB333" s="1"/>
      <c r="AGC333" s="1"/>
      <c r="AGD333" s="1"/>
      <c r="AGE333" s="1"/>
      <c r="AGF333" s="1"/>
      <c r="AGG333" s="1"/>
      <c r="AGH333" s="1"/>
      <c r="AGI333" s="1"/>
      <c r="AGJ333" s="1"/>
      <c r="AGK333" s="1"/>
      <c r="AGL333" s="1"/>
      <c r="AGM333" s="1"/>
      <c r="AGN333" s="1"/>
      <c r="AGO333" s="1"/>
      <c r="AGP333" s="1"/>
      <c r="AGQ333" s="1"/>
      <c r="AGR333" s="1"/>
      <c r="AGS333" s="1"/>
      <c r="AGT333" s="1"/>
      <c r="AGU333" s="1"/>
      <c r="AGV333" s="1"/>
      <c r="AGW333" s="1"/>
      <c r="AGX333" s="1"/>
      <c r="AGY333" s="1"/>
      <c r="AGZ333" s="1"/>
      <c r="AHA333" s="1"/>
      <c r="AHB333" s="1"/>
      <c r="AHC333" s="1"/>
      <c r="AHD333" s="1"/>
      <c r="AHE333" s="1"/>
      <c r="AHF333" s="1"/>
      <c r="AHG333" s="1"/>
      <c r="AHH333" s="1"/>
      <c r="AHI333" s="1"/>
      <c r="AHJ333" s="1"/>
      <c r="AHK333" s="1"/>
      <c r="AHL333" s="1"/>
      <c r="AHM333" s="1"/>
      <c r="AHN333" s="1"/>
      <c r="AHO333" s="1"/>
      <c r="AHP333" s="1"/>
      <c r="AHQ333" s="1"/>
      <c r="AHR333" s="1"/>
      <c r="AHS333" s="1"/>
      <c r="AHT333" s="1"/>
      <c r="AHU333" s="1"/>
      <c r="AHV333" s="1"/>
      <c r="AHW333" s="1"/>
      <c r="AHX333" s="1"/>
      <c r="AHY333" s="1"/>
      <c r="AHZ333" s="1"/>
      <c r="AIA333" s="1"/>
      <c r="AIB333" s="1"/>
      <c r="AIC333" s="1"/>
      <c r="AID333" s="1"/>
      <c r="AIE333" s="1"/>
      <c r="AIF333" s="1"/>
      <c r="AIG333" s="1"/>
      <c r="AIH333" s="1"/>
      <c r="AII333" s="1"/>
      <c r="AIJ333" s="1"/>
      <c r="AIK333" s="1"/>
      <c r="AIL333" s="1"/>
      <c r="AIM333" s="1"/>
      <c r="AIN333" s="1"/>
      <c r="AIO333" s="1"/>
      <c r="AIP333" s="1"/>
      <c r="AIQ333" s="1"/>
      <c r="AIR333" s="1"/>
      <c r="AIS333" s="1"/>
      <c r="AIT333" s="1"/>
      <c r="AIU333" s="1"/>
      <c r="AIV333" s="1"/>
      <c r="AIW333" s="1"/>
      <c r="AIX333" s="1"/>
      <c r="AIY333" s="1"/>
      <c r="AIZ333" s="1"/>
      <c r="AJA333" s="1"/>
      <c r="AJB333" s="1"/>
      <c r="AJC333" s="1"/>
      <c r="AJD333" s="1"/>
      <c r="AJE333" s="1"/>
      <c r="AJF333" s="1"/>
      <c r="AJG333" s="1"/>
      <c r="AJH333" s="1"/>
      <c r="AJI333" s="1"/>
      <c r="AJJ333" s="1"/>
      <c r="AJK333" s="1"/>
      <c r="AJL333" s="1"/>
      <c r="AJM333" s="1"/>
      <c r="AJN333" s="1"/>
      <c r="AJO333" s="1"/>
      <c r="AJP333" s="1"/>
      <c r="AJQ333" s="1"/>
      <c r="AJR333" s="1"/>
      <c r="AJS333" s="1"/>
      <c r="AJT333" s="1"/>
      <c r="AJU333" s="1"/>
    </row>
    <row r="334" s="2" customFormat="1">
      <c r="A334" s="2"/>
      <c r="B334" s="3"/>
      <c r="C334" s="3"/>
      <c r="D334" s="4"/>
      <c r="E334" s="5"/>
      <c r="F334" s="5"/>
      <c r="G334" s="447"/>
      <c r="H334" s="448"/>
      <c r="I334" s="448"/>
      <c r="J334" s="447"/>
      <c r="K334" s="57"/>
      <c r="L334" s="16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10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  <c r="GO334" s="11"/>
      <c r="GP334" s="11"/>
      <c r="GQ334" s="11"/>
      <c r="GR334" s="11"/>
      <c r="GS334" s="11"/>
      <c r="GT334" s="11"/>
      <c r="GU334" s="11"/>
      <c r="GV334" s="11"/>
      <c r="GW334" s="11"/>
      <c r="GX334" s="11"/>
      <c r="GY334" s="11"/>
      <c r="GZ334" s="11"/>
      <c r="HA334" s="11"/>
      <c r="HB334" s="11"/>
      <c r="HC334" s="11"/>
      <c r="HD334" s="11"/>
      <c r="HE334" s="11"/>
      <c r="HF334" s="11"/>
      <c r="HG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/>
      <c r="HR334" s="11"/>
      <c r="HS334" s="11"/>
      <c r="HT334" s="11"/>
      <c r="HU334" s="11"/>
      <c r="HV334" s="11"/>
      <c r="HW334" s="11"/>
      <c r="HX334" s="11"/>
      <c r="HY334" s="11"/>
      <c r="HZ334" s="11"/>
      <c r="IA334" s="11"/>
      <c r="IB334" s="11"/>
      <c r="IC334" s="11"/>
      <c r="ID334" s="11"/>
      <c r="IE334" s="11"/>
      <c r="IF334" s="11"/>
      <c r="IG334" s="11"/>
      <c r="IH334" s="11"/>
      <c r="II334" s="11"/>
      <c r="IJ334" s="11"/>
      <c r="IK334" s="11"/>
      <c r="IL334" s="11"/>
      <c r="IM334" s="11"/>
      <c r="IN334" s="11"/>
      <c r="IO334" s="11"/>
      <c r="IP334" s="11"/>
      <c r="IQ334" s="11"/>
      <c r="IR334" s="11"/>
      <c r="IS334" s="11"/>
      <c r="IT334" s="11"/>
      <c r="IU334" s="11"/>
      <c r="IV334" s="11"/>
      <c r="IW334" s="11"/>
      <c r="IX334" s="11"/>
      <c r="IY334" s="11"/>
      <c r="IZ334" s="11"/>
      <c r="JA334" s="11"/>
      <c r="JB334" s="11"/>
      <c r="JC334" s="11"/>
      <c r="JD334" s="11"/>
      <c r="JE334" s="11"/>
      <c r="JF334" s="11"/>
      <c r="JG334" s="11"/>
      <c r="JH334" s="11"/>
      <c r="JI334" s="11"/>
      <c r="JJ334" s="11"/>
      <c r="JK334" s="11"/>
      <c r="JL334" s="11"/>
      <c r="JM334" s="11"/>
      <c r="JN334" s="11"/>
      <c r="JO334" s="11"/>
      <c r="JP334" s="11"/>
      <c r="JQ334" s="11"/>
      <c r="JR334" s="11"/>
      <c r="JS334" s="11"/>
      <c r="JT334" s="11"/>
      <c r="JU334" s="11"/>
      <c r="JV334" s="11"/>
      <c r="JW334" s="11"/>
      <c r="JX334" s="11"/>
      <c r="JY334" s="11"/>
      <c r="JZ334" s="11"/>
      <c r="KA334" s="11"/>
      <c r="KB334" s="11"/>
      <c r="KC334" s="11"/>
      <c r="KD334" s="11"/>
      <c r="KE334" s="11"/>
      <c r="KF334" s="11"/>
      <c r="KG334" s="11"/>
      <c r="KH334" s="11"/>
      <c r="KI334" s="11"/>
      <c r="KJ334" s="11"/>
      <c r="KK334" s="11"/>
      <c r="KL334" s="11"/>
      <c r="KM334" s="11"/>
      <c r="KN334" s="11"/>
      <c r="KO334" s="11"/>
      <c r="KP334" s="11"/>
      <c r="KQ334" s="11"/>
      <c r="KR334" s="11"/>
      <c r="KS334" s="11"/>
      <c r="KT334" s="11"/>
      <c r="KU334" s="11"/>
      <c r="KV334" s="11"/>
      <c r="KW334" s="11"/>
      <c r="KX334" s="11"/>
      <c r="KY334" s="11"/>
      <c r="KZ334" s="11"/>
      <c r="LA334" s="11"/>
      <c r="LB334" s="11"/>
      <c r="LC334" s="11"/>
      <c r="LD334" s="11"/>
      <c r="LE334" s="11"/>
      <c r="LF334" s="11"/>
      <c r="LG334" s="11"/>
      <c r="LH334" s="11"/>
      <c r="LI334" s="11"/>
      <c r="LJ334" s="11"/>
      <c r="LK334" s="11"/>
      <c r="LL334" s="11"/>
      <c r="LM334" s="11"/>
      <c r="LN334" s="11"/>
      <c r="LO334" s="11"/>
      <c r="LP334" s="11"/>
      <c r="LQ334" s="11"/>
      <c r="LR334" s="11"/>
      <c r="LS334" s="11"/>
      <c r="LT334" s="11"/>
      <c r="LU334" s="11"/>
      <c r="LV334" s="11"/>
      <c r="LW334" s="11"/>
      <c r="LX334" s="11"/>
      <c r="LY334" s="11"/>
      <c r="LZ334" s="11"/>
      <c r="MA334" s="11"/>
      <c r="MB334" s="11"/>
      <c r="MC334" s="11"/>
      <c r="MD334" s="11"/>
      <c r="ME334" s="11"/>
      <c r="MF334" s="11"/>
      <c r="MG334" s="11"/>
      <c r="MH334" s="11"/>
      <c r="MI334" s="11"/>
      <c r="MJ334" s="11"/>
      <c r="MK334" s="11"/>
      <c r="ML334" s="11"/>
      <c r="MM334" s="11"/>
      <c r="MN334" s="11"/>
      <c r="MO334" s="11"/>
      <c r="MP334" s="11"/>
      <c r="MQ334" s="11"/>
      <c r="MR334" s="11"/>
      <c r="MS334" s="11"/>
      <c r="MT334" s="11"/>
      <c r="MU334" s="11"/>
      <c r="MV334" s="11"/>
      <c r="MW334" s="11"/>
      <c r="MX334" s="11"/>
      <c r="MY334" s="11"/>
      <c r="MZ334" s="11"/>
      <c r="NA334" s="11"/>
      <c r="NB334" s="11"/>
      <c r="NC334" s="11"/>
      <c r="ND334" s="11"/>
      <c r="NE334" s="11"/>
      <c r="NF334" s="11"/>
      <c r="NG334" s="11"/>
      <c r="NH334" s="11"/>
      <c r="NI334" s="11"/>
      <c r="NJ334" s="11"/>
      <c r="NK334" s="11"/>
      <c r="NL334" s="11"/>
      <c r="NM334" s="11"/>
      <c r="NN334" s="11"/>
      <c r="NO334" s="11"/>
      <c r="NP334" s="11"/>
      <c r="NQ334" s="11"/>
      <c r="NR334" s="11"/>
      <c r="NS334" s="11"/>
      <c r="NT334" s="11"/>
      <c r="NU334" s="11"/>
      <c r="NV334" s="11"/>
      <c r="NW334" s="11"/>
      <c r="NX334" s="11"/>
      <c r="NY334" s="11"/>
      <c r="NZ334" s="11"/>
      <c r="OA334" s="11"/>
      <c r="OB334" s="11"/>
      <c r="OC334" s="11"/>
      <c r="OD334" s="11"/>
      <c r="OE334" s="11"/>
      <c r="OF334" s="11"/>
      <c r="OG334" s="11"/>
      <c r="OH334" s="11"/>
      <c r="OI334" s="11"/>
      <c r="OJ334" s="11"/>
      <c r="OK334" s="11"/>
      <c r="OL334" s="11"/>
      <c r="OM334" s="11"/>
      <c r="ON334" s="11"/>
      <c r="OO334" s="11"/>
      <c r="OP334" s="11"/>
      <c r="OQ334" s="11"/>
      <c r="OR334" s="11"/>
      <c r="OS334" s="11"/>
      <c r="OT334" s="11"/>
      <c r="OU334" s="11"/>
      <c r="OV334" s="11"/>
      <c r="OW334" s="11"/>
      <c r="OX334" s="11"/>
      <c r="OY334" s="11"/>
      <c r="OZ334" s="11"/>
      <c r="PA334" s="11"/>
      <c r="PB334" s="11"/>
      <c r="PC334" s="11"/>
      <c r="PD334" s="11"/>
      <c r="PE334" s="11"/>
      <c r="PF334" s="11"/>
      <c r="PG334" s="11"/>
      <c r="PH334" s="11"/>
      <c r="PI334" s="11"/>
      <c r="PJ334" s="11"/>
      <c r="PK334" s="11"/>
      <c r="PL334" s="11"/>
      <c r="PM334" s="11"/>
      <c r="PN334" s="11"/>
      <c r="PO334" s="11"/>
      <c r="PP334" s="11"/>
      <c r="PQ334" s="11"/>
      <c r="PR334" s="11"/>
      <c r="PS334" s="11"/>
      <c r="PT334" s="11"/>
      <c r="PU334" s="11"/>
      <c r="PV334" s="11"/>
      <c r="PW334" s="11"/>
      <c r="PX334" s="11"/>
      <c r="PY334" s="11"/>
      <c r="PZ334" s="11"/>
      <c r="QA334" s="11"/>
      <c r="QB334" s="11"/>
      <c r="QC334" s="11"/>
      <c r="QD334" s="11"/>
      <c r="QE334" s="11"/>
      <c r="QF334" s="11"/>
      <c r="QG334" s="11"/>
      <c r="QH334" s="11"/>
      <c r="QI334" s="11"/>
      <c r="QJ334" s="11"/>
      <c r="QK334" s="11"/>
      <c r="QL334" s="11"/>
      <c r="QM334" s="11"/>
      <c r="QN334" s="11"/>
      <c r="QO334" s="11"/>
      <c r="QP334" s="11"/>
      <c r="QQ334" s="11"/>
      <c r="QR334" s="11"/>
      <c r="QS334" s="11"/>
      <c r="QT334" s="11"/>
      <c r="QU334" s="11"/>
      <c r="QV334" s="11"/>
      <c r="QW334" s="11"/>
      <c r="QX334" s="11"/>
      <c r="QY334" s="11"/>
      <c r="QZ334" s="11"/>
      <c r="RA334" s="11"/>
      <c r="RB334" s="11"/>
      <c r="RC334" s="11"/>
      <c r="RD334" s="11"/>
      <c r="RE334" s="11"/>
      <c r="RF334" s="11"/>
      <c r="RG334" s="11"/>
      <c r="RH334" s="11"/>
      <c r="RI334" s="11"/>
      <c r="RJ334" s="11"/>
      <c r="RK334" s="11"/>
      <c r="RL334" s="11"/>
      <c r="RM334" s="11"/>
      <c r="RN334" s="11"/>
      <c r="RO334" s="11"/>
      <c r="RP334" s="11"/>
      <c r="RQ334" s="11"/>
      <c r="RR334" s="11"/>
      <c r="RS334" s="11"/>
      <c r="RT334" s="11"/>
      <c r="RU334" s="11"/>
      <c r="RV334" s="11"/>
      <c r="RW334" s="11"/>
      <c r="RX334" s="11"/>
      <c r="RY334" s="11"/>
      <c r="RZ334" s="11"/>
      <c r="SA334" s="11"/>
      <c r="SB334" s="11"/>
      <c r="SC334" s="11"/>
      <c r="SD334" s="11"/>
      <c r="SE334" s="11"/>
      <c r="SF334" s="11"/>
      <c r="SG334" s="11"/>
      <c r="SH334" s="11"/>
      <c r="SI334" s="11"/>
      <c r="SJ334" s="11"/>
      <c r="SK334" s="11"/>
      <c r="SL334" s="11"/>
      <c r="SM334" s="11"/>
      <c r="SN334" s="11"/>
      <c r="SO334" s="11"/>
      <c r="SP334" s="11"/>
      <c r="SQ334" s="11"/>
      <c r="SR334" s="11"/>
      <c r="SS334" s="11"/>
      <c r="ST334" s="11"/>
      <c r="SU334" s="11"/>
      <c r="SV334" s="11"/>
      <c r="SW334" s="11"/>
      <c r="SX334" s="11"/>
      <c r="SY334" s="11"/>
      <c r="SZ334" s="11"/>
      <c r="TA334" s="11"/>
      <c r="TB334" s="11"/>
      <c r="TC334" s="11"/>
      <c r="TD334" s="11"/>
      <c r="TE334" s="11"/>
      <c r="TF334" s="11"/>
      <c r="TG334" s="11"/>
      <c r="TH334" s="11"/>
      <c r="TI334" s="11"/>
      <c r="TJ334" s="11"/>
      <c r="TK334" s="11"/>
      <c r="TL334" s="11"/>
      <c r="TM334" s="11"/>
      <c r="TN334" s="11"/>
      <c r="TO334" s="11"/>
      <c r="TP334" s="11"/>
      <c r="TQ334" s="11"/>
      <c r="TR334" s="11"/>
      <c r="TS334" s="11"/>
      <c r="TT334" s="11"/>
      <c r="TU334" s="11"/>
      <c r="TV334" s="11"/>
      <c r="TW334" s="11"/>
      <c r="TX334" s="11"/>
      <c r="TY334" s="11"/>
      <c r="TZ334" s="11"/>
      <c r="UA334" s="11"/>
      <c r="UB334" s="11"/>
      <c r="UC334" s="11"/>
      <c r="UD334" s="11"/>
      <c r="UE334" s="11"/>
      <c r="UF334" s="11"/>
      <c r="UG334" s="11"/>
      <c r="UH334" s="11"/>
      <c r="UI334" s="11"/>
      <c r="UJ334" s="11"/>
      <c r="UK334" s="11"/>
      <c r="UL334" s="11"/>
      <c r="UM334" s="11"/>
      <c r="UN334" s="11"/>
      <c r="UO334" s="11"/>
      <c r="UP334" s="11"/>
      <c r="UQ334" s="11"/>
      <c r="UR334" s="11"/>
      <c r="US334" s="11"/>
      <c r="UT334" s="11"/>
      <c r="UU334" s="11"/>
      <c r="UV334" s="11"/>
      <c r="UW334" s="11"/>
      <c r="UX334" s="11"/>
      <c r="UY334" s="11"/>
      <c r="UZ334" s="11"/>
      <c r="VA334" s="11"/>
      <c r="VB334" s="11"/>
      <c r="VC334" s="11"/>
      <c r="VD334" s="11"/>
      <c r="VE334" s="11"/>
      <c r="VF334" s="11"/>
      <c r="VG334" s="11"/>
      <c r="VH334" s="11"/>
      <c r="VI334" s="11"/>
      <c r="VJ334" s="11"/>
      <c r="VK334" s="11"/>
      <c r="VL334" s="11"/>
      <c r="VM334" s="11"/>
      <c r="VN334" s="11"/>
      <c r="VO334" s="11"/>
      <c r="VP334" s="11"/>
      <c r="VQ334" s="11"/>
      <c r="VR334" s="11"/>
      <c r="VS334" s="11"/>
      <c r="VT334" s="11"/>
      <c r="VU334" s="11"/>
      <c r="VV334" s="11"/>
      <c r="VW334" s="11"/>
      <c r="VX334" s="11"/>
      <c r="VY334" s="11"/>
      <c r="VZ334" s="11"/>
      <c r="WA334" s="11"/>
      <c r="WB334" s="11"/>
      <c r="WC334" s="11"/>
      <c r="WD334" s="11"/>
      <c r="WE334" s="11"/>
      <c r="WF334" s="11"/>
      <c r="WG334" s="11"/>
      <c r="WH334" s="11"/>
      <c r="WI334" s="11"/>
      <c r="WJ334" s="11"/>
      <c r="WK334" s="11"/>
      <c r="WL334" s="1"/>
      <c r="WM334" s="1"/>
      <c r="WN334" s="1"/>
      <c r="WO334" s="1"/>
      <c r="WP334" s="1"/>
      <c r="WQ334" s="1"/>
      <c r="WR334" s="1"/>
      <c r="WS334" s="1"/>
      <c r="WT334" s="1"/>
      <c r="WU334" s="1"/>
      <c r="WV334" s="1"/>
      <c r="WW334" s="1"/>
      <c r="WX334" s="1"/>
      <c r="WY334" s="1"/>
      <c r="WZ334" s="1"/>
      <c r="XA334" s="1"/>
      <c r="XB334" s="1"/>
      <c r="XC334" s="1"/>
      <c r="XD334" s="1"/>
      <c r="XE334" s="1"/>
      <c r="XF334" s="1"/>
      <c r="XG334" s="1"/>
      <c r="XH334" s="1"/>
      <c r="XI334" s="1"/>
      <c r="XJ334" s="1"/>
      <c r="XK334" s="1"/>
      <c r="XL334" s="1"/>
      <c r="XM334" s="1"/>
      <c r="XN334" s="1"/>
      <c r="XO334" s="1"/>
      <c r="XP334" s="1"/>
      <c r="XQ334" s="1"/>
      <c r="XR334" s="1"/>
      <c r="XS334" s="1"/>
      <c r="XT334" s="1"/>
      <c r="XU334" s="1"/>
      <c r="XV334" s="1"/>
      <c r="XW334" s="1"/>
      <c r="XX334" s="1"/>
      <c r="XY334" s="1"/>
      <c r="XZ334" s="1"/>
      <c r="YA334" s="1"/>
      <c r="YB334" s="1"/>
      <c r="YC334" s="1"/>
      <c r="YD334" s="1"/>
      <c r="YE334" s="1"/>
      <c r="YF334" s="1"/>
      <c r="YG334" s="1"/>
      <c r="YH334" s="1"/>
      <c r="YI334" s="1"/>
      <c r="YJ334" s="1"/>
      <c r="YK334" s="1"/>
      <c r="YL334" s="1"/>
      <c r="YM334" s="1"/>
      <c r="YN334" s="1"/>
      <c r="YO334" s="1"/>
      <c r="YP334" s="1"/>
      <c r="YQ334" s="1"/>
      <c r="YR334" s="1"/>
      <c r="YS334" s="1"/>
      <c r="YT334" s="1"/>
      <c r="YU334" s="1"/>
      <c r="YV334" s="1"/>
      <c r="YW334" s="1"/>
      <c r="YX334" s="1"/>
      <c r="YY334" s="1"/>
      <c r="YZ334" s="1"/>
      <c r="ZA334" s="1"/>
      <c r="ZB334" s="1"/>
      <c r="ZC334" s="1"/>
      <c r="ZD334" s="1"/>
      <c r="ZE334" s="1"/>
      <c r="ZF334" s="1"/>
      <c r="ZG334" s="1"/>
      <c r="ZH334" s="1"/>
      <c r="ZI334" s="1"/>
      <c r="ZJ334" s="1"/>
      <c r="ZK334" s="1"/>
      <c r="ZL334" s="1"/>
      <c r="ZM334" s="1"/>
      <c r="ZN334" s="1"/>
      <c r="ZO334" s="1"/>
      <c r="ZP334" s="1"/>
      <c r="ZQ334" s="1"/>
      <c r="ZR334" s="1"/>
      <c r="ZS334" s="1"/>
      <c r="ZT334" s="1"/>
      <c r="ZU334" s="1"/>
      <c r="ZV334" s="1"/>
      <c r="ZW334" s="1"/>
      <c r="ZX334" s="1"/>
      <c r="ZY334" s="1"/>
      <c r="ZZ334" s="1"/>
      <c r="AAA334" s="1"/>
      <c r="AAB334" s="1"/>
      <c r="AAC334" s="1"/>
      <c r="AAD334" s="1"/>
      <c r="AAE334" s="1"/>
      <c r="AAF334" s="1"/>
      <c r="AAG334" s="1"/>
      <c r="AAH334" s="1"/>
      <c r="AAI334" s="1"/>
      <c r="AAJ334" s="1"/>
      <c r="AAK334" s="1"/>
      <c r="AAL334" s="1"/>
      <c r="AAM334" s="1"/>
      <c r="AAN334" s="1"/>
      <c r="AAO334" s="1"/>
      <c r="AAP334" s="1"/>
      <c r="AAQ334" s="1"/>
      <c r="AAR334" s="1"/>
      <c r="AAS334" s="1"/>
      <c r="AAT334" s="1"/>
      <c r="AAU334" s="1"/>
      <c r="AAV334" s="1"/>
      <c r="AAW334" s="1"/>
      <c r="AAX334" s="1"/>
      <c r="AAY334" s="1"/>
      <c r="AAZ334" s="1"/>
      <c r="ABA334" s="1"/>
      <c r="ABB334" s="1"/>
      <c r="ABC334" s="1"/>
      <c r="ABD334" s="1"/>
      <c r="ABE334" s="1"/>
      <c r="ABF334" s="1"/>
      <c r="ABG334" s="1"/>
      <c r="ABH334" s="1"/>
      <c r="ABI334" s="1"/>
      <c r="ABJ334" s="1"/>
      <c r="ABK334" s="1"/>
      <c r="ABL334" s="1"/>
      <c r="ABM334" s="1"/>
      <c r="ABN334" s="1"/>
      <c r="ABO334" s="1"/>
      <c r="ABP334" s="1"/>
      <c r="ABQ334" s="1"/>
      <c r="ABR334" s="1"/>
      <c r="ABS334" s="1"/>
      <c r="ABT334" s="1"/>
      <c r="ABU334" s="1"/>
      <c r="ABV334" s="1"/>
      <c r="ABW334" s="1"/>
      <c r="ABX334" s="1"/>
      <c r="ABY334" s="1"/>
      <c r="ABZ334" s="1"/>
      <c r="ACA334" s="1"/>
      <c r="ACB334" s="1"/>
      <c r="ACC334" s="1"/>
      <c r="ACD334" s="1"/>
      <c r="ACE334" s="1"/>
      <c r="ACF334" s="1"/>
      <c r="ACG334" s="1"/>
      <c r="ACH334" s="1"/>
      <c r="ACI334" s="1"/>
      <c r="ACJ334" s="1"/>
      <c r="ACK334" s="1"/>
      <c r="ACL334" s="1"/>
      <c r="ACM334" s="1"/>
      <c r="ACN334" s="1"/>
      <c r="ACO334" s="1"/>
      <c r="ACP334" s="1"/>
      <c r="ACQ334" s="1"/>
      <c r="ACR334" s="1"/>
      <c r="ACS334" s="1"/>
      <c r="ACT334" s="1"/>
      <c r="ACU334" s="1"/>
      <c r="ACV334" s="1"/>
      <c r="ACW334" s="1"/>
      <c r="ACX334" s="1"/>
      <c r="ACY334" s="1"/>
      <c r="ACZ334" s="1"/>
      <c r="ADA334" s="1"/>
      <c r="ADB334" s="1"/>
      <c r="ADC334" s="1"/>
      <c r="ADD334" s="1"/>
      <c r="ADE334" s="1"/>
      <c r="ADF334" s="1"/>
      <c r="ADG334" s="1"/>
      <c r="ADH334" s="1"/>
      <c r="ADI334" s="1"/>
      <c r="ADJ334" s="1"/>
      <c r="ADK334" s="1"/>
      <c r="ADL334" s="1"/>
      <c r="ADM334" s="1"/>
      <c r="ADN334" s="1"/>
      <c r="ADO334" s="1"/>
      <c r="ADP334" s="1"/>
      <c r="ADQ334" s="1"/>
      <c r="ADR334" s="1"/>
      <c r="ADS334" s="1"/>
      <c r="ADT334" s="1"/>
      <c r="ADU334" s="1"/>
      <c r="ADV334" s="1"/>
      <c r="ADW334" s="1"/>
      <c r="ADX334" s="1"/>
      <c r="ADY334" s="1"/>
      <c r="ADZ334" s="1"/>
      <c r="AEA334" s="1"/>
      <c r="AEB334" s="1"/>
      <c r="AEC334" s="1"/>
      <c r="AED334" s="1"/>
      <c r="AEE334" s="1"/>
      <c r="AEF334" s="1"/>
      <c r="AEG334" s="1"/>
      <c r="AEH334" s="1"/>
      <c r="AEI334" s="1"/>
      <c r="AEJ334" s="1"/>
      <c r="AEK334" s="1"/>
      <c r="AEL334" s="1"/>
      <c r="AEM334" s="1"/>
      <c r="AEN334" s="1"/>
      <c r="AEO334" s="1"/>
      <c r="AEP334" s="1"/>
      <c r="AEQ334" s="1"/>
      <c r="AER334" s="1"/>
      <c r="AES334" s="1"/>
      <c r="AET334" s="1"/>
      <c r="AEU334" s="1"/>
      <c r="AEV334" s="1"/>
      <c r="AEW334" s="1"/>
      <c r="AEX334" s="1"/>
      <c r="AEY334" s="1"/>
      <c r="AEZ334" s="1"/>
      <c r="AFA334" s="1"/>
      <c r="AFB334" s="1"/>
      <c r="AFC334" s="1"/>
      <c r="AFD334" s="1"/>
      <c r="AFE334" s="1"/>
      <c r="AFF334" s="1"/>
      <c r="AFG334" s="1"/>
      <c r="AFH334" s="1"/>
      <c r="AFI334" s="1"/>
      <c r="AFJ334" s="1"/>
      <c r="AFK334" s="1"/>
      <c r="AFL334" s="1"/>
      <c r="AFM334" s="1"/>
      <c r="AFN334" s="1"/>
      <c r="AFO334" s="1"/>
      <c r="AFP334" s="1"/>
      <c r="AFQ334" s="1"/>
      <c r="AFR334" s="1"/>
      <c r="AFS334" s="1"/>
      <c r="AFT334" s="1"/>
      <c r="AFU334" s="1"/>
      <c r="AFV334" s="1"/>
      <c r="AFW334" s="1"/>
      <c r="AFX334" s="1"/>
      <c r="AFY334" s="1"/>
      <c r="AFZ334" s="1"/>
      <c r="AGA334" s="1"/>
      <c r="AGB334" s="1"/>
      <c r="AGC334" s="1"/>
      <c r="AGD334" s="1"/>
      <c r="AGE334" s="1"/>
      <c r="AGF334" s="1"/>
      <c r="AGG334" s="1"/>
      <c r="AGH334" s="1"/>
      <c r="AGI334" s="1"/>
      <c r="AGJ334" s="1"/>
      <c r="AGK334" s="1"/>
      <c r="AGL334" s="1"/>
      <c r="AGM334" s="1"/>
      <c r="AGN334" s="1"/>
      <c r="AGO334" s="1"/>
      <c r="AGP334" s="1"/>
      <c r="AGQ334" s="1"/>
      <c r="AGR334" s="1"/>
      <c r="AGS334" s="1"/>
      <c r="AGT334" s="1"/>
      <c r="AGU334" s="1"/>
      <c r="AGV334" s="1"/>
      <c r="AGW334" s="1"/>
      <c r="AGX334" s="1"/>
      <c r="AGY334" s="1"/>
      <c r="AGZ334" s="1"/>
      <c r="AHA334" s="1"/>
      <c r="AHB334" s="1"/>
      <c r="AHC334" s="1"/>
      <c r="AHD334" s="1"/>
      <c r="AHE334" s="1"/>
      <c r="AHF334" s="1"/>
      <c r="AHG334" s="1"/>
      <c r="AHH334" s="1"/>
      <c r="AHI334" s="1"/>
      <c r="AHJ334" s="1"/>
      <c r="AHK334" s="1"/>
      <c r="AHL334" s="1"/>
      <c r="AHM334" s="1"/>
      <c r="AHN334" s="1"/>
      <c r="AHO334" s="1"/>
      <c r="AHP334" s="1"/>
      <c r="AHQ334" s="1"/>
      <c r="AHR334" s="1"/>
      <c r="AHS334" s="1"/>
      <c r="AHT334" s="1"/>
      <c r="AHU334" s="1"/>
      <c r="AHV334" s="1"/>
      <c r="AHW334" s="1"/>
      <c r="AHX334" s="1"/>
      <c r="AHY334" s="1"/>
      <c r="AHZ334" s="1"/>
      <c r="AIA334" s="1"/>
      <c r="AIB334" s="1"/>
      <c r="AIC334" s="1"/>
      <c r="AID334" s="1"/>
      <c r="AIE334" s="1"/>
      <c r="AIF334" s="1"/>
      <c r="AIG334" s="1"/>
      <c r="AIH334" s="1"/>
      <c r="AII334" s="1"/>
      <c r="AIJ334" s="1"/>
      <c r="AIK334" s="1"/>
      <c r="AIL334" s="1"/>
      <c r="AIM334" s="1"/>
      <c r="AIN334" s="1"/>
      <c r="AIO334" s="1"/>
      <c r="AIP334" s="1"/>
      <c r="AIQ334" s="1"/>
      <c r="AIR334" s="1"/>
      <c r="AIS334" s="1"/>
      <c r="AIT334" s="1"/>
      <c r="AIU334" s="1"/>
      <c r="AIV334" s="1"/>
      <c r="AIW334" s="1"/>
      <c r="AIX334" s="1"/>
      <c r="AIY334" s="1"/>
      <c r="AIZ334" s="1"/>
      <c r="AJA334" s="1"/>
      <c r="AJB334" s="1"/>
      <c r="AJC334" s="1"/>
      <c r="AJD334" s="1"/>
      <c r="AJE334" s="1"/>
      <c r="AJF334" s="1"/>
      <c r="AJG334" s="1"/>
      <c r="AJH334" s="1"/>
      <c r="AJI334" s="1"/>
      <c r="AJJ334" s="1"/>
      <c r="AJK334" s="1"/>
      <c r="AJL334" s="1"/>
      <c r="AJM334" s="1"/>
      <c r="AJN334" s="1"/>
      <c r="AJO334" s="1"/>
      <c r="AJP334" s="1"/>
      <c r="AJQ334" s="1"/>
      <c r="AJR334" s="1"/>
      <c r="AJS334" s="1"/>
      <c r="AJT334" s="1"/>
      <c r="AJU334" s="1"/>
    </row>
    <row r="335" s="2" customFormat="1">
      <c r="A335" s="2"/>
      <c r="B335" s="3"/>
      <c r="C335" s="3"/>
      <c r="D335" s="4"/>
      <c r="E335" s="5"/>
      <c r="F335" s="5"/>
      <c r="G335" s="447"/>
      <c r="H335" s="448"/>
      <c r="I335" s="448"/>
      <c r="J335" s="447"/>
      <c r="K335" s="57"/>
      <c r="L335" s="16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10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  <c r="GI335" s="11"/>
      <c r="GJ335" s="11"/>
      <c r="GK335" s="11"/>
      <c r="GL335" s="11"/>
      <c r="GM335" s="11"/>
      <c r="GN335" s="11"/>
      <c r="GO335" s="11"/>
      <c r="GP335" s="11"/>
      <c r="GQ335" s="11"/>
      <c r="GR335" s="11"/>
      <c r="GS335" s="11"/>
      <c r="GT335" s="11"/>
      <c r="GU335" s="11"/>
      <c r="GV335" s="11"/>
      <c r="GW335" s="11"/>
      <c r="GX335" s="11"/>
      <c r="GY335" s="11"/>
      <c r="GZ335" s="11"/>
      <c r="HA335" s="11"/>
      <c r="HB335" s="11"/>
      <c r="HC335" s="11"/>
      <c r="HD335" s="11"/>
      <c r="HE335" s="11"/>
      <c r="HF335" s="11"/>
      <c r="HG335" s="11"/>
      <c r="HH335" s="11"/>
      <c r="HI335" s="11"/>
      <c r="HJ335" s="11"/>
      <c r="HK335" s="11"/>
      <c r="HL335" s="11"/>
      <c r="HM335" s="11"/>
      <c r="HN335" s="11"/>
      <c r="HO335" s="11"/>
      <c r="HP335" s="11"/>
      <c r="HQ335" s="11"/>
      <c r="HR335" s="11"/>
      <c r="HS335" s="11"/>
      <c r="HT335" s="11"/>
      <c r="HU335" s="11"/>
      <c r="HV335" s="11"/>
      <c r="HW335" s="11"/>
      <c r="HX335" s="11"/>
      <c r="HY335" s="11"/>
      <c r="HZ335" s="11"/>
      <c r="IA335" s="11"/>
      <c r="IB335" s="11"/>
      <c r="IC335" s="11"/>
      <c r="ID335" s="11"/>
      <c r="IE335" s="11"/>
      <c r="IF335" s="11"/>
      <c r="IG335" s="11"/>
      <c r="IH335" s="11"/>
      <c r="II335" s="11"/>
      <c r="IJ335" s="11"/>
      <c r="IK335" s="11"/>
      <c r="IL335" s="11"/>
      <c r="IM335" s="11"/>
      <c r="IN335" s="11"/>
      <c r="IO335" s="11"/>
      <c r="IP335" s="11"/>
      <c r="IQ335" s="11"/>
      <c r="IR335" s="11"/>
      <c r="IS335" s="11"/>
      <c r="IT335" s="11"/>
      <c r="IU335" s="11"/>
      <c r="IV335" s="11"/>
      <c r="IW335" s="11"/>
      <c r="IX335" s="11"/>
      <c r="IY335" s="11"/>
      <c r="IZ335" s="11"/>
      <c r="JA335" s="11"/>
      <c r="JB335" s="11"/>
      <c r="JC335" s="11"/>
      <c r="JD335" s="11"/>
      <c r="JE335" s="11"/>
      <c r="JF335" s="11"/>
      <c r="JG335" s="11"/>
      <c r="JH335" s="11"/>
      <c r="JI335" s="11"/>
      <c r="JJ335" s="11"/>
      <c r="JK335" s="11"/>
      <c r="JL335" s="11"/>
      <c r="JM335" s="11"/>
      <c r="JN335" s="11"/>
      <c r="JO335" s="11"/>
      <c r="JP335" s="11"/>
      <c r="JQ335" s="11"/>
      <c r="JR335" s="11"/>
      <c r="JS335" s="11"/>
      <c r="JT335" s="11"/>
      <c r="JU335" s="11"/>
      <c r="JV335" s="11"/>
      <c r="JW335" s="11"/>
      <c r="JX335" s="11"/>
      <c r="JY335" s="11"/>
      <c r="JZ335" s="11"/>
      <c r="KA335" s="11"/>
      <c r="KB335" s="11"/>
      <c r="KC335" s="11"/>
      <c r="KD335" s="11"/>
      <c r="KE335" s="11"/>
      <c r="KF335" s="11"/>
      <c r="KG335" s="11"/>
      <c r="KH335" s="11"/>
      <c r="KI335" s="11"/>
      <c r="KJ335" s="11"/>
      <c r="KK335" s="11"/>
      <c r="KL335" s="11"/>
      <c r="KM335" s="11"/>
      <c r="KN335" s="11"/>
      <c r="KO335" s="11"/>
      <c r="KP335" s="11"/>
      <c r="KQ335" s="11"/>
      <c r="KR335" s="11"/>
      <c r="KS335" s="11"/>
      <c r="KT335" s="11"/>
      <c r="KU335" s="11"/>
      <c r="KV335" s="11"/>
      <c r="KW335" s="11"/>
      <c r="KX335" s="11"/>
      <c r="KY335" s="11"/>
      <c r="KZ335" s="11"/>
      <c r="LA335" s="11"/>
      <c r="LB335" s="11"/>
      <c r="LC335" s="11"/>
      <c r="LD335" s="11"/>
      <c r="LE335" s="11"/>
      <c r="LF335" s="11"/>
      <c r="LG335" s="11"/>
      <c r="LH335" s="11"/>
      <c r="LI335" s="11"/>
      <c r="LJ335" s="11"/>
      <c r="LK335" s="11"/>
      <c r="LL335" s="11"/>
      <c r="LM335" s="11"/>
      <c r="LN335" s="11"/>
      <c r="LO335" s="11"/>
      <c r="LP335" s="11"/>
      <c r="LQ335" s="11"/>
      <c r="LR335" s="11"/>
      <c r="LS335" s="11"/>
      <c r="LT335" s="11"/>
      <c r="LU335" s="11"/>
      <c r="LV335" s="11"/>
      <c r="LW335" s="11"/>
      <c r="LX335" s="11"/>
      <c r="LY335" s="11"/>
      <c r="LZ335" s="11"/>
      <c r="MA335" s="11"/>
      <c r="MB335" s="11"/>
      <c r="MC335" s="11"/>
      <c r="MD335" s="11"/>
      <c r="ME335" s="11"/>
      <c r="MF335" s="11"/>
      <c r="MG335" s="11"/>
      <c r="MH335" s="11"/>
      <c r="MI335" s="11"/>
      <c r="MJ335" s="11"/>
      <c r="MK335" s="11"/>
      <c r="ML335" s="11"/>
      <c r="MM335" s="11"/>
      <c r="MN335" s="11"/>
      <c r="MO335" s="11"/>
      <c r="MP335" s="11"/>
      <c r="MQ335" s="11"/>
      <c r="MR335" s="11"/>
      <c r="MS335" s="11"/>
      <c r="MT335" s="11"/>
      <c r="MU335" s="11"/>
      <c r="MV335" s="11"/>
      <c r="MW335" s="11"/>
      <c r="MX335" s="11"/>
      <c r="MY335" s="11"/>
      <c r="MZ335" s="11"/>
      <c r="NA335" s="11"/>
      <c r="NB335" s="11"/>
      <c r="NC335" s="11"/>
      <c r="ND335" s="11"/>
      <c r="NE335" s="11"/>
      <c r="NF335" s="11"/>
      <c r="NG335" s="11"/>
      <c r="NH335" s="11"/>
      <c r="NI335" s="11"/>
      <c r="NJ335" s="11"/>
      <c r="NK335" s="11"/>
      <c r="NL335" s="11"/>
      <c r="NM335" s="11"/>
      <c r="NN335" s="11"/>
      <c r="NO335" s="11"/>
      <c r="NP335" s="11"/>
      <c r="NQ335" s="11"/>
      <c r="NR335" s="11"/>
      <c r="NS335" s="11"/>
      <c r="NT335" s="11"/>
      <c r="NU335" s="11"/>
      <c r="NV335" s="11"/>
      <c r="NW335" s="11"/>
      <c r="NX335" s="11"/>
      <c r="NY335" s="11"/>
      <c r="NZ335" s="11"/>
      <c r="OA335" s="11"/>
      <c r="OB335" s="11"/>
      <c r="OC335" s="11"/>
      <c r="OD335" s="11"/>
      <c r="OE335" s="11"/>
      <c r="OF335" s="11"/>
      <c r="OG335" s="11"/>
      <c r="OH335" s="11"/>
      <c r="OI335" s="11"/>
      <c r="OJ335" s="11"/>
      <c r="OK335" s="11"/>
      <c r="OL335" s="11"/>
      <c r="OM335" s="11"/>
      <c r="ON335" s="11"/>
      <c r="OO335" s="11"/>
      <c r="OP335" s="11"/>
      <c r="OQ335" s="11"/>
      <c r="OR335" s="11"/>
      <c r="OS335" s="11"/>
      <c r="OT335" s="11"/>
      <c r="OU335" s="11"/>
      <c r="OV335" s="11"/>
      <c r="OW335" s="11"/>
      <c r="OX335" s="11"/>
      <c r="OY335" s="11"/>
      <c r="OZ335" s="11"/>
      <c r="PA335" s="11"/>
      <c r="PB335" s="11"/>
      <c r="PC335" s="11"/>
      <c r="PD335" s="11"/>
      <c r="PE335" s="11"/>
      <c r="PF335" s="11"/>
      <c r="PG335" s="11"/>
      <c r="PH335" s="11"/>
      <c r="PI335" s="11"/>
      <c r="PJ335" s="11"/>
      <c r="PK335" s="11"/>
      <c r="PL335" s="11"/>
      <c r="PM335" s="11"/>
      <c r="PN335" s="11"/>
      <c r="PO335" s="11"/>
      <c r="PP335" s="11"/>
      <c r="PQ335" s="11"/>
      <c r="PR335" s="11"/>
      <c r="PS335" s="11"/>
      <c r="PT335" s="11"/>
      <c r="PU335" s="11"/>
      <c r="PV335" s="11"/>
      <c r="PW335" s="11"/>
      <c r="PX335" s="11"/>
      <c r="PY335" s="11"/>
      <c r="PZ335" s="11"/>
      <c r="QA335" s="11"/>
      <c r="QB335" s="11"/>
      <c r="QC335" s="11"/>
      <c r="QD335" s="11"/>
      <c r="QE335" s="11"/>
      <c r="QF335" s="11"/>
      <c r="QG335" s="11"/>
      <c r="QH335" s="11"/>
      <c r="QI335" s="11"/>
      <c r="QJ335" s="11"/>
      <c r="QK335" s="11"/>
      <c r="QL335" s="11"/>
      <c r="QM335" s="11"/>
      <c r="QN335" s="11"/>
      <c r="QO335" s="11"/>
      <c r="QP335" s="11"/>
      <c r="QQ335" s="11"/>
      <c r="QR335" s="11"/>
      <c r="QS335" s="11"/>
      <c r="QT335" s="11"/>
      <c r="QU335" s="11"/>
      <c r="QV335" s="11"/>
      <c r="QW335" s="11"/>
      <c r="QX335" s="11"/>
      <c r="QY335" s="11"/>
      <c r="QZ335" s="11"/>
      <c r="RA335" s="11"/>
      <c r="RB335" s="11"/>
      <c r="RC335" s="11"/>
      <c r="RD335" s="11"/>
      <c r="RE335" s="11"/>
      <c r="RF335" s="11"/>
      <c r="RG335" s="11"/>
      <c r="RH335" s="11"/>
      <c r="RI335" s="11"/>
      <c r="RJ335" s="11"/>
      <c r="RK335" s="11"/>
      <c r="RL335" s="11"/>
      <c r="RM335" s="11"/>
      <c r="RN335" s="11"/>
      <c r="RO335" s="11"/>
      <c r="RP335" s="11"/>
      <c r="RQ335" s="11"/>
      <c r="RR335" s="11"/>
      <c r="RS335" s="11"/>
      <c r="RT335" s="11"/>
      <c r="RU335" s="11"/>
      <c r="RV335" s="11"/>
      <c r="RW335" s="11"/>
      <c r="RX335" s="11"/>
      <c r="RY335" s="11"/>
      <c r="RZ335" s="11"/>
      <c r="SA335" s="11"/>
      <c r="SB335" s="11"/>
      <c r="SC335" s="11"/>
      <c r="SD335" s="11"/>
      <c r="SE335" s="11"/>
      <c r="SF335" s="11"/>
      <c r="SG335" s="11"/>
      <c r="SH335" s="11"/>
      <c r="SI335" s="11"/>
      <c r="SJ335" s="11"/>
      <c r="SK335" s="11"/>
      <c r="SL335" s="11"/>
      <c r="SM335" s="11"/>
      <c r="SN335" s="11"/>
      <c r="SO335" s="11"/>
      <c r="SP335" s="11"/>
      <c r="SQ335" s="11"/>
      <c r="SR335" s="11"/>
      <c r="SS335" s="11"/>
      <c r="ST335" s="11"/>
      <c r="SU335" s="11"/>
      <c r="SV335" s="11"/>
      <c r="SW335" s="11"/>
      <c r="SX335" s="11"/>
      <c r="SY335" s="11"/>
      <c r="SZ335" s="11"/>
      <c r="TA335" s="11"/>
      <c r="TB335" s="11"/>
      <c r="TC335" s="11"/>
      <c r="TD335" s="11"/>
      <c r="TE335" s="11"/>
      <c r="TF335" s="11"/>
      <c r="TG335" s="11"/>
      <c r="TH335" s="11"/>
      <c r="TI335" s="11"/>
      <c r="TJ335" s="11"/>
      <c r="TK335" s="11"/>
      <c r="TL335" s="11"/>
      <c r="TM335" s="11"/>
      <c r="TN335" s="11"/>
      <c r="TO335" s="11"/>
      <c r="TP335" s="11"/>
      <c r="TQ335" s="11"/>
      <c r="TR335" s="11"/>
      <c r="TS335" s="11"/>
      <c r="TT335" s="11"/>
      <c r="TU335" s="11"/>
      <c r="TV335" s="11"/>
      <c r="TW335" s="11"/>
      <c r="TX335" s="11"/>
      <c r="TY335" s="11"/>
      <c r="TZ335" s="11"/>
      <c r="UA335" s="11"/>
      <c r="UB335" s="11"/>
      <c r="UC335" s="11"/>
      <c r="UD335" s="11"/>
      <c r="UE335" s="11"/>
      <c r="UF335" s="11"/>
      <c r="UG335" s="11"/>
      <c r="UH335" s="11"/>
      <c r="UI335" s="11"/>
      <c r="UJ335" s="11"/>
      <c r="UK335" s="11"/>
      <c r="UL335" s="11"/>
      <c r="UM335" s="11"/>
      <c r="UN335" s="11"/>
      <c r="UO335" s="11"/>
      <c r="UP335" s="11"/>
      <c r="UQ335" s="11"/>
      <c r="UR335" s="11"/>
      <c r="US335" s="11"/>
      <c r="UT335" s="11"/>
      <c r="UU335" s="11"/>
      <c r="UV335" s="11"/>
      <c r="UW335" s="11"/>
      <c r="UX335" s="11"/>
      <c r="UY335" s="11"/>
      <c r="UZ335" s="11"/>
      <c r="VA335" s="11"/>
      <c r="VB335" s="11"/>
      <c r="VC335" s="11"/>
      <c r="VD335" s="11"/>
      <c r="VE335" s="11"/>
      <c r="VF335" s="11"/>
      <c r="VG335" s="11"/>
      <c r="VH335" s="11"/>
      <c r="VI335" s="11"/>
      <c r="VJ335" s="11"/>
      <c r="VK335" s="11"/>
      <c r="VL335" s="11"/>
      <c r="VM335" s="11"/>
      <c r="VN335" s="11"/>
      <c r="VO335" s="11"/>
      <c r="VP335" s="11"/>
      <c r="VQ335" s="11"/>
      <c r="VR335" s="11"/>
      <c r="VS335" s="11"/>
      <c r="VT335" s="11"/>
      <c r="VU335" s="11"/>
      <c r="VV335" s="11"/>
      <c r="VW335" s="11"/>
      <c r="VX335" s="11"/>
      <c r="VY335" s="11"/>
      <c r="VZ335" s="11"/>
      <c r="WA335" s="11"/>
      <c r="WB335" s="11"/>
      <c r="WC335" s="11"/>
      <c r="WD335" s="11"/>
      <c r="WE335" s="11"/>
      <c r="WF335" s="11"/>
      <c r="WG335" s="11"/>
      <c r="WH335" s="11"/>
      <c r="WI335" s="11"/>
      <c r="WJ335" s="11"/>
      <c r="WK335" s="11"/>
      <c r="WL335" s="1"/>
      <c r="WM335" s="1"/>
      <c r="WN335" s="1"/>
      <c r="WO335" s="1"/>
      <c r="WP335" s="1"/>
      <c r="WQ335" s="1"/>
      <c r="WR335" s="1"/>
      <c r="WS335" s="1"/>
      <c r="WT335" s="1"/>
      <c r="WU335" s="1"/>
      <c r="WV335" s="1"/>
      <c r="WW335" s="1"/>
      <c r="WX335" s="1"/>
      <c r="WY335" s="1"/>
      <c r="WZ335" s="1"/>
      <c r="XA335" s="1"/>
      <c r="XB335" s="1"/>
      <c r="XC335" s="1"/>
      <c r="XD335" s="1"/>
      <c r="XE335" s="1"/>
      <c r="XF335" s="1"/>
      <c r="XG335" s="1"/>
      <c r="XH335" s="1"/>
      <c r="XI335" s="1"/>
      <c r="XJ335" s="1"/>
      <c r="XK335" s="1"/>
      <c r="XL335" s="1"/>
      <c r="XM335" s="1"/>
      <c r="XN335" s="1"/>
      <c r="XO335" s="1"/>
      <c r="XP335" s="1"/>
      <c r="XQ335" s="1"/>
      <c r="XR335" s="1"/>
      <c r="XS335" s="1"/>
      <c r="XT335" s="1"/>
      <c r="XU335" s="1"/>
      <c r="XV335" s="1"/>
      <c r="XW335" s="1"/>
      <c r="XX335" s="1"/>
      <c r="XY335" s="1"/>
      <c r="XZ335" s="1"/>
      <c r="YA335" s="1"/>
      <c r="YB335" s="1"/>
      <c r="YC335" s="1"/>
      <c r="YD335" s="1"/>
      <c r="YE335" s="1"/>
      <c r="YF335" s="1"/>
      <c r="YG335" s="1"/>
      <c r="YH335" s="1"/>
      <c r="YI335" s="1"/>
      <c r="YJ335" s="1"/>
      <c r="YK335" s="1"/>
      <c r="YL335" s="1"/>
      <c r="YM335" s="1"/>
      <c r="YN335" s="1"/>
      <c r="YO335" s="1"/>
      <c r="YP335" s="1"/>
      <c r="YQ335" s="1"/>
      <c r="YR335" s="1"/>
      <c r="YS335" s="1"/>
      <c r="YT335" s="1"/>
      <c r="YU335" s="1"/>
      <c r="YV335" s="1"/>
      <c r="YW335" s="1"/>
      <c r="YX335" s="1"/>
      <c r="YY335" s="1"/>
      <c r="YZ335" s="1"/>
      <c r="ZA335" s="1"/>
      <c r="ZB335" s="1"/>
      <c r="ZC335" s="1"/>
      <c r="ZD335" s="1"/>
      <c r="ZE335" s="1"/>
      <c r="ZF335" s="1"/>
      <c r="ZG335" s="1"/>
      <c r="ZH335" s="1"/>
      <c r="ZI335" s="1"/>
      <c r="ZJ335" s="1"/>
      <c r="ZK335" s="1"/>
      <c r="ZL335" s="1"/>
      <c r="ZM335" s="1"/>
      <c r="ZN335" s="1"/>
      <c r="ZO335" s="1"/>
      <c r="ZP335" s="1"/>
      <c r="ZQ335" s="1"/>
      <c r="ZR335" s="1"/>
      <c r="ZS335" s="1"/>
      <c r="ZT335" s="1"/>
      <c r="ZU335" s="1"/>
      <c r="ZV335" s="1"/>
      <c r="ZW335" s="1"/>
      <c r="ZX335" s="1"/>
      <c r="ZY335" s="1"/>
      <c r="ZZ335" s="1"/>
      <c r="AAA335" s="1"/>
      <c r="AAB335" s="1"/>
      <c r="AAC335" s="1"/>
      <c r="AAD335" s="1"/>
      <c r="AAE335" s="1"/>
      <c r="AAF335" s="1"/>
      <c r="AAG335" s="1"/>
      <c r="AAH335" s="1"/>
      <c r="AAI335" s="1"/>
      <c r="AAJ335" s="1"/>
      <c r="AAK335" s="1"/>
      <c r="AAL335" s="1"/>
      <c r="AAM335" s="1"/>
      <c r="AAN335" s="1"/>
      <c r="AAO335" s="1"/>
      <c r="AAP335" s="1"/>
      <c r="AAQ335" s="1"/>
      <c r="AAR335" s="1"/>
      <c r="AAS335" s="1"/>
      <c r="AAT335" s="1"/>
      <c r="AAU335" s="1"/>
      <c r="AAV335" s="1"/>
      <c r="AAW335" s="1"/>
      <c r="AAX335" s="1"/>
      <c r="AAY335" s="1"/>
      <c r="AAZ335" s="1"/>
      <c r="ABA335" s="1"/>
      <c r="ABB335" s="1"/>
      <c r="ABC335" s="1"/>
      <c r="ABD335" s="1"/>
      <c r="ABE335" s="1"/>
      <c r="ABF335" s="1"/>
      <c r="ABG335" s="1"/>
      <c r="ABH335" s="1"/>
      <c r="ABI335" s="1"/>
      <c r="ABJ335" s="1"/>
      <c r="ABK335" s="1"/>
      <c r="ABL335" s="1"/>
      <c r="ABM335" s="1"/>
      <c r="ABN335" s="1"/>
      <c r="ABO335" s="1"/>
      <c r="ABP335" s="1"/>
      <c r="ABQ335" s="1"/>
      <c r="ABR335" s="1"/>
      <c r="ABS335" s="1"/>
      <c r="ABT335" s="1"/>
      <c r="ABU335" s="1"/>
      <c r="ABV335" s="1"/>
      <c r="ABW335" s="1"/>
      <c r="ABX335" s="1"/>
      <c r="ABY335" s="1"/>
      <c r="ABZ335" s="1"/>
      <c r="ACA335" s="1"/>
      <c r="ACB335" s="1"/>
      <c r="ACC335" s="1"/>
      <c r="ACD335" s="1"/>
      <c r="ACE335" s="1"/>
      <c r="ACF335" s="1"/>
      <c r="ACG335" s="1"/>
      <c r="ACH335" s="1"/>
      <c r="ACI335" s="1"/>
      <c r="ACJ335" s="1"/>
      <c r="ACK335" s="1"/>
      <c r="ACL335" s="1"/>
      <c r="ACM335" s="1"/>
      <c r="ACN335" s="1"/>
      <c r="ACO335" s="1"/>
      <c r="ACP335" s="1"/>
      <c r="ACQ335" s="1"/>
      <c r="ACR335" s="1"/>
      <c r="ACS335" s="1"/>
      <c r="ACT335" s="1"/>
      <c r="ACU335" s="1"/>
      <c r="ACV335" s="1"/>
      <c r="ACW335" s="1"/>
      <c r="ACX335" s="1"/>
      <c r="ACY335" s="1"/>
      <c r="ACZ335" s="1"/>
      <c r="ADA335" s="1"/>
      <c r="ADB335" s="1"/>
      <c r="ADC335" s="1"/>
      <c r="ADD335" s="1"/>
      <c r="ADE335" s="1"/>
      <c r="ADF335" s="1"/>
      <c r="ADG335" s="1"/>
      <c r="ADH335" s="1"/>
      <c r="ADI335" s="1"/>
      <c r="ADJ335" s="1"/>
      <c r="ADK335" s="1"/>
      <c r="ADL335" s="1"/>
      <c r="ADM335" s="1"/>
      <c r="ADN335" s="1"/>
      <c r="ADO335" s="1"/>
      <c r="ADP335" s="1"/>
      <c r="ADQ335" s="1"/>
      <c r="ADR335" s="1"/>
      <c r="ADS335" s="1"/>
      <c r="ADT335" s="1"/>
      <c r="ADU335" s="1"/>
      <c r="ADV335" s="1"/>
      <c r="ADW335" s="1"/>
      <c r="ADX335" s="1"/>
      <c r="ADY335" s="1"/>
      <c r="ADZ335" s="1"/>
      <c r="AEA335" s="1"/>
      <c r="AEB335" s="1"/>
      <c r="AEC335" s="1"/>
      <c r="AED335" s="1"/>
      <c r="AEE335" s="1"/>
      <c r="AEF335" s="1"/>
      <c r="AEG335" s="1"/>
      <c r="AEH335" s="1"/>
      <c r="AEI335" s="1"/>
      <c r="AEJ335" s="1"/>
      <c r="AEK335" s="1"/>
      <c r="AEL335" s="1"/>
      <c r="AEM335" s="1"/>
      <c r="AEN335" s="1"/>
      <c r="AEO335" s="1"/>
      <c r="AEP335" s="1"/>
      <c r="AEQ335" s="1"/>
      <c r="AER335" s="1"/>
      <c r="AES335" s="1"/>
      <c r="AET335" s="1"/>
      <c r="AEU335" s="1"/>
      <c r="AEV335" s="1"/>
      <c r="AEW335" s="1"/>
      <c r="AEX335" s="1"/>
      <c r="AEY335" s="1"/>
      <c r="AEZ335" s="1"/>
      <c r="AFA335" s="1"/>
      <c r="AFB335" s="1"/>
      <c r="AFC335" s="1"/>
      <c r="AFD335" s="1"/>
      <c r="AFE335" s="1"/>
      <c r="AFF335" s="1"/>
      <c r="AFG335" s="1"/>
      <c r="AFH335" s="1"/>
      <c r="AFI335" s="1"/>
      <c r="AFJ335" s="1"/>
      <c r="AFK335" s="1"/>
      <c r="AFL335" s="1"/>
      <c r="AFM335" s="1"/>
      <c r="AFN335" s="1"/>
      <c r="AFO335" s="1"/>
      <c r="AFP335" s="1"/>
      <c r="AFQ335" s="1"/>
      <c r="AFR335" s="1"/>
      <c r="AFS335" s="1"/>
      <c r="AFT335" s="1"/>
      <c r="AFU335" s="1"/>
      <c r="AFV335" s="1"/>
      <c r="AFW335" s="1"/>
      <c r="AFX335" s="1"/>
      <c r="AFY335" s="1"/>
      <c r="AFZ335" s="1"/>
      <c r="AGA335" s="1"/>
      <c r="AGB335" s="1"/>
      <c r="AGC335" s="1"/>
      <c r="AGD335" s="1"/>
      <c r="AGE335" s="1"/>
      <c r="AGF335" s="1"/>
      <c r="AGG335" s="1"/>
      <c r="AGH335" s="1"/>
      <c r="AGI335" s="1"/>
      <c r="AGJ335" s="1"/>
      <c r="AGK335" s="1"/>
      <c r="AGL335" s="1"/>
      <c r="AGM335" s="1"/>
      <c r="AGN335" s="1"/>
      <c r="AGO335" s="1"/>
      <c r="AGP335" s="1"/>
      <c r="AGQ335" s="1"/>
      <c r="AGR335" s="1"/>
      <c r="AGS335" s="1"/>
      <c r="AGT335" s="1"/>
      <c r="AGU335" s="1"/>
      <c r="AGV335" s="1"/>
      <c r="AGW335" s="1"/>
      <c r="AGX335" s="1"/>
      <c r="AGY335" s="1"/>
      <c r="AGZ335" s="1"/>
      <c r="AHA335" s="1"/>
      <c r="AHB335" s="1"/>
      <c r="AHC335" s="1"/>
      <c r="AHD335" s="1"/>
      <c r="AHE335" s="1"/>
      <c r="AHF335" s="1"/>
      <c r="AHG335" s="1"/>
      <c r="AHH335" s="1"/>
      <c r="AHI335" s="1"/>
      <c r="AHJ335" s="1"/>
      <c r="AHK335" s="1"/>
      <c r="AHL335" s="1"/>
      <c r="AHM335" s="1"/>
      <c r="AHN335" s="1"/>
      <c r="AHO335" s="1"/>
      <c r="AHP335" s="1"/>
      <c r="AHQ335" s="1"/>
      <c r="AHR335" s="1"/>
      <c r="AHS335" s="1"/>
      <c r="AHT335" s="1"/>
      <c r="AHU335" s="1"/>
      <c r="AHV335" s="1"/>
      <c r="AHW335" s="1"/>
      <c r="AHX335" s="1"/>
      <c r="AHY335" s="1"/>
      <c r="AHZ335" s="1"/>
      <c r="AIA335" s="1"/>
      <c r="AIB335" s="1"/>
      <c r="AIC335" s="1"/>
      <c r="AID335" s="1"/>
      <c r="AIE335" s="1"/>
      <c r="AIF335" s="1"/>
      <c r="AIG335" s="1"/>
      <c r="AIH335" s="1"/>
      <c r="AII335" s="1"/>
      <c r="AIJ335" s="1"/>
      <c r="AIK335" s="1"/>
      <c r="AIL335" s="1"/>
      <c r="AIM335" s="1"/>
      <c r="AIN335" s="1"/>
      <c r="AIO335" s="1"/>
      <c r="AIP335" s="1"/>
      <c r="AIQ335" s="1"/>
      <c r="AIR335" s="1"/>
      <c r="AIS335" s="1"/>
      <c r="AIT335" s="1"/>
      <c r="AIU335" s="1"/>
      <c r="AIV335" s="1"/>
      <c r="AIW335" s="1"/>
      <c r="AIX335" s="1"/>
      <c r="AIY335" s="1"/>
      <c r="AIZ335" s="1"/>
      <c r="AJA335" s="1"/>
      <c r="AJB335" s="1"/>
      <c r="AJC335" s="1"/>
      <c r="AJD335" s="1"/>
      <c r="AJE335" s="1"/>
      <c r="AJF335" s="1"/>
      <c r="AJG335" s="1"/>
      <c r="AJH335" s="1"/>
      <c r="AJI335" s="1"/>
      <c r="AJJ335" s="1"/>
      <c r="AJK335" s="1"/>
      <c r="AJL335" s="1"/>
      <c r="AJM335" s="1"/>
      <c r="AJN335" s="1"/>
      <c r="AJO335" s="1"/>
      <c r="AJP335" s="1"/>
      <c r="AJQ335" s="1"/>
      <c r="AJR335" s="1"/>
      <c r="AJS335" s="1"/>
      <c r="AJT335" s="1"/>
      <c r="AJU335" s="1"/>
    </row>
    <row r="336" s="2" customFormat="1">
      <c r="A336" s="2"/>
      <c r="B336" s="3"/>
      <c r="C336" s="3"/>
      <c r="D336" s="4"/>
      <c r="E336" s="5"/>
      <c r="F336" s="5"/>
      <c r="G336" s="447"/>
      <c r="H336" s="448"/>
      <c r="I336" s="448"/>
      <c r="J336" s="447"/>
      <c r="K336" s="57"/>
      <c r="L336" s="16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10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/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  <c r="II336" s="11"/>
      <c r="IJ336" s="11"/>
      <c r="IK336" s="11"/>
      <c r="IL336" s="11"/>
      <c r="IM336" s="11"/>
      <c r="IN336" s="11"/>
      <c r="IO336" s="11"/>
      <c r="IP336" s="11"/>
      <c r="IQ336" s="11"/>
      <c r="IR336" s="11"/>
      <c r="IS336" s="11"/>
      <c r="IT336" s="11"/>
      <c r="IU336" s="11"/>
      <c r="IV336" s="11"/>
      <c r="IW336" s="11"/>
      <c r="IX336" s="11"/>
      <c r="IY336" s="11"/>
      <c r="IZ336" s="11"/>
      <c r="JA336" s="11"/>
      <c r="JB336" s="11"/>
      <c r="JC336" s="11"/>
      <c r="JD336" s="11"/>
      <c r="JE336" s="11"/>
      <c r="JF336" s="11"/>
      <c r="JG336" s="11"/>
      <c r="JH336" s="11"/>
      <c r="JI336" s="11"/>
      <c r="JJ336" s="11"/>
      <c r="JK336" s="11"/>
      <c r="JL336" s="11"/>
      <c r="JM336" s="11"/>
      <c r="JN336" s="11"/>
      <c r="JO336" s="11"/>
      <c r="JP336" s="11"/>
      <c r="JQ336" s="11"/>
      <c r="JR336" s="11"/>
      <c r="JS336" s="11"/>
      <c r="JT336" s="11"/>
      <c r="JU336" s="11"/>
      <c r="JV336" s="11"/>
      <c r="JW336" s="11"/>
      <c r="JX336" s="11"/>
      <c r="JY336" s="11"/>
      <c r="JZ336" s="11"/>
      <c r="KA336" s="11"/>
      <c r="KB336" s="11"/>
      <c r="KC336" s="11"/>
      <c r="KD336" s="11"/>
      <c r="KE336" s="11"/>
      <c r="KF336" s="11"/>
      <c r="KG336" s="11"/>
      <c r="KH336" s="11"/>
      <c r="KI336" s="11"/>
      <c r="KJ336" s="11"/>
      <c r="KK336" s="11"/>
      <c r="KL336" s="11"/>
      <c r="KM336" s="11"/>
      <c r="KN336" s="11"/>
      <c r="KO336" s="11"/>
      <c r="KP336" s="11"/>
      <c r="KQ336" s="11"/>
      <c r="KR336" s="11"/>
      <c r="KS336" s="11"/>
      <c r="KT336" s="11"/>
      <c r="KU336" s="11"/>
      <c r="KV336" s="11"/>
      <c r="KW336" s="11"/>
      <c r="KX336" s="11"/>
      <c r="KY336" s="11"/>
      <c r="KZ336" s="11"/>
      <c r="LA336" s="11"/>
      <c r="LB336" s="11"/>
      <c r="LC336" s="11"/>
      <c r="LD336" s="11"/>
      <c r="LE336" s="11"/>
      <c r="LF336" s="11"/>
      <c r="LG336" s="11"/>
      <c r="LH336" s="11"/>
      <c r="LI336" s="11"/>
      <c r="LJ336" s="11"/>
      <c r="LK336" s="11"/>
      <c r="LL336" s="11"/>
      <c r="LM336" s="11"/>
      <c r="LN336" s="11"/>
      <c r="LO336" s="11"/>
      <c r="LP336" s="11"/>
      <c r="LQ336" s="11"/>
      <c r="LR336" s="11"/>
      <c r="LS336" s="11"/>
      <c r="LT336" s="11"/>
      <c r="LU336" s="11"/>
      <c r="LV336" s="11"/>
      <c r="LW336" s="11"/>
      <c r="LX336" s="11"/>
      <c r="LY336" s="11"/>
      <c r="LZ336" s="11"/>
      <c r="MA336" s="11"/>
      <c r="MB336" s="11"/>
      <c r="MC336" s="11"/>
      <c r="MD336" s="11"/>
      <c r="ME336" s="11"/>
      <c r="MF336" s="11"/>
      <c r="MG336" s="11"/>
      <c r="MH336" s="11"/>
      <c r="MI336" s="11"/>
      <c r="MJ336" s="11"/>
      <c r="MK336" s="11"/>
      <c r="ML336" s="11"/>
      <c r="MM336" s="11"/>
      <c r="MN336" s="11"/>
      <c r="MO336" s="11"/>
      <c r="MP336" s="11"/>
      <c r="MQ336" s="11"/>
      <c r="MR336" s="11"/>
      <c r="MS336" s="11"/>
      <c r="MT336" s="11"/>
      <c r="MU336" s="11"/>
      <c r="MV336" s="11"/>
      <c r="MW336" s="11"/>
      <c r="MX336" s="11"/>
      <c r="MY336" s="11"/>
      <c r="MZ336" s="11"/>
      <c r="NA336" s="11"/>
      <c r="NB336" s="11"/>
      <c r="NC336" s="11"/>
      <c r="ND336" s="11"/>
      <c r="NE336" s="11"/>
      <c r="NF336" s="11"/>
      <c r="NG336" s="11"/>
      <c r="NH336" s="11"/>
      <c r="NI336" s="11"/>
      <c r="NJ336" s="11"/>
      <c r="NK336" s="11"/>
      <c r="NL336" s="11"/>
      <c r="NM336" s="11"/>
      <c r="NN336" s="11"/>
      <c r="NO336" s="11"/>
      <c r="NP336" s="11"/>
      <c r="NQ336" s="11"/>
      <c r="NR336" s="11"/>
      <c r="NS336" s="11"/>
      <c r="NT336" s="11"/>
      <c r="NU336" s="11"/>
      <c r="NV336" s="11"/>
      <c r="NW336" s="11"/>
      <c r="NX336" s="11"/>
      <c r="NY336" s="11"/>
      <c r="NZ336" s="11"/>
      <c r="OA336" s="11"/>
      <c r="OB336" s="11"/>
      <c r="OC336" s="11"/>
      <c r="OD336" s="11"/>
      <c r="OE336" s="11"/>
      <c r="OF336" s="11"/>
      <c r="OG336" s="11"/>
      <c r="OH336" s="11"/>
      <c r="OI336" s="11"/>
      <c r="OJ336" s="11"/>
      <c r="OK336" s="11"/>
      <c r="OL336" s="11"/>
      <c r="OM336" s="11"/>
      <c r="ON336" s="11"/>
      <c r="OO336" s="11"/>
      <c r="OP336" s="11"/>
      <c r="OQ336" s="11"/>
      <c r="OR336" s="11"/>
      <c r="OS336" s="11"/>
      <c r="OT336" s="11"/>
      <c r="OU336" s="11"/>
      <c r="OV336" s="11"/>
      <c r="OW336" s="11"/>
      <c r="OX336" s="11"/>
      <c r="OY336" s="11"/>
      <c r="OZ336" s="11"/>
      <c r="PA336" s="11"/>
      <c r="PB336" s="11"/>
      <c r="PC336" s="11"/>
      <c r="PD336" s="11"/>
      <c r="PE336" s="11"/>
      <c r="PF336" s="11"/>
      <c r="PG336" s="11"/>
      <c r="PH336" s="11"/>
      <c r="PI336" s="11"/>
      <c r="PJ336" s="11"/>
      <c r="PK336" s="11"/>
      <c r="PL336" s="11"/>
      <c r="PM336" s="11"/>
      <c r="PN336" s="11"/>
      <c r="PO336" s="11"/>
      <c r="PP336" s="11"/>
      <c r="PQ336" s="11"/>
      <c r="PR336" s="11"/>
      <c r="PS336" s="11"/>
      <c r="PT336" s="11"/>
      <c r="PU336" s="11"/>
      <c r="PV336" s="11"/>
      <c r="PW336" s="11"/>
      <c r="PX336" s="11"/>
      <c r="PY336" s="11"/>
      <c r="PZ336" s="11"/>
      <c r="QA336" s="11"/>
      <c r="QB336" s="11"/>
      <c r="QC336" s="11"/>
      <c r="QD336" s="11"/>
      <c r="QE336" s="11"/>
      <c r="QF336" s="11"/>
      <c r="QG336" s="11"/>
      <c r="QH336" s="11"/>
      <c r="QI336" s="11"/>
      <c r="QJ336" s="11"/>
      <c r="QK336" s="11"/>
      <c r="QL336" s="11"/>
      <c r="QM336" s="11"/>
      <c r="QN336" s="11"/>
      <c r="QO336" s="11"/>
      <c r="QP336" s="11"/>
      <c r="QQ336" s="11"/>
      <c r="QR336" s="11"/>
      <c r="QS336" s="11"/>
      <c r="QT336" s="11"/>
      <c r="QU336" s="11"/>
      <c r="QV336" s="11"/>
      <c r="QW336" s="11"/>
      <c r="QX336" s="11"/>
      <c r="QY336" s="11"/>
      <c r="QZ336" s="11"/>
      <c r="RA336" s="11"/>
      <c r="RB336" s="11"/>
      <c r="RC336" s="11"/>
      <c r="RD336" s="11"/>
      <c r="RE336" s="11"/>
      <c r="RF336" s="11"/>
      <c r="RG336" s="11"/>
      <c r="RH336" s="11"/>
      <c r="RI336" s="11"/>
      <c r="RJ336" s="11"/>
      <c r="RK336" s="11"/>
      <c r="RL336" s="11"/>
      <c r="RM336" s="11"/>
      <c r="RN336" s="11"/>
      <c r="RO336" s="11"/>
      <c r="RP336" s="11"/>
      <c r="RQ336" s="11"/>
      <c r="RR336" s="11"/>
      <c r="RS336" s="11"/>
      <c r="RT336" s="11"/>
      <c r="RU336" s="11"/>
      <c r="RV336" s="11"/>
      <c r="RW336" s="11"/>
      <c r="RX336" s="11"/>
      <c r="RY336" s="11"/>
      <c r="RZ336" s="11"/>
      <c r="SA336" s="11"/>
      <c r="SB336" s="11"/>
      <c r="SC336" s="11"/>
      <c r="SD336" s="11"/>
      <c r="SE336" s="11"/>
      <c r="SF336" s="11"/>
      <c r="SG336" s="11"/>
      <c r="SH336" s="11"/>
      <c r="SI336" s="11"/>
      <c r="SJ336" s="11"/>
      <c r="SK336" s="11"/>
      <c r="SL336" s="11"/>
      <c r="SM336" s="11"/>
      <c r="SN336" s="11"/>
      <c r="SO336" s="11"/>
      <c r="SP336" s="11"/>
      <c r="SQ336" s="11"/>
      <c r="SR336" s="11"/>
      <c r="SS336" s="11"/>
      <c r="ST336" s="11"/>
      <c r="SU336" s="11"/>
      <c r="SV336" s="11"/>
      <c r="SW336" s="11"/>
      <c r="SX336" s="11"/>
      <c r="SY336" s="11"/>
      <c r="SZ336" s="11"/>
      <c r="TA336" s="11"/>
      <c r="TB336" s="11"/>
      <c r="TC336" s="11"/>
      <c r="TD336" s="11"/>
      <c r="TE336" s="11"/>
      <c r="TF336" s="11"/>
      <c r="TG336" s="11"/>
      <c r="TH336" s="11"/>
      <c r="TI336" s="11"/>
      <c r="TJ336" s="11"/>
      <c r="TK336" s="11"/>
      <c r="TL336" s="11"/>
      <c r="TM336" s="11"/>
      <c r="TN336" s="11"/>
      <c r="TO336" s="11"/>
      <c r="TP336" s="11"/>
      <c r="TQ336" s="11"/>
      <c r="TR336" s="11"/>
      <c r="TS336" s="11"/>
      <c r="TT336" s="11"/>
      <c r="TU336" s="11"/>
      <c r="TV336" s="11"/>
      <c r="TW336" s="11"/>
      <c r="TX336" s="11"/>
      <c r="TY336" s="11"/>
      <c r="TZ336" s="11"/>
      <c r="UA336" s="11"/>
      <c r="UB336" s="11"/>
      <c r="UC336" s="11"/>
      <c r="UD336" s="11"/>
      <c r="UE336" s="11"/>
      <c r="UF336" s="11"/>
      <c r="UG336" s="11"/>
      <c r="UH336" s="11"/>
      <c r="UI336" s="11"/>
      <c r="UJ336" s="11"/>
      <c r="UK336" s="11"/>
      <c r="UL336" s="11"/>
      <c r="UM336" s="11"/>
      <c r="UN336" s="11"/>
      <c r="UO336" s="11"/>
      <c r="UP336" s="11"/>
      <c r="UQ336" s="11"/>
      <c r="UR336" s="11"/>
      <c r="US336" s="11"/>
      <c r="UT336" s="11"/>
      <c r="UU336" s="11"/>
      <c r="UV336" s="11"/>
      <c r="UW336" s="11"/>
      <c r="UX336" s="11"/>
      <c r="UY336" s="11"/>
      <c r="UZ336" s="11"/>
      <c r="VA336" s="11"/>
      <c r="VB336" s="11"/>
      <c r="VC336" s="11"/>
      <c r="VD336" s="11"/>
      <c r="VE336" s="11"/>
      <c r="VF336" s="11"/>
      <c r="VG336" s="11"/>
      <c r="VH336" s="11"/>
      <c r="VI336" s="11"/>
      <c r="VJ336" s="11"/>
      <c r="VK336" s="11"/>
      <c r="VL336" s="11"/>
      <c r="VM336" s="11"/>
      <c r="VN336" s="11"/>
      <c r="VO336" s="11"/>
      <c r="VP336" s="11"/>
      <c r="VQ336" s="11"/>
      <c r="VR336" s="11"/>
      <c r="VS336" s="11"/>
      <c r="VT336" s="11"/>
      <c r="VU336" s="11"/>
      <c r="VV336" s="11"/>
      <c r="VW336" s="11"/>
      <c r="VX336" s="11"/>
      <c r="VY336" s="11"/>
      <c r="VZ336" s="11"/>
      <c r="WA336" s="11"/>
      <c r="WB336" s="11"/>
      <c r="WC336" s="11"/>
      <c r="WD336" s="11"/>
      <c r="WE336" s="11"/>
      <c r="WF336" s="11"/>
      <c r="WG336" s="11"/>
      <c r="WH336" s="11"/>
      <c r="WI336" s="11"/>
      <c r="WJ336" s="11"/>
      <c r="WK336" s="11"/>
      <c r="WL336" s="1"/>
      <c r="WM336" s="1"/>
      <c r="WN336" s="1"/>
      <c r="WO336" s="1"/>
      <c r="WP336" s="1"/>
      <c r="WQ336" s="1"/>
      <c r="WR336" s="1"/>
      <c r="WS336" s="1"/>
      <c r="WT336" s="1"/>
      <c r="WU336" s="1"/>
      <c r="WV336" s="1"/>
      <c r="WW336" s="1"/>
      <c r="WX336" s="1"/>
      <c r="WY336" s="1"/>
      <c r="WZ336" s="1"/>
      <c r="XA336" s="1"/>
      <c r="XB336" s="1"/>
      <c r="XC336" s="1"/>
      <c r="XD336" s="1"/>
      <c r="XE336" s="1"/>
      <c r="XF336" s="1"/>
      <c r="XG336" s="1"/>
      <c r="XH336" s="1"/>
      <c r="XI336" s="1"/>
      <c r="XJ336" s="1"/>
      <c r="XK336" s="1"/>
      <c r="XL336" s="1"/>
      <c r="XM336" s="1"/>
      <c r="XN336" s="1"/>
      <c r="XO336" s="1"/>
      <c r="XP336" s="1"/>
      <c r="XQ336" s="1"/>
      <c r="XR336" s="1"/>
      <c r="XS336" s="1"/>
      <c r="XT336" s="1"/>
      <c r="XU336" s="1"/>
      <c r="XV336" s="1"/>
      <c r="XW336" s="1"/>
      <c r="XX336" s="1"/>
      <c r="XY336" s="1"/>
      <c r="XZ336" s="1"/>
      <c r="YA336" s="1"/>
      <c r="YB336" s="1"/>
      <c r="YC336" s="1"/>
      <c r="YD336" s="1"/>
      <c r="YE336" s="1"/>
      <c r="YF336" s="1"/>
      <c r="YG336" s="1"/>
      <c r="YH336" s="1"/>
      <c r="YI336" s="1"/>
      <c r="YJ336" s="1"/>
      <c r="YK336" s="1"/>
      <c r="YL336" s="1"/>
      <c r="YM336" s="1"/>
      <c r="YN336" s="1"/>
      <c r="YO336" s="1"/>
      <c r="YP336" s="1"/>
      <c r="YQ336" s="1"/>
      <c r="YR336" s="1"/>
      <c r="YS336" s="1"/>
      <c r="YT336" s="1"/>
      <c r="YU336" s="1"/>
      <c r="YV336" s="1"/>
      <c r="YW336" s="1"/>
      <c r="YX336" s="1"/>
      <c r="YY336" s="1"/>
      <c r="YZ336" s="1"/>
      <c r="ZA336" s="1"/>
      <c r="ZB336" s="1"/>
      <c r="ZC336" s="1"/>
      <c r="ZD336" s="1"/>
      <c r="ZE336" s="1"/>
      <c r="ZF336" s="1"/>
      <c r="ZG336" s="1"/>
      <c r="ZH336" s="1"/>
      <c r="ZI336" s="1"/>
      <c r="ZJ336" s="1"/>
      <c r="ZK336" s="1"/>
      <c r="ZL336" s="1"/>
      <c r="ZM336" s="1"/>
      <c r="ZN336" s="1"/>
      <c r="ZO336" s="1"/>
      <c r="ZP336" s="1"/>
      <c r="ZQ336" s="1"/>
      <c r="ZR336" s="1"/>
      <c r="ZS336" s="1"/>
      <c r="ZT336" s="1"/>
      <c r="ZU336" s="1"/>
      <c r="ZV336" s="1"/>
      <c r="ZW336" s="1"/>
      <c r="ZX336" s="1"/>
      <c r="ZY336" s="1"/>
      <c r="ZZ336" s="1"/>
      <c r="AAA336" s="1"/>
      <c r="AAB336" s="1"/>
      <c r="AAC336" s="1"/>
      <c r="AAD336" s="1"/>
      <c r="AAE336" s="1"/>
      <c r="AAF336" s="1"/>
      <c r="AAG336" s="1"/>
      <c r="AAH336" s="1"/>
      <c r="AAI336" s="1"/>
      <c r="AAJ336" s="1"/>
      <c r="AAK336" s="1"/>
      <c r="AAL336" s="1"/>
      <c r="AAM336" s="1"/>
      <c r="AAN336" s="1"/>
      <c r="AAO336" s="1"/>
      <c r="AAP336" s="1"/>
      <c r="AAQ336" s="1"/>
      <c r="AAR336" s="1"/>
      <c r="AAS336" s="1"/>
      <c r="AAT336" s="1"/>
      <c r="AAU336" s="1"/>
      <c r="AAV336" s="1"/>
      <c r="AAW336" s="1"/>
      <c r="AAX336" s="1"/>
      <c r="AAY336" s="1"/>
      <c r="AAZ336" s="1"/>
      <c r="ABA336" s="1"/>
      <c r="ABB336" s="1"/>
      <c r="ABC336" s="1"/>
      <c r="ABD336" s="1"/>
      <c r="ABE336" s="1"/>
      <c r="ABF336" s="1"/>
      <c r="ABG336" s="1"/>
      <c r="ABH336" s="1"/>
      <c r="ABI336" s="1"/>
      <c r="ABJ336" s="1"/>
      <c r="ABK336" s="1"/>
      <c r="ABL336" s="1"/>
      <c r="ABM336" s="1"/>
      <c r="ABN336" s="1"/>
      <c r="ABO336" s="1"/>
      <c r="ABP336" s="1"/>
      <c r="ABQ336" s="1"/>
      <c r="ABR336" s="1"/>
      <c r="ABS336" s="1"/>
      <c r="ABT336" s="1"/>
      <c r="ABU336" s="1"/>
      <c r="ABV336" s="1"/>
      <c r="ABW336" s="1"/>
      <c r="ABX336" s="1"/>
      <c r="ABY336" s="1"/>
      <c r="ABZ336" s="1"/>
      <c r="ACA336" s="1"/>
      <c r="ACB336" s="1"/>
      <c r="ACC336" s="1"/>
      <c r="ACD336" s="1"/>
      <c r="ACE336" s="1"/>
      <c r="ACF336" s="1"/>
      <c r="ACG336" s="1"/>
      <c r="ACH336" s="1"/>
      <c r="ACI336" s="1"/>
      <c r="ACJ336" s="1"/>
      <c r="ACK336" s="1"/>
      <c r="ACL336" s="1"/>
      <c r="ACM336" s="1"/>
      <c r="ACN336" s="1"/>
      <c r="ACO336" s="1"/>
      <c r="ACP336" s="1"/>
      <c r="ACQ336" s="1"/>
      <c r="ACR336" s="1"/>
      <c r="ACS336" s="1"/>
      <c r="ACT336" s="1"/>
      <c r="ACU336" s="1"/>
      <c r="ACV336" s="1"/>
      <c r="ACW336" s="1"/>
      <c r="ACX336" s="1"/>
      <c r="ACY336" s="1"/>
      <c r="ACZ336" s="1"/>
      <c r="ADA336" s="1"/>
      <c r="ADB336" s="1"/>
      <c r="ADC336" s="1"/>
      <c r="ADD336" s="1"/>
      <c r="ADE336" s="1"/>
      <c r="ADF336" s="1"/>
      <c r="ADG336" s="1"/>
      <c r="ADH336" s="1"/>
      <c r="ADI336" s="1"/>
      <c r="ADJ336" s="1"/>
      <c r="ADK336" s="1"/>
      <c r="ADL336" s="1"/>
      <c r="ADM336" s="1"/>
      <c r="ADN336" s="1"/>
      <c r="ADO336" s="1"/>
      <c r="ADP336" s="1"/>
      <c r="ADQ336" s="1"/>
      <c r="ADR336" s="1"/>
      <c r="ADS336" s="1"/>
      <c r="ADT336" s="1"/>
      <c r="ADU336" s="1"/>
      <c r="ADV336" s="1"/>
      <c r="ADW336" s="1"/>
      <c r="ADX336" s="1"/>
      <c r="ADY336" s="1"/>
      <c r="ADZ336" s="1"/>
      <c r="AEA336" s="1"/>
      <c r="AEB336" s="1"/>
      <c r="AEC336" s="1"/>
      <c r="AED336" s="1"/>
      <c r="AEE336" s="1"/>
      <c r="AEF336" s="1"/>
      <c r="AEG336" s="1"/>
      <c r="AEH336" s="1"/>
      <c r="AEI336" s="1"/>
      <c r="AEJ336" s="1"/>
      <c r="AEK336" s="1"/>
      <c r="AEL336" s="1"/>
      <c r="AEM336" s="1"/>
      <c r="AEN336" s="1"/>
      <c r="AEO336" s="1"/>
      <c r="AEP336" s="1"/>
      <c r="AEQ336" s="1"/>
      <c r="AER336" s="1"/>
      <c r="AES336" s="1"/>
      <c r="AET336" s="1"/>
      <c r="AEU336" s="1"/>
      <c r="AEV336" s="1"/>
      <c r="AEW336" s="1"/>
      <c r="AEX336" s="1"/>
      <c r="AEY336" s="1"/>
      <c r="AEZ336" s="1"/>
      <c r="AFA336" s="1"/>
      <c r="AFB336" s="1"/>
      <c r="AFC336" s="1"/>
      <c r="AFD336" s="1"/>
      <c r="AFE336" s="1"/>
      <c r="AFF336" s="1"/>
      <c r="AFG336" s="1"/>
      <c r="AFH336" s="1"/>
      <c r="AFI336" s="1"/>
      <c r="AFJ336" s="1"/>
      <c r="AFK336" s="1"/>
      <c r="AFL336" s="1"/>
      <c r="AFM336" s="1"/>
      <c r="AFN336" s="1"/>
      <c r="AFO336" s="1"/>
      <c r="AFP336" s="1"/>
      <c r="AFQ336" s="1"/>
      <c r="AFR336" s="1"/>
      <c r="AFS336" s="1"/>
      <c r="AFT336" s="1"/>
      <c r="AFU336" s="1"/>
      <c r="AFV336" s="1"/>
      <c r="AFW336" s="1"/>
      <c r="AFX336" s="1"/>
      <c r="AFY336" s="1"/>
      <c r="AFZ336" s="1"/>
      <c r="AGA336" s="1"/>
      <c r="AGB336" s="1"/>
      <c r="AGC336" s="1"/>
      <c r="AGD336" s="1"/>
      <c r="AGE336" s="1"/>
      <c r="AGF336" s="1"/>
      <c r="AGG336" s="1"/>
      <c r="AGH336" s="1"/>
      <c r="AGI336" s="1"/>
      <c r="AGJ336" s="1"/>
      <c r="AGK336" s="1"/>
      <c r="AGL336" s="1"/>
      <c r="AGM336" s="1"/>
      <c r="AGN336" s="1"/>
      <c r="AGO336" s="1"/>
      <c r="AGP336" s="1"/>
      <c r="AGQ336" s="1"/>
      <c r="AGR336" s="1"/>
      <c r="AGS336" s="1"/>
      <c r="AGT336" s="1"/>
      <c r="AGU336" s="1"/>
      <c r="AGV336" s="1"/>
      <c r="AGW336" s="1"/>
      <c r="AGX336" s="1"/>
      <c r="AGY336" s="1"/>
      <c r="AGZ336" s="1"/>
      <c r="AHA336" s="1"/>
      <c r="AHB336" s="1"/>
      <c r="AHC336" s="1"/>
      <c r="AHD336" s="1"/>
      <c r="AHE336" s="1"/>
      <c r="AHF336" s="1"/>
      <c r="AHG336" s="1"/>
      <c r="AHH336" s="1"/>
      <c r="AHI336" s="1"/>
      <c r="AHJ336" s="1"/>
      <c r="AHK336" s="1"/>
      <c r="AHL336" s="1"/>
      <c r="AHM336" s="1"/>
      <c r="AHN336" s="1"/>
      <c r="AHO336" s="1"/>
      <c r="AHP336" s="1"/>
      <c r="AHQ336" s="1"/>
      <c r="AHR336" s="1"/>
      <c r="AHS336" s="1"/>
      <c r="AHT336" s="1"/>
      <c r="AHU336" s="1"/>
      <c r="AHV336" s="1"/>
      <c r="AHW336" s="1"/>
      <c r="AHX336" s="1"/>
      <c r="AHY336" s="1"/>
      <c r="AHZ336" s="1"/>
      <c r="AIA336" s="1"/>
      <c r="AIB336" s="1"/>
      <c r="AIC336" s="1"/>
      <c r="AID336" s="1"/>
      <c r="AIE336" s="1"/>
      <c r="AIF336" s="1"/>
      <c r="AIG336" s="1"/>
      <c r="AIH336" s="1"/>
      <c r="AII336" s="1"/>
      <c r="AIJ336" s="1"/>
      <c r="AIK336" s="1"/>
      <c r="AIL336" s="1"/>
      <c r="AIM336" s="1"/>
      <c r="AIN336" s="1"/>
      <c r="AIO336" s="1"/>
      <c r="AIP336" s="1"/>
      <c r="AIQ336" s="1"/>
      <c r="AIR336" s="1"/>
      <c r="AIS336" s="1"/>
      <c r="AIT336" s="1"/>
      <c r="AIU336" s="1"/>
      <c r="AIV336" s="1"/>
      <c r="AIW336" s="1"/>
      <c r="AIX336" s="1"/>
      <c r="AIY336" s="1"/>
      <c r="AIZ336" s="1"/>
      <c r="AJA336" s="1"/>
      <c r="AJB336" s="1"/>
      <c r="AJC336" s="1"/>
      <c r="AJD336" s="1"/>
      <c r="AJE336" s="1"/>
      <c r="AJF336" s="1"/>
      <c r="AJG336" s="1"/>
      <c r="AJH336" s="1"/>
      <c r="AJI336" s="1"/>
      <c r="AJJ336" s="1"/>
      <c r="AJK336" s="1"/>
      <c r="AJL336" s="1"/>
      <c r="AJM336" s="1"/>
      <c r="AJN336" s="1"/>
      <c r="AJO336" s="1"/>
      <c r="AJP336" s="1"/>
      <c r="AJQ336" s="1"/>
      <c r="AJR336" s="1"/>
      <c r="AJS336" s="1"/>
      <c r="AJT336" s="1"/>
      <c r="AJU336" s="1"/>
    </row>
    <row r="337" ht="14.25">
      <c r="C337" s="3"/>
      <c r="D337" s="4"/>
      <c r="E337" s="5"/>
      <c r="F337" s="5"/>
    </row>
    <row r="338" ht="14.25">
      <c r="C338" s="3"/>
      <c r="D338" s="4"/>
      <c r="E338" s="5"/>
      <c r="F338" s="5"/>
    </row>
    <row r="339" ht="14.25">
      <c r="C339" s="3"/>
      <c r="D339" s="4"/>
      <c r="E339" s="5"/>
      <c r="F339" s="5"/>
      <c r="L339" s="16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</row>
    <row r="340" ht="14.25">
      <c r="L340" s="16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</row>
    <row r="341" ht="14.25">
      <c r="L341" s="16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</row>
    <row r="342" ht="14.25">
      <c r="F342" s="5"/>
      <c r="L342" s="16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10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</row>
    <row r="343" ht="14.25">
      <c r="F343" s="5"/>
      <c r="L343" s="16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10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</row>
    <row r="344" ht="14.25">
      <c r="F344" s="5"/>
      <c r="L344" s="16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10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</row>
    <row r="345" ht="14.25">
      <c r="F345" s="5"/>
      <c r="L345" s="16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10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</row>
    <row r="346" ht="14.25">
      <c r="O346" s="9"/>
      <c r="P346" s="9"/>
    </row>
    <row r="347" ht="14.25"/>
    <row r="352" ht="14.25">
      <c r="L352" s="16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</row>
    <row r="353" ht="14.25">
      <c r="L353" s="16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</row>
    <row r="354" ht="14.25">
      <c r="L354" s="16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</row>
    <row r="355" ht="14.25">
      <c r="L355" s="16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</row>
    <row r="356" ht="14.25">
      <c r="P356" s="9"/>
      <c r="Q356" s="9"/>
    </row>
  </sheetData>
  <mergeCells count="76">
    <mergeCell ref="C2:K2"/>
    <mergeCell ref="B4:C5"/>
    <mergeCell ref="F4:F5"/>
    <mergeCell ref="G4:G5"/>
    <mergeCell ref="I4:I5"/>
    <mergeCell ref="B9:C9"/>
    <mergeCell ref="B10:C10"/>
    <mergeCell ref="A39:K39"/>
    <mergeCell ref="A41:A42"/>
    <mergeCell ref="B41:B42"/>
    <mergeCell ref="C41:C42"/>
    <mergeCell ref="E41:F41"/>
    <mergeCell ref="G41:G42"/>
    <mergeCell ref="H41:I41"/>
    <mergeCell ref="J41:J42"/>
    <mergeCell ref="C45:K45"/>
    <mergeCell ref="A48:K48"/>
    <mergeCell ref="A49:K49"/>
    <mergeCell ref="A55:K55"/>
    <mergeCell ref="A61:K61"/>
    <mergeCell ref="A62:K62"/>
    <mergeCell ref="A68:K68"/>
    <mergeCell ref="A77:K77"/>
    <mergeCell ref="A78:K78"/>
    <mergeCell ref="A81:K81"/>
    <mergeCell ref="A86:K86"/>
    <mergeCell ref="A87:K87"/>
    <mergeCell ref="A92:K92"/>
    <mergeCell ref="A93:K93"/>
    <mergeCell ref="A97:K97"/>
    <mergeCell ref="A103:K103"/>
    <mergeCell ref="A104:K104"/>
    <mergeCell ref="A112:K112"/>
    <mergeCell ref="A113:K113"/>
    <mergeCell ref="A123:K123"/>
    <mergeCell ref="A124:K124"/>
    <mergeCell ref="A128:K128"/>
    <mergeCell ref="A129:K129"/>
    <mergeCell ref="A133:K133"/>
    <mergeCell ref="A138:K138"/>
    <mergeCell ref="A139:K139"/>
    <mergeCell ref="A144:K144"/>
    <mergeCell ref="A151:K151"/>
    <mergeCell ref="A158:K158"/>
    <mergeCell ref="A159:K159"/>
    <mergeCell ref="A163:K163"/>
    <mergeCell ref="A168:K168"/>
    <mergeCell ref="A169:K169"/>
    <mergeCell ref="A176:K176"/>
    <mergeCell ref="A177:K177"/>
    <mergeCell ref="A182:K182"/>
    <mergeCell ref="A183:K183"/>
    <mergeCell ref="A184:K184"/>
    <mergeCell ref="A190:K190"/>
    <mergeCell ref="A197:K197"/>
    <mergeCell ref="A198:K198"/>
    <mergeCell ref="A203:K203"/>
    <mergeCell ref="A205:K205"/>
    <mergeCell ref="A208:K208"/>
    <mergeCell ref="A209:K209"/>
    <mergeCell ref="A216:K216"/>
    <mergeCell ref="A222:K222"/>
    <mergeCell ref="A223:K223"/>
    <mergeCell ref="A228:K228"/>
    <mergeCell ref="A233:K233"/>
    <mergeCell ref="A234:K234"/>
    <mergeCell ref="A238:K238"/>
    <mergeCell ref="A244:K244"/>
    <mergeCell ref="A245:K245"/>
    <mergeCell ref="A246:A247"/>
    <mergeCell ref="B246:B247"/>
    <mergeCell ref="C246:C247"/>
    <mergeCell ref="E246:F246"/>
    <mergeCell ref="G246:G247"/>
    <mergeCell ref="H246:I246"/>
    <mergeCell ref="J246:J247"/>
  </mergeCells>
  <printOptions headings="0" gridLines="0"/>
  <pageMargins left="0" right="0" top="0.39370078740157477" bottom="0" header="0.31496062992125984" footer="0.31496062992125984"/>
  <pageSetup paperSize="9" scale="100" firstPageNumber="1" fitToWidth="1" fitToHeight="0" pageOrder="downThenOver" orientation="landscape" usePrinterDefaults="1" blackAndWhite="0" draft="0" cellComments="none" useFirstPageNumber="1" errors="displayed" horizontalDpi="2147483648" verticalDpi="2147483648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279" zoomScale="90" workbookViewId="0">
      <selection activeCell="A290" activeCellId="0" sqref="290:290"/>
    </sheetView>
  </sheetViews>
  <sheetFormatPr defaultColWidth="8.85546875" defaultRowHeight="14.25"/>
  <cols>
    <col customWidth="1" min="1" max="1" style="661" width="8.140625"/>
    <col customWidth="1" min="2" max="2" style="662" width="26.7109375"/>
    <col customWidth="1" min="3" max="3" style="662" width="43.7109375"/>
    <col customWidth="1" min="4" max="4" style="662" width="9.85546875"/>
    <col customWidth="1" min="5" max="5" style="662" width="12.42578125"/>
    <col customWidth="1" min="6" max="6" style="661" width="21.7109375"/>
    <col customWidth="1" min="7" max="7" style="663" width="13.28515625"/>
    <col customWidth="1" min="8" max="8" style="664" width="12.42578125"/>
    <col customWidth="1" min="9" max="9" style="661" width="8.85546875"/>
    <col customWidth="1" min="10" max="10" style="665" width="27.140625"/>
    <col customWidth="1" min="11" max="11" style="666" width="12.7109375"/>
    <col customWidth="1" min="12" max="12" style="667" width="11.140625"/>
    <col customWidth="1" min="13" max="13" style="668" width="11.42578125"/>
    <col customWidth="1" min="14" max="16" style="668" width="11.140625"/>
    <col customWidth="1" min="17" max="17" style="669" width="9.7109375"/>
    <col customWidth="1" min="18" max="18" style="669" width="8.28515625"/>
    <col customWidth="1" min="19" max="19" style="670" width="4.5703125"/>
    <col customWidth="1" min="20" max="20" style="671" width="7.42578125"/>
    <col customWidth="1" min="21" max="21" style="672" width="8.28515625"/>
    <col customWidth="1" min="22" max="22" style="673" width="5.28515625"/>
    <col customWidth="1" min="23" max="23" style="674" width="5.28515625"/>
    <col customWidth="1" min="24" max="24" style="675" width="4.7109375"/>
    <col customWidth="1" min="25" max="25" style="676" width="5.85546875"/>
    <col customWidth="1" min="26" max="26" style="677" width="8.140625"/>
    <col customWidth="1" min="27" max="27" style="678" width="7.42578125"/>
    <col customWidth="1" min="28" max="28" style="679" width="8.85546875"/>
    <col customWidth="1" min="29" max="29" style="680" width="8.7109375"/>
    <col customWidth="1" min="30" max="30" style="681" width="7.28515625"/>
    <col min="31" max="31" style="682" width="8.85546875"/>
    <col customWidth="1" min="32" max="32" style="683" width="6.28515625"/>
    <col min="33" max="33" style="684" width="8.85546875"/>
    <col min="34" max="34" style="669" width="8.85546875"/>
    <col customWidth="1" min="35" max="35" style="676" width="8.85546875"/>
    <col customWidth="1" min="36" max="36" style="676" width="4.7109375"/>
    <col min="37" max="38" style="669" width="8.85546875"/>
    <col min="39" max="16384" style="660" width="8.85546875"/>
  </cols>
  <sheetData>
    <row r="1">
      <c r="F1" s="685"/>
      <c r="G1" s="686"/>
      <c r="I1" s="687"/>
      <c r="J1" s="688">
        <f ca="1">TODAY()</f>
        <v>45679</v>
      </c>
      <c r="K1" s="689"/>
      <c r="Q1" s="690"/>
      <c r="R1" s="690"/>
      <c r="S1" s="690"/>
      <c r="T1" s="690"/>
      <c r="U1" s="690"/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  <c r="AG1" s="690"/>
      <c r="AH1" s="690"/>
      <c r="AI1" s="690"/>
      <c r="AJ1" s="690"/>
      <c r="AK1" s="690"/>
      <c r="AL1" s="690"/>
      <c r="AM1" s="691"/>
    </row>
    <row r="2">
      <c r="B2" s="692" t="s">
        <v>0</v>
      </c>
      <c r="C2" s="692"/>
      <c r="D2" s="692"/>
      <c r="E2" s="692"/>
      <c r="F2" s="692"/>
      <c r="G2" s="692"/>
      <c r="H2" s="692"/>
      <c r="I2" s="692"/>
      <c r="J2" s="662"/>
      <c r="K2" s="693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1"/>
    </row>
    <row r="3" ht="25.5">
      <c r="B3" s="694" t="s">
        <v>2</v>
      </c>
      <c r="C3" s="695"/>
      <c r="D3" s="695"/>
      <c r="E3" s="696" t="s">
        <v>3</v>
      </c>
      <c r="F3" s="697" t="s">
        <v>4</v>
      </c>
      <c r="G3" s="698" t="s">
        <v>29</v>
      </c>
      <c r="H3" s="696" t="s">
        <v>6</v>
      </c>
      <c r="I3" s="699"/>
      <c r="J3" s="662"/>
      <c r="K3" s="693"/>
      <c r="Q3" s="690"/>
      <c r="R3" s="690"/>
      <c r="S3" s="690"/>
      <c r="T3" s="690"/>
      <c r="U3" s="690"/>
      <c r="V3" s="690"/>
      <c r="W3" s="690"/>
      <c r="X3" s="690"/>
      <c r="Y3" s="690"/>
      <c r="Z3" s="690"/>
      <c r="AA3" s="690"/>
      <c r="AB3" s="690"/>
      <c r="AC3" s="690"/>
      <c r="AD3" s="690"/>
      <c r="AE3" s="690"/>
      <c r="AF3" s="690"/>
      <c r="AG3" s="690"/>
      <c r="AH3" s="690"/>
      <c r="AI3" s="690"/>
      <c r="AJ3" s="690"/>
      <c r="AK3" s="690"/>
      <c r="AL3" s="690"/>
      <c r="AM3" s="691"/>
    </row>
    <row r="4">
      <c r="B4" s="700"/>
      <c r="C4" s="701"/>
      <c r="D4" s="701"/>
      <c r="E4" s="702"/>
      <c r="F4" s="703"/>
      <c r="G4" s="704"/>
      <c r="H4" s="702"/>
      <c r="I4" s="699"/>
      <c r="J4" s="662"/>
      <c r="K4" s="693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1"/>
    </row>
    <row r="5">
      <c r="B5" s="705" t="s">
        <v>7</v>
      </c>
      <c r="C5" s="706"/>
      <c r="D5" s="707"/>
      <c r="E5" s="708">
        <f>E6+E7+E8+E9</f>
        <v>103</v>
      </c>
      <c r="F5" s="708" t="e">
        <f>F6+F7+F8+F9</f>
        <v>#REF!</v>
      </c>
      <c r="G5" s="709"/>
      <c r="H5" s="708" t="e">
        <f>H6+H7+H8+H9</f>
        <v>#REF!</v>
      </c>
      <c r="I5" s="710"/>
      <c r="J5" s="662"/>
      <c r="K5" s="693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0"/>
      <c r="AF5" s="690"/>
      <c r="AG5" s="690"/>
      <c r="AH5" s="690"/>
      <c r="AI5" s="690"/>
      <c r="AJ5" s="690"/>
      <c r="AK5" s="690"/>
      <c r="AL5" s="690"/>
      <c r="AM5" s="691"/>
    </row>
    <row r="6" ht="94.5" customHeight="1">
      <c r="B6" s="711" t="s">
        <v>8</v>
      </c>
      <c r="C6" s="712"/>
      <c r="D6" s="712"/>
      <c r="E6" s="713">
        <f>E20+F34</f>
        <v>89</v>
      </c>
      <c r="F6" s="713">
        <f>F20+G34</f>
        <v>2917.5789999999997</v>
      </c>
      <c r="G6" s="714"/>
      <c r="H6" s="715">
        <f>H20+I34</f>
        <v>116</v>
      </c>
      <c r="I6" s="710"/>
      <c r="J6" s="662"/>
      <c r="K6" s="693"/>
      <c r="Q6" s="690"/>
      <c r="R6" s="690"/>
      <c r="S6" s="690"/>
      <c r="T6" s="690"/>
      <c r="U6" s="690"/>
      <c r="V6" s="690"/>
      <c r="W6" s="690"/>
      <c r="X6" s="690"/>
      <c r="Y6" s="690"/>
      <c r="Z6" s="690"/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90"/>
      <c r="AM6" s="691"/>
    </row>
    <row r="7" ht="25.5">
      <c r="B7" s="716" t="s">
        <v>9</v>
      </c>
      <c r="C7" s="717"/>
      <c r="D7" s="717"/>
      <c r="E7" s="718"/>
      <c r="F7" s="718"/>
      <c r="G7" s="719"/>
      <c r="H7" s="718"/>
      <c r="I7" s="699"/>
      <c r="J7" s="662"/>
      <c r="K7" s="693"/>
      <c r="Q7" s="690"/>
      <c r="R7" s="690"/>
      <c r="S7" s="690"/>
      <c r="T7" s="690"/>
      <c r="U7" s="690"/>
      <c r="V7" s="690"/>
      <c r="W7" s="690"/>
      <c r="X7" s="690"/>
      <c r="Y7" s="690"/>
      <c r="Z7" s="690"/>
      <c r="AA7" s="690"/>
      <c r="AB7" s="690"/>
      <c r="AC7" s="690"/>
      <c r="AD7" s="690"/>
      <c r="AE7" s="690"/>
      <c r="AF7" s="690"/>
      <c r="AG7" s="690"/>
      <c r="AH7" s="690"/>
      <c r="AI7" s="690"/>
      <c r="AJ7" s="690"/>
      <c r="AK7" s="690"/>
      <c r="AL7" s="690"/>
      <c r="AM7" s="691"/>
    </row>
    <row r="8">
      <c r="B8" s="711" t="s">
        <v>10</v>
      </c>
      <c r="C8" s="712"/>
      <c r="D8" s="712"/>
      <c r="E8" s="713">
        <v>14</v>
      </c>
      <c r="F8" s="713" t="e">
        <f>#REF!+G63+G70+G92+G122+#REF!+G211+G213+G214+#REF!+#REF!+G274+G281+#REF!</f>
        <v>#REF!</v>
      </c>
      <c r="G8" s="714"/>
      <c r="H8" s="713" t="e">
        <f>#REF!+G70+I214+#REF!+I281+I282</f>
        <v>#REF!</v>
      </c>
      <c r="I8" s="720">
        <v>89</v>
      </c>
      <c r="J8" s="662"/>
      <c r="K8" s="693"/>
      <c r="Q8" s="690"/>
      <c r="R8" s="690"/>
      <c r="S8" s="690"/>
      <c r="T8" s="690"/>
      <c r="U8" s="690"/>
      <c r="V8" s="690"/>
      <c r="W8" s="690"/>
      <c r="X8" s="690"/>
      <c r="Y8" s="690"/>
      <c r="Z8" s="690"/>
      <c r="AA8" s="690"/>
      <c r="AB8" s="690"/>
      <c r="AC8" s="690"/>
      <c r="AD8" s="690"/>
      <c r="AE8" s="690"/>
      <c r="AF8" s="690"/>
      <c r="AG8" s="690"/>
      <c r="AH8" s="690"/>
      <c r="AI8" s="690"/>
      <c r="AJ8" s="690"/>
      <c r="AK8" s="690"/>
      <c r="AL8" s="690"/>
      <c r="AM8" s="691"/>
    </row>
    <row r="9">
      <c r="B9" s="711" t="s">
        <v>11</v>
      </c>
      <c r="C9" s="721"/>
      <c r="D9" s="721"/>
      <c r="E9" s="713"/>
      <c r="F9" s="713"/>
      <c r="G9" s="714"/>
      <c r="H9" s="713"/>
      <c r="I9" s="710"/>
      <c r="J9" s="662"/>
      <c r="K9" s="693"/>
      <c r="Q9" s="690"/>
      <c r="R9" s="690"/>
      <c r="S9" s="690"/>
      <c r="T9" s="690"/>
      <c r="U9" s="690"/>
      <c r="V9" s="690"/>
      <c r="W9" s="690"/>
      <c r="X9" s="690"/>
      <c r="Y9" s="690"/>
      <c r="Z9" s="690"/>
      <c r="AA9" s="690"/>
      <c r="AB9" s="690"/>
      <c r="AC9" s="690"/>
      <c r="AD9" s="690"/>
      <c r="AE9" s="690"/>
      <c r="AF9" s="690"/>
      <c r="AG9" s="690"/>
      <c r="AH9" s="690"/>
      <c r="AI9" s="690"/>
      <c r="AJ9" s="690"/>
      <c r="AK9" s="690"/>
      <c r="AL9" s="690"/>
      <c r="AM9" s="691"/>
    </row>
    <row r="10">
      <c r="I10" s="722"/>
      <c r="Q10" s="690"/>
      <c r="R10" s="690"/>
      <c r="S10" s="690"/>
      <c r="T10" s="690"/>
      <c r="U10" s="690"/>
      <c r="V10" s="690"/>
      <c r="W10" s="690"/>
      <c r="X10" s="690"/>
      <c r="Y10" s="690"/>
      <c r="Z10" s="690"/>
      <c r="AA10" s="690"/>
      <c r="AB10" s="690"/>
      <c r="AC10" s="690"/>
      <c r="AD10" s="690"/>
      <c r="AE10" s="690"/>
      <c r="AF10" s="690"/>
      <c r="AG10" s="690"/>
      <c r="AH10" s="690"/>
      <c r="AI10" s="690"/>
      <c r="AJ10" s="690"/>
      <c r="AK10" s="690"/>
      <c r="AL10" s="690"/>
      <c r="AM10" s="691"/>
    </row>
    <row r="11" ht="127.5" customHeight="1">
      <c r="B11" s="723"/>
      <c r="C11" s="723" t="s">
        <v>13</v>
      </c>
      <c r="D11" s="724"/>
      <c r="E11" s="724" t="s">
        <v>3</v>
      </c>
      <c r="F11" s="724" t="s">
        <v>4</v>
      </c>
      <c r="G11" s="725" t="s">
        <v>29</v>
      </c>
      <c r="H11" s="724" t="s">
        <v>6</v>
      </c>
      <c r="I11" s="699" t="s">
        <v>338</v>
      </c>
      <c r="J11" s="662" t="s">
        <v>339</v>
      </c>
      <c r="K11" s="693"/>
      <c r="Q11" s="690"/>
      <c r="R11" s="690"/>
      <c r="S11" s="690"/>
      <c r="T11" s="690"/>
      <c r="U11" s="690"/>
      <c r="V11" s="690"/>
      <c r="W11" s="690"/>
      <c r="X11" s="690"/>
      <c r="Y11" s="690"/>
      <c r="Z11" s="690"/>
      <c r="AA11" s="690"/>
      <c r="AB11" s="690"/>
      <c r="AC11" s="690"/>
      <c r="AD11" s="690"/>
      <c r="AE11" s="690"/>
      <c r="AF11" s="690"/>
      <c r="AG11" s="690"/>
      <c r="AH11" s="690"/>
      <c r="AI11" s="690"/>
      <c r="AJ11" s="690"/>
      <c r="AK11" s="690"/>
      <c r="AL11" s="690"/>
      <c r="AM11" s="691"/>
    </row>
    <row r="12" ht="15.75" customHeight="1">
      <c r="B12" s="726" t="s">
        <v>14</v>
      </c>
      <c r="C12" s="726" t="e">
        <f>#REF!+E69+#REF!+E273</f>
        <v>#REF!</v>
      </c>
      <c r="D12" s="727"/>
      <c r="E12" s="727">
        <v>3</v>
      </c>
      <c r="F12" s="728">
        <f>+F13+F14+F15+F16+F17+F18</f>
        <v>537.60000000000002</v>
      </c>
      <c r="G12" s="729"/>
      <c r="H12" s="730">
        <f>I61+I66+I68</f>
        <v>4</v>
      </c>
      <c r="I12" s="710" t="s">
        <v>340</v>
      </c>
      <c r="J12" s="710"/>
      <c r="K12" s="731"/>
      <c r="Q12" s="690"/>
      <c r="R12" s="690"/>
      <c r="S12" s="690"/>
      <c r="T12" s="690"/>
      <c r="U12" s="690"/>
      <c r="V12" s="690"/>
      <c r="W12" s="690"/>
      <c r="X12" s="690"/>
      <c r="Y12" s="690"/>
      <c r="Z12" s="690"/>
      <c r="AA12" s="690"/>
      <c r="AB12" s="690"/>
      <c r="AC12" s="690"/>
      <c r="AD12" s="690"/>
      <c r="AE12" s="690"/>
      <c r="AF12" s="690"/>
      <c r="AG12" s="690"/>
      <c r="AH12" s="690"/>
      <c r="AI12" s="690"/>
      <c r="AJ12" s="690"/>
      <c r="AK12" s="690"/>
      <c r="AL12" s="690"/>
      <c r="AM12" s="691"/>
    </row>
    <row r="13">
      <c r="B13" s="732" t="s">
        <v>15</v>
      </c>
      <c r="C13" s="732" t="e">
        <f>#REF!+E55+#REF!+E66+#REF!+#REF!+#REF!+#REF!+#REF!+#REF!+#REF!+E207+E208+#REF!++#REF!+#REF!+E284</f>
        <v>#REF!</v>
      </c>
      <c r="D13" s="733"/>
      <c r="E13" s="733">
        <v>18</v>
      </c>
      <c r="F13" s="734">
        <f>G49+G55+G56+G64+G65+G75+G76+G77+G116+G131+G195+G207+G208+G263+G265+G267+G274</f>
        <v>263</v>
      </c>
      <c r="G13" s="735"/>
      <c r="H13" s="736">
        <f>I64+I116+I131</f>
        <v>3</v>
      </c>
      <c r="I13" s="710" t="s">
        <v>341</v>
      </c>
      <c r="J13" s="710"/>
      <c r="K13" s="731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690"/>
      <c r="AJ13" s="690"/>
      <c r="AK13" s="690"/>
      <c r="AL13" s="690"/>
      <c r="AM13" s="691"/>
    </row>
    <row r="14">
      <c r="B14" s="737" t="s">
        <v>17</v>
      </c>
      <c r="C14" s="737" t="str">
        <f>E279</f>
        <v xml:space="preserve">2976 тонн молока в год</v>
      </c>
      <c r="D14" s="738"/>
      <c r="E14" s="738">
        <v>4</v>
      </c>
      <c r="F14" s="739">
        <f>G52+G95+G165+G225</f>
        <v>120</v>
      </c>
      <c r="G14" s="740"/>
      <c r="H14" s="741">
        <f>I225</f>
        <v>8</v>
      </c>
      <c r="I14" s="699" t="s">
        <v>342</v>
      </c>
      <c r="J14" s="699"/>
      <c r="K14" s="731"/>
      <c r="Q14" s="690"/>
      <c r="R14" s="690"/>
      <c r="S14" s="690"/>
      <c r="T14" s="690"/>
      <c r="U14" s="690"/>
      <c r="V14" s="690"/>
      <c r="W14" s="690"/>
      <c r="X14" s="690"/>
      <c r="Y14" s="690"/>
      <c r="Z14" s="690"/>
      <c r="AA14" s="690"/>
      <c r="AB14" s="690"/>
      <c r="AC14" s="690"/>
      <c r="AD14" s="690"/>
      <c r="AE14" s="690"/>
      <c r="AF14" s="690"/>
      <c r="AG14" s="690"/>
      <c r="AH14" s="690"/>
      <c r="AI14" s="690"/>
      <c r="AJ14" s="690"/>
      <c r="AK14" s="690"/>
      <c r="AL14" s="690"/>
      <c r="AM14" s="691"/>
    </row>
    <row r="15">
      <c r="B15" s="742" t="s">
        <v>42</v>
      </c>
      <c r="C15" s="742">
        <f>E123+E280</f>
        <v>6000</v>
      </c>
      <c r="D15" s="743"/>
      <c r="E15" s="743">
        <v>2</v>
      </c>
      <c r="F15" s="744">
        <f>G123+G280</f>
        <v>15</v>
      </c>
      <c r="G15" s="740"/>
      <c r="H15" s="741">
        <f>I123+I280</f>
        <v>4</v>
      </c>
      <c r="I15" s="699" t="s">
        <v>343</v>
      </c>
      <c r="J15" s="699"/>
      <c r="K15" s="731"/>
      <c r="Q15" s="690"/>
      <c r="R15" s="690"/>
      <c r="S15" s="690"/>
      <c r="T15" s="690"/>
      <c r="U15" s="690"/>
      <c r="V15" s="690"/>
      <c r="W15" s="690"/>
      <c r="X15" s="690"/>
      <c r="Y15" s="690"/>
      <c r="Z15" s="690"/>
      <c r="AA15" s="690"/>
      <c r="AB15" s="690"/>
      <c r="AC15" s="690"/>
      <c r="AD15" s="690"/>
      <c r="AE15" s="690"/>
      <c r="AF15" s="690"/>
      <c r="AG15" s="690"/>
      <c r="AH15" s="690"/>
      <c r="AI15" s="690"/>
      <c r="AJ15" s="690"/>
      <c r="AK15" s="690"/>
      <c r="AL15" s="690"/>
      <c r="AM15" s="691"/>
    </row>
    <row r="16">
      <c r="B16" s="745" t="s">
        <v>18</v>
      </c>
      <c r="C16" s="745" t="s">
        <v>19</v>
      </c>
      <c r="D16" s="746"/>
      <c r="E16" s="746">
        <v>1</v>
      </c>
      <c r="F16" s="747">
        <f>G253</f>
        <v>3</v>
      </c>
      <c r="G16" s="740"/>
      <c r="H16" s="741">
        <v>0</v>
      </c>
      <c r="I16" s="699" t="s">
        <v>344</v>
      </c>
      <c r="J16" s="699"/>
      <c r="K16" s="731"/>
      <c r="Q16" s="690"/>
      <c r="R16" s="690"/>
      <c r="S16" s="690"/>
      <c r="T16" s="690"/>
      <c r="U16" s="690"/>
      <c r="V16" s="690"/>
      <c r="W16" s="690"/>
      <c r="X16" s="690"/>
      <c r="Y16" s="690"/>
      <c r="Z16" s="690"/>
      <c r="AA16" s="690"/>
      <c r="AB16" s="690"/>
      <c r="AC16" s="690"/>
      <c r="AD16" s="690"/>
      <c r="AE16" s="690"/>
      <c r="AF16" s="690"/>
      <c r="AG16" s="690"/>
      <c r="AH16" s="690"/>
      <c r="AI16" s="690"/>
      <c r="AJ16" s="690"/>
      <c r="AK16" s="690"/>
      <c r="AL16" s="690"/>
      <c r="AM16" s="691"/>
    </row>
    <row r="17">
      <c r="A17" s="661" t="s">
        <v>345</v>
      </c>
      <c r="B17" s="748" t="s">
        <v>346</v>
      </c>
      <c r="C17" s="748"/>
      <c r="D17" s="749"/>
      <c r="E17" s="749">
        <f>AG36</f>
        <v>5</v>
      </c>
      <c r="F17" s="750">
        <f>G122+G213+G214+G282+G283</f>
        <v>97.799999999999997</v>
      </c>
      <c r="G17" s="751"/>
      <c r="H17" s="752">
        <f>I122+I213+I214+I282+I283</f>
        <v>28</v>
      </c>
      <c r="I17" s="699" t="s">
        <v>347</v>
      </c>
      <c r="J17" s="699"/>
      <c r="K17" s="731"/>
      <c r="Q17" s="690"/>
      <c r="R17" s="690"/>
      <c r="S17" s="690"/>
      <c r="T17" s="690"/>
      <c r="U17" s="690"/>
      <c r="V17" s="690"/>
      <c r="W17" s="690"/>
      <c r="X17" s="690"/>
      <c r="Y17" s="690"/>
      <c r="Z17" s="690"/>
      <c r="AA17" s="690"/>
      <c r="AB17" s="690"/>
      <c r="AC17" s="690"/>
      <c r="AD17" s="690"/>
      <c r="AE17" s="690"/>
      <c r="AF17" s="690"/>
      <c r="AG17" s="690"/>
      <c r="AH17" s="690"/>
      <c r="AI17" s="690"/>
      <c r="AJ17" s="690"/>
      <c r="AK17" s="690"/>
      <c r="AL17" s="690"/>
      <c r="AM17" s="691"/>
    </row>
    <row r="18">
      <c r="B18" s="753" t="s">
        <v>22</v>
      </c>
      <c r="C18" s="753">
        <v>0</v>
      </c>
      <c r="D18" s="754"/>
      <c r="E18" s="754">
        <v>6</v>
      </c>
      <c r="F18" s="755">
        <f>G83+G160+G206+G264+G268+G281</f>
        <v>38.799999999999997</v>
      </c>
      <c r="G18" s="756"/>
      <c r="H18" s="757">
        <f>I281</f>
        <v>2</v>
      </c>
      <c r="I18" s="699" t="s">
        <v>348</v>
      </c>
      <c r="J18" s="662"/>
      <c r="K18" s="693"/>
      <c r="Q18" s="690"/>
      <c r="R18" s="690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1"/>
    </row>
    <row r="19">
      <c r="B19" s="758" t="s">
        <v>349</v>
      </c>
      <c r="C19" s="758"/>
      <c r="D19" s="759"/>
      <c r="E19" s="759">
        <v>2</v>
      </c>
      <c r="F19" s="760">
        <f>G44+G101</f>
        <v>60</v>
      </c>
      <c r="G19" s="740"/>
      <c r="H19" s="761">
        <f>I44</f>
        <v>10</v>
      </c>
      <c r="I19" s="699" t="s">
        <v>350</v>
      </c>
      <c r="J19" s="662"/>
      <c r="K19" s="693"/>
      <c r="Q19" s="690"/>
      <c r="R19" s="690"/>
      <c r="S19" s="690"/>
      <c r="T19" s="690"/>
      <c r="U19" s="690"/>
      <c r="V19" s="690"/>
      <c r="W19" s="690"/>
      <c r="X19" s="690"/>
      <c r="Y19" s="690"/>
      <c r="Z19" s="690"/>
      <c r="AA19" s="690"/>
      <c r="AB19" s="690"/>
      <c r="AC19" s="690"/>
      <c r="AD19" s="690"/>
      <c r="AE19" s="690"/>
      <c r="AF19" s="690"/>
      <c r="AG19" s="690"/>
      <c r="AH19" s="690"/>
      <c r="AI19" s="690"/>
      <c r="AJ19" s="690"/>
      <c r="AK19" s="690"/>
      <c r="AL19" s="690"/>
      <c r="AM19" s="691"/>
    </row>
    <row r="20" s="691" customFormat="1">
      <c r="A20" s="661"/>
      <c r="B20" s="762" t="s">
        <v>23</v>
      </c>
      <c r="C20" s="723"/>
      <c r="D20" s="724"/>
      <c r="E20" s="763">
        <f>SUM(E12:E19)</f>
        <v>41</v>
      </c>
      <c r="F20" s="764">
        <f>F12+F13+F14+F15+F16+F17+F18+F19</f>
        <v>1135.2</v>
      </c>
      <c r="G20" s="709"/>
      <c r="H20" s="765">
        <f>SUM(H12:H19)</f>
        <v>59</v>
      </c>
      <c r="I20" s="766"/>
      <c r="J20" s="662"/>
      <c r="K20" s="693"/>
      <c r="L20" s="667"/>
      <c r="M20" s="668"/>
      <c r="N20" s="668"/>
      <c r="O20" s="668"/>
      <c r="P20" s="668"/>
      <c r="Q20" s="690"/>
      <c r="R20" s="690"/>
      <c r="S20" s="690"/>
      <c r="T20" s="690"/>
      <c r="U20" s="690"/>
      <c r="V20" s="690"/>
      <c r="W20" s="690"/>
      <c r="X20" s="690"/>
      <c r="Y20" s="690"/>
      <c r="Z20" s="690"/>
      <c r="AA20" s="690"/>
      <c r="AB20" s="690"/>
      <c r="AC20" s="690"/>
      <c r="AD20" s="690"/>
      <c r="AE20" s="690"/>
      <c r="AF20" s="690"/>
      <c r="AG20" s="690"/>
      <c r="AH20" s="690"/>
      <c r="AI20" s="690"/>
      <c r="AJ20" s="690"/>
      <c r="AK20" s="690"/>
      <c r="AL20" s="690"/>
    </row>
    <row r="21">
      <c r="B21" s="767"/>
      <c r="C21" s="768"/>
      <c r="D21" s="767"/>
      <c r="E21" s="699"/>
      <c r="F21" s="699"/>
      <c r="G21" s="769"/>
      <c r="H21" s="699"/>
      <c r="I21" s="699"/>
      <c r="J21" s="662"/>
      <c r="K21" s="693"/>
      <c r="Q21" s="690"/>
      <c r="R21" s="690"/>
      <c r="S21" s="690"/>
      <c r="T21" s="690"/>
      <c r="U21" s="690"/>
      <c r="V21" s="690"/>
      <c r="W21" s="690"/>
      <c r="X21" s="690"/>
      <c r="Y21" s="690"/>
      <c r="Z21" s="690"/>
      <c r="AA21" s="690"/>
      <c r="AB21" s="690"/>
      <c r="AC21" s="690"/>
      <c r="AD21" s="690"/>
      <c r="AE21" s="690"/>
      <c r="AF21" s="690"/>
      <c r="AG21" s="690"/>
      <c r="AH21" s="690"/>
      <c r="AI21" s="690"/>
      <c r="AJ21" s="690"/>
      <c r="AK21" s="690"/>
      <c r="AL21" s="690"/>
      <c r="AM21" s="691"/>
    </row>
    <row r="22" ht="127.5">
      <c r="B22" s="723" t="s">
        <v>24</v>
      </c>
      <c r="C22" s="723" t="s">
        <v>25</v>
      </c>
      <c r="D22" s="724"/>
      <c r="E22" s="724" t="s">
        <v>26</v>
      </c>
      <c r="F22" s="770" t="s">
        <v>27</v>
      </c>
      <c r="G22" s="725" t="s">
        <v>28</v>
      </c>
      <c r="H22" s="771" t="s">
        <v>29</v>
      </c>
      <c r="I22" s="724" t="s">
        <v>30</v>
      </c>
      <c r="J22" s="662"/>
      <c r="K22" s="693"/>
      <c r="Q22" s="690"/>
      <c r="R22" s="690"/>
      <c r="S22" s="690"/>
      <c r="T22" s="690"/>
      <c r="U22" s="690"/>
      <c r="V22" s="690"/>
      <c r="W22" s="690"/>
      <c r="X22" s="690"/>
      <c r="Y22" s="690"/>
      <c r="Z22" s="690"/>
      <c r="AA22" s="690"/>
      <c r="AB22" s="690"/>
      <c r="AC22" s="690"/>
      <c r="AD22" s="690"/>
      <c r="AE22" s="690"/>
      <c r="AF22" s="690"/>
      <c r="AG22" s="690"/>
      <c r="AH22" s="690"/>
      <c r="AI22" s="690"/>
      <c r="AJ22" s="690"/>
      <c r="AK22" s="690"/>
      <c r="AL22" s="690"/>
      <c r="AM22" s="691"/>
    </row>
    <row r="23">
      <c r="B23" s="723" t="s">
        <v>31</v>
      </c>
      <c r="C23" s="723"/>
      <c r="D23" s="723"/>
      <c r="E23" s="723"/>
      <c r="F23" s="772"/>
      <c r="G23" s="773"/>
      <c r="H23" s="774"/>
      <c r="I23" s="772"/>
      <c r="J23" s="662"/>
      <c r="K23" s="693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90"/>
      <c r="AI23" s="690"/>
      <c r="AJ23" s="690"/>
      <c r="AK23" s="690"/>
      <c r="AL23" s="690"/>
      <c r="AM23" s="691"/>
    </row>
    <row r="24">
      <c r="B24" s="775" t="s">
        <v>32</v>
      </c>
      <c r="C24" s="775">
        <f>E24*1</f>
        <v>3081</v>
      </c>
      <c r="D24" s="433"/>
      <c r="E24" s="776">
        <f>D50+D51+D107+D114+D148+D187+D189+D199+D220+D226+D227+D252+D262+D284</f>
        <v>3081</v>
      </c>
      <c r="F24" s="433">
        <v>14</v>
      </c>
      <c r="G24" s="777">
        <f>G50+G51+G107+G114+G148+G187+G189+G199+G220+G226+G252+G262+G284</f>
        <v>844.60599999999999</v>
      </c>
      <c r="H24" s="778"/>
      <c r="I24" s="778">
        <f>I50+I51+I107+I114+I148+I187+I189+I199+I220+I226+I227+I252+I262+I284</f>
        <v>27</v>
      </c>
      <c r="J24" s="662" t="s">
        <v>351</v>
      </c>
      <c r="K24" s="693"/>
      <c r="Q24" s="690"/>
      <c r="R24" s="690"/>
      <c r="S24" s="690"/>
      <c r="T24" s="690"/>
      <c r="U24" s="690"/>
      <c r="V24" s="690"/>
      <c r="W24" s="690"/>
      <c r="X24" s="690"/>
      <c r="Y24" s="690"/>
      <c r="Z24" s="690"/>
      <c r="AA24" s="690"/>
      <c r="AB24" s="690"/>
      <c r="AC24" s="690"/>
      <c r="AD24" s="690"/>
      <c r="AE24" s="690"/>
      <c r="AF24" s="690"/>
      <c r="AG24" s="690"/>
      <c r="AH24" s="690"/>
      <c r="AI24" s="690"/>
      <c r="AJ24" s="690"/>
      <c r="AK24" s="690"/>
      <c r="AL24" s="690"/>
      <c r="AM24" s="691"/>
    </row>
    <row r="25">
      <c r="B25" s="779" t="s">
        <v>33</v>
      </c>
      <c r="C25" s="780">
        <f t="shared" ref="C25:C26" si="14">E25*0.6</f>
        <v>1380</v>
      </c>
      <c r="D25" s="781"/>
      <c r="E25" s="781">
        <f>D62+D63+D100+D103+D115+D198+D212+D241</f>
        <v>2300</v>
      </c>
      <c r="F25" s="781">
        <v>8</v>
      </c>
      <c r="G25" s="782">
        <f>G61+G68+G226+G227</f>
        <v>182</v>
      </c>
      <c r="H25" s="783"/>
      <c r="I25" s="778">
        <f>I68+I226+I227</f>
        <v>3</v>
      </c>
      <c r="J25" s="662" t="s">
        <v>352</v>
      </c>
      <c r="K25" s="693"/>
      <c r="Q25" s="690"/>
      <c r="R25" s="690"/>
      <c r="S25" s="690"/>
      <c r="T25" s="690"/>
      <c r="U25" s="690"/>
      <c r="V25" s="690"/>
      <c r="W25" s="690"/>
      <c r="X25" s="690"/>
      <c r="Y25" s="690"/>
      <c r="Z25" s="690"/>
      <c r="AA25" s="690"/>
      <c r="AB25" s="690"/>
      <c r="AC25" s="690"/>
      <c r="AD25" s="690"/>
      <c r="AE25" s="690"/>
      <c r="AF25" s="690"/>
      <c r="AG25" s="690"/>
      <c r="AH25" s="690"/>
      <c r="AI25" s="690"/>
      <c r="AJ25" s="690"/>
      <c r="AK25" s="690"/>
      <c r="AL25" s="690"/>
      <c r="AM25" s="691"/>
    </row>
    <row r="26">
      <c r="B26" s="784" t="s">
        <v>34</v>
      </c>
      <c r="C26" s="784">
        <f t="shared" si="14"/>
        <v>1272</v>
      </c>
      <c r="D26" s="785"/>
      <c r="E26" s="785">
        <f>D48+D104+D117+D140+D150+D163+D188+D219+D236+D237+D240+D273</f>
        <v>2120</v>
      </c>
      <c r="F26" s="785">
        <v>12</v>
      </c>
      <c r="G26" s="786">
        <f>G48+G104+G117+G140+G150+G163+G188+G219+G236+G237+G240+G273</f>
        <v>230</v>
      </c>
      <c r="H26" s="778"/>
      <c r="I26" s="778">
        <f>I48+I104+I117+I140+I150+I163+I188+I219+I236+I237+I240+I273</f>
        <v>9</v>
      </c>
      <c r="J26" s="662" t="s">
        <v>353</v>
      </c>
      <c r="K26" s="693"/>
      <c r="L26" s="667"/>
      <c r="M26" s="668"/>
      <c r="N26" s="668"/>
      <c r="O26" s="668"/>
      <c r="P26" s="668"/>
      <c r="Q26" s="690"/>
      <c r="R26" s="690"/>
      <c r="S26" s="690"/>
      <c r="T26" s="690"/>
      <c r="U26" s="690"/>
      <c r="V26" s="690"/>
      <c r="W26" s="690"/>
      <c r="X26" s="690"/>
      <c r="Y26" s="690"/>
      <c r="Z26" s="690"/>
      <c r="AA26" s="690"/>
      <c r="AB26" s="690"/>
      <c r="AC26" s="690"/>
      <c r="AD26" s="690"/>
      <c r="AE26" s="690"/>
      <c r="AF26" s="690"/>
      <c r="AG26" s="690"/>
      <c r="AH26" s="690"/>
      <c r="AI26" s="690"/>
      <c r="AJ26" s="690"/>
      <c r="AK26" s="690"/>
      <c r="AL26" s="690"/>
      <c r="AM26" s="691"/>
    </row>
    <row r="27">
      <c r="B27" s="787" t="s">
        <v>35</v>
      </c>
      <c r="C27" s="787" t="e">
        <f>#REF!</f>
        <v>#REF!</v>
      </c>
      <c r="D27" s="788"/>
      <c r="E27" s="788">
        <f>D69+D161</f>
        <v>303000</v>
      </c>
      <c r="F27" s="788">
        <v>2</v>
      </c>
      <c r="G27" s="789">
        <f>G69+G161</f>
        <v>403</v>
      </c>
      <c r="H27" s="790"/>
      <c r="I27" s="736">
        <f>I69+I161</f>
        <v>13</v>
      </c>
      <c r="J27" s="662" t="s">
        <v>350</v>
      </c>
      <c r="K27" s="693"/>
      <c r="L27" s="667"/>
      <c r="M27" s="668"/>
      <c r="N27" s="668"/>
      <c r="O27" s="668"/>
      <c r="P27" s="668"/>
      <c r="Q27" s="690"/>
      <c r="R27" s="690"/>
      <c r="S27" s="690"/>
      <c r="T27" s="690"/>
      <c r="U27" s="690"/>
      <c r="V27" s="690"/>
      <c r="W27" s="690"/>
      <c r="X27" s="690"/>
      <c r="Y27" s="690"/>
      <c r="Z27" s="690"/>
      <c r="AA27" s="690"/>
      <c r="AB27" s="690"/>
      <c r="AC27" s="690"/>
      <c r="AD27" s="690"/>
      <c r="AE27" s="690"/>
      <c r="AF27" s="690"/>
      <c r="AG27" s="690"/>
      <c r="AH27" s="690"/>
      <c r="AI27" s="690"/>
      <c r="AJ27" s="690"/>
      <c r="AK27" s="690"/>
      <c r="AL27" s="690"/>
      <c r="AM27" s="691"/>
    </row>
    <row r="28">
      <c r="B28" s="791" t="s">
        <v>36</v>
      </c>
      <c r="C28" s="792">
        <f>E28*0.1</f>
        <v>100</v>
      </c>
      <c r="D28" s="793"/>
      <c r="E28" s="793">
        <f>D42</f>
        <v>1000</v>
      </c>
      <c r="F28" s="793">
        <v>1</v>
      </c>
      <c r="G28" s="794">
        <f>G42</f>
        <v>10</v>
      </c>
      <c r="H28" s="735"/>
      <c r="I28" s="778">
        <f>I42</f>
        <v>0</v>
      </c>
      <c r="J28" s="662" t="s">
        <v>344</v>
      </c>
      <c r="K28" s="693"/>
      <c r="L28" s="667"/>
      <c r="M28" s="668"/>
      <c r="N28" s="668"/>
      <c r="O28" s="668"/>
      <c r="P28" s="668"/>
      <c r="Q28" s="690"/>
      <c r="R28" s="690"/>
      <c r="S28" s="690"/>
      <c r="T28" s="690"/>
      <c r="U28" s="690"/>
      <c r="V28" s="690"/>
      <c r="W28" s="690"/>
      <c r="X28" s="690"/>
      <c r="Y28" s="690"/>
      <c r="Z28" s="690"/>
      <c r="AA28" s="690"/>
      <c r="AB28" s="690"/>
      <c r="AC28" s="690"/>
      <c r="AD28" s="690"/>
      <c r="AE28" s="690"/>
      <c r="AF28" s="690"/>
      <c r="AG28" s="690"/>
      <c r="AH28" s="690"/>
      <c r="AI28" s="690"/>
      <c r="AJ28" s="690"/>
      <c r="AK28" s="690"/>
      <c r="AL28" s="690"/>
      <c r="AM28" s="691"/>
    </row>
    <row r="29">
      <c r="B29" s="795" t="s">
        <v>37</v>
      </c>
      <c r="C29" s="795"/>
      <c r="D29" s="796"/>
      <c r="E29" s="796"/>
      <c r="F29" s="796">
        <v>3</v>
      </c>
      <c r="G29" s="797">
        <f>G118+G119+G124</f>
        <v>21</v>
      </c>
      <c r="H29" s="735"/>
      <c r="I29" s="778">
        <f>I118+I119+I124</f>
        <v>1</v>
      </c>
      <c r="J29" s="662" t="s">
        <v>354</v>
      </c>
      <c r="K29" s="693"/>
      <c r="L29" s="667"/>
      <c r="M29" s="668"/>
      <c r="N29" s="668"/>
      <c r="O29" s="668"/>
      <c r="P29" s="668"/>
      <c r="Q29" s="690"/>
      <c r="R29" s="690"/>
      <c r="S29" s="690"/>
      <c r="T29" s="690"/>
      <c r="U29" s="690"/>
      <c r="V29" s="690"/>
      <c r="W29" s="690"/>
      <c r="X29" s="690"/>
      <c r="Y29" s="690"/>
      <c r="Z29" s="690"/>
      <c r="AA29" s="690"/>
      <c r="AB29" s="690"/>
      <c r="AC29" s="690"/>
      <c r="AD29" s="690"/>
      <c r="AE29" s="690"/>
      <c r="AF29" s="690"/>
      <c r="AG29" s="690"/>
      <c r="AH29" s="690"/>
      <c r="AI29" s="690"/>
      <c r="AJ29" s="690"/>
      <c r="AK29" s="690"/>
      <c r="AL29" s="690"/>
      <c r="AM29" s="691"/>
    </row>
    <row r="30">
      <c r="B30" s="798" t="s">
        <v>355</v>
      </c>
      <c r="C30" s="798"/>
      <c r="D30" s="799"/>
      <c r="E30" s="799">
        <f>E287</f>
        <v>50</v>
      </c>
      <c r="F30" s="799">
        <v>1</v>
      </c>
      <c r="G30" s="800">
        <f>G287</f>
        <v>25</v>
      </c>
      <c r="H30" s="778"/>
      <c r="I30" s="778">
        <f>I287</f>
        <v>3</v>
      </c>
      <c r="J30" s="662" t="s">
        <v>344</v>
      </c>
      <c r="K30" s="693"/>
      <c r="L30" s="667"/>
      <c r="M30" s="668"/>
      <c r="N30" s="668"/>
      <c r="O30" s="668"/>
      <c r="P30" s="668"/>
      <c r="Q30" s="690"/>
      <c r="R30" s="690"/>
      <c r="S30" s="690"/>
      <c r="T30" s="690"/>
      <c r="U30" s="690"/>
      <c r="V30" s="690"/>
      <c r="W30" s="690"/>
      <c r="X30" s="690"/>
      <c r="Y30" s="690"/>
      <c r="Z30" s="690"/>
      <c r="AA30" s="690"/>
      <c r="AB30" s="690"/>
      <c r="AC30" s="690"/>
      <c r="AD30" s="690"/>
      <c r="AE30" s="690"/>
      <c r="AF30" s="690"/>
      <c r="AG30" s="690"/>
      <c r="AH30" s="690"/>
      <c r="AI30" s="690"/>
      <c r="AJ30" s="690"/>
      <c r="AK30" s="690"/>
      <c r="AL30" s="690"/>
      <c r="AM30" s="691"/>
    </row>
    <row r="31">
      <c r="B31" s="762" t="s">
        <v>41</v>
      </c>
      <c r="C31" s="762" t="e">
        <f>SUM(C24:C30)</f>
        <v>#REF!</v>
      </c>
      <c r="D31" s="763"/>
      <c r="E31" s="801">
        <f>SUM(E24:E30)</f>
        <v>311551</v>
      </c>
      <c r="F31" s="802">
        <f>SUM(F24:F30)</f>
        <v>41</v>
      </c>
      <c r="G31" s="773">
        <f>SUM(G24:G30)</f>
        <v>1715.606</v>
      </c>
      <c r="H31" s="803">
        <f>SUM(H24:H30)</f>
        <v>0</v>
      </c>
      <c r="I31" s="803">
        <f>SUM(I24:I30)</f>
        <v>56</v>
      </c>
      <c r="J31" s="662"/>
      <c r="K31" s="693"/>
      <c r="Q31" s="690"/>
      <c r="R31" s="690"/>
      <c r="S31" s="690"/>
      <c r="T31" s="690"/>
      <c r="U31" s="690"/>
      <c r="V31" s="690"/>
      <c r="W31" s="690"/>
      <c r="X31" s="690"/>
      <c r="Y31" s="690"/>
      <c r="Z31" s="690"/>
      <c r="AA31" s="690"/>
      <c r="AB31" s="690"/>
      <c r="AC31" s="690"/>
      <c r="AD31" s="690"/>
      <c r="AE31" s="690"/>
      <c r="AF31" s="690"/>
      <c r="AG31" s="690"/>
      <c r="AH31" s="690"/>
      <c r="AI31" s="690"/>
      <c r="AJ31" s="690"/>
      <c r="AK31" s="690"/>
      <c r="AL31" s="690"/>
      <c r="AM31" s="691"/>
    </row>
    <row r="32">
      <c r="B32" s="804" t="s">
        <v>44</v>
      </c>
      <c r="C32" s="804"/>
      <c r="D32" s="805"/>
      <c r="E32" s="806"/>
      <c r="F32" s="807">
        <v>6</v>
      </c>
      <c r="G32" s="808"/>
      <c r="H32" s="803"/>
      <c r="I32" s="803"/>
      <c r="J32" s="662" t="s">
        <v>356</v>
      </c>
      <c r="K32" s="693"/>
      <c r="Q32" s="690"/>
      <c r="R32" s="690"/>
      <c r="S32" s="690"/>
      <c r="T32" s="690"/>
      <c r="U32" s="690"/>
      <c r="V32" s="690"/>
      <c r="W32" s="690"/>
      <c r="X32" s="690"/>
      <c r="Y32" s="690"/>
      <c r="Z32" s="690"/>
      <c r="AA32" s="690"/>
      <c r="AB32" s="690"/>
      <c r="AC32" s="690"/>
      <c r="AD32" s="690"/>
      <c r="AE32" s="690"/>
      <c r="AF32" s="690"/>
      <c r="AG32" s="690"/>
      <c r="AH32" s="690"/>
      <c r="AI32" s="690"/>
      <c r="AJ32" s="690"/>
      <c r="AK32" s="690"/>
      <c r="AL32" s="690"/>
      <c r="AM32" s="691"/>
    </row>
    <row r="33">
      <c r="B33" s="809" t="s">
        <v>39</v>
      </c>
      <c r="C33" s="809" t="s">
        <v>40</v>
      </c>
      <c r="D33" s="809"/>
      <c r="E33" s="810"/>
      <c r="F33" s="811">
        <v>1</v>
      </c>
      <c r="G33" s="812">
        <f>G130</f>
        <v>66.772999999999996</v>
      </c>
      <c r="H33" s="813"/>
      <c r="I33" s="813">
        <f>I130</f>
        <v>1</v>
      </c>
      <c r="J33" s="662" t="s">
        <v>344</v>
      </c>
      <c r="K33" s="693"/>
      <c r="Q33" s="690"/>
      <c r="R33" s="690"/>
      <c r="S33" s="690"/>
      <c r="T33" s="690"/>
      <c r="U33" s="690"/>
      <c r="V33" s="690"/>
      <c r="W33" s="690"/>
      <c r="X33" s="690"/>
      <c r="Y33" s="690"/>
      <c r="Z33" s="690"/>
      <c r="AA33" s="690"/>
      <c r="AB33" s="690"/>
      <c r="AC33" s="690"/>
      <c r="AD33" s="690"/>
      <c r="AE33" s="690"/>
      <c r="AF33" s="690"/>
      <c r="AG33" s="690"/>
      <c r="AH33" s="690"/>
      <c r="AI33" s="690"/>
      <c r="AJ33" s="690"/>
      <c r="AK33" s="690"/>
      <c r="AL33" s="690"/>
      <c r="AM33" s="691"/>
    </row>
    <row r="34">
      <c r="B34" s="762" t="s">
        <v>41</v>
      </c>
      <c r="C34" s="762" t="e">
        <f>C31+C33</f>
        <v>#REF!</v>
      </c>
      <c r="D34" s="723"/>
      <c r="E34" s="814">
        <f>E31</f>
        <v>311551</v>
      </c>
      <c r="F34" s="802">
        <f>SUM(F31:F33)</f>
        <v>48</v>
      </c>
      <c r="G34" s="773">
        <f>G31+G33</f>
        <v>1782.3789999999999</v>
      </c>
      <c r="H34" s="801">
        <f>H31+H33</f>
        <v>0</v>
      </c>
      <c r="I34" s="801">
        <f>I31+I33</f>
        <v>57</v>
      </c>
      <c r="J34" s="662"/>
      <c r="K34" s="693"/>
      <c r="Q34" s="815">
        <f>A45+A53+A58+A71+A86+A97+A105+A111+A126+A134+A145+A151+A156+A185+A201+A209+A216+A221+A233+A243+A249+A259+A276+A289</f>
        <v>99</v>
      </c>
      <c r="R34" s="815"/>
      <c r="S34" s="815"/>
      <c r="T34" s="815"/>
      <c r="U34" s="815"/>
      <c r="V34" s="815"/>
      <c r="W34" s="815"/>
      <c r="X34" s="815"/>
      <c r="Y34" s="815"/>
      <c r="Z34" s="815"/>
      <c r="AA34" s="815"/>
      <c r="AB34" s="690"/>
      <c r="AC34" s="690"/>
      <c r="AD34" s="690"/>
      <c r="AE34" s="690"/>
      <c r="AF34" s="690"/>
      <c r="AG34" s="690"/>
      <c r="AH34" s="690"/>
      <c r="AI34" s="690"/>
      <c r="AJ34" s="690"/>
      <c r="AK34" s="690"/>
      <c r="AL34" s="690"/>
      <c r="AM34" s="691"/>
    </row>
    <row r="35" ht="15.75" customHeight="1">
      <c r="C35" s="768"/>
      <c r="D35" s="767"/>
      <c r="E35" s="699"/>
      <c r="F35" s="699"/>
      <c r="G35" s="769"/>
      <c r="H35" s="699"/>
      <c r="I35" s="699"/>
      <c r="J35" s="662"/>
      <c r="K35" s="693"/>
      <c r="Q35" s="690"/>
      <c r="R35" s="690"/>
      <c r="S35" s="690"/>
      <c r="T35" s="816"/>
      <c r="U35" s="816"/>
      <c r="V35" s="816"/>
      <c r="W35" s="816"/>
      <c r="X35" s="816"/>
      <c r="Y35" s="816"/>
      <c r="Z35" s="816"/>
      <c r="AA35" s="816"/>
      <c r="AB35" s="816"/>
      <c r="AC35" s="816"/>
      <c r="AD35" s="816"/>
      <c r="AE35" s="816"/>
      <c r="AF35" s="816"/>
      <c r="AG35" s="816"/>
      <c r="AH35" s="816"/>
      <c r="AI35" s="816"/>
      <c r="AJ35" s="816"/>
      <c r="AK35" s="816"/>
    </row>
    <row r="36" ht="28.5" customHeight="1">
      <c r="A36" s="817" t="s">
        <v>357</v>
      </c>
      <c r="B36" s="817"/>
      <c r="C36" s="817"/>
      <c r="D36" s="817"/>
      <c r="E36" s="817"/>
      <c r="F36" s="817"/>
      <c r="G36" s="817"/>
      <c r="H36" s="817"/>
      <c r="I36" s="817"/>
      <c r="J36" s="817"/>
      <c r="K36" s="689"/>
      <c r="L36" s="818"/>
      <c r="M36" s="819"/>
      <c r="N36" s="819"/>
      <c r="O36" s="819"/>
      <c r="P36" s="819"/>
      <c r="Q36" s="690"/>
      <c r="R36" s="690"/>
      <c r="S36" s="690">
        <v>3</v>
      </c>
      <c r="T36" s="816">
        <v>14</v>
      </c>
      <c r="U36" s="816">
        <v>8</v>
      </c>
      <c r="V36" s="816">
        <v>12</v>
      </c>
      <c r="W36" s="816">
        <v>1</v>
      </c>
      <c r="X36" s="816">
        <v>2</v>
      </c>
      <c r="Y36" s="816">
        <v>1</v>
      </c>
      <c r="Z36" s="816">
        <v>1</v>
      </c>
      <c r="AA36" s="816">
        <v>6</v>
      </c>
      <c r="AB36" s="820">
        <v>3</v>
      </c>
      <c r="AC36" s="820">
        <v>0</v>
      </c>
      <c r="AD36" s="820">
        <v>18</v>
      </c>
      <c r="AE36" s="820">
        <v>4</v>
      </c>
      <c r="AF36" s="820">
        <v>2</v>
      </c>
      <c r="AG36" s="820">
        <v>5</v>
      </c>
      <c r="AH36" s="816">
        <v>5</v>
      </c>
      <c r="AI36" s="816" t="s">
        <v>358</v>
      </c>
      <c r="AJ36" s="816"/>
      <c r="AK36" s="816"/>
    </row>
    <row r="37" ht="42.75" customHeight="1">
      <c r="A37" s="696" t="s">
        <v>47</v>
      </c>
      <c r="B37" s="821" t="s">
        <v>48</v>
      </c>
      <c r="C37" s="762" t="s">
        <v>49</v>
      </c>
      <c r="D37" s="821" t="s">
        <v>50</v>
      </c>
      <c r="E37" s="821"/>
      <c r="F37" s="821" t="s">
        <v>51</v>
      </c>
      <c r="G37" s="822" t="s">
        <v>4</v>
      </c>
      <c r="H37" s="822"/>
      <c r="I37" s="823" t="s">
        <v>30</v>
      </c>
      <c r="J37" s="824" t="s">
        <v>359</v>
      </c>
      <c r="K37" s="825" t="s">
        <v>360</v>
      </c>
      <c r="L37" s="826" t="s">
        <v>56</v>
      </c>
      <c r="M37" s="827">
        <v>39</v>
      </c>
      <c r="N37" s="827">
        <v>27</v>
      </c>
      <c r="O37" s="827">
        <v>9</v>
      </c>
      <c r="P37" s="827">
        <v>15</v>
      </c>
      <c r="Q37" s="828">
        <v>25</v>
      </c>
      <c r="R37" s="828">
        <v>64</v>
      </c>
      <c r="S37" s="829"/>
      <c r="T37" s="830" t="s">
        <v>24</v>
      </c>
      <c r="U37" s="830"/>
      <c r="V37" s="830"/>
      <c r="W37" s="830"/>
      <c r="X37" s="830"/>
      <c r="Y37" s="830"/>
      <c r="Z37" s="830"/>
      <c r="AA37" s="830"/>
      <c r="AB37" s="831" t="s">
        <v>12</v>
      </c>
      <c r="AC37" s="828"/>
      <c r="AD37" s="828"/>
      <c r="AE37" s="832"/>
      <c r="AF37" s="832"/>
      <c r="AG37" s="832"/>
      <c r="AH37" s="832"/>
      <c r="AI37" s="832"/>
      <c r="AJ37" s="832"/>
      <c r="AK37" s="833"/>
    </row>
    <row r="38" ht="64.5" customHeight="1">
      <c r="A38" s="702"/>
      <c r="B38" s="821"/>
      <c r="C38" s="762"/>
      <c r="D38" s="834" t="s">
        <v>52</v>
      </c>
      <c r="E38" s="834" t="s">
        <v>53</v>
      </c>
      <c r="F38" s="821"/>
      <c r="G38" s="835" t="s">
        <v>54</v>
      </c>
      <c r="H38" s="836" t="s">
        <v>55</v>
      </c>
      <c r="I38" s="837"/>
      <c r="J38" s="838"/>
      <c r="K38" s="839"/>
      <c r="L38" s="840"/>
      <c r="M38" s="841" t="s">
        <v>57</v>
      </c>
      <c r="N38" s="841" t="s">
        <v>361</v>
      </c>
      <c r="O38" s="841" t="s">
        <v>362</v>
      </c>
      <c r="P38" s="841" t="s">
        <v>363</v>
      </c>
      <c r="Q38" s="832" t="s">
        <v>364</v>
      </c>
      <c r="R38" s="832" t="s">
        <v>365</v>
      </c>
      <c r="S38" s="842" t="s">
        <v>366</v>
      </c>
      <c r="T38" s="775" t="s">
        <v>367</v>
      </c>
      <c r="U38" s="780" t="s">
        <v>368</v>
      </c>
      <c r="V38" s="673" t="s">
        <v>369</v>
      </c>
      <c r="W38" s="674" t="s">
        <v>370</v>
      </c>
      <c r="X38" s="843" t="s">
        <v>371</v>
      </c>
      <c r="Y38" s="844" t="s">
        <v>355</v>
      </c>
      <c r="Z38" s="809" t="s">
        <v>39</v>
      </c>
      <c r="AA38" s="845" t="s">
        <v>44</v>
      </c>
      <c r="AB38" s="846" t="s">
        <v>14</v>
      </c>
      <c r="AC38" s="847" t="s">
        <v>372</v>
      </c>
      <c r="AD38" s="848" t="s">
        <v>15</v>
      </c>
      <c r="AE38" s="849" t="s">
        <v>17</v>
      </c>
      <c r="AF38" s="758" t="s">
        <v>373</v>
      </c>
      <c r="AG38" s="850" t="s">
        <v>374</v>
      </c>
      <c r="AH38" s="851" t="s">
        <v>375</v>
      </c>
      <c r="AI38" s="844" t="s">
        <v>22</v>
      </c>
      <c r="AJ38" s="844" t="s">
        <v>376</v>
      </c>
      <c r="AK38" s="852"/>
    </row>
    <row r="39">
      <c r="A39" s="724">
        <v>1</v>
      </c>
      <c r="B39" s="724">
        <v>2</v>
      </c>
      <c r="C39" s="723">
        <v>3</v>
      </c>
      <c r="D39" s="724">
        <v>4</v>
      </c>
      <c r="E39" s="724">
        <v>4</v>
      </c>
      <c r="F39" s="724">
        <v>5</v>
      </c>
      <c r="G39" s="725">
        <v>6</v>
      </c>
      <c r="H39" s="770">
        <v>7</v>
      </c>
      <c r="I39" s="724">
        <v>8</v>
      </c>
      <c r="J39" s="853">
        <v>9</v>
      </c>
      <c r="K39" s="854">
        <v>10</v>
      </c>
      <c r="L39" s="855">
        <f>M39+N39+O39+P39</f>
        <v>145</v>
      </c>
      <c r="M39" s="856">
        <v>59</v>
      </c>
      <c r="N39" s="856">
        <f>I44+I64+I66+I68+I116+I225</f>
        <v>25</v>
      </c>
      <c r="O39" s="856">
        <f>I123+I280+I281</f>
        <v>6</v>
      </c>
      <c r="P39" s="856">
        <f>I43+I122+I124+I130+I162+I164+I211+I213+I214+I266+I282+I283+I295</f>
        <v>55</v>
      </c>
      <c r="Q39" s="832"/>
      <c r="R39" s="711"/>
      <c r="S39" s="857"/>
      <c r="T39" s="820"/>
      <c r="U39" s="858"/>
      <c r="V39" s="859"/>
      <c r="W39" s="860"/>
      <c r="X39" s="861"/>
      <c r="Y39" s="862"/>
      <c r="Z39" s="863"/>
      <c r="AA39" s="864"/>
      <c r="AB39" s="865"/>
      <c r="AC39" s="866"/>
      <c r="AD39" s="867"/>
      <c r="AE39" s="868"/>
      <c r="AF39" s="869"/>
      <c r="AG39" s="870"/>
      <c r="AH39" s="832"/>
      <c r="AI39" s="862"/>
      <c r="AJ39" s="832"/>
      <c r="AK39" s="832"/>
    </row>
    <row r="40" ht="12.75" customHeight="1">
      <c r="A40" s="871" t="s">
        <v>58</v>
      </c>
      <c r="B40" s="872"/>
      <c r="C40" s="872"/>
      <c r="D40" s="872"/>
      <c r="E40" s="872"/>
      <c r="F40" s="872"/>
      <c r="G40" s="872"/>
      <c r="H40" s="872"/>
      <c r="I40" s="872"/>
      <c r="J40" s="873"/>
      <c r="K40" s="874"/>
      <c r="L40" s="855">
        <v>2798.1300000000001</v>
      </c>
      <c r="M40" s="875">
        <f>G42+G50+G51+G62+G63+G69+G100+G103+G104+G107+G114+G115+G117+G118+G119+G140+G148+G150+G161+G163+G187+G188+G189+G198+G199+G212+G219+G220+G226+G227+G236+G237+G240+G241+G262+G273+G284+G287+G295</f>
        <v>1930.3579999999999</v>
      </c>
      <c r="N40" s="856">
        <f>G44+G49+G55+G56+G61+G64+G65+G66+G68+G75+G76+G77+G83+G101+G116+G131+G194+G195+G207+G208+G225+G253+G263+G264+G265+G267+G274</f>
        <v>487</v>
      </c>
      <c r="O40" s="856">
        <f>G52+G95+G123+G160+G165+G206+G268+G280+G281</f>
        <v>55.799999999999997</v>
      </c>
      <c r="P40" s="856">
        <f>G43+G102+G122+G124+G130+G162+G164+G211+G213+G214+G266+G282+G283+G295</f>
        <v>324.97300000000001</v>
      </c>
      <c r="Q40" s="832"/>
      <c r="R40" s="711"/>
      <c r="S40" s="857"/>
      <c r="T40" s="820"/>
      <c r="U40" s="858"/>
      <c r="V40" s="859"/>
      <c r="W40" s="860"/>
      <c r="X40" s="861"/>
      <c r="Y40" s="862"/>
      <c r="Z40" s="863"/>
      <c r="AA40" s="864"/>
      <c r="AB40" s="865"/>
      <c r="AC40" s="866"/>
      <c r="AD40" s="867"/>
      <c r="AE40" s="868"/>
      <c r="AF40" s="869"/>
      <c r="AG40" s="870"/>
      <c r="AH40" s="832"/>
      <c r="AI40" s="862"/>
      <c r="AJ40" s="832"/>
      <c r="AK40" s="832"/>
    </row>
    <row r="41" ht="15.75" customHeight="1">
      <c r="A41" s="876" t="s">
        <v>377</v>
      </c>
      <c r="B41" s="876"/>
      <c r="C41" s="876"/>
      <c r="D41" s="876"/>
      <c r="E41" s="876"/>
      <c r="F41" s="876"/>
      <c r="G41" s="876"/>
      <c r="H41" s="876"/>
      <c r="I41" s="876"/>
      <c r="J41" s="877"/>
      <c r="K41" s="878"/>
      <c r="L41" s="879"/>
      <c r="M41" s="880"/>
      <c r="N41" s="880"/>
      <c r="O41" s="880"/>
      <c r="P41" s="880"/>
      <c r="Q41" s="832"/>
      <c r="R41" s="711"/>
      <c r="S41" s="857"/>
      <c r="T41" s="820"/>
      <c r="U41" s="858"/>
      <c r="V41" s="859"/>
      <c r="W41" s="860"/>
      <c r="X41" s="861"/>
      <c r="Y41" s="862"/>
      <c r="Z41" s="863"/>
      <c r="AA41" s="864"/>
      <c r="AB41" s="865"/>
      <c r="AC41" s="866"/>
      <c r="AD41" s="867"/>
      <c r="AE41" s="868"/>
      <c r="AF41" s="869"/>
      <c r="AG41" s="870"/>
      <c r="AH41" s="832"/>
      <c r="AI41" s="862"/>
      <c r="AJ41" s="832"/>
      <c r="AK41" s="832"/>
    </row>
    <row r="42">
      <c r="A42" s="881">
        <v>1</v>
      </c>
      <c r="B42" s="792" t="s">
        <v>378</v>
      </c>
      <c r="C42" s="792" t="s">
        <v>379</v>
      </c>
      <c r="D42" s="881">
        <v>1000</v>
      </c>
      <c r="E42" s="881"/>
      <c r="F42" s="881">
        <v>2026</v>
      </c>
      <c r="G42" s="882">
        <v>10</v>
      </c>
      <c r="H42" s="883">
        <v>10</v>
      </c>
      <c r="I42" s="884"/>
      <c r="J42" s="885">
        <v>0.69999999999999996</v>
      </c>
      <c r="K42" s="886"/>
      <c r="L42" s="855"/>
      <c r="M42" s="887">
        <v>1</v>
      </c>
      <c r="N42" s="887"/>
      <c r="O42" s="887"/>
      <c r="P42" s="887"/>
      <c r="Q42" s="832"/>
      <c r="R42" s="711">
        <v>1</v>
      </c>
      <c r="S42" s="857"/>
      <c r="T42" s="820"/>
      <c r="U42" s="858"/>
      <c r="V42" s="859"/>
      <c r="W42" s="860">
        <v>1</v>
      </c>
      <c r="X42" s="861"/>
      <c r="Y42" s="862"/>
      <c r="Z42" s="863"/>
      <c r="AA42" s="864"/>
      <c r="AB42" s="865"/>
      <c r="AC42" s="866"/>
      <c r="AD42" s="867"/>
      <c r="AE42" s="868"/>
      <c r="AF42" s="869"/>
      <c r="AG42" s="870"/>
      <c r="AH42" s="832"/>
      <c r="AI42" s="862"/>
      <c r="AJ42" s="832"/>
      <c r="AK42" s="832"/>
    </row>
    <row r="43">
      <c r="A43" s="881">
        <v>2</v>
      </c>
      <c r="B43" s="845" t="s">
        <v>378</v>
      </c>
      <c r="C43" s="845" t="s">
        <v>253</v>
      </c>
      <c r="D43" s="888"/>
      <c r="E43" s="888">
        <v>7</v>
      </c>
      <c r="F43" s="888">
        <v>2024</v>
      </c>
      <c r="G43" s="889">
        <v>1.3999999999999999</v>
      </c>
      <c r="H43" s="890">
        <v>1.3999999999999999</v>
      </c>
      <c r="I43" s="891">
        <v>1</v>
      </c>
      <c r="J43" s="892"/>
      <c r="K43" s="893">
        <v>2024</v>
      </c>
      <c r="L43" s="855"/>
      <c r="M43" s="887"/>
      <c r="N43" s="887"/>
      <c r="O43" s="887"/>
      <c r="P43" s="887">
        <v>1</v>
      </c>
      <c r="Q43" s="832">
        <v>1</v>
      </c>
      <c r="R43" s="711"/>
      <c r="S43" s="857"/>
      <c r="T43" s="820"/>
      <c r="U43" s="858"/>
      <c r="V43" s="859"/>
      <c r="W43" s="860"/>
      <c r="X43" s="861"/>
      <c r="Y43" s="862"/>
      <c r="Z43" s="863"/>
      <c r="AA43" s="864">
        <v>1</v>
      </c>
      <c r="AB43" s="865"/>
      <c r="AC43" s="866"/>
      <c r="AD43" s="867"/>
      <c r="AE43" s="868"/>
      <c r="AF43" s="869"/>
      <c r="AG43" s="870"/>
      <c r="AH43" s="832"/>
      <c r="AI43" s="862"/>
      <c r="AJ43" s="832"/>
      <c r="AK43" s="832"/>
    </row>
    <row r="44" ht="15" customHeight="1">
      <c r="A44" s="759">
        <v>3</v>
      </c>
      <c r="B44" s="758" t="s">
        <v>380</v>
      </c>
      <c r="C44" s="758" t="s">
        <v>381</v>
      </c>
      <c r="D44" s="758"/>
      <c r="E44" s="759"/>
      <c r="F44" s="759">
        <v>2025</v>
      </c>
      <c r="G44" s="760">
        <v>20</v>
      </c>
      <c r="H44" s="894">
        <v>10</v>
      </c>
      <c r="I44" s="895">
        <v>10</v>
      </c>
      <c r="J44" s="896">
        <v>0.29999999999999999</v>
      </c>
      <c r="K44" s="897"/>
      <c r="L44" s="855"/>
      <c r="M44" s="887"/>
      <c r="N44" s="887">
        <v>1</v>
      </c>
      <c r="O44" s="887"/>
      <c r="P44" s="887"/>
      <c r="Q44" s="832"/>
      <c r="R44" s="711">
        <v>1</v>
      </c>
      <c r="S44" s="857"/>
      <c r="T44" s="820"/>
      <c r="U44" s="858"/>
      <c r="V44" s="859"/>
      <c r="W44" s="860"/>
      <c r="X44" s="861"/>
      <c r="Y44" s="862"/>
      <c r="Z44" s="863"/>
      <c r="AA44" s="864"/>
      <c r="AB44" s="865"/>
      <c r="AC44" s="866"/>
      <c r="AD44" s="867"/>
      <c r="AE44" s="868"/>
      <c r="AF44" s="869">
        <v>1</v>
      </c>
      <c r="AG44" s="870"/>
      <c r="AH44" s="832"/>
      <c r="AI44" s="862"/>
      <c r="AJ44" s="832"/>
      <c r="AK44" s="832"/>
    </row>
    <row r="45" s="898" customFormat="1">
      <c r="A45" s="763">
        <v>3</v>
      </c>
      <c r="B45" s="821" t="s">
        <v>45</v>
      </c>
      <c r="C45" s="762"/>
      <c r="D45" s="821">
        <f>SUM(D42:D44)</f>
        <v>1000</v>
      </c>
      <c r="E45" s="821">
        <f>SUM(E42:E44)</f>
        <v>7</v>
      </c>
      <c r="F45" s="821">
        <v>3</v>
      </c>
      <c r="G45" s="899">
        <f>SUM(G42:G44)</f>
        <v>31.399999999999999</v>
      </c>
      <c r="H45" s="821">
        <f>SUM(H42:H44)</f>
        <v>21.399999999999999</v>
      </c>
      <c r="I45" s="821">
        <f>SUM(I42:I44)</f>
        <v>11</v>
      </c>
      <c r="J45" s="900"/>
      <c r="K45" s="901"/>
      <c r="L45" s="902">
        <v>3</v>
      </c>
      <c r="M45" s="903"/>
      <c r="N45" s="903"/>
      <c r="O45" s="903"/>
      <c r="P45" s="903"/>
      <c r="Q45" s="904"/>
      <c r="R45" s="905"/>
      <c r="S45" s="906"/>
      <c r="T45" s="907"/>
      <c r="U45" s="908"/>
      <c r="V45" s="909"/>
      <c r="W45" s="910"/>
      <c r="X45" s="911"/>
      <c r="Y45" s="912"/>
      <c r="Z45" s="913"/>
      <c r="AA45" s="914"/>
      <c r="AB45" s="915"/>
      <c r="AC45" s="916"/>
      <c r="AD45" s="917"/>
      <c r="AE45" s="918"/>
      <c r="AF45" s="919"/>
      <c r="AG45" s="920"/>
      <c r="AH45" s="904"/>
      <c r="AI45" s="912"/>
      <c r="AJ45" s="904"/>
      <c r="AK45" s="904"/>
      <c r="AL45" s="921"/>
      <c r="AM45" s="922"/>
    </row>
    <row r="46" ht="15.75" customHeight="1">
      <c r="A46" s="871" t="s">
        <v>60</v>
      </c>
      <c r="B46" s="872"/>
      <c r="C46" s="872"/>
      <c r="D46" s="872"/>
      <c r="E46" s="872"/>
      <c r="F46" s="872"/>
      <c r="G46" s="872"/>
      <c r="H46" s="872"/>
      <c r="I46" s="872"/>
      <c r="J46" s="873"/>
      <c r="K46" s="874"/>
      <c r="L46" s="855"/>
      <c r="M46" s="887"/>
      <c r="N46" s="887"/>
      <c r="O46" s="887"/>
      <c r="P46" s="887"/>
      <c r="Q46" s="832"/>
      <c r="R46" s="711"/>
      <c r="S46" s="857"/>
      <c r="T46" s="820"/>
      <c r="U46" s="858"/>
      <c r="V46" s="859"/>
      <c r="W46" s="860"/>
      <c r="X46" s="861"/>
      <c r="Y46" s="862"/>
      <c r="Z46" s="863"/>
      <c r="AA46" s="864"/>
      <c r="AB46" s="865"/>
      <c r="AC46" s="866"/>
      <c r="AD46" s="867"/>
      <c r="AE46" s="868"/>
      <c r="AF46" s="869"/>
      <c r="AG46" s="870"/>
      <c r="AH46" s="832"/>
      <c r="AI46" s="862"/>
      <c r="AJ46" s="832"/>
      <c r="AK46" s="832"/>
    </row>
    <row r="47" ht="15.75" customHeight="1">
      <c r="A47" s="923" t="s">
        <v>61</v>
      </c>
      <c r="B47" s="876"/>
      <c r="C47" s="876"/>
      <c r="D47" s="876"/>
      <c r="E47" s="876"/>
      <c r="F47" s="876"/>
      <c r="G47" s="876"/>
      <c r="H47" s="876"/>
      <c r="I47" s="876"/>
      <c r="J47" s="877"/>
      <c r="K47" s="924"/>
      <c r="L47" s="855"/>
      <c r="M47" s="887"/>
      <c r="N47" s="887"/>
      <c r="O47" s="887"/>
      <c r="P47" s="887"/>
      <c r="Q47" s="832"/>
      <c r="R47" s="925"/>
      <c r="S47" s="926"/>
      <c r="T47" s="820"/>
      <c r="U47" s="858"/>
      <c r="V47" s="859"/>
      <c r="W47" s="860"/>
      <c r="X47" s="861"/>
      <c r="Y47" s="862"/>
      <c r="Z47" s="863"/>
      <c r="AA47" s="864"/>
      <c r="AB47" s="865"/>
      <c r="AC47" s="866"/>
      <c r="AD47" s="867"/>
      <c r="AE47" s="868"/>
      <c r="AF47" s="869"/>
      <c r="AG47" s="870"/>
      <c r="AH47" s="832"/>
      <c r="AI47" s="862"/>
      <c r="AJ47" s="832"/>
      <c r="AK47" s="832"/>
    </row>
    <row r="48" ht="30.75" customHeight="1">
      <c r="A48" s="785" t="s">
        <v>382</v>
      </c>
      <c r="B48" s="784" t="s">
        <v>383</v>
      </c>
      <c r="C48" s="784" t="s">
        <v>384</v>
      </c>
      <c r="D48" s="785">
        <v>70</v>
      </c>
      <c r="E48" s="785"/>
      <c r="F48" s="785" t="s">
        <v>385</v>
      </c>
      <c r="G48" s="786">
        <v>3</v>
      </c>
      <c r="H48" s="785">
        <v>3</v>
      </c>
      <c r="I48" s="785"/>
      <c r="J48" s="927" t="s">
        <v>386</v>
      </c>
      <c r="K48" s="928" t="s">
        <v>387</v>
      </c>
      <c r="L48" s="929"/>
      <c r="M48" s="930">
        <v>1</v>
      </c>
      <c r="N48" s="930"/>
      <c r="O48" s="930"/>
      <c r="P48" s="930"/>
      <c r="Q48" s="832"/>
      <c r="R48" s="925">
        <v>1</v>
      </c>
      <c r="S48" s="926"/>
      <c r="T48" s="820"/>
      <c r="U48" s="858"/>
      <c r="V48" s="859">
        <v>1</v>
      </c>
      <c r="W48" s="860"/>
      <c r="X48" s="861"/>
      <c r="Y48" s="862"/>
      <c r="Z48" s="863"/>
      <c r="AA48" s="864"/>
      <c r="AB48" s="865"/>
      <c r="AC48" s="866"/>
      <c r="AD48" s="867"/>
      <c r="AE48" s="868"/>
      <c r="AF48" s="869"/>
      <c r="AG48" s="870"/>
      <c r="AH48" s="832"/>
      <c r="AI48" s="862"/>
      <c r="AJ48" s="832"/>
      <c r="AK48" s="832"/>
    </row>
    <row r="49" ht="56.25" customHeight="1">
      <c r="A49" s="759" t="s">
        <v>388</v>
      </c>
      <c r="B49" s="758" t="s">
        <v>389</v>
      </c>
      <c r="C49" s="758" t="s">
        <v>390</v>
      </c>
      <c r="D49" s="759"/>
      <c r="E49" s="759">
        <v>5000</v>
      </c>
      <c r="F49" s="759" t="s">
        <v>64</v>
      </c>
      <c r="G49" s="760">
        <f>+G55+G56+G64+G65+G75+G76+G77+G116+G131+G194+G195+G207+G208+G263+G265+G267+G274</f>
        <v>139</v>
      </c>
      <c r="H49" s="759">
        <v>83</v>
      </c>
      <c r="I49" s="759" t="s">
        <v>391</v>
      </c>
      <c r="J49" s="931" t="s">
        <v>392</v>
      </c>
      <c r="K49" s="932" t="s">
        <v>393</v>
      </c>
      <c r="L49" s="929"/>
      <c r="M49" s="930"/>
      <c r="N49" s="930">
        <v>1</v>
      </c>
      <c r="O49" s="930"/>
      <c r="P49" s="930"/>
      <c r="Q49" s="832"/>
      <c r="R49" s="711">
        <v>1</v>
      </c>
      <c r="S49" s="857"/>
      <c r="T49" s="820"/>
      <c r="U49" s="858"/>
      <c r="V49" s="859"/>
      <c r="W49" s="860"/>
      <c r="X49" s="861"/>
      <c r="Y49" s="862"/>
      <c r="Z49" s="863"/>
      <c r="AA49" s="864"/>
      <c r="AB49" s="865"/>
      <c r="AC49" s="866"/>
      <c r="AD49" s="867">
        <v>1</v>
      </c>
      <c r="AE49" s="868"/>
      <c r="AF49" s="869"/>
      <c r="AG49" s="870"/>
      <c r="AH49" s="832"/>
      <c r="AI49" s="862"/>
      <c r="AJ49" s="832"/>
      <c r="AK49" s="832"/>
    </row>
    <row r="50" ht="41.25" customHeight="1">
      <c r="A50" s="781" t="s">
        <v>394</v>
      </c>
      <c r="B50" s="780" t="s">
        <v>62</v>
      </c>
      <c r="C50" s="780" t="s">
        <v>63</v>
      </c>
      <c r="D50" s="781">
        <v>200</v>
      </c>
      <c r="E50" s="781"/>
      <c r="F50" s="781" t="s">
        <v>64</v>
      </c>
      <c r="G50" s="782">
        <v>60</v>
      </c>
      <c r="H50" s="781">
        <v>60</v>
      </c>
      <c r="I50" s="781"/>
      <c r="J50" s="933" t="s">
        <v>395</v>
      </c>
      <c r="K50" s="934" t="s">
        <v>396</v>
      </c>
      <c r="L50" s="929"/>
      <c r="M50" s="930">
        <v>1</v>
      </c>
      <c r="N50" s="930"/>
      <c r="O50" s="930"/>
      <c r="P50" s="930"/>
      <c r="Q50" s="832"/>
      <c r="R50" s="711">
        <v>1</v>
      </c>
      <c r="S50" s="857"/>
      <c r="T50" s="820">
        <v>1</v>
      </c>
      <c r="U50" s="858"/>
      <c r="V50" s="859"/>
      <c r="W50" s="860"/>
      <c r="X50" s="861"/>
      <c r="Y50" s="862"/>
      <c r="Z50" s="863"/>
      <c r="AA50" s="864"/>
      <c r="AB50" s="865"/>
      <c r="AC50" s="866"/>
      <c r="AD50" s="867"/>
      <c r="AE50" s="868"/>
      <c r="AF50" s="869"/>
      <c r="AG50" s="870"/>
      <c r="AH50" s="832"/>
      <c r="AI50" s="862"/>
      <c r="AJ50" s="832"/>
      <c r="AK50" s="832"/>
    </row>
    <row r="51" ht="15" customHeight="1">
      <c r="A51" s="433" t="s">
        <v>397</v>
      </c>
      <c r="B51" s="775" t="s">
        <v>62</v>
      </c>
      <c r="C51" s="775" t="s">
        <v>65</v>
      </c>
      <c r="D51" s="433">
        <v>60</v>
      </c>
      <c r="E51" s="433"/>
      <c r="F51" s="433" t="s">
        <v>66</v>
      </c>
      <c r="G51" s="777">
        <v>12</v>
      </c>
      <c r="H51" s="433">
        <v>12</v>
      </c>
      <c r="I51" s="433"/>
      <c r="J51" s="935" t="s">
        <v>398</v>
      </c>
      <c r="K51" s="936" t="s">
        <v>399</v>
      </c>
      <c r="L51" s="929"/>
      <c r="M51" s="930">
        <v>1</v>
      </c>
      <c r="N51" s="930"/>
      <c r="O51" s="930"/>
      <c r="P51" s="930"/>
      <c r="Q51" s="832"/>
      <c r="R51" s="711">
        <v>1</v>
      </c>
      <c r="S51" s="857"/>
      <c r="T51" s="820">
        <v>1</v>
      </c>
      <c r="U51" s="858"/>
      <c r="V51" s="859"/>
      <c r="W51" s="860"/>
      <c r="X51" s="861"/>
      <c r="Y51" s="862"/>
      <c r="Z51" s="863"/>
      <c r="AA51" s="864"/>
      <c r="AB51" s="865"/>
      <c r="AC51" s="866"/>
      <c r="AD51" s="867"/>
      <c r="AE51" s="868"/>
      <c r="AF51" s="869"/>
      <c r="AG51" s="870"/>
      <c r="AH51" s="832"/>
      <c r="AI51" s="862"/>
      <c r="AJ51" s="832"/>
      <c r="AK51" s="832"/>
    </row>
    <row r="52" ht="25.5">
      <c r="A52" s="738" t="s">
        <v>400</v>
      </c>
      <c r="B52" s="737" t="s">
        <v>62</v>
      </c>
      <c r="C52" s="737" t="s">
        <v>401</v>
      </c>
      <c r="D52" s="738"/>
      <c r="E52" s="738">
        <v>750</v>
      </c>
      <c r="F52" s="738">
        <v>2024</v>
      </c>
      <c r="G52" s="739">
        <v>4</v>
      </c>
      <c r="H52" s="738">
        <v>4</v>
      </c>
      <c r="I52" s="738" t="s">
        <v>391</v>
      </c>
      <c r="J52" s="937"/>
      <c r="K52" s="938">
        <v>2024</v>
      </c>
      <c r="L52" s="929"/>
      <c r="M52" s="930"/>
      <c r="N52" s="930"/>
      <c r="O52" s="930">
        <v>1</v>
      </c>
      <c r="P52" s="930"/>
      <c r="Q52" s="832"/>
      <c r="R52" s="711">
        <v>1</v>
      </c>
      <c r="S52" s="857"/>
      <c r="T52" s="820"/>
      <c r="U52" s="858"/>
      <c r="V52" s="859"/>
      <c r="W52" s="860"/>
      <c r="X52" s="861"/>
      <c r="Y52" s="862"/>
      <c r="Z52" s="863"/>
      <c r="AA52" s="864"/>
      <c r="AB52" s="865"/>
      <c r="AC52" s="866"/>
      <c r="AD52" s="867"/>
      <c r="AE52" s="868">
        <v>1</v>
      </c>
      <c r="AF52" s="869"/>
      <c r="AG52" s="870"/>
      <c r="AH52" s="832"/>
      <c r="AI52" s="862"/>
      <c r="AJ52" s="832"/>
      <c r="AK52" s="832"/>
    </row>
    <row r="53" ht="15.75" customHeight="1">
      <c r="A53" s="939">
        <v>5</v>
      </c>
      <c r="B53" s="940" t="s">
        <v>70</v>
      </c>
      <c r="C53" s="941"/>
      <c r="D53" s="939">
        <f>SUM(D48:D52)</f>
        <v>330</v>
      </c>
      <c r="E53" s="939"/>
      <c r="F53" s="939"/>
      <c r="G53" s="942">
        <f>SUM(G48:G52)</f>
        <v>218</v>
      </c>
      <c r="H53" s="939">
        <f>SUM(H48:H52)</f>
        <v>162</v>
      </c>
      <c r="I53" s="939">
        <f>SUM(I48:I52)</f>
        <v>0</v>
      </c>
      <c r="J53" s="790"/>
      <c r="K53" s="943"/>
      <c r="L53" s="944">
        <v>5</v>
      </c>
      <c r="M53" s="887"/>
      <c r="N53" s="887"/>
      <c r="O53" s="887"/>
      <c r="P53" s="887"/>
      <c r="Q53" s="832"/>
      <c r="R53" s="711"/>
      <c r="S53" s="857"/>
      <c r="T53" s="820"/>
      <c r="U53" s="858"/>
      <c r="V53" s="859"/>
      <c r="W53" s="860"/>
      <c r="X53" s="861"/>
      <c r="Y53" s="862"/>
      <c r="Z53" s="863"/>
      <c r="AA53" s="864"/>
      <c r="AB53" s="865"/>
      <c r="AC53" s="866"/>
      <c r="AD53" s="867"/>
      <c r="AE53" s="868"/>
      <c r="AF53" s="869"/>
      <c r="AG53" s="870"/>
      <c r="AH53" s="832"/>
      <c r="AI53" s="862"/>
      <c r="AJ53" s="832"/>
      <c r="AK53" s="832"/>
    </row>
    <row r="54" ht="15.75" customHeight="1">
      <c r="A54" s="945" t="s">
        <v>71</v>
      </c>
      <c r="B54" s="946"/>
      <c r="C54" s="946"/>
      <c r="D54" s="946"/>
      <c r="E54" s="946"/>
      <c r="F54" s="946"/>
      <c r="G54" s="946"/>
      <c r="H54" s="946"/>
      <c r="I54" s="946"/>
      <c r="J54" s="947"/>
      <c r="K54" s="948"/>
      <c r="L54" s="855"/>
      <c r="M54" s="887"/>
      <c r="N54" s="887"/>
      <c r="O54" s="887"/>
      <c r="P54" s="887"/>
      <c r="Q54" s="832"/>
      <c r="R54" s="711"/>
      <c r="S54" s="857"/>
      <c r="T54" s="820"/>
      <c r="U54" s="858"/>
      <c r="V54" s="859"/>
      <c r="W54" s="860"/>
      <c r="X54" s="861"/>
      <c r="Y54" s="862"/>
      <c r="Z54" s="863"/>
      <c r="AA54" s="864"/>
      <c r="AB54" s="865"/>
      <c r="AC54" s="866"/>
      <c r="AD54" s="867"/>
      <c r="AE54" s="868"/>
      <c r="AF54" s="869"/>
      <c r="AG54" s="870"/>
      <c r="AH54" s="832"/>
      <c r="AI54" s="862"/>
      <c r="AJ54" s="832"/>
      <c r="AK54" s="832"/>
    </row>
    <row r="55" ht="30.75" customHeight="1">
      <c r="A55" s="949">
        <v>1</v>
      </c>
      <c r="B55" s="950" t="s">
        <v>402</v>
      </c>
      <c r="C55" s="951" t="s">
        <v>403</v>
      </c>
      <c r="D55" s="949"/>
      <c r="E55" s="952">
        <v>1000</v>
      </c>
      <c r="F55" s="953" t="s">
        <v>404</v>
      </c>
      <c r="G55" s="954">
        <v>5</v>
      </c>
      <c r="H55" s="954">
        <v>5</v>
      </c>
      <c r="I55" s="955" t="s">
        <v>391</v>
      </c>
      <c r="J55" s="956" t="s">
        <v>405</v>
      </c>
      <c r="K55" s="957" t="s">
        <v>406</v>
      </c>
      <c r="L55" s="958"/>
      <c r="M55" s="959"/>
      <c r="N55" s="959">
        <v>1</v>
      </c>
      <c r="O55" s="959"/>
      <c r="P55" s="959"/>
      <c r="Q55" s="832">
        <v>1</v>
      </c>
      <c r="R55" s="711"/>
      <c r="S55" s="857"/>
      <c r="T55" s="820"/>
      <c r="U55" s="858"/>
      <c r="V55" s="859"/>
      <c r="W55" s="860"/>
      <c r="X55" s="861"/>
      <c r="Y55" s="862"/>
      <c r="Z55" s="863"/>
      <c r="AA55" s="864"/>
      <c r="AB55" s="865"/>
      <c r="AC55" s="866"/>
      <c r="AD55" s="867">
        <v>1</v>
      </c>
      <c r="AE55" s="868"/>
      <c r="AF55" s="869"/>
      <c r="AG55" s="870"/>
      <c r="AH55" s="832"/>
      <c r="AI55" s="862"/>
      <c r="AJ55" s="832"/>
      <c r="AK55" s="832"/>
    </row>
    <row r="56" ht="33" customHeight="1">
      <c r="A56" s="949">
        <v>2</v>
      </c>
      <c r="B56" s="960" t="s">
        <v>407</v>
      </c>
      <c r="C56" s="961" t="s">
        <v>408</v>
      </c>
      <c r="D56" s="949"/>
      <c r="E56" s="952">
        <v>1000</v>
      </c>
      <c r="F56" s="953">
        <v>2024</v>
      </c>
      <c r="G56" s="962">
        <v>4.5</v>
      </c>
      <c r="H56" s="963">
        <v>4.5</v>
      </c>
      <c r="I56" s="963" t="s">
        <v>391</v>
      </c>
      <c r="J56" s="956" t="s">
        <v>409</v>
      </c>
      <c r="K56" s="957" t="s">
        <v>406</v>
      </c>
      <c r="L56" s="958"/>
      <c r="M56" s="959"/>
      <c r="N56" s="959">
        <v>1</v>
      </c>
      <c r="O56" s="959"/>
      <c r="P56" s="959"/>
      <c r="Q56" s="832">
        <v>1</v>
      </c>
      <c r="R56" s="905"/>
      <c r="S56" s="906"/>
      <c r="T56" s="820"/>
      <c r="U56" s="858"/>
      <c r="V56" s="859"/>
      <c r="W56" s="860"/>
      <c r="X56" s="861"/>
      <c r="Y56" s="862"/>
      <c r="Z56" s="863"/>
      <c r="AA56" s="864"/>
      <c r="AB56" s="865"/>
      <c r="AC56" s="866"/>
      <c r="AD56" s="867">
        <v>1</v>
      </c>
      <c r="AE56" s="868"/>
      <c r="AF56" s="869"/>
      <c r="AG56" s="870"/>
      <c r="AH56" s="832"/>
      <c r="AI56" s="862"/>
      <c r="AJ56" s="832"/>
      <c r="AK56" s="832"/>
    </row>
    <row r="57">
      <c r="A57" s="939">
        <v>2</v>
      </c>
      <c r="B57" s="964" t="s">
        <v>70</v>
      </c>
      <c r="C57" s="723"/>
      <c r="D57" s="939">
        <f>SUM(D55:D56)</f>
        <v>0</v>
      </c>
      <c r="E57" s="763">
        <f>E55+E56</f>
        <v>2000</v>
      </c>
      <c r="F57" s="724">
        <v>2</v>
      </c>
      <c r="G57" s="764">
        <f>SUM(G55:G56)</f>
        <v>9.5</v>
      </c>
      <c r="H57" s="764">
        <f>SUM(H55:H56)</f>
        <v>9.5</v>
      </c>
      <c r="I57" s="965"/>
      <c r="J57" s="966"/>
      <c r="K57" s="854"/>
      <c r="L57" s="944">
        <v>2</v>
      </c>
      <c r="M57" s="887"/>
      <c r="N57" s="887"/>
      <c r="O57" s="887"/>
      <c r="P57" s="887"/>
      <c r="Q57" s="832"/>
      <c r="R57" s="711"/>
      <c r="S57" s="857"/>
      <c r="T57" s="820"/>
      <c r="U57" s="858"/>
      <c r="V57" s="859"/>
      <c r="W57" s="860"/>
      <c r="X57" s="861"/>
      <c r="Y57" s="862"/>
      <c r="Z57" s="863"/>
      <c r="AA57" s="864"/>
      <c r="AB57" s="865"/>
      <c r="AC57" s="866"/>
      <c r="AD57" s="867"/>
      <c r="AE57" s="868"/>
      <c r="AF57" s="869"/>
      <c r="AG57" s="870"/>
      <c r="AH57" s="832"/>
      <c r="AI57" s="862"/>
      <c r="AJ57" s="832"/>
      <c r="AK57" s="832"/>
    </row>
    <row r="58" s="691" customFormat="1">
      <c r="A58" s="763">
        <f>A53+A57</f>
        <v>7</v>
      </c>
      <c r="B58" s="967" t="s">
        <v>75</v>
      </c>
      <c r="C58" s="723"/>
      <c r="D58" s="692"/>
      <c r="E58" s="692"/>
      <c r="F58" s="968">
        <v>7</v>
      </c>
      <c r="G58" s="969">
        <f>G53+G57</f>
        <v>227.5</v>
      </c>
      <c r="H58" s="969">
        <f>H53+H57</f>
        <v>171.5</v>
      </c>
      <c r="I58" s="970">
        <v>0</v>
      </c>
      <c r="J58" s="966"/>
      <c r="K58" s="854"/>
      <c r="L58" s="855"/>
      <c r="M58" s="887"/>
      <c r="N58" s="887"/>
      <c r="O58" s="887"/>
      <c r="P58" s="887"/>
      <c r="Q58" s="816"/>
      <c r="R58" s="925"/>
      <c r="S58" s="926"/>
      <c r="T58" s="820"/>
      <c r="U58" s="858"/>
      <c r="V58" s="859"/>
      <c r="W58" s="860"/>
      <c r="X58" s="861"/>
      <c r="Y58" s="862"/>
      <c r="Z58" s="863"/>
      <c r="AA58" s="864"/>
      <c r="AB58" s="865"/>
      <c r="AC58" s="866"/>
      <c r="AD58" s="867"/>
      <c r="AE58" s="868"/>
      <c r="AF58" s="869"/>
      <c r="AG58" s="870"/>
      <c r="AH58" s="816"/>
      <c r="AI58" s="862"/>
      <c r="AJ58" s="816"/>
      <c r="AK58" s="816"/>
      <c r="AL58" s="690"/>
    </row>
    <row r="59" ht="12.75" customHeight="1">
      <c r="A59" s="871" t="s">
        <v>76</v>
      </c>
      <c r="B59" s="872"/>
      <c r="C59" s="872"/>
      <c r="D59" s="872"/>
      <c r="E59" s="872"/>
      <c r="F59" s="872"/>
      <c r="G59" s="872"/>
      <c r="H59" s="872"/>
      <c r="I59" s="872"/>
      <c r="J59" s="873"/>
      <c r="K59" s="874"/>
      <c r="L59" s="855"/>
      <c r="M59" s="887"/>
      <c r="N59" s="887"/>
      <c r="O59" s="887"/>
      <c r="P59" s="887"/>
      <c r="Q59" s="832"/>
      <c r="R59" s="925"/>
      <c r="S59" s="926"/>
      <c r="T59" s="820"/>
      <c r="U59" s="858"/>
      <c r="V59" s="859"/>
      <c r="W59" s="860"/>
      <c r="X59" s="861"/>
      <c r="Y59" s="862"/>
      <c r="Z59" s="863"/>
      <c r="AA59" s="864"/>
      <c r="AB59" s="865"/>
      <c r="AC59" s="866"/>
      <c r="AD59" s="867"/>
      <c r="AE59" s="868"/>
      <c r="AF59" s="869"/>
      <c r="AG59" s="870"/>
      <c r="AH59" s="832"/>
      <c r="AI59" s="862"/>
      <c r="AJ59" s="832"/>
      <c r="AK59" s="832"/>
    </row>
    <row r="60" ht="15.75" customHeight="1">
      <c r="A60" s="971" t="s">
        <v>410</v>
      </c>
      <c r="B60" s="972"/>
      <c r="C60" s="972"/>
      <c r="D60" s="972"/>
      <c r="E60" s="972"/>
      <c r="F60" s="972"/>
      <c r="G60" s="972"/>
      <c r="H60" s="972"/>
      <c r="I60" s="972"/>
      <c r="J60" s="973"/>
      <c r="K60" s="974"/>
      <c r="L60" s="855"/>
      <c r="M60" s="887"/>
      <c r="N60" s="887"/>
      <c r="O60" s="887"/>
      <c r="P60" s="887"/>
      <c r="Q60" s="832"/>
      <c r="R60" s="925"/>
      <c r="S60" s="926"/>
      <c r="T60" s="820"/>
      <c r="U60" s="858"/>
      <c r="V60" s="859"/>
      <c r="W60" s="860"/>
      <c r="X60" s="861"/>
      <c r="Y60" s="862"/>
      <c r="Z60" s="863"/>
      <c r="AA60" s="864"/>
      <c r="AB60" s="865"/>
      <c r="AC60" s="866"/>
      <c r="AD60" s="867"/>
      <c r="AE60" s="868"/>
      <c r="AF60" s="869"/>
      <c r="AG60" s="870"/>
      <c r="AH60" s="832"/>
      <c r="AI60" s="862"/>
      <c r="AJ60" s="832"/>
      <c r="AK60" s="832"/>
    </row>
    <row r="61" ht="25.5">
      <c r="A61" s="975">
        <v>1</v>
      </c>
      <c r="B61" s="976" t="s">
        <v>411</v>
      </c>
      <c r="C61" s="977" t="s">
        <v>412</v>
      </c>
      <c r="D61" s="978"/>
      <c r="E61" s="978">
        <v>40</v>
      </c>
      <c r="F61" s="978" t="s">
        <v>413</v>
      </c>
      <c r="G61" s="979">
        <v>4</v>
      </c>
      <c r="H61" s="980">
        <v>4</v>
      </c>
      <c r="I61" s="980"/>
      <c r="J61" s="981" t="s">
        <v>414</v>
      </c>
      <c r="K61" s="982"/>
      <c r="L61" s="855"/>
      <c r="M61" s="887"/>
      <c r="N61" s="887">
        <v>1</v>
      </c>
      <c r="O61" s="887"/>
      <c r="P61" s="887"/>
      <c r="Q61" s="832"/>
      <c r="R61" s="925">
        <v>1</v>
      </c>
      <c r="S61" s="926"/>
      <c r="T61" s="820"/>
      <c r="U61" s="858"/>
      <c r="V61" s="859"/>
      <c r="W61" s="860"/>
      <c r="X61" s="861"/>
      <c r="Y61" s="862"/>
      <c r="Z61" s="863"/>
      <c r="AA61" s="864"/>
      <c r="AB61" s="865">
        <v>1</v>
      </c>
      <c r="AC61" s="866"/>
      <c r="AD61" s="867"/>
      <c r="AE61" s="868"/>
      <c r="AF61" s="869"/>
      <c r="AG61" s="870"/>
      <c r="AH61" s="832"/>
      <c r="AI61" s="862"/>
      <c r="AJ61" s="832"/>
      <c r="AK61" s="832"/>
    </row>
    <row r="62">
      <c r="A62" s="983">
        <v>2</v>
      </c>
      <c r="B62" s="780" t="s">
        <v>415</v>
      </c>
      <c r="C62" s="780" t="s">
        <v>416</v>
      </c>
      <c r="D62" s="781">
        <f>+D63+D100+D115+D198+D212+D241</f>
        <v>1100</v>
      </c>
      <c r="E62" s="781"/>
      <c r="F62" s="781" t="s">
        <v>413</v>
      </c>
      <c r="G62" s="782">
        <v>3.2999999999999998</v>
      </c>
      <c r="H62" s="780">
        <v>0.29999999999999999</v>
      </c>
      <c r="I62" s="780">
        <v>2</v>
      </c>
      <c r="J62" s="984"/>
      <c r="K62" s="985">
        <v>2024</v>
      </c>
      <c r="L62" s="929">
        <v>50</v>
      </c>
      <c r="M62" s="930">
        <v>1</v>
      </c>
      <c r="N62" s="930"/>
      <c r="O62" s="930"/>
      <c r="P62" s="930"/>
      <c r="Q62" s="832"/>
      <c r="R62" s="925">
        <v>1</v>
      </c>
      <c r="S62" s="926"/>
      <c r="T62" s="820"/>
      <c r="U62" s="858">
        <v>1</v>
      </c>
      <c r="V62" s="859"/>
      <c r="W62" s="860"/>
      <c r="X62" s="861"/>
      <c r="Y62" s="862"/>
      <c r="Z62" s="863"/>
      <c r="AA62" s="864"/>
      <c r="AB62" s="865"/>
      <c r="AC62" s="866"/>
      <c r="AD62" s="867"/>
      <c r="AE62" s="868"/>
      <c r="AF62" s="869"/>
      <c r="AG62" s="870"/>
      <c r="AH62" s="832"/>
      <c r="AI62" s="862"/>
      <c r="AJ62" s="832"/>
      <c r="AK62" s="832"/>
    </row>
    <row r="63" ht="21" customHeight="1">
      <c r="A63" s="983">
        <v>3</v>
      </c>
      <c r="B63" s="933" t="s">
        <v>417</v>
      </c>
      <c r="C63" s="780" t="s">
        <v>418</v>
      </c>
      <c r="D63" s="781">
        <v>30</v>
      </c>
      <c r="E63" s="781"/>
      <c r="F63" s="781" t="s">
        <v>385</v>
      </c>
      <c r="G63" s="782">
        <v>3</v>
      </c>
      <c r="H63" s="781">
        <v>1.5</v>
      </c>
      <c r="I63" s="986"/>
      <c r="J63" s="984"/>
      <c r="K63" s="985">
        <v>2024</v>
      </c>
      <c r="L63" s="929">
        <v>5</v>
      </c>
      <c r="M63" s="930">
        <v>1</v>
      </c>
      <c r="N63" s="930"/>
      <c r="O63" s="930"/>
      <c r="P63" s="930"/>
      <c r="Q63" s="832"/>
      <c r="R63" s="987">
        <v>1</v>
      </c>
      <c r="S63" s="926"/>
      <c r="T63" s="820"/>
      <c r="U63" s="858">
        <v>1</v>
      </c>
      <c r="V63" s="859"/>
      <c r="W63" s="860"/>
      <c r="X63" s="861"/>
      <c r="Y63" s="862"/>
      <c r="Z63" s="863"/>
      <c r="AA63" s="864"/>
      <c r="AB63" s="865"/>
      <c r="AC63" s="866"/>
      <c r="AD63" s="867"/>
      <c r="AE63" s="868"/>
      <c r="AF63" s="869"/>
      <c r="AG63" s="870"/>
      <c r="AH63" s="832"/>
      <c r="AI63" s="862"/>
      <c r="AJ63" s="832"/>
      <c r="AK63" s="832"/>
    </row>
    <row r="64">
      <c r="A64" s="988">
        <v>4</v>
      </c>
      <c r="B64" s="931" t="s">
        <v>419</v>
      </c>
      <c r="C64" s="758" t="s">
        <v>420</v>
      </c>
      <c r="D64" s="759"/>
      <c r="E64" s="759">
        <v>40</v>
      </c>
      <c r="F64" s="759" t="s">
        <v>64</v>
      </c>
      <c r="G64" s="760">
        <v>8</v>
      </c>
      <c r="H64" s="759">
        <v>5</v>
      </c>
      <c r="I64" s="989">
        <v>1</v>
      </c>
      <c r="J64" s="990"/>
      <c r="K64" s="991">
        <v>2024</v>
      </c>
      <c r="L64" s="929">
        <v>40</v>
      </c>
      <c r="M64" s="930"/>
      <c r="N64" s="930">
        <v>1</v>
      </c>
      <c r="O64" s="930"/>
      <c r="P64" s="930"/>
      <c r="Q64" s="832"/>
      <c r="R64" s="987">
        <v>1</v>
      </c>
      <c r="S64" s="926"/>
      <c r="T64" s="820"/>
      <c r="U64" s="858"/>
      <c r="V64" s="859"/>
      <c r="W64" s="860"/>
      <c r="X64" s="861"/>
      <c r="Y64" s="862"/>
      <c r="Z64" s="863"/>
      <c r="AA64" s="864"/>
      <c r="AB64" s="865"/>
      <c r="AC64" s="866"/>
      <c r="AD64" s="867">
        <v>1</v>
      </c>
      <c r="AE64" s="868"/>
      <c r="AF64" s="869"/>
      <c r="AG64" s="870"/>
      <c r="AH64" s="832"/>
      <c r="AI64" s="862"/>
      <c r="AJ64" s="832"/>
      <c r="AK64" s="832"/>
    </row>
    <row r="65">
      <c r="A65" s="988">
        <v>5</v>
      </c>
      <c r="B65" s="931" t="s">
        <v>421</v>
      </c>
      <c r="C65" s="758" t="s">
        <v>381</v>
      </c>
      <c r="D65" s="759"/>
      <c r="E65" s="759" t="s">
        <v>422</v>
      </c>
      <c r="F65" s="759">
        <v>2024</v>
      </c>
      <c r="G65" s="760">
        <v>5</v>
      </c>
      <c r="H65" s="759">
        <v>5</v>
      </c>
      <c r="I65" s="989"/>
      <c r="J65" s="990"/>
      <c r="K65" s="991">
        <v>2024</v>
      </c>
      <c r="L65" s="929">
        <v>95</v>
      </c>
      <c r="M65" s="930"/>
      <c r="N65" s="930">
        <v>1</v>
      </c>
      <c r="O65" s="930"/>
      <c r="P65" s="930"/>
      <c r="Q65" s="832"/>
      <c r="R65" s="987">
        <v>1</v>
      </c>
      <c r="S65" s="926"/>
      <c r="T65" s="820"/>
      <c r="U65" s="858"/>
      <c r="V65" s="859"/>
      <c r="W65" s="860"/>
      <c r="X65" s="861"/>
      <c r="Y65" s="862"/>
      <c r="Z65" s="863"/>
      <c r="AA65" s="864"/>
      <c r="AB65" s="865"/>
      <c r="AC65" s="866"/>
      <c r="AD65" s="867">
        <v>1</v>
      </c>
      <c r="AE65" s="868"/>
      <c r="AF65" s="869"/>
      <c r="AG65" s="870"/>
      <c r="AH65" s="832"/>
      <c r="AI65" s="862"/>
      <c r="AJ65" s="832"/>
      <c r="AK65" s="832"/>
    </row>
    <row r="66">
      <c r="A66" s="975">
        <v>6</v>
      </c>
      <c r="B66" s="992" t="s">
        <v>423</v>
      </c>
      <c r="C66" s="977" t="s">
        <v>424</v>
      </c>
      <c r="D66" s="978"/>
      <c r="E66" s="978">
        <v>1000</v>
      </c>
      <c r="F66" s="978" t="s">
        <v>64</v>
      </c>
      <c r="G66" s="979">
        <v>15</v>
      </c>
      <c r="H66" s="978">
        <v>15</v>
      </c>
      <c r="I66" s="978">
        <v>3</v>
      </c>
      <c r="J66" s="993"/>
      <c r="K66" s="994">
        <v>2024</v>
      </c>
      <c r="L66" s="929">
        <v>40</v>
      </c>
      <c r="M66" s="930"/>
      <c r="N66" s="930">
        <v>1</v>
      </c>
      <c r="O66" s="930"/>
      <c r="P66" s="930"/>
      <c r="Q66" s="832"/>
      <c r="R66" s="987">
        <v>1</v>
      </c>
      <c r="S66" s="926"/>
      <c r="T66" s="820"/>
      <c r="U66" s="858"/>
      <c r="V66" s="859"/>
      <c r="W66" s="860"/>
      <c r="X66" s="861"/>
      <c r="Y66" s="862"/>
      <c r="Z66" s="863"/>
      <c r="AA66" s="864"/>
      <c r="AB66" s="865">
        <v>1</v>
      </c>
      <c r="AC66" s="866"/>
      <c r="AD66" s="867"/>
      <c r="AE66" s="868"/>
      <c r="AF66" s="869"/>
      <c r="AG66" s="870"/>
      <c r="AH66" s="832"/>
      <c r="AI66" s="862"/>
      <c r="AJ66" s="832"/>
      <c r="AK66" s="832"/>
    </row>
    <row r="67">
      <c r="A67" s="971">
        <v>7</v>
      </c>
      <c r="B67" s="995" t="s">
        <v>425</v>
      </c>
      <c r="C67" s="996" t="s">
        <v>426</v>
      </c>
      <c r="D67" s="997"/>
      <c r="E67" s="997" t="s">
        <v>427</v>
      </c>
      <c r="F67" s="997" t="s">
        <v>237</v>
      </c>
      <c r="G67" s="998">
        <v>64.959999999999994</v>
      </c>
      <c r="H67" s="790">
        <v>25.984000000000002</v>
      </c>
      <c r="I67" s="736">
        <v>14</v>
      </c>
      <c r="J67" s="999"/>
      <c r="K67" s="943">
        <v>2024</v>
      </c>
      <c r="L67" s="1000">
        <v>25</v>
      </c>
      <c r="M67" s="1001"/>
      <c r="N67" s="1001"/>
      <c r="O67" s="1001"/>
      <c r="P67" s="1001"/>
      <c r="Q67" s="832"/>
      <c r="R67" s="987"/>
      <c r="S67" s="926"/>
      <c r="T67" s="820"/>
      <c r="U67" s="858"/>
      <c r="V67" s="859"/>
      <c r="W67" s="860"/>
      <c r="X67" s="861"/>
      <c r="Y67" s="862"/>
      <c r="Z67" s="863"/>
      <c r="AA67" s="864"/>
      <c r="AB67" s="865"/>
      <c r="AC67" s="866"/>
      <c r="AD67" s="867"/>
      <c r="AE67" s="868"/>
      <c r="AF67" s="869"/>
      <c r="AG67" s="870"/>
      <c r="AH67" s="832"/>
      <c r="AI67" s="862"/>
      <c r="AJ67" s="832"/>
      <c r="AK67" s="832"/>
    </row>
    <row r="68">
      <c r="A68" s="975">
        <v>8</v>
      </c>
      <c r="B68" s="992" t="s">
        <v>428</v>
      </c>
      <c r="C68" s="977" t="s">
        <v>412</v>
      </c>
      <c r="D68" s="978"/>
      <c r="E68" s="978">
        <v>1000</v>
      </c>
      <c r="F68" s="978" t="s">
        <v>66</v>
      </c>
      <c r="G68" s="979">
        <v>9</v>
      </c>
      <c r="H68" s="978">
        <v>9</v>
      </c>
      <c r="I68" s="978">
        <v>1</v>
      </c>
      <c r="J68" s="993"/>
      <c r="K68" s="994">
        <v>2024</v>
      </c>
      <c r="L68" s="929">
        <v>65</v>
      </c>
      <c r="M68" s="930"/>
      <c r="N68" s="930">
        <v>1</v>
      </c>
      <c r="O68" s="930"/>
      <c r="P68" s="930"/>
      <c r="Q68" s="832"/>
      <c r="R68" s="987">
        <v>1</v>
      </c>
      <c r="S68" s="926"/>
      <c r="T68" s="820"/>
      <c r="U68" s="858"/>
      <c r="V68" s="859"/>
      <c r="W68" s="860"/>
      <c r="X68" s="861"/>
      <c r="Y68" s="862"/>
      <c r="Z68" s="863"/>
      <c r="AA68" s="864"/>
      <c r="AB68" s="865">
        <v>1</v>
      </c>
      <c r="AC68" s="866"/>
      <c r="AD68" s="867"/>
      <c r="AE68" s="868"/>
      <c r="AF68" s="869"/>
      <c r="AG68" s="870"/>
      <c r="AH68" s="832"/>
      <c r="AI68" s="862"/>
      <c r="AJ68" s="832"/>
      <c r="AK68" s="832"/>
    </row>
    <row r="69" ht="25.5">
      <c r="A69" s="1002">
        <v>9</v>
      </c>
      <c r="B69" s="1003" t="s">
        <v>429</v>
      </c>
      <c r="C69" s="843" t="s">
        <v>430</v>
      </c>
      <c r="D69" s="1004">
        <v>3000</v>
      </c>
      <c r="E69" s="1004"/>
      <c r="F69" s="1004" t="s">
        <v>66</v>
      </c>
      <c r="G69" s="1005">
        <v>3</v>
      </c>
      <c r="H69" s="1006">
        <v>3</v>
      </c>
      <c r="I69" s="1006">
        <v>3</v>
      </c>
      <c r="J69" s="1007"/>
      <c r="K69" s="1008">
        <v>2024</v>
      </c>
      <c r="L69" s="855">
        <v>35</v>
      </c>
      <c r="M69" s="887">
        <v>1</v>
      </c>
      <c r="N69" s="887"/>
      <c r="O69" s="887"/>
      <c r="P69" s="887"/>
      <c r="Q69" s="816"/>
      <c r="R69" s="925">
        <v>1</v>
      </c>
      <c r="S69" s="926"/>
      <c r="T69" s="820"/>
      <c r="U69" s="858"/>
      <c r="V69" s="859"/>
      <c r="W69" s="860"/>
      <c r="X69" s="861">
        <v>1</v>
      </c>
      <c r="Y69" s="862"/>
      <c r="Z69" s="863"/>
      <c r="AA69" s="864"/>
      <c r="AB69" s="865"/>
      <c r="AC69" s="866"/>
      <c r="AD69" s="867"/>
      <c r="AE69" s="868"/>
      <c r="AF69" s="869"/>
      <c r="AG69" s="870"/>
      <c r="AH69" s="816"/>
      <c r="AI69" s="862"/>
      <c r="AJ69" s="816"/>
      <c r="AK69" s="816"/>
      <c r="AL69" s="690"/>
      <c r="AM69" s="691"/>
      <c r="AN69" s="691"/>
      <c r="AO69" s="691"/>
      <c r="AP69" s="691"/>
      <c r="AQ69" s="691"/>
      <c r="AR69" s="691"/>
      <c r="AS69" s="691"/>
      <c r="AT69" s="691"/>
      <c r="AU69" s="691"/>
      <c r="AV69" s="691"/>
      <c r="AW69" s="691"/>
      <c r="AX69" s="691"/>
      <c r="AY69" s="691"/>
    </row>
    <row r="70">
      <c r="A70" s="853">
        <v>10</v>
      </c>
      <c r="B70" s="1009" t="s">
        <v>431</v>
      </c>
      <c r="C70" s="1010" t="s">
        <v>432</v>
      </c>
      <c r="D70" s="1011"/>
      <c r="E70" s="1011"/>
      <c r="F70" s="1011" t="s">
        <v>433</v>
      </c>
      <c r="G70" s="1012">
        <v>800</v>
      </c>
      <c r="H70" s="1011"/>
      <c r="I70" s="1011">
        <v>420</v>
      </c>
      <c r="J70" s="1013"/>
      <c r="K70" s="1014">
        <v>2025</v>
      </c>
      <c r="L70" s="929">
        <v>40</v>
      </c>
      <c r="M70" s="930"/>
      <c r="N70" s="930"/>
      <c r="O70" s="930"/>
      <c r="P70" s="930"/>
      <c r="Q70" s="816"/>
      <c r="R70" s="925"/>
      <c r="S70" s="926"/>
      <c r="T70" s="820"/>
      <c r="U70" s="858"/>
      <c r="V70" s="859"/>
      <c r="W70" s="860"/>
      <c r="X70" s="861"/>
      <c r="Y70" s="862"/>
      <c r="Z70" s="863"/>
      <c r="AA70" s="864"/>
      <c r="AB70" s="865"/>
      <c r="AC70" s="866"/>
      <c r="AD70" s="867"/>
      <c r="AE70" s="868"/>
      <c r="AF70" s="869"/>
      <c r="AG70" s="870"/>
      <c r="AH70" s="816"/>
      <c r="AI70" s="862"/>
      <c r="AJ70" s="816"/>
      <c r="AK70" s="816"/>
      <c r="AL70" s="690"/>
      <c r="AM70" s="691"/>
      <c r="AN70" s="691"/>
      <c r="AO70" s="691"/>
      <c r="AP70" s="691"/>
      <c r="AQ70" s="691"/>
      <c r="AR70" s="691"/>
      <c r="AS70" s="691"/>
      <c r="AT70" s="691"/>
      <c r="AU70" s="691"/>
      <c r="AV70" s="691"/>
      <c r="AW70" s="691"/>
      <c r="AX70" s="691"/>
      <c r="AY70" s="691"/>
    </row>
    <row r="71" s="691" customFormat="1">
      <c r="A71" s="1015">
        <v>8</v>
      </c>
      <c r="B71" s="905" t="s">
        <v>45</v>
      </c>
      <c r="C71" s="762"/>
      <c r="D71" s="763"/>
      <c r="E71" s="763"/>
      <c r="F71" s="763">
        <v>8</v>
      </c>
      <c r="G71" s="1016">
        <f>G61+G62+G63+G64+G65+G66+G68+G69</f>
        <v>50.299999999999997</v>
      </c>
      <c r="H71" s="1017">
        <f>H61+H62+H63+H64+H65+H66+H68+H69</f>
        <v>42.799999999999997</v>
      </c>
      <c r="I71" s="1018">
        <f>I61+I62+I63+I64+I65+I66+I68+I69</f>
        <v>10</v>
      </c>
      <c r="J71" s="1019"/>
      <c r="K71" s="1020"/>
      <c r="L71" s="1021">
        <v>8</v>
      </c>
      <c r="M71" s="930"/>
      <c r="N71" s="930"/>
      <c r="O71" s="930"/>
      <c r="P71" s="930"/>
      <c r="Q71" s="816"/>
      <c r="R71" s="925"/>
      <c r="S71" s="926"/>
      <c r="T71" s="820"/>
      <c r="U71" s="858"/>
      <c r="V71" s="859"/>
      <c r="W71" s="860"/>
      <c r="X71" s="861"/>
      <c r="Y71" s="862"/>
      <c r="Z71" s="863"/>
      <c r="AA71" s="864"/>
      <c r="AB71" s="865"/>
      <c r="AC71" s="866"/>
      <c r="AD71" s="867"/>
      <c r="AE71" s="868"/>
      <c r="AF71" s="869"/>
      <c r="AG71" s="870"/>
      <c r="AH71" s="816"/>
      <c r="AI71" s="862"/>
      <c r="AJ71" s="816"/>
      <c r="AK71" s="816"/>
      <c r="AL71" s="690"/>
    </row>
    <row r="72">
      <c r="A72" s="939"/>
      <c r="B72" s="1022"/>
      <c r="C72" s="940"/>
      <c r="D72" s="939"/>
      <c r="E72" s="939"/>
      <c r="F72" s="939"/>
      <c r="G72" s="942"/>
      <c r="H72" s="1023"/>
      <c r="I72" s="1024"/>
      <c r="J72" s="853"/>
      <c r="K72" s="854"/>
      <c r="L72" s="929"/>
      <c r="M72" s="930"/>
      <c r="N72" s="930"/>
      <c r="O72" s="930"/>
      <c r="P72" s="930"/>
      <c r="Q72" s="832"/>
      <c r="R72" s="987"/>
      <c r="S72" s="926"/>
      <c r="T72" s="820"/>
      <c r="U72" s="858"/>
      <c r="V72" s="859"/>
      <c r="W72" s="860"/>
      <c r="X72" s="861"/>
      <c r="Y72" s="862"/>
      <c r="Z72" s="863"/>
      <c r="AA72" s="864"/>
      <c r="AB72" s="865"/>
      <c r="AC72" s="866"/>
      <c r="AD72" s="867"/>
      <c r="AE72" s="868"/>
      <c r="AF72" s="869"/>
      <c r="AG72" s="870"/>
      <c r="AH72" s="832"/>
      <c r="AI72" s="862"/>
      <c r="AJ72" s="832"/>
      <c r="AK72" s="832"/>
    </row>
    <row r="73">
      <c r="A73" s="871" t="s">
        <v>97</v>
      </c>
      <c r="B73" s="872"/>
      <c r="C73" s="872"/>
      <c r="D73" s="872"/>
      <c r="E73" s="872"/>
      <c r="F73" s="872"/>
      <c r="G73" s="872"/>
      <c r="H73" s="872"/>
      <c r="I73" s="872"/>
      <c r="J73" s="872"/>
      <c r="K73" s="874"/>
      <c r="L73" s="929"/>
      <c r="M73" s="1025"/>
      <c r="N73" s="1025"/>
      <c r="O73" s="1025"/>
      <c r="P73" s="1025"/>
      <c r="AH73" s="832"/>
      <c r="AJ73" s="832"/>
      <c r="AK73" s="832"/>
    </row>
    <row r="74">
      <c r="A74" s="923" t="s">
        <v>434</v>
      </c>
      <c r="B74" s="876"/>
      <c r="C74" s="876"/>
      <c r="D74" s="876"/>
      <c r="E74" s="876"/>
      <c r="F74" s="876"/>
      <c r="G74" s="876"/>
      <c r="H74" s="876"/>
      <c r="I74" s="876"/>
      <c r="J74" s="876"/>
      <c r="K74" s="924"/>
      <c r="L74" s="855"/>
      <c r="M74" s="887"/>
      <c r="N74" s="887"/>
      <c r="O74" s="887"/>
      <c r="P74" s="887"/>
      <c r="Q74" s="832"/>
      <c r="R74" s="987"/>
      <c r="S74" s="926"/>
      <c r="T74" s="820"/>
      <c r="U74" s="858"/>
      <c r="V74" s="859"/>
      <c r="W74" s="860"/>
      <c r="X74" s="861"/>
      <c r="Y74" s="862"/>
      <c r="Z74" s="863"/>
      <c r="AA74" s="864"/>
      <c r="AB74" s="865"/>
      <c r="AC74" s="866"/>
      <c r="AD74" s="867"/>
      <c r="AE74" s="868"/>
      <c r="AF74" s="869"/>
      <c r="AG74" s="870"/>
      <c r="AH74" s="832"/>
      <c r="AI74" s="862"/>
      <c r="AJ74" s="832"/>
      <c r="AK74" s="832"/>
    </row>
    <row r="75" ht="27.75" customHeight="1">
      <c r="A75" s="949">
        <v>1</v>
      </c>
      <c r="B75" s="949" t="s">
        <v>435</v>
      </c>
      <c r="C75" s="1026" t="s">
        <v>436</v>
      </c>
      <c r="D75" s="949"/>
      <c r="E75" s="949">
        <v>600</v>
      </c>
      <c r="F75" s="949">
        <v>2024</v>
      </c>
      <c r="G75" s="1027">
        <f>+G76+G77</f>
        <v>20</v>
      </c>
      <c r="H75" s="949">
        <v>8</v>
      </c>
      <c r="I75" s="949"/>
      <c r="J75" s="949" t="s">
        <v>437</v>
      </c>
      <c r="K75" s="1028"/>
      <c r="L75" s="855">
        <v>30</v>
      </c>
      <c r="M75" s="1029"/>
      <c r="N75" s="1029">
        <v>1</v>
      </c>
      <c r="O75" s="1029"/>
      <c r="P75" s="1029"/>
      <c r="Q75" s="1030"/>
      <c r="R75" s="1030">
        <v>1</v>
      </c>
      <c r="S75" s="1031"/>
      <c r="T75" s="1032"/>
      <c r="U75" s="1033"/>
      <c r="V75" s="1034"/>
      <c r="W75" s="1035"/>
      <c r="X75" s="1036"/>
      <c r="Y75" s="1037"/>
      <c r="Z75" s="1038"/>
      <c r="AA75" s="1039"/>
      <c r="AB75" s="1040"/>
      <c r="AC75" s="1041"/>
      <c r="AD75" s="1042">
        <v>1</v>
      </c>
      <c r="AE75" s="1043"/>
      <c r="AF75" s="1044"/>
      <c r="AG75" s="1045"/>
      <c r="AH75" s="1046"/>
      <c r="AI75" s="1047"/>
      <c r="AJ75" s="1046"/>
      <c r="AK75" s="1046"/>
    </row>
    <row r="76">
      <c r="A76" s="949">
        <v>2</v>
      </c>
      <c r="B76" s="949" t="s">
        <v>99</v>
      </c>
      <c r="C76" s="1026" t="s">
        <v>100</v>
      </c>
      <c r="D76" s="949"/>
      <c r="E76" s="949">
        <v>2500</v>
      </c>
      <c r="F76" s="949">
        <v>2024</v>
      </c>
      <c r="G76" s="1027">
        <v>12</v>
      </c>
      <c r="H76" s="949">
        <v>12</v>
      </c>
      <c r="I76" s="949"/>
      <c r="J76" s="949"/>
      <c r="K76" s="1028"/>
      <c r="L76" s="855"/>
      <c r="M76" s="668"/>
      <c r="N76" s="668">
        <v>1</v>
      </c>
      <c r="O76" s="668"/>
      <c r="P76" s="668"/>
      <c r="Q76" s="1048"/>
      <c r="R76" s="1048">
        <v>1</v>
      </c>
      <c r="S76" s="1049"/>
      <c r="T76" s="1050"/>
      <c r="U76" s="1051"/>
      <c r="V76" s="1052"/>
      <c r="W76" s="1053"/>
      <c r="X76" s="1054"/>
      <c r="Y76" s="1055"/>
      <c r="Z76" s="1056"/>
      <c r="AA76" s="1057"/>
      <c r="AB76" s="1058"/>
      <c r="AC76" s="1059"/>
      <c r="AD76" s="1060">
        <v>1</v>
      </c>
      <c r="AE76" s="1061"/>
      <c r="AF76" s="1062"/>
      <c r="AG76" s="1063"/>
      <c r="AH76" s="1064"/>
      <c r="AI76" s="1055"/>
      <c r="AJ76" s="1064"/>
      <c r="AK76" s="1064"/>
    </row>
    <row r="77">
      <c r="A77" s="949">
        <v>3</v>
      </c>
      <c r="B77" s="949" t="s">
        <v>438</v>
      </c>
      <c r="C77" s="1026" t="s">
        <v>439</v>
      </c>
      <c r="D77" s="949"/>
      <c r="E77" s="949">
        <v>1000</v>
      </c>
      <c r="F77" s="949">
        <v>2024</v>
      </c>
      <c r="G77" s="1027">
        <v>8</v>
      </c>
      <c r="H77" s="949">
        <v>8</v>
      </c>
      <c r="I77" s="949"/>
      <c r="J77" s="949"/>
      <c r="K77" s="1028"/>
      <c r="L77" s="855"/>
      <c r="M77" s="887"/>
      <c r="N77" s="887">
        <v>1</v>
      </c>
      <c r="O77" s="887"/>
      <c r="P77" s="887"/>
      <c r="Q77" s="816"/>
      <c r="R77" s="925">
        <v>1</v>
      </c>
      <c r="S77" s="926"/>
      <c r="T77" s="820"/>
      <c r="U77" s="858"/>
      <c r="V77" s="859"/>
      <c r="W77" s="860"/>
      <c r="X77" s="861"/>
      <c r="Y77" s="862"/>
      <c r="Z77" s="863"/>
      <c r="AA77" s="864"/>
      <c r="AB77" s="865"/>
      <c r="AC77" s="866"/>
      <c r="AD77" s="867">
        <v>1</v>
      </c>
      <c r="AE77" s="868"/>
      <c r="AF77" s="869"/>
      <c r="AG77" s="870"/>
      <c r="AH77" s="832"/>
      <c r="AI77" s="862"/>
      <c r="AJ77" s="832"/>
      <c r="AK77" s="832"/>
    </row>
    <row r="78" ht="13.5" customHeight="1">
      <c r="A78" s="790">
        <v>4</v>
      </c>
      <c r="B78" s="790" t="s">
        <v>438</v>
      </c>
      <c r="C78" s="941" t="s">
        <v>440</v>
      </c>
      <c r="D78" s="790"/>
      <c r="E78" s="790">
        <v>1000</v>
      </c>
      <c r="F78" s="790">
        <v>2025</v>
      </c>
      <c r="G78" s="735">
        <v>12.5</v>
      </c>
      <c r="H78" s="790">
        <v>12.5</v>
      </c>
      <c r="I78" s="790"/>
      <c r="J78" s="790"/>
      <c r="K78" s="943"/>
      <c r="L78" s="1065"/>
      <c r="M78" s="1066"/>
      <c r="N78" s="1066"/>
      <c r="O78" s="1066"/>
      <c r="P78" s="1066"/>
      <c r="Q78" s="816"/>
      <c r="R78" s="925"/>
      <c r="S78" s="926"/>
      <c r="T78" s="820"/>
      <c r="U78" s="858"/>
      <c r="V78" s="859"/>
      <c r="W78" s="860"/>
      <c r="X78" s="861"/>
      <c r="Y78" s="862"/>
      <c r="Z78" s="863"/>
      <c r="AA78" s="864"/>
      <c r="AB78" s="865"/>
      <c r="AC78" s="866"/>
      <c r="AD78" s="867"/>
      <c r="AE78" s="868"/>
      <c r="AF78" s="869"/>
      <c r="AG78" s="870"/>
      <c r="AH78" s="832"/>
      <c r="AI78" s="862"/>
      <c r="AJ78" s="832"/>
      <c r="AK78" s="832"/>
    </row>
    <row r="79">
      <c r="A79" s="790">
        <v>5</v>
      </c>
      <c r="B79" s="790" t="s">
        <v>435</v>
      </c>
      <c r="C79" s="941" t="s">
        <v>441</v>
      </c>
      <c r="D79" s="790"/>
      <c r="E79" s="790">
        <v>500</v>
      </c>
      <c r="F79" s="790">
        <v>2025</v>
      </c>
      <c r="G79" s="735">
        <v>7.7999999999999998</v>
      </c>
      <c r="H79" s="790">
        <v>7.7999999999999998</v>
      </c>
      <c r="I79" s="790"/>
      <c r="J79" s="790"/>
      <c r="K79" s="943"/>
      <c r="L79" s="1065"/>
      <c r="M79" s="1066"/>
      <c r="N79" s="1066"/>
      <c r="O79" s="1066"/>
      <c r="P79" s="1066"/>
      <c r="Q79" s="832"/>
      <c r="R79" s="987"/>
      <c r="S79" s="926"/>
      <c r="T79" s="820"/>
      <c r="U79" s="858"/>
      <c r="V79" s="859"/>
      <c r="W79" s="860"/>
      <c r="X79" s="861"/>
      <c r="Y79" s="862"/>
      <c r="Z79" s="863"/>
      <c r="AA79" s="864"/>
      <c r="AB79" s="865"/>
      <c r="AC79" s="866"/>
      <c r="AD79" s="867"/>
      <c r="AE79" s="868"/>
      <c r="AF79" s="869"/>
      <c r="AG79" s="870"/>
      <c r="AH79" s="832"/>
      <c r="AI79" s="862"/>
      <c r="AJ79" s="832"/>
      <c r="AK79" s="832"/>
    </row>
    <row r="80">
      <c r="A80" s="790">
        <v>6</v>
      </c>
      <c r="B80" s="790" t="s">
        <v>99</v>
      </c>
      <c r="C80" s="941" t="s">
        <v>440</v>
      </c>
      <c r="D80" s="790"/>
      <c r="E80" s="790">
        <v>1000</v>
      </c>
      <c r="F80" s="790">
        <v>2026</v>
      </c>
      <c r="G80" s="735">
        <v>13</v>
      </c>
      <c r="H80" s="790">
        <v>13</v>
      </c>
      <c r="I80" s="790"/>
      <c r="J80" s="790"/>
      <c r="K80" s="943"/>
      <c r="L80" s="1065"/>
      <c r="M80" s="1066"/>
      <c r="N80" s="1066"/>
      <c r="O80" s="1066"/>
      <c r="P80" s="1066"/>
      <c r="Q80" s="832"/>
      <c r="R80" s="987"/>
      <c r="S80" s="926"/>
      <c r="T80" s="820"/>
      <c r="U80" s="858"/>
      <c r="V80" s="859"/>
      <c r="W80" s="860"/>
      <c r="X80" s="861"/>
      <c r="Y80" s="862"/>
      <c r="Z80" s="863"/>
      <c r="AA80" s="864"/>
      <c r="AB80" s="865"/>
      <c r="AC80" s="866"/>
      <c r="AD80" s="867"/>
      <c r="AE80" s="868"/>
      <c r="AF80" s="869"/>
      <c r="AG80" s="870"/>
      <c r="AH80" s="832"/>
      <c r="AI80" s="862"/>
      <c r="AJ80" s="832"/>
      <c r="AK80" s="832"/>
    </row>
    <row r="81" ht="15.75" customHeight="1">
      <c r="A81" s="939">
        <v>3</v>
      </c>
      <c r="B81" s="1022" t="s">
        <v>70</v>
      </c>
      <c r="C81" s="940" t="s">
        <v>101</v>
      </c>
      <c r="D81" s="939">
        <f>SUM(D75:D80)</f>
        <v>0</v>
      </c>
      <c r="E81" s="939"/>
      <c r="F81" s="939"/>
      <c r="G81" s="942">
        <f>G75++G76+G77+G78+G79+G80</f>
        <v>73.299999999999997</v>
      </c>
      <c r="H81" s="939">
        <f>H75+H76+H77+H78+H79+H80</f>
        <v>61.299999999999997</v>
      </c>
      <c r="I81" s="1067">
        <f>SUM(J74:J80)</f>
        <v>0</v>
      </c>
      <c r="J81" s="971"/>
      <c r="K81" s="943"/>
      <c r="L81" s="855"/>
      <c r="M81" s="887"/>
      <c r="N81" s="887"/>
      <c r="O81" s="887"/>
      <c r="P81" s="887"/>
      <c r="Q81" s="832"/>
      <c r="R81" s="987"/>
      <c r="S81" s="926"/>
      <c r="T81" s="820"/>
      <c r="U81" s="858"/>
      <c r="V81" s="859"/>
      <c r="W81" s="860"/>
      <c r="X81" s="861"/>
      <c r="Y81" s="862"/>
      <c r="Z81" s="863"/>
      <c r="AA81" s="864"/>
      <c r="AB81" s="865"/>
      <c r="AC81" s="866"/>
      <c r="AD81" s="867"/>
      <c r="AE81" s="868"/>
      <c r="AF81" s="869"/>
      <c r="AG81" s="870"/>
      <c r="AH81" s="832"/>
      <c r="AI81" s="862"/>
      <c r="AJ81" s="832"/>
      <c r="AK81" s="832"/>
    </row>
    <row r="82" ht="15.75" customHeight="1">
      <c r="A82" s="971" t="s">
        <v>442</v>
      </c>
      <c r="B82" s="972"/>
      <c r="C82" s="972"/>
      <c r="D82" s="972"/>
      <c r="E82" s="972"/>
      <c r="F82" s="972"/>
      <c r="G82" s="972"/>
      <c r="H82" s="972"/>
      <c r="I82" s="972"/>
      <c r="J82" s="972"/>
      <c r="K82" s="974"/>
      <c r="L82" s="855"/>
      <c r="M82" s="887"/>
      <c r="N82" s="887"/>
      <c r="O82" s="887"/>
      <c r="P82" s="887"/>
      <c r="Q82" s="832"/>
      <c r="R82" s="987"/>
      <c r="S82" s="926"/>
      <c r="T82" s="820"/>
      <c r="U82" s="858"/>
      <c r="V82" s="859"/>
      <c r="W82" s="860"/>
      <c r="X82" s="861"/>
      <c r="Y82" s="862"/>
      <c r="Z82" s="863"/>
      <c r="AA82" s="864"/>
      <c r="AB82" s="865"/>
      <c r="AC82" s="866"/>
      <c r="AD82" s="867"/>
      <c r="AE82" s="868"/>
      <c r="AF82" s="869"/>
      <c r="AG82" s="870"/>
      <c r="AH82" s="832"/>
      <c r="AI82" s="862"/>
      <c r="AJ82" s="832"/>
      <c r="AK82" s="832"/>
    </row>
    <row r="83" ht="38.25">
      <c r="A83" s="1068">
        <v>1</v>
      </c>
      <c r="B83" s="758" t="s">
        <v>103</v>
      </c>
      <c r="C83" s="1069" t="s">
        <v>104</v>
      </c>
      <c r="D83" s="1069"/>
      <c r="E83" s="1069"/>
      <c r="F83" s="1070">
        <v>2024</v>
      </c>
      <c r="G83" s="1071">
        <v>6</v>
      </c>
      <c r="H83" s="1072">
        <v>6</v>
      </c>
      <c r="I83" s="759"/>
      <c r="J83" s="759" t="s">
        <v>443</v>
      </c>
      <c r="K83" s="991"/>
      <c r="L83" s="855">
        <v>90</v>
      </c>
      <c r="M83" s="887"/>
      <c r="N83" s="887">
        <v>1</v>
      </c>
      <c r="O83" s="887"/>
      <c r="P83" s="887"/>
      <c r="Q83" s="832">
        <v>1</v>
      </c>
      <c r="R83" s="987"/>
      <c r="S83" s="926"/>
      <c r="T83" s="820"/>
      <c r="U83" s="858"/>
      <c r="V83" s="859"/>
      <c r="W83" s="860"/>
      <c r="X83" s="861"/>
      <c r="Y83" s="862"/>
      <c r="Z83" s="863"/>
      <c r="AA83" s="864"/>
      <c r="AB83" s="865"/>
      <c r="AC83" s="866"/>
      <c r="AD83" s="867"/>
      <c r="AE83" s="868"/>
      <c r="AF83" s="869"/>
      <c r="AG83" s="870"/>
      <c r="AH83" s="832"/>
      <c r="AI83" s="862">
        <v>1</v>
      </c>
      <c r="AJ83" s="832"/>
      <c r="AK83" s="832"/>
    </row>
    <row r="84" ht="15" customHeight="1">
      <c r="A84" s="971">
        <v>2</v>
      </c>
      <c r="B84" s="941" t="s">
        <v>444</v>
      </c>
      <c r="C84" s="941" t="s">
        <v>445</v>
      </c>
      <c r="D84" s="790"/>
      <c r="E84" s="790">
        <v>1000</v>
      </c>
      <c r="F84" s="790">
        <v>2026</v>
      </c>
      <c r="G84" s="735">
        <v>13</v>
      </c>
      <c r="H84" s="972">
        <v>13</v>
      </c>
      <c r="I84" s="790"/>
      <c r="J84" s="972"/>
      <c r="K84" s="974"/>
      <c r="L84" s="1065"/>
      <c r="M84" s="1066"/>
      <c r="N84" s="1066"/>
      <c r="O84" s="1066"/>
      <c r="P84" s="1066"/>
      <c r="Q84" s="832"/>
      <c r="R84" s="987"/>
      <c r="S84" s="926"/>
      <c r="T84" s="820"/>
      <c r="U84" s="858"/>
      <c r="V84" s="859"/>
      <c r="W84" s="860"/>
      <c r="X84" s="861"/>
      <c r="Y84" s="862"/>
      <c r="Z84" s="863"/>
      <c r="AA84" s="864"/>
      <c r="AB84" s="865"/>
      <c r="AC84" s="866"/>
      <c r="AD84" s="867"/>
      <c r="AE84" s="868"/>
      <c r="AF84" s="869"/>
      <c r="AG84" s="870"/>
      <c r="AH84" s="832"/>
      <c r="AI84" s="862"/>
      <c r="AJ84" s="832"/>
      <c r="AK84" s="832"/>
    </row>
    <row r="85" ht="15.75" customHeight="1">
      <c r="A85" s="1073">
        <v>1</v>
      </c>
      <c r="B85" s="762" t="s">
        <v>70</v>
      </c>
      <c r="C85" s="941"/>
      <c r="D85" s="939">
        <f>SUM(D83:D84)</f>
        <v>0</v>
      </c>
      <c r="E85" s="939"/>
      <c r="F85" s="939"/>
      <c r="G85" s="942">
        <f>G83+G84</f>
        <v>19</v>
      </c>
      <c r="H85" s="939">
        <f>H83+H84</f>
        <v>19</v>
      </c>
      <c r="I85" s="939">
        <f>I83+I84</f>
        <v>0</v>
      </c>
      <c r="J85" s="972"/>
      <c r="K85" s="974"/>
      <c r="L85" s="855"/>
      <c r="M85" s="887"/>
      <c r="N85" s="887"/>
      <c r="O85" s="887"/>
      <c r="P85" s="887"/>
      <c r="Q85" s="832"/>
      <c r="R85" s="987"/>
      <c r="S85" s="926"/>
      <c r="T85" s="820"/>
      <c r="U85" s="858"/>
      <c r="V85" s="859"/>
      <c r="W85" s="860"/>
      <c r="X85" s="861"/>
      <c r="Y85" s="862"/>
      <c r="Z85" s="863"/>
      <c r="AA85" s="864"/>
      <c r="AB85" s="865"/>
      <c r="AC85" s="866"/>
      <c r="AD85" s="867"/>
      <c r="AE85" s="868"/>
      <c r="AF85" s="869"/>
      <c r="AG85" s="870"/>
      <c r="AH85" s="832"/>
      <c r="AI85" s="862"/>
      <c r="AJ85" s="832"/>
      <c r="AK85" s="832"/>
    </row>
    <row r="86" s="691" customFormat="1" ht="15.75" customHeight="1">
      <c r="A86" s="1015">
        <f>A81+A85</f>
        <v>4</v>
      </c>
      <c r="B86" s="762" t="s">
        <v>96</v>
      </c>
      <c r="C86" s="723"/>
      <c r="D86" s="763">
        <v>0</v>
      </c>
      <c r="E86" s="763"/>
      <c r="F86" s="763">
        <v>4</v>
      </c>
      <c r="G86" s="764">
        <f>G75+G76+G77+G83</f>
        <v>46</v>
      </c>
      <c r="H86" s="763">
        <f>H75+H76+H77+H83</f>
        <v>34</v>
      </c>
      <c r="I86" s="763">
        <f>I75+I76+I77+I83</f>
        <v>0</v>
      </c>
      <c r="J86" s="1074"/>
      <c r="K86" s="1075"/>
      <c r="L86" s="944">
        <v>4</v>
      </c>
      <c r="M86" s="887"/>
      <c r="N86" s="887"/>
      <c r="O86" s="887"/>
      <c r="P86" s="887"/>
      <c r="Q86" s="816"/>
      <c r="R86" s="925"/>
      <c r="S86" s="926"/>
      <c r="T86" s="820"/>
      <c r="U86" s="858"/>
      <c r="V86" s="859"/>
      <c r="W86" s="860"/>
      <c r="X86" s="861"/>
      <c r="Y86" s="862"/>
      <c r="Z86" s="863"/>
      <c r="AA86" s="864"/>
      <c r="AB86" s="865"/>
      <c r="AC86" s="866"/>
      <c r="AD86" s="867"/>
      <c r="AE86" s="868"/>
      <c r="AF86" s="869"/>
      <c r="AG86" s="870"/>
      <c r="AH86" s="816"/>
      <c r="AI86" s="862"/>
      <c r="AJ86" s="816"/>
      <c r="AK86" s="816"/>
      <c r="AL86" s="690"/>
    </row>
    <row r="87" s="691" customFormat="1" ht="15.75" customHeight="1">
      <c r="C87" s="690"/>
      <c r="G87" s="1076"/>
      <c r="K87" s="1077"/>
      <c r="L87" s="1078"/>
      <c r="M87" s="1079"/>
      <c r="N87" s="1079"/>
      <c r="O87" s="1079"/>
      <c r="P87" s="1079"/>
      <c r="Q87" s="832"/>
      <c r="R87" s="987"/>
      <c r="S87" s="926"/>
      <c r="T87" s="820"/>
      <c r="U87" s="858"/>
      <c r="V87" s="859"/>
      <c r="W87" s="860"/>
      <c r="X87" s="861"/>
      <c r="Y87" s="862"/>
      <c r="Z87" s="863"/>
      <c r="AA87" s="864"/>
      <c r="AB87" s="865"/>
      <c r="AC87" s="866"/>
      <c r="AD87" s="867"/>
      <c r="AE87" s="868"/>
      <c r="AF87" s="869"/>
      <c r="AG87" s="870"/>
      <c r="AH87" s="832"/>
      <c r="AI87" s="862"/>
      <c r="AJ87" s="832"/>
      <c r="AK87" s="832"/>
      <c r="AL87" s="669"/>
      <c r="AM87" s="660"/>
    </row>
    <row r="88" ht="15.75" customHeight="1">
      <c r="A88" s="871" t="s">
        <v>106</v>
      </c>
      <c r="B88" s="872"/>
      <c r="C88" s="872"/>
      <c r="D88" s="872"/>
      <c r="E88" s="872"/>
      <c r="F88" s="872"/>
      <c r="G88" s="872"/>
      <c r="H88" s="872"/>
      <c r="I88" s="872"/>
      <c r="J88" s="872"/>
      <c r="K88" s="874"/>
      <c r="L88" s="855"/>
      <c r="M88" s="887"/>
      <c r="N88" s="887"/>
      <c r="O88" s="887"/>
      <c r="P88" s="887"/>
      <c r="Q88" s="832"/>
      <c r="R88" s="987"/>
      <c r="S88" s="926"/>
      <c r="T88" s="820"/>
      <c r="U88" s="858"/>
      <c r="V88" s="859"/>
      <c r="W88" s="860"/>
      <c r="X88" s="861"/>
      <c r="Y88" s="862"/>
      <c r="Z88" s="863"/>
      <c r="AA88" s="864"/>
      <c r="AB88" s="865"/>
      <c r="AC88" s="866"/>
      <c r="AD88" s="867"/>
      <c r="AE88" s="868"/>
      <c r="AF88" s="869"/>
      <c r="AG88" s="870"/>
      <c r="AH88" s="832"/>
      <c r="AI88" s="862"/>
      <c r="AJ88" s="832"/>
      <c r="AK88" s="832"/>
    </row>
    <row r="89">
      <c r="A89" s="790" t="s">
        <v>446</v>
      </c>
      <c r="B89" s="790"/>
      <c r="C89" s="790"/>
      <c r="D89" s="790"/>
      <c r="E89" s="790"/>
      <c r="F89" s="790"/>
      <c r="G89" s="790"/>
      <c r="H89" s="790"/>
      <c r="I89" s="790"/>
      <c r="J89" s="971"/>
      <c r="K89" s="943"/>
      <c r="L89" s="855"/>
      <c r="M89" s="887"/>
      <c r="N89" s="887"/>
      <c r="O89" s="887"/>
      <c r="P89" s="887"/>
      <c r="Q89" s="832"/>
      <c r="R89" s="987"/>
      <c r="S89" s="926"/>
      <c r="T89" s="820"/>
      <c r="U89" s="858"/>
      <c r="V89" s="859"/>
      <c r="W89" s="860"/>
      <c r="X89" s="861"/>
      <c r="Y89" s="862"/>
      <c r="Z89" s="863"/>
      <c r="AA89" s="864"/>
      <c r="AB89" s="865"/>
      <c r="AC89" s="866"/>
      <c r="AD89" s="867"/>
      <c r="AE89" s="868"/>
      <c r="AF89" s="869"/>
      <c r="AG89" s="870"/>
      <c r="AH89" s="832"/>
      <c r="AI89" s="862"/>
      <c r="AJ89" s="832"/>
      <c r="AK89" s="832"/>
    </row>
    <row r="90" ht="15.75" customHeight="1">
      <c r="A90" s="939"/>
      <c r="B90" s="940"/>
      <c r="C90" s="941"/>
      <c r="D90" s="939"/>
      <c r="E90" s="939"/>
      <c r="F90" s="939"/>
      <c r="G90" s="942"/>
      <c r="H90" s="790"/>
      <c r="I90" s="790"/>
      <c r="J90" s="971"/>
      <c r="K90" s="943"/>
      <c r="L90" s="855"/>
      <c r="M90" s="887"/>
      <c r="N90" s="887"/>
      <c r="O90" s="887"/>
      <c r="P90" s="887"/>
      <c r="Q90" s="832"/>
      <c r="R90" s="987"/>
      <c r="S90" s="926"/>
      <c r="T90" s="820"/>
      <c r="U90" s="858"/>
      <c r="V90" s="859"/>
      <c r="W90" s="860"/>
      <c r="X90" s="861"/>
      <c r="Y90" s="862"/>
      <c r="Z90" s="863"/>
      <c r="AA90" s="864"/>
      <c r="AB90" s="865"/>
      <c r="AC90" s="866"/>
      <c r="AD90" s="867"/>
      <c r="AE90" s="868"/>
      <c r="AF90" s="869"/>
      <c r="AG90" s="870"/>
      <c r="AH90" s="832"/>
      <c r="AI90" s="862"/>
      <c r="AJ90" s="832"/>
      <c r="AK90" s="832"/>
    </row>
    <row r="91" s="691" customFormat="1" ht="15.75" customHeight="1">
      <c r="A91" s="853" t="s">
        <v>120</v>
      </c>
      <c r="B91" s="1074"/>
      <c r="C91" s="1074"/>
      <c r="D91" s="1074"/>
      <c r="E91" s="1074"/>
      <c r="F91" s="1074"/>
      <c r="G91" s="1074"/>
      <c r="H91" s="1074"/>
      <c r="I91" s="1074"/>
      <c r="J91" s="1074"/>
      <c r="K91" s="1075"/>
      <c r="L91" s="855"/>
      <c r="M91" s="887"/>
      <c r="N91" s="887"/>
      <c r="O91" s="887"/>
      <c r="P91" s="887"/>
      <c r="Q91" s="816"/>
      <c r="R91" s="925"/>
      <c r="S91" s="926"/>
      <c r="T91" s="820"/>
      <c r="U91" s="858"/>
      <c r="V91" s="859"/>
      <c r="W91" s="860"/>
      <c r="X91" s="861"/>
      <c r="Y91" s="862"/>
      <c r="Z91" s="863"/>
      <c r="AA91" s="864"/>
      <c r="AB91" s="865"/>
      <c r="AC91" s="866"/>
      <c r="AD91" s="867"/>
      <c r="AE91" s="868"/>
      <c r="AF91" s="869"/>
      <c r="AG91" s="870"/>
      <c r="AH91" s="816"/>
      <c r="AI91" s="862"/>
      <c r="AJ91" s="816"/>
      <c r="AK91" s="816"/>
      <c r="AL91" s="690"/>
    </row>
    <row r="92" ht="192" customHeight="1">
      <c r="A92" s="888">
        <v>1</v>
      </c>
      <c r="B92" s="1080" t="s">
        <v>108</v>
      </c>
      <c r="C92" s="845" t="s">
        <v>447</v>
      </c>
      <c r="D92" s="888" t="s">
        <v>101</v>
      </c>
      <c r="E92" s="1081"/>
      <c r="F92" s="888">
        <v>2023</v>
      </c>
      <c r="G92" s="889">
        <v>600</v>
      </c>
      <c r="H92" s="888">
        <v>600</v>
      </c>
      <c r="I92" s="888">
        <v>10</v>
      </c>
      <c r="J92" s="1082" t="s">
        <v>448</v>
      </c>
      <c r="K92" s="1083"/>
      <c r="L92" s="929"/>
      <c r="M92" s="930"/>
      <c r="N92" s="930"/>
      <c r="O92" s="930"/>
      <c r="P92" s="930"/>
      <c r="Q92" s="832"/>
      <c r="R92" s="987"/>
      <c r="S92" s="926"/>
      <c r="T92" s="820"/>
      <c r="U92" s="858"/>
      <c r="V92" s="859"/>
      <c r="W92" s="860"/>
      <c r="X92" s="861"/>
      <c r="Y92" s="862"/>
      <c r="Z92" s="863"/>
      <c r="AA92" s="864"/>
      <c r="AB92" s="865"/>
      <c r="AC92" s="866"/>
      <c r="AD92" s="867"/>
      <c r="AE92" s="868"/>
      <c r="AF92" s="869"/>
      <c r="AG92" s="870"/>
      <c r="AH92" s="832"/>
      <c r="AI92" s="862"/>
      <c r="AJ92" s="832"/>
      <c r="AK92" s="832"/>
    </row>
    <row r="93" s="691" customFormat="1" ht="12.75" customHeight="1">
      <c r="A93" s="763">
        <v>0</v>
      </c>
      <c r="B93" s="1084" t="s">
        <v>70</v>
      </c>
      <c r="C93" s="1085"/>
      <c r="D93" s="1086">
        <v>0</v>
      </c>
      <c r="E93" s="1086"/>
      <c r="F93" s="1086">
        <v>0</v>
      </c>
      <c r="G93" s="1087">
        <v>0</v>
      </c>
      <c r="H93" s="1088">
        <v>0</v>
      </c>
      <c r="I93" s="821">
        <v>0</v>
      </c>
      <c r="J93" s="700"/>
      <c r="K93" s="1089"/>
      <c r="L93" s="855"/>
      <c r="M93" s="887"/>
      <c r="N93" s="887"/>
      <c r="O93" s="887"/>
      <c r="P93" s="887"/>
      <c r="Q93" s="816"/>
      <c r="R93" s="925"/>
      <c r="S93" s="926"/>
      <c r="T93" s="820"/>
      <c r="U93" s="858"/>
      <c r="V93" s="859"/>
      <c r="W93" s="860"/>
      <c r="X93" s="861"/>
      <c r="Y93" s="862"/>
      <c r="Z93" s="863"/>
      <c r="AA93" s="864"/>
      <c r="AB93" s="865"/>
      <c r="AC93" s="866"/>
      <c r="AD93" s="867"/>
      <c r="AE93" s="868"/>
      <c r="AF93" s="869"/>
      <c r="AG93" s="870"/>
      <c r="AH93" s="816"/>
      <c r="AI93" s="862"/>
      <c r="AJ93" s="816"/>
      <c r="AK93" s="816"/>
      <c r="AL93" s="690"/>
    </row>
    <row r="94" ht="15.75" customHeight="1">
      <c r="A94" s="971" t="s">
        <v>107</v>
      </c>
      <c r="B94" s="972"/>
      <c r="C94" s="972"/>
      <c r="D94" s="972"/>
      <c r="E94" s="972"/>
      <c r="F94" s="972"/>
      <c r="G94" s="972"/>
      <c r="H94" s="972"/>
      <c r="I94" s="972"/>
      <c r="J94" s="972"/>
      <c r="K94" s="974"/>
      <c r="L94" s="855"/>
      <c r="M94" s="887"/>
      <c r="N94" s="887"/>
      <c r="O94" s="887"/>
      <c r="P94" s="887"/>
      <c r="Q94" s="832"/>
      <c r="R94" s="987"/>
      <c r="S94" s="926"/>
      <c r="T94" s="820"/>
      <c r="U94" s="858"/>
      <c r="V94" s="859"/>
      <c r="W94" s="860"/>
      <c r="X94" s="861"/>
      <c r="Y94" s="862"/>
      <c r="Z94" s="863"/>
      <c r="AA94" s="864"/>
      <c r="AB94" s="865"/>
      <c r="AC94" s="866"/>
      <c r="AD94" s="867"/>
      <c r="AE94" s="868"/>
      <c r="AF94" s="869"/>
      <c r="AG94" s="870"/>
      <c r="AH94" s="832"/>
      <c r="AI94" s="862"/>
      <c r="AJ94" s="832"/>
      <c r="AK94" s="832"/>
    </row>
    <row r="95" ht="66.75" customHeight="1">
      <c r="A95" s="1090"/>
      <c r="B95" s="849" t="s">
        <v>449</v>
      </c>
      <c r="C95" s="849" t="s">
        <v>450</v>
      </c>
      <c r="D95" s="849"/>
      <c r="E95" s="849"/>
      <c r="F95" s="1091">
        <v>2024</v>
      </c>
      <c r="G95" s="1092">
        <v>2</v>
      </c>
      <c r="H95" s="1092">
        <v>2</v>
      </c>
      <c r="I95" s="1091"/>
      <c r="J95" s="1093" t="s">
        <v>451</v>
      </c>
      <c r="K95" s="1094"/>
      <c r="L95" s="855"/>
      <c r="M95" s="887"/>
      <c r="N95" s="887"/>
      <c r="O95" s="887">
        <v>1</v>
      </c>
      <c r="P95" s="887"/>
      <c r="Q95" s="832">
        <v>1</v>
      </c>
      <c r="R95" s="987"/>
      <c r="S95" s="926"/>
      <c r="T95" s="820"/>
      <c r="U95" s="858"/>
      <c r="V95" s="859"/>
      <c r="W95" s="860"/>
      <c r="X95" s="861"/>
      <c r="Y95" s="862"/>
      <c r="Z95" s="863"/>
      <c r="AA95" s="864"/>
      <c r="AB95" s="865"/>
      <c r="AC95" s="866"/>
      <c r="AD95" s="867"/>
      <c r="AE95" s="868">
        <v>1</v>
      </c>
      <c r="AF95" s="869"/>
      <c r="AG95" s="870"/>
      <c r="AH95" s="832"/>
      <c r="AI95" s="862"/>
      <c r="AJ95" s="832"/>
      <c r="AK95" s="832"/>
    </row>
    <row r="96" ht="15.75" customHeight="1">
      <c r="A96" s="1073">
        <v>1</v>
      </c>
      <c r="B96" s="1022" t="s">
        <v>70</v>
      </c>
      <c r="C96" s="941"/>
      <c r="D96" s="790"/>
      <c r="E96" s="1095"/>
      <c r="F96" s="724"/>
      <c r="G96" s="942">
        <f>G95</f>
        <v>2</v>
      </c>
      <c r="H96" s="1096">
        <f t="shared" ref="H96:H97" si="15">H95</f>
        <v>2</v>
      </c>
      <c r="I96" s="1096">
        <f>SUM(I95:I95)</f>
        <v>0</v>
      </c>
      <c r="J96" s="971"/>
      <c r="K96" s="943"/>
      <c r="L96" s="855"/>
      <c r="M96" s="887"/>
      <c r="N96" s="887"/>
      <c r="O96" s="887"/>
      <c r="P96" s="887"/>
      <c r="Q96" s="832"/>
      <c r="R96" s="987"/>
      <c r="S96" s="926"/>
      <c r="T96" s="820"/>
      <c r="U96" s="858"/>
      <c r="V96" s="859"/>
      <c r="W96" s="860"/>
      <c r="X96" s="861"/>
      <c r="Y96" s="862"/>
      <c r="Z96" s="863"/>
      <c r="AA96" s="864"/>
      <c r="AB96" s="865"/>
      <c r="AC96" s="866"/>
      <c r="AD96" s="867"/>
      <c r="AE96" s="868"/>
      <c r="AF96" s="869"/>
      <c r="AG96" s="870"/>
      <c r="AH96" s="832"/>
      <c r="AI96" s="862"/>
      <c r="AJ96" s="832"/>
      <c r="AK96" s="832"/>
    </row>
    <row r="97" ht="15.75" customHeight="1">
      <c r="A97" s="1073">
        <f>A93+A96</f>
        <v>1</v>
      </c>
      <c r="B97" s="1022" t="s">
        <v>96</v>
      </c>
      <c r="C97" s="941"/>
      <c r="D97" s="790"/>
      <c r="E97" s="1095"/>
      <c r="F97" s="724">
        <v>1</v>
      </c>
      <c r="G97" s="942">
        <v>2</v>
      </c>
      <c r="H97" s="1096">
        <f t="shared" si="15"/>
        <v>2</v>
      </c>
      <c r="I97" s="1096">
        <f>I96</f>
        <v>0</v>
      </c>
      <c r="J97" s="971"/>
      <c r="K97" s="943"/>
      <c r="L97" s="944">
        <v>1</v>
      </c>
      <c r="M97" s="887"/>
      <c r="N97" s="887"/>
      <c r="O97" s="887"/>
      <c r="P97" s="887"/>
      <c r="Q97" s="832"/>
      <c r="R97" s="987"/>
      <c r="S97" s="926"/>
      <c r="T97" s="820"/>
      <c r="U97" s="858"/>
      <c r="V97" s="859"/>
      <c r="W97" s="860"/>
      <c r="X97" s="861"/>
      <c r="Y97" s="862"/>
      <c r="Z97" s="863"/>
      <c r="AA97" s="864"/>
      <c r="AB97" s="865"/>
      <c r="AC97" s="866"/>
      <c r="AD97" s="867"/>
      <c r="AE97" s="868"/>
      <c r="AF97" s="869"/>
      <c r="AG97" s="870"/>
      <c r="AH97" s="832"/>
      <c r="AI97" s="862"/>
      <c r="AJ97" s="832"/>
      <c r="AK97" s="832"/>
    </row>
    <row r="98" s="1097" customFormat="1" ht="33" customHeight="1">
      <c r="A98" s="871" t="s">
        <v>109</v>
      </c>
      <c r="B98" s="872"/>
      <c r="C98" s="872"/>
      <c r="D98" s="872"/>
      <c r="E98" s="872"/>
      <c r="F98" s="872"/>
      <c r="G98" s="872"/>
      <c r="H98" s="872"/>
      <c r="I98" s="872"/>
      <c r="J98" s="872"/>
      <c r="K98" s="874"/>
      <c r="L98" s="855"/>
      <c r="M98" s="887"/>
      <c r="N98" s="887"/>
      <c r="O98" s="887"/>
      <c r="P98" s="887"/>
      <c r="Q98" s="832"/>
      <c r="R98" s="987"/>
      <c r="S98" s="926"/>
      <c r="T98" s="775"/>
      <c r="U98" s="780"/>
      <c r="V98" s="673"/>
      <c r="W98" s="674"/>
      <c r="X98" s="843"/>
      <c r="Y98" s="844"/>
      <c r="Z98" s="809"/>
      <c r="AA98" s="845"/>
      <c r="AB98" s="846"/>
      <c r="AC98" s="847"/>
      <c r="AD98" s="848"/>
      <c r="AE98" s="849"/>
      <c r="AF98" s="758"/>
      <c r="AG98" s="850"/>
      <c r="AH98" s="832"/>
      <c r="AI98" s="844"/>
      <c r="AJ98" s="832"/>
      <c r="AK98" s="832"/>
      <c r="AL98" s="669"/>
      <c r="AM98" s="660"/>
    </row>
    <row r="99">
      <c r="A99" s="923" t="s">
        <v>110</v>
      </c>
      <c r="B99" s="876"/>
      <c r="C99" s="876"/>
      <c r="D99" s="876"/>
      <c r="E99" s="876"/>
      <c r="F99" s="876"/>
      <c r="G99" s="876"/>
      <c r="H99" s="876"/>
      <c r="I99" s="876"/>
      <c r="J99" s="876"/>
      <c r="K99" s="924"/>
      <c r="L99" s="855"/>
      <c r="M99" s="887"/>
      <c r="N99" s="887"/>
      <c r="O99" s="887"/>
      <c r="P99" s="887"/>
      <c r="Q99" s="832"/>
      <c r="R99" s="987"/>
      <c r="S99" s="926"/>
      <c r="T99" s="820"/>
      <c r="U99" s="858"/>
      <c r="V99" s="859"/>
      <c r="W99" s="860"/>
      <c r="X99" s="861"/>
      <c r="Y99" s="862"/>
      <c r="Z99" s="863"/>
      <c r="AA99" s="864"/>
      <c r="AB99" s="865"/>
      <c r="AC99" s="866"/>
      <c r="AD99" s="867"/>
      <c r="AE99" s="868"/>
      <c r="AF99" s="869"/>
      <c r="AG99" s="870"/>
      <c r="AH99" s="832"/>
      <c r="AI99" s="862"/>
      <c r="AJ99" s="832"/>
      <c r="AK99" s="832"/>
    </row>
    <row r="100" ht="33" customHeight="1">
      <c r="A100" s="1098">
        <v>1</v>
      </c>
      <c r="B100" s="1099" t="s">
        <v>452</v>
      </c>
      <c r="C100" s="780" t="s">
        <v>453</v>
      </c>
      <c r="D100" s="780">
        <v>600</v>
      </c>
      <c r="E100" s="781"/>
      <c r="F100" s="781" t="s">
        <v>454</v>
      </c>
      <c r="G100" s="782">
        <v>218.452</v>
      </c>
      <c r="H100" s="1100"/>
      <c r="I100" s="1101"/>
      <c r="J100" s="1102" t="s">
        <v>455</v>
      </c>
      <c r="K100" s="1103"/>
      <c r="L100" s="1104"/>
      <c r="M100" s="1105">
        <v>1</v>
      </c>
      <c r="N100" s="1105"/>
      <c r="O100" s="1105"/>
      <c r="P100" s="1105"/>
      <c r="Q100" s="832"/>
      <c r="R100" s="987">
        <v>1</v>
      </c>
      <c r="S100" s="926"/>
      <c r="T100" s="820"/>
      <c r="U100" s="858">
        <v>1</v>
      </c>
      <c r="V100" s="859"/>
      <c r="W100" s="860"/>
      <c r="X100" s="861"/>
      <c r="Y100" s="862"/>
      <c r="Z100" s="863"/>
      <c r="AA100" s="864"/>
      <c r="AB100" s="865"/>
      <c r="AC100" s="866"/>
      <c r="AD100" s="867"/>
      <c r="AE100" s="868"/>
      <c r="AF100" s="869"/>
      <c r="AG100" s="870"/>
      <c r="AH100" s="832"/>
      <c r="AI100" s="862"/>
      <c r="AJ100" s="832"/>
      <c r="AK100" s="832"/>
    </row>
    <row r="101" s="1106" customFormat="1" ht="33" customHeight="1">
      <c r="A101" s="1107">
        <v>2</v>
      </c>
      <c r="B101" s="1108" t="s">
        <v>115</v>
      </c>
      <c r="C101" s="758" t="s">
        <v>381</v>
      </c>
      <c r="D101" s="759"/>
      <c r="E101" s="759" t="s">
        <v>456</v>
      </c>
      <c r="F101" s="759" t="s">
        <v>64</v>
      </c>
      <c r="G101" s="760">
        <v>40</v>
      </c>
      <c r="H101" s="1109"/>
      <c r="I101" s="1109"/>
      <c r="J101" s="1110" t="s">
        <v>457</v>
      </c>
      <c r="K101" s="1111"/>
      <c r="L101" s="1104">
        <v>30</v>
      </c>
      <c r="M101" s="1105"/>
      <c r="N101" s="1105">
        <v>1</v>
      </c>
      <c r="O101" s="1105"/>
      <c r="P101" s="1105"/>
      <c r="Q101" s="816"/>
      <c r="R101" s="925">
        <v>1</v>
      </c>
      <c r="S101" s="926"/>
      <c r="T101" s="820"/>
      <c r="U101" s="858"/>
      <c r="V101" s="859"/>
      <c r="W101" s="860"/>
      <c r="X101" s="861"/>
      <c r="Y101" s="862"/>
      <c r="Z101" s="863"/>
      <c r="AA101" s="864"/>
      <c r="AB101" s="865"/>
      <c r="AC101" s="866"/>
      <c r="AD101" s="867"/>
      <c r="AE101" s="868"/>
      <c r="AF101" s="869">
        <v>1</v>
      </c>
      <c r="AG101" s="870"/>
      <c r="AH101" s="1112"/>
      <c r="AI101" s="862"/>
      <c r="AJ101" s="1112"/>
      <c r="AK101" s="1112"/>
      <c r="AL101" s="1113"/>
    </row>
    <row r="102" ht="28.5" customHeight="1">
      <c r="A102" s="1114">
        <v>3</v>
      </c>
      <c r="B102" s="1115" t="s">
        <v>458</v>
      </c>
      <c r="C102" s="844" t="s">
        <v>459</v>
      </c>
      <c r="D102" s="1116"/>
      <c r="E102" s="1116"/>
      <c r="F102" s="1116" t="s">
        <v>66</v>
      </c>
      <c r="G102" s="1117">
        <v>20</v>
      </c>
      <c r="H102" s="1118"/>
      <c r="I102" s="1118"/>
      <c r="J102" s="1119" t="s">
        <v>460</v>
      </c>
      <c r="K102" s="1120"/>
      <c r="L102" s="1104"/>
      <c r="M102" s="1105"/>
      <c r="N102" s="1105"/>
      <c r="O102" s="1105"/>
      <c r="P102" s="1105">
        <v>1</v>
      </c>
      <c r="Q102" s="832"/>
      <c r="R102" s="987">
        <v>1</v>
      </c>
      <c r="S102" s="926"/>
      <c r="T102" s="820"/>
      <c r="U102" s="858"/>
      <c r="V102" s="859"/>
      <c r="W102" s="860"/>
      <c r="X102" s="861"/>
      <c r="Y102" s="862">
        <v>1</v>
      </c>
      <c r="Z102" s="863"/>
      <c r="AA102" s="864"/>
      <c r="AB102" s="865"/>
      <c r="AC102" s="866"/>
      <c r="AD102" s="867"/>
      <c r="AE102" s="868"/>
      <c r="AF102" s="869"/>
      <c r="AG102" s="870"/>
      <c r="AH102" s="832"/>
      <c r="AI102" s="862"/>
      <c r="AJ102" s="832"/>
      <c r="AK102" s="832"/>
    </row>
    <row r="103" ht="38.25">
      <c r="A103" s="1100">
        <v>4</v>
      </c>
      <c r="B103" s="1099" t="s">
        <v>111</v>
      </c>
      <c r="C103" s="780" t="s">
        <v>461</v>
      </c>
      <c r="D103" s="781">
        <v>100</v>
      </c>
      <c r="E103" s="781"/>
      <c r="F103" s="781">
        <v>2024</v>
      </c>
      <c r="G103" s="782">
        <v>15</v>
      </c>
      <c r="H103" s="1101"/>
      <c r="I103" s="1101"/>
      <c r="J103" s="1121" t="s">
        <v>462</v>
      </c>
      <c r="K103" s="1103"/>
      <c r="L103" s="1104">
        <v>68</v>
      </c>
      <c r="M103" s="1105">
        <v>1</v>
      </c>
      <c r="N103" s="1105"/>
      <c r="O103" s="1105"/>
      <c r="P103" s="1105"/>
      <c r="Q103" s="832"/>
      <c r="R103" s="987">
        <v>1</v>
      </c>
      <c r="S103" s="926"/>
      <c r="T103" s="820"/>
      <c r="U103" s="858">
        <v>1</v>
      </c>
      <c r="V103" s="859"/>
      <c r="W103" s="860"/>
      <c r="X103" s="861"/>
      <c r="Y103" s="862"/>
      <c r="Z103" s="863"/>
      <c r="AA103" s="864"/>
      <c r="AB103" s="865"/>
      <c r="AC103" s="866"/>
      <c r="AD103" s="867"/>
      <c r="AE103" s="868"/>
      <c r="AF103" s="869"/>
      <c r="AG103" s="870"/>
      <c r="AH103" s="832"/>
      <c r="AI103" s="862"/>
      <c r="AJ103" s="832"/>
      <c r="AK103" s="832"/>
    </row>
    <row r="104" ht="26.25" customHeight="1">
      <c r="A104" s="1122">
        <v>5</v>
      </c>
      <c r="B104" s="1123" t="s">
        <v>111</v>
      </c>
      <c r="C104" s="784" t="s">
        <v>113</v>
      </c>
      <c r="D104" s="785">
        <v>100</v>
      </c>
      <c r="E104" s="785"/>
      <c r="F104" s="785" t="s">
        <v>66</v>
      </c>
      <c r="G104" s="786">
        <v>10</v>
      </c>
      <c r="H104" s="1124"/>
      <c r="I104" s="1124"/>
      <c r="J104" s="1125" t="s">
        <v>463</v>
      </c>
      <c r="K104" s="1126"/>
      <c r="L104" s="1104">
        <v>40</v>
      </c>
      <c r="M104" s="1105">
        <v>1</v>
      </c>
      <c r="N104" s="1105"/>
      <c r="O104" s="1105"/>
      <c r="P104" s="1105"/>
      <c r="Q104" s="832"/>
      <c r="R104" s="987">
        <v>1</v>
      </c>
      <c r="S104" s="926"/>
      <c r="T104" s="820"/>
      <c r="U104" s="858"/>
      <c r="V104" s="859">
        <v>1</v>
      </c>
      <c r="W104" s="860"/>
      <c r="X104" s="861"/>
      <c r="Y104" s="862"/>
      <c r="Z104" s="863"/>
      <c r="AA104" s="864"/>
      <c r="AB104" s="865"/>
      <c r="AC104" s="866"/>
      <c r="AD104" s="867"/>
      <c r="AE104" s="868"/>
      <c r="AF104" s="869"/>
      <c r="AG104" s="870"/>
      <c r="AH104" s="832"/>
      <c r="AI104" s="862"/>
      <c r="AJ104" s="832"/>
      <c r="AK104" s="832"/>
    </row>
    <row r="105">
      <c r="A105" s="1127">
        <v>5</v>
      </c>
      <c r="B105" s="1022" t="s">
        <v>70</v>
      </c>
      <c r="C105" s="940" t="s">
        <v>101</v>
      </c>
      <c r="D105" s="939"/>
      <c r="E105" s="939">
        <f>SUM(E100:E104)</f>
        <v>0</v>
      </c>
      <c r="F105" s="939"/>
      <c r="G105" s="942">
        <f>SUM(G100:G104)</f>
        <v>303.452</v>
      </c>
      <c r="H105" s="939">
        <f>SUM(H100:H104)</f>
        <v>0</v>
      </c>
      <c r="I105" s="939">
        <f>SUM(I100:I104)</f>
        <v>0</v>
      </c>
      <c r="J105" s="1073" t="s">
        <v>101</v>
      </c>
      <c r="K105" s="1128"/>
      <c r="L105" s="1104"/>
      <c r="M105" s="1105"/>
      <c r="N105" s="1105"/>
      <c r="O105" s="1105"/>
      <c r="P105" s="1105"/>
      <c r="Q105" s="832"/>
      <c r="R105" s="987"/>
      <c r="S105" s="926"/>
      <c r="T105" s="820"/>
      <c r="U105" s="858"/>
      <c r="V105" s="859"/>
      <c r="W105" s="860"/>
      <c r="X105" s="861"/>
      <c r="Y105" s="862"/>
      <c r="Z105" s="863"/>
      <c r="AA105" s="864"/>
      <c r="AB105" s="865"/>
      <c r="AC105" s="866"/>
      <c r="AD105" s="867"/>
      <c r="AE105" s="868"/>
      <c r="AF105" s="869"/>
      <c r="AG105" s="870"/>
      <c r="AH105" s="832"/>
      <c r="AI105" s="862"/>
      <c r="AJ105" s="832"/>
      <c r="AK105" s="832"/>
    </row>
    <row r="106">
      <c r="A106" s="971" t="s">
        <v>114</v>
      </c>
      <c r="B106" s="972"/>
      <c r="C106" s="972"/>
      <c r="D106" s="972"/>
      <c r="E106" s="972"/>
      <c r="F106" s="972"/>
      <c r="G106" s="972"/>
      <c r="H106" s="972"/>
      <c r="I106" s="972"/>
      <c r="J106" s="972"/>
      <c r="K106" s="974"/>
      <c r="L106" s="855"/>
      <c r="M106" s="887"/>
      <c r="N106" s="887"/>
      <c r="O106" s="887"/>
      <c r="P106" s="887"/>
      <c r="Q106" s="832"/>
      <c r="R106" s="987"/>
      <c r="S106" s="926"/>
      <c r="T106" s="820"/>
      <c r="U106" s="858"/>
      <c r="V106" s="859"/>
      <c r="W106" s="860"/>
      <c r="X106" s="861"/>
      <c r="Y106" s="862"/>
      <c r="Z106" s="863"/>
      <c r="AA106" s="864"/>
      <c r="AB106" s="865"/>
      <c r="AC106" s="866"/>
      <c r="AD106" s="867"/>
      <c r="AE106" s="868"/>
      <c r="AF106" s="869"/>
      <c r="AG106" s="870"/>
      <c r="AH106" s="832"/>
      <c r="AI106" s="862"/>
      <c r="AJ106" s="832"/>
      <c r="AK106" s="832"/>
    </row>
    <row r="107" ht="68.25" customHeight="1">
      <c r="A107" s="1100">
        <v>1</v>
      </c>
      <c r="B107" s="1129" t="s">
        <v>464</v>
      </c>
      <c r="C107" s="780" t="s">
        <v>465</v>
      </c>
      <c r="D107" s="781">
        <v>100</v>
      </c>
      <c r="E107" s="781"/>
      <c r="F107" s="781" t="s">
        <v>161</v>
      </c>
      <c r="G107" s="782">
        <v>11.006</v>
      </c>
      <c r="H107" s="1130"/>
      <c r="I107" s="1130"/>
      <c r="J107" s="1131" t="s">
        <v>466</v>
      </c>
      <c r="K107" s="1132"/>
      <c r="L107" s="1104">
        <v>80</v>
      </c>
      <c r="M107" s="1105">
        <v>1</v>
      </c>
      <c r="N107" s="1105"/>
      <c r="O107" s="1105"/>
      <c r="P107" s="1105"/>
      <c r="Q107" s="832">
        <v>1</v>
      </c>
      <c r="R107" s="987"/>
      <c r="S107" s="926"/>
      <c r="T107" s="820">
        <v>1</v>
      </c>
      <c r="U107" s="858"/>
      <c r="V107" s="859"/>
      <c r="W107" s="860"/>
      <c r="X107" s="861"/>
      <c r="Y107" s="862"/>
      <c r="Z107" s="863"/>
      <c r="AA107" s="864"/>
      <c r="AB107" s="865"/>
      <c r="AC107" s="866"/>
      <c r="AD107" s="867"/>
      <c r="AE107" s="868"/>
      <c r="AF107" s="869"/>
      <c r="AG107" s="870"/>
      <c r="AH107" s="832"/>
      <c r="AI107" s="862"/>
      <c r="AJ107" s="832"/>
      <c r="AK107" s="832"/>
    </row>
    <row r="108" ht="27" customHeight="1">
      <c r="A108" s="1133">
        <v>3</v>
      </c>
      <c r="B108" s="1134" t="s">
        <v>115</v>
      </c>
      <c r="C108" s="996" t="s">
        <v>116</v>
      </c>
      <c r="D108" s="997"/>
      <c r="E108" s="997">
        <v>1500</v>
      </c>
      <c r="F108" s="997" t="s">
        <v>467</v>
      </c>
      <c r="G108" s="998">
        <v>7</v>
      </c>
      <c r="H108" s="1135"/>
      <c r="I108" s="1135"/>
      <c r="J108" s="1136" t="s">
        <v>468</v>
      </c>
      <c r="K108" s="1137"/>
      <c r="L108" s="1138"/>
      <c r="M108" s="1139"/>
      <c r="N108" s="1139"/>
      <c r="O108" s="1139"/>
      <c r="P108" s="1139"/>
      <c r="Q108" s="832"/>
      <c r="R108" s="987"/>
      <c r="S108" s="926"/>
      <c r="T108" s="820"/>
      <c r="U108" s="858"/>
      <c r="V108" s="859"/>
      <c r="W108" s="860"/>
      <c r="X108" s="861"/>
      <c r="Y108" s="862"/>
      <c r="Z108" s="863"/>
      <c r="AA108" s="864"/>
      <c r="AB108" s="865"/>
      <c r="AC108" s="866"/>
      <c r="AD108" s="867"/>
      <c r="AE108" s="868"/>
      <c r="AF108" s="869"/>
      <c r="AG108" s="870"/>
      <c r="AH108" s="832"/>
      <c r="AI108" s="862"/>
      <c r="AJ108" s="832"/>
      <c r="AK108" s="832"/>
    </row>
    <row r="109" ht="39" customHeight="1">
      <c r="A109" s="1133">
        <v>4</v>
      </c>
      <c r="B109" s="1134" t="s">
        <v>117</v>
      </c>
      <c r="C109" s="996" t="s">
        <v>118</v>
      </c>
      <c r="D109" s="997">
        <v>250000</v>
      </c>
      <c r="E109" s="997"/>
      <c r="F109" s="997" t="s">
        <v>237</v>
      </c>
      <c r="G109" s="998">
        <v>400</v>
      </c>
      <c r="H109" s="1135"/>
      <c r="I109" s="1135"/>
      <c r="J109" s="1136" t="s">
        <v>469</v>
      </c>
      <c r="K109" s="1137"/>
      <c r="L109" s="1138"/>
      <c r="M109" s="1139"/>
      <c r="N109" s="1139"/>
      <c r="O109" s="1139"/>
      <c r="P109" s="1139"/>
      <c r="Q109" s="832"/>
      <c r="R109" s="987"/>
      <c r="S109" s="926"/>
      <c r="T109" s="820"/>
      <c r="U109" s="858"/>
      <c r="V109" s="859"/>
      <c r="W109" s="860"/>
      <c r="X109" s="861"/>
      <c r="Y109" s="862"/>
      <c r="Z109" s="863"/>
      <c r="AA109" s="864"/>
      <c r="AB109" s="865"/>
      <c r="AC109" s="866"/>
      <c r="AD109" s="867"/>
      <c r="AE109" s="868"/>
      <c r="AF109" s="869"/>
      <c r="AG109" s="870"/>
      <c r="AH109" s="832"/>
      <c r="AI109" s="862"/>
      <c r="AJ109" s="832"/>
      <c r="AK109" s="832"/>
    </row>
    <row r="110" s="1097" customFormat="1" ht="21" customHeight="1">
      <c r="A110" s="763">
        <v>1</v>
      </c>
      <c r="B110" s="1140" t="s">
        <v>70</v>
      </c>
      <c r="C110" s="762"/>
      <c r="D110" s="763"/>
      <c r="E110" s="763"/>
      <c r="F110" s="763"/>
      <c r="G110" s="764">
        <f>G107</f>
        <v>11.006</v>
      </c>
      <c r="H110" s="763">
        <f>SUM(H108:H109)</f>
        <v>0</v>
      </c>
      <c r="I110" s="763">
        <f>SUM(I108:I109)</f>
        <v>0</v>
      </c>
      <c r="J110" s="972">
        <v>0</v>
      </c>
      <c r="K110" s="974"/>
      <c r="L110" s="855"/>
      <c r="M110" s="887"/>
      <c r="N110" s="887"/>
      <c r="O110" s="887"/>
      <c r="P110" s="887"/>
      <c r="Q110" s="832"/>
      <c r="R110" s="987"/>
      <c r="S110" s="926"/>
      <c r="T110" s="820"/>
      <c r="U110" s="858"/>
      <c r="V110" s="859"/>
      <c r="W110" s="860"/>
      <c r="X110" s="861"/>
      <c r="Y110" s="862"/>
      <c r="Z110" s="863"/>
      <c r="AA110" s="864"/>
      <c r="AB110" s="865"/>
      <c r="AC110" s="866"/>
      <c r="AD110" s="867"/>
      <c r="AE110" s="868"/>
      <c r="AF110" s="869"/>
      <c r="AG110" s="870"/>
      <c r="AH110" s="832"/>
      <c r="AI110" s="862"/>
      <c r="AJ110" s="832"/>
      <c r="AK110" s="832"/>
      <c r="AL110" s="669"/>
      <c r="AM110" s="660"/>
    </row>
    <row r="111" s="691" customFormat="1" ht="21" customHeight="1">
      <c r="A111" s="763">
        <f>A105+A110</f>
        <v>6</v>
      </c>
      <c r="B111" s="1140" t="s">
        <v>96</v>
      </c>
      <c r="C111" s="762"/>
      <c r="D111" s="763"/>
      <c r="E111" s="763"/>
      <c r="F111" s="763">
        <v>6</v>
      </c>
      <c r="G111" s="764">
        <f>G105+G110</f>
        <v>314.45799999999997</v>
      </c>
      <c r="H111" s="764">
        <f>H105</f>
        <v>0</v>
      </c>
      <c r="I111" s="764">
        <f>I105</f>
        <v>0</v>
      </c>
      <c r="J111" s="1074"/>
      <c r="K111" s="1075"/>
      <c r="L111" s="944">
        <v>6</v>
      </c>
      <c r="M111" s="887"/>
      <c r="N111" s="887"/>
      <c r="O111" s="887"/>
      <c r="P111" s="887"/>
      <c r="Q111" s="816"/>
      <c r="R111" s="925"/>
      <c r="S111" s="926"/>
      <c r="T111" s="820"/>
      <c r="U111" s="858"/>
      <c r="V111" s="859"/>
      <c r="W111" s="860"/>
      <c r="X111" s="861"/>
      <c r="Y111" s="862"/>
      <c r="Z111" s="863"/>
      <c r="AA111" s="864"/>
      <c r="AB111" s="865"/>
      <c r="AC111" s="866"/>
      <c r="AD111" s="867"/>
      <c r="AE111" s="868"/>
      <c r="AF111" s="869"/>
      <c r="AG111" s="870"/>
      <c r="AH111" s="816"/>
      <c r="AI111" s="862"/>
      <c r="AJ111" s="816"/>
      <c r="AK111" s="816"/>
      <c r="AL111" s="690"/>
    </row>
    <row r="112" ht="36.75" customHeight="1">
      <c r="A112" s="871" t="s">
        <v>119</v>
      </c>
      <c r="B112" s="872"/>
      <c r="C112" s="872"/>
      <c r="D112" s="872"/>
      <c r="E112" s="872"/>
      <c r="F112" s="872"/>
      <c r="G112" s="872"/>
      <c r="H112" s="872"/>
      <c r="I112" s="872"/>
      <c r="J112" s="872"/>
      <c r="K112" s="874"/>
      <c r="L112" s="855"/>
      <c r="M112" s="887"/>
      <c r="N112" s="887"/>
      <c r="O112" s="887"/>
      <c r="P112" s="887"/>
      <c r="Q112" s="816"/>
      <c r="R112" s="816"/>
      <c r="S112" s="842"/>
      <c r="T112" s="775"/>
      <c r="U112" s="780"/>
      <c r="X112" s="843"/>
      <c r="Y112" s="844"/>
      <c r="Z112" s="809"/>
      <c r="AA112" s="845"/>
      <c r="AB112" s="846"/>
      <c r="AC112" s="847"/>
      <c r="AD112" s="848"/>
      <c r="AE112" s="849"/>
      <c r="AF112" s="758"/>
      <c r="AG112" s="850"/>
      <c r="AH112" s="816"/>
      <c r="AI112" s="844"/>
      <c r="AJ112" s="816"/>
      <c r="AK112" s="816"/>
    </row>
    <row r="113">
      <c r="A113" s="923" t="s">
        <v>120</v>
      </c>
      <c r="B113" s="876"/>
      <c r="C113" s="876"/>
      <c r="D113" s="876"/>
      <c r="E113" s="876"/>
      <c r="F113" s="876"/>
      <c r="G113" s="876"/>
      <c r="H113" s="876"/>
      <c r="I113" s="876"/>
      <c r="J113" s="876"/>
      <c r="K113" s="924"/>
      <c r="L113" s="855"/>
      <c r="M113" s="887"/>
      <c r="N113" s="887"/>
      <c r="O113" s="887"/>
      <c r="P113" s="887"/>
      <c r="Q113" s="832"/>
      <c r="R113" s="987"/>
      <c r="S113" s="926"/>
      <c r="T113" s="820"/>
      <c r="U113" s="858"/>
      <c r="V113" s="859"/>
      <c r="W113" s="860"/>
      <c r="X113" s="861"/>
      <c r="Y113" s="862"/>
      <c r="Z113" s="863"/>
      <c r="AA113" s="864"/>
      <c r="AB113" s="865"/>
      <c r="AC113" s="866"/>
      <c r="AD113" s="867"/>
      <c r="AE113" s="868"/>
      <c r="AF113" s="869"/>
      <c r="AG113" s="870"/>
      <c r="AH113" s="832"/>
      <c r="AI113" s="862"/>
      <c r="AJ113" s="832"/>
      <c r="AK113" s="832"/>
    </row>
    <row r="114" s="1097" customFormat="1" ht="94.5" customHeight="1">
      <c r="A114" s="433">
        <v>1</v>
      </c>
      <c r="B114" s="1141" t="s">
        <v>126</v>
      </c>
      <c r="C114" s="775" t="s">
        <v>470</v>
      </c>
      <c r="D114" s="433">
        <v>100</v>
      </c>
      <c r="E114" s="433" t="s">
        <v>391</v>
      </c>
      <c r="F114" s="433" t="s">
        <v>64</v>
      </c>
      <c r="G114" s="777">
        <v>4</v>
      </c>
      <c r="H114" s="1142" t="s">
        <v>391</v>
      </c>
      <c r="I114" s="1142">
        <v>2</v>
      </c>
      <c r="J114" s="1143" t="s">
        <v>471</v>
      </c>
      <c r="K114" s="1144"/>
      <c r="L114" s="1145">
        <v>95</v>
      </c>
      <c r="M114" s="1105">
        <v>1</v>
      </c>
      <c r="N114" s="1105"/>
      <c r="O114" s="1105"/>
      <c r="P114" s="1105"/>
      <c r="Q114" s="832"/>
      <c r="R114" s="987">
        <v>1</v>
      </c>
      <c r="S114" s="926"/>
      <c r="T114" s="820">
        <v>1</v>
      </c>
      <c r="U114" s="858"/>
      <c r="V114" s="859"/>
      <c r="W114" s="860"/>
      <c r="X114" s="861"/>
      <c r="Y114" s="862"/>
      <c r="Z114" s="863"/>
      <c r="AA114" s="864"/>
      <c r="AB114" s="865"/>
      <c r="AC114" s="866"/>
      <c r="AD114" s="867"/>
      <c r="AE114" s="868"/>
      <c r="AF114" s="869"/>
      <c r="AG114" s="870"/>
      <c r="AH114" s="832"/>
      <c r="AI114" s="862"/>
      <c r="AJ114" s="832"/>
      <c r="AK114" s="832"/>
      <c r="AL114" s="669"/>
      <c r="AM114" s="660"/>
    </row>
    <row r="115" s="1097" customFormat="1" ht="25.5">
      <c r="A115" s="781">
        <v>2</v>
      </c>
      <c r="B115" s="779" t="s">
        <v>128</v>
      </c>
      <c r="C115" s="780" t="s">
        <v>472</v>
      </c>
      <c r="D115" s="781">
        <v>100</v>
      </c>
      <c r="E115" s="1100" t="s">
        <v>391</v>
      </c>
      <c r="F115" s="781" t="s">
        <v>64</v>
      </c>
      <c r="G115" s="782">
        <v>5</v>
      </c>
      <c r="H115" s="781" t="s">
        <v>391</v>
      </c>
      <c r="I115" s="781">
        <v>2</v>
      </c>
      <c r="J115" s="1146" t="s">
        <v>473</v>
      </c>
      <c r="K115" s="985"/>
      <c r="L115" s="1104">
        <v>75</v>
      </c>
      <c r="M115" s="1105">
        <v>1</v>
      </c>
      <c r="N115" s="1105"/>
      <c r="O115" s="1105"/>
      <c r="P115" s="1105"/>
      <c r="Q115" s="832"/>
      <c r="R115" s="987">
        <v>1</v>
      </c>
      <c r="S115" s="926"/>
      <c r="T115" s="820"/>
      <c r="U115" s="858">
        <v>1</v>
      </c>
      <c r="V115" s="859"/>
      <c r="W115" s="860"/>
      <c r="X115" s="861"/>
      <c r="Y115" s="862"/>
      <c r="Z115" s="863"/>
      <c r="AA115" s="864"/>
      <c r="AB115" s="865"/>
      <c r="AC115" s="866"/>
      <c r="AD115" s="867"/>
      <c r="AE115" s="868"/>
      <c r="AF115" s="869"/>
      <c r="AG115" s="870"/>
      <c r="AH115" s="832"/>
      <c r="AI115" s="862"/>
      <c r="AJ115" s="832"/>
      <c r="AK115" s="832"/>
      <c r="AL115" s="669"/>
      <c r="AM115" s="660"/>
    </row>
    <row r="116" s="1097" customFormat="1">
      <c r="A116" s="949">
        <v>3</v>
      </c>
      <c r="B116" s="1147" t="s">
        <v>123</v>
      </c>
      <c r="C116" s="1026" t="s">
        <v>124</v>
      </c>
      <c r="D116" s="949"/>
      <c r="E116" s="949">
        <v>1000</v>
      </c>
      <c r="F116" s="949" t="s">
        <v>66</v>
      </c>
      <c r="G116" s="1027">
        <v>16</v>
      </c>
      <c r="H116" s="949"/>
      <c r="I116" s="949">
        <v>2</v>
      </c>
      <c r="J116" s="949" t="s">
        <v>474</v>
      </c>
      <c r="K116" s="1028"/>
      <c r="L116" s="929">
        <v>95</v>
      </c>
      <c r="M116" s="930"/>
      <c r="N116" s="930">
        <v>1</v>
      </c>
      <c r="O116" s="930"/>
      <c r="P116" s="930"/>
      <c r="Q116" s="832"/>
      <c r="R116" s="987">
        <v>1</v>
      </c>
      <c r="S116" s="926"/>
      <c r="T116" s="820"/>
      <c r="U116" s="858"/>
      <c r="V116" s="859"/>
      <c r="W116" s="860"/>
      <c r="X116" s="861"/>
      <c r="Y116" s="862"/>
      <c r="Z116" s="863"/>
      <c r="AA116" s="864"/>
      <c r="AB116" s="865"/>
      <c r="AC116" s="866"/>
      <c r="AD116" s="867">
        <v>1</v>
      </c>
      <c r="AE116" s="868"/>
      <c r="AF116" s="869"/>
      <c r="AG116" s="870"/>
      <c r="AH116" s="832"/>
      <c r="AI116" s="862"/>
      <c r="AJ116" s="832"/>
      <c r="AK116" s="832"/>
      <c r="AL116" s="669"/>
      <c r="AM116" s="660"/>
    </row>
    <row r="117" s="691" customFormat="1">
      <c r="A117" s="785">
        <v>4</v>
      </c>
      <c r="B117" s="1148" t="s">
        <v>475</v>
      </c>
      <c r="C117" s="1149" t="s">
        <v>122</v>
      </c>
      <c r="D117" s="1122">
        <v>150</v>
      </c>
      <c r="E117" s="1122"/>
      <c r="F117" s="1122" t="s">
        <v>66</v>
      </c>
      <c r="G117" s="1150">
        <v>25</v>
      </c>
      <c r="H117" s="1124"/>
      <c r="I117" s="1124">
        <v>4</v>
      </c>
      <c r="J117" s="1151" t="s">
        <v>474</v>
      </c>
      <c r="K117" s="1126"/>
      <c r="L117" s="1104">
        <v>95</v>
      </c>
      <c r="M117" s="1105">
        <v>1</v>
      </c>
      <c r="N117" s="1105"/>
      <c r="O117" s="1105"/>
      <c r="P117" s="1105"/>
      <c r="Q117" s="832"/>
      <c r="R117" s="987">
        <v>1</v>
      </c>
      <c r="S117" s="926"/>
      <c r="T117" s="820"/>
      <c r="U117" s="858"/>
      <c r="V117" s="859">
        <v>1</v>
      </c>
      <c r="W117" s="860"/>
      <c r="X117" s="861"/>
      <c r="Y117" s="862"/>
      <c r="Z117" s="863"/>
      <c r="AA117" s="864"/>
      <c r="AB117" s="865"/>
      <c r="AC117" s="866"/>
      <c r="AD117" s="867"/>
      <c r="AE117" s="868"/>
      <c r="AF117" s="869"/>
      <c r="AG117" s="870"/>
      <c r="AH117" s="832"/>
      <c r="AI117" s="862"/>
      <c r="AJ117" s="832"/>
      <c r="AK117" s="832"/>
      <c r="AL117" s="669"/>
      <c r="AM117" s="660"/>
    </row>
    <row r="118" s="691" customFormat="1">
      <c r="A118" s="1152">
        <v>5</v>
      </c>
      <c r="B118" s="437" t="s">
        <v>476</v>
      </c>
      <c r="C118" s="432" t="s">
        <v>477</v>
      </c>
      <c r="D118" s="431"/>
      <c r="E118" s="431"/>
      <c r="F118" s="431">
        <v>2024</v>
      </c>
      <c r="G118" s="434">
        <v>6</v>
      </c>
      <c r="H118" s="431"/>
      <c r="I118" s="431">
        <v>0</v>
      </c>
      <c r="J118" s="431"/>
      <c r="K118" s="1153"/>
      <c r="L118" s="929"/>
      <c r="M118" s="930">
        <v>1</v>
      </c>
      <c r="N118" s="930"/>
      <c r="O118" s="930"/>
      <c r="P118" s="930"/>
      <c r="Q118" s="832"/>
      <c r="R118" s="987">
        <v>1</v>
      </c>
      <c r="S118" s="926">
        <v>1</v>
      </c>
      <c r="T118" s="820"/>
      <c r="U118" s="858"/>
      <c r="V118" s="859"/>
      <c r="W118" s="860"/>
      <c r="X118" s="861"/>
      <c r="Y118" s="862"/>
      <c r="Z118" s="863"/>
      <c r="AA118" s="864"/>
      <c r="AB118" s="865"/>
      <c r="AC118" s="866"/>
      <c r="AD118" s="867"/>
      <c r="AE118" s="868"/>
      <c r="AF118" s="869"/>
      <c r="AG118" s="870"/>
      <c r="AH118" s="832"/>
      <c r="AI118" s="862"/>
      <c r="AJ118" s="832"/>
      <c r="AK118" s="832"/>
      <c r="AL118" s="669"/>
      <c r="AM118" s="660"/>
    </row>
    <row r="119" ht="25.5">
      <c r="A119" s="1152">
        <v>6</v>
      </c>
      <c r="B119" s="437" t="s">
        <v>478</v>
      </c>
      <c r="C119" s="432" t="s">
        <v>479</v>
      </c>
      <c r="D119" s="431"/>
      <c r="E119" s="431"/>
      <c r="F119" s="431">
        <v>2024</v>
      </c>
      <c r="G119" s="434">
        <v>11</v>
      </c>
      <c r="H119" s="431"/>
      <c r="I119" s="431">
        <v>1</v>
      </c>
      <c r="J119" s="431"/>
      <c r="K119" s="1153"/>
      <c r="L119" s="929"/>
      <c r="M119" s="930">
        <v>1</v>
      </c>
      <c r="N119" s="930"/>
      <c r="O119" s="930"/>
      <c r="P119" s="930"/>
      <c r="Q119" s="832"/>
      <c r="R119" s="987">
        <v>1</v>
      </c>
      <c r="S119" s="926">
        <v>1</v>
      </c>
      <c r="T119" s="820"/>
      <c r="U119" s="858"/>
      <c r="V119" s="859"/>
      <c r="W119" s="860"/>
      <c r="X119" s="861"/>
      <c r="Y119" s="862"/>
      <c r="Z119" s="863"/>
      <c r="AA119" s="864"/>
      <c r="AB119" s="865"/>
      <c r="AC119" s="866"/>
      <c r="AD119" s="867"/>
      <c r="AE119" s="868"/>
      <c r="AF119" s="869"/>
      <c r="AG119" s="870"/>
      <c r="AH119" s="832"/>
      <c r="AI119" s="862"/>
      <c r="AJ119" s="832"/>
      <c r="AK119" s="832"/>
    </row>
    <row r="120">
      <c r="A120" s="763">
        <v>6</v>
      </c>
      <c r="B120" s="1140" t="s">
        <v>70</v>
      </c>
      <c r="C120" s="762" t="s">
        <v>101</v>
      </c>
      <c r="D120" s="763"/>
      <c r="E120" s="763"/>
      <c r="F120" s="763"/>
      <c r="G120" s="764">
        <f>G114+G115+G116+G117+G118+G119</f>
        <v>67</v>
      </c>
      <c r="H120" s="763"/>
      <c r="I120" s="763">
        <f>I114+I115+I116+I117+I118+I119</f>
        <v>11</v>
      </c>
      <c r="J120" s="724"/>
      <c r="K120" s="854"/>
      <c r="L120" s="855"/>
      <c r="M120" s="887"/>
      <c r="N120" s="887"/>
      <c r="O120" s="887"/>
      <c r="P120" s="887"/>
      <c r="Q120" s="832"/>
      <c r="R120" s="987"/>
      <c r="S120" s="926"/>
      <c r="T120" s="820"/>
      <c r="U120" s="858"/>
      <c r="V120" s="859"/>
      <c r="W120" s="860"/>
      <c r="X120" s="861"/>
      <c r="Y120" s="862"/>
      <c r="Z120" s="863"/>
      <c r="AA120" s="864"/>
      <c r="AB120" s="865"/>
      <c r="AC120" s="866"/>
      <c r="AD120" s="867"/>
      <c r="AE120" s="868"/>
      <c r="AF120" s="869"/>
      <c r="AG120" s="870"/>
      <c r="AH120" s="832"/>
      <c r="AI120" s="862"/>
      <c r="AJ120" s="832"/>
      <c r="AK120" s="832"/>
    </row>
    <row r="121">
      <c r="A121" s="724" t="s">
        <v>480</v>
      </c>
      <c r="B121" s="724"/>
      <c r="C121" s="724"/>
      <c r="D121" s="724"/>
      <c r="E121" s="724"/>
      <c r="F121" s="724"/>
      <c r="G121" s="724"/>
      <c r="H121" s="724"/>
      <c r="I121" s="724"/>
      <c r="J121" s="724"/>
      <c r="K121" s="854"/>
      <c r="L121" s="855"/>
      <c r="M121" s="887"/>
      <c r="N121" s="887"/>
      <c r="O121" s="887"/>
      <c r="P121" s="887"/>
      <c r="Q121" s="832"/>
      <c r="R121" s="987"/>
      <c r="S121" s="926"/>
      <c r="T121" s="820"/>
      <c r="U121" s="858"/>
      <c r="V121" s="859"/>
      <c r="W121" s="860"/>
      <c r="X121" s="861"/>
      <c r="Y121" s="862"/>
      <c r="Z121" s="863"/>
      <c r="AA121" s="864"/>
      <c r="AB121" s="865"/>
      <c r="AC121" s="866"/>
      <c r="AD121" s="867"/>
      <c r="AE121" s="868"/>
      <c r="AF121" s="869"/>
      <c r="AG121" s="870"/>
      <c r="AH121" s="832"/>
      <c r="AI121" s="862"/>
      <c r="AJ121" s="832"/>
      <c r="AK121" s="832"/>
    </row>
    <row r="122" s="1097" customFormat="1" ht="33.75" customHeight="1">
      <c r="A122" s="1116">
        <v>1</v>
      </c>
      <c r="B122" s="1154" t="s">
        <v>481</v>
      </c>
      <c r="C122" s="850" t="s">
        <v>319</v>
      </c>
      <c r="D122" s="1155"/>
      <c r="E122" s="1155">
        <v>10</v>
      </c>
      <c r="F122" s="1155" t="s">
        <v>161</v>
      </c>
      <c r="G122" s="1156">
        <v>10</v>
      </c>
      <c r="H122" s="1155"/>
      <c r="I122" s="1155">
        <v>2</v>
      </c>
      <c r="J122" s="1157" t="s">
        <v>482</v>
      </c>
      <c r="K122" s="1158"/>
      <c r="L122" s="1104">
        <v>95</v>
      </c>
      <c r="M122" s="1105"/>
      <c r="N122" s="1105"/>
      <c r="O122" s="1105"/>
      <c r="P122" s="1105">
        <v>1</v>
      </c>
      <c r="Q122" s="832">
        <v>1</v>
      </c>
      <c r="R122" s="987"/>
      <c r="S122" s="926"/>
      <c r="T122" s="820"/>
      <c r="U122" s="858"/>
      <c r="V122" s="859"/>
      <c r="W122" s="860"/>
      <c r="X122" s="861"/>
      <c r="Y122" s="862"/>
      <c r="Z122" s="863"/>
      <c r="AA122" s="864"/>
      <c r="AB122" s="865"/>
      <c r="AC122" s="866"/>
      <c r="AD122" s="867"/>
      <c r="AE122" s="868"/>
      <c r="AF122" s="869"/>
      <c r="AG122" s="870">
        <v>1</v>
      </c>
      <c r="AH122" s="832"/>
      <c r="AI122" s="862"/>
      <c r="AJ122" s="832"/>
      <c r="AK122" s="832"/>
      <c r="AL122" s="669"/>
      <c r="AM122" s="660"/>
    </row>
    <row r="123" s="1097" customFormat="1" ht="33.75" customHeight="1">
      <c r="A123" s="1116">
        <v>2</v>
      </c>
      <c r="B123" s="1159" t="s">
        <v>476</v>
      </c>
      <c r="C123" s="851" t="s">
        <v>312</v>
      </c>
      <c r="D123" s="851"/>
      <c r="E123" s="1160"/>
      <c r="F123" s="1160">
        <v>2024</v>
      </c>
      <c r="G123" s="1161">
        <v>5</v>
      </c>
      <c r="H123" s="1160"/>
      <c r="I123" s="1160">
        <v>2</v>
      </c>
      <c r="J123" s="1160"/>
      <c r="K123" s="1162"/>
      <c r="L123" s="855"/>
      <c r="M123" s="887"/>
      <c r="N123" s="887"/>
      <c r="O123" s="887">
        <v>1</v>
      </c>
      <c r="P123" s="887"/>
      <c r="Q123" s="832">
        <v>1</v>
      </c>
      <c r="R123" s="987"/>
      <c r="S123" s="926"/>
      <c r="T123" s="820"/>
      <c r="U123" s="858"/>
      <c r="V123" s="859"/>
      <c r="W123" s="860"/>
      <c r="X123" s="861"/>
      <c r="Y123" s="862"/>
      <c r="Z123" s="863"/>
      <c r="AA123" s="864"/>
      <c r="AB123" s="865"/>
      <c r="AC123" s="866"/>
      <c r="AD123" s="867"/>
      <c r="AE123" s="868"/>
      <c r="AF123" s="869"/>
      <c r="AG123" s="870"/>
      <c r="AH123" s="832">
        <v>1</v>
      </c>
      <c r="AI123" s="862"/>
      <c r="AJ123" s="832"/>
      <c r="AK123" s="832"/>
      <c r="AL123" s="669"/>
      <c r="AM123" s="660"/>
    </row>
    <row r="124" ht="31.5" customHeight="1">
      <c r="A124" s="1116">
        <v>3</v>
      </c>
      <c r="B124" s="1163" t="s">
        <v>476</v>
      </c>
      <c r="C124" s="432" t="s">
        <v>321</v>
      </c>
      <c r="D124" s="432"/>
      <c r="E124" s="431" t="s">
        <v>483</v>
      </c>
      <c r="F124" s="431">
        <v>2024</v>
      </c>
      <c r="G124" s="434">
        <v>4</v>
      </c>
      <c r="H124" s="431"/>
      <c r="I124" s="431">
        <v>0</v>
      </c>
      <c r="J124" s="431"/>
      <c r="K124" s="1153"/>
      <c r="L124" s="855"/>
      <c r="M124" s="887"/>
      <c r="N124" s="887"/>
      <c r="O124" s="887"/>
      <c r="P124" s="887">
        <v>1</v>
      </c>
      <c r="Q124" s="832">
        <v>1</v>
      </c>
      <c r="R124" s="987"/>
      <c r="S124" s="926">
        <v>1</v>
      </c>
      <c r="T124" s="820"/>
      <c r="U124" s="858"/>
      <c r="V124" s="859"/>
      <c r="W124" s="860"/>
      <c r="X124" s="861"/>
      <c r="Y124" s="862"/>
      <c r="Z124" s="863"/>
      <c r="AA124" s="864"/>
      <c r="AB124" s="865"/>
      <c r="AC124" s="866"/>
      <c r="AD124" s="867"/>
      <c r="AE124" s="868"/>
      <c r="AF124" s="869"/>
      <c r="AG124" s="870"/>
      <c r="AH124" s="832"/>
      <c r="AI124" s="862"/>
      <c r="AJ124" s="832"/>
      <c r="AK124" s="832"/>
    </row>
    <row r="125" ht="32.25" customHeight="1">
      <c r="A125" s="939">
        <v>3</v>
      </c>
      <c r="B125" s="1022" t="s">
        <v>70</v>
      </c>
      <c r="C125" s="940" t="s">
        <v>101</v>
      </c>
      <c r="D125" s="939">
        <f>SUM(D122:D123)</f>
        <v>0</v>
      </c>
      <c r="E125" s="939"/>
      <c r="F125" s="939"/>
      <c r="G125" s="942">
        <f>SUM(G122:G124)</f>
        <v>19</v>
      </c>
      <c r="H125" s="942">
        <f>SUM(H122:H124)</f>
        <v>0</v>
      </c>
      <c r="I125" s="942">
        <f>SUM(I122:I124)</f>
        <v>4</v>
      </c>
      <c r="J125" s="1164"/>
      <c r="K125" s="1165"/>
      <c r="L125" s="855"/>
      <c r="M125" s="887"/>
      <c r="N125" s="887"/>
      <c r="O125" s="887"/>
      <c r="P125" s="887"/>
      <c r="Q125" s="832"/>
      <c r="R125" s="987"/>
      <c r="S125" s="926"/>
      <c r="T125" s="820"/>
      <c r="U125" s="858"/>
      <c r="V125" s="859"/>
      <c r="W125" s="860"/>
      <c r="X125" s="861"/>
      <c r="Y125" s="862"/>
      <c r="Z125" s="863"/>
      <c r="AA125" s="864"/>
      <c r="AB125" s="865"/>
      <c r="AC125" s="866"/>
      <c r="AD125" s="867"/>
      <c r="AE125" s="868"/>
      <c r="AF125" s="869"/>
      <c r="AG125" s="870"/>
      <c r="AH125" s="832"/>
      <c r="AI125" s="862"/>
      <c r="AJ125" s="832"/>
      <c r="AK125" s="832"/>
    </row>
    <row r="126" s="691" customFormat="1" ht="21" customHeight="1">
      <c r="A126" s="763">
        <f>A125+A120</f>
        <v>9</v>
      </c>
      <c r="B126" s="1140" t="s">
        <v>96</v>
      </c>
      <c r="C126" s="762"/>
      <c r="D126" s="763"/>
      <c r="E126" s="763"/>
      <c r="F126" s="763">
        <v>9</v>
      </c>
      <c r="G126" s="764">
        <f>G120+G125</f>
        <v>86</v>
      </c>
      <c r="H126" s="764">
        <f t="shared" ref="H126:I126" si="16">H120+H125</f>
        <v>0</v>
      </c>
      <c r="I126" s="764">
        <f t="shared" si="16"/>
        <v>15</v>
      </c>
      <c r="J126" s="1166"/>
      <c r="K126" s="1167"/>
      <c r="L126" s="944">
        <v>9</v>
      </c>
      <c r="M126" s="887"/>
      <c r="N126" s="887"/>
      <c r="O126" s="887"/>
      <c r="P126" s="887"/>
      <c r="Q126" s="816"/>
      <c r="R126" s="925"/>
      <c r="S126" s="926"/>
      <c r="T126" s="820"/>
      <c r="U126" s="858"/>
      <c r="V126" s="859"/>
      <c r="W126" s="860"/>
      <c r="X126" s="861"/>
      <c r="Y126" s="862"/>
      <c r="Z126" s="863"/>
      <c r="AA126" s="864"/>
      <c r="AB126" s="865"/>
      <c r="AC126" s="866"/>
      <c r="AD126" s="867"/>
      <c r="AE126" s="868"/>
      <c r="AF126" s="869"/>
      <c r="AG126" s="870"/>
      <c r="AH126" s="816"/>
      <c r="AI126" s="862"/>
      <c r="AJ126" s="816"/>
      <c r="AK126" s="816"/>
      <c r="AL126" s="690"/>
    </row>
    <row r="127" ht="21.75" customHeight="1">
      <c r="A127" s="871" t="s">
        <v>129</v>
      </c>
      <c r="B127" s="872"/>
      <c r="C127" s="872"/>
      <c r="D127" s="872"/>
      <c r="E127" s="872"/>
      <c r="F127" s="872"/>
      <c r="G127" s="872"/>
      <c r="H127" s="872"/>
      <c r="I127" s="872"/>
      <c r="J127" s="872"/>
      <c r="K127" s="874"/>
      <c r="L127" s="855"/>
      <c r="M127" s="887"/>
      <c r="N127" s="887"/>
      <c r="O127" s="887"/>
      <c r="P127" s="887"/>
      <c r="Q127" s="832"/>
      <c r="R127" s="987"/>
      <c r="S127" s="926"/>
      <c r="T127" s="820"/>
      <c r="U127" s="858"/>
      <c r="V127" s="859"/>
      <c r="W127" s="860"/>
      <c r="X127" s="861"/>
      <c r="Y127" s="862"/>
      <c r="Z127" s="863"/>
      <c r="AA127" s="864"/>
      <c r="AB127" s="865"/>
      <c r="AC127" s="866"/>
      <c r="AD127" s="867"/>
      <c r="AE127" s="868"/>
      <c r="AF127" s="869"/>
      <c r="AG127" s="870"/>
      <c r="AH127" s="832"/>
      <c r="AI127" s="862"/>
      <c r="AJ127" s="832"/>
      <c r="AK127" s="832"/>
    </row>
    <row r="128" ht="16.5" customHeight="1">
      <c r="A128" s="790" t="s">
        <v>484</v>
      </c>
      <c r="B128" s="790"/>
      <c r="C128" s="790"/>
      <c r="D128" s="790"/>
      <c r="E128" s="790"/>
      <c r="F128" s="790"/>
      <c r="G128" s="790"/>
      <c r="H128" s="790"/>
      <c r="I128" s="790"/>
      <c r="J128" s="971"/>
      <c r="K128" s="943"/>
      <c r="L128" s="855"/>
      <c r="M128" s="887"/>
      <c r="N128" s="887"/>
      <c r="O128" s="887"/>
      <c r="P128" s="887"/>
      <c r="Q128" s="832"/>
      <c r="R128" s="987"/>
      <c r="S128" s="926"/>
      <c r="T128" s="820"/>
      <c r="U128" s="858"/>
      <c r="V128" s="859"/>
      <c r="W128" s="860"/>
      <c r="X128" s="861"/>
      <c r="Y128" s="862"/>
      <c r="Z128" s="863"/>
      <c r="AA128" s="864"/>
      <c r="AB128" s="865"/>
      <c r="AC128" s="866"/>
      <c r="AD128" s="867"/>
      <c r="AE128" s="868"/>
      <c r="AF128" s="869"/>
      <c r="AG128" s="870"/>
      <c r="AH128" s="832"/>
      <c r="AI128" s="862"/>
      <c r="AJ128" s="832"/>
      <c r="AK128" s="832"/>
    </row>
    <row r="129">
      <c r="A129" s="923" t="s">
        <v>120</v>
      </c>
      <c r="B129" s="876"/>
      <c r="C129" s="876"/>
      <c r="D129" s="876"/>
      <c r="E129" s="876"/>
      <c r="F129" s="876"/>
      <c r="G129" s="876"/>
      <c r="H129" s="876"/>
      <c r="I129" s="876"/>
      <c r="J129" s="876"/>
      <c r="K129" s="924"/>
      <c r="L129" s="855"/>
      <c r="M129" s="887"/>
      <c r="N129" s="887"/>
      <c r="O129" s="887"/>
      <c r="P129" s="887"/>
      <c r="Q129" s="832"/>
      <c r="R129" s="987"/>
      <c r="S129" s="926"/>
      <c r="T129" s="820"/>
      <c r="U129" s="858"/>
      <c r="V129" s="859"/>
      <c r="W129" s="860"/>
      <c r="X129" s="861"/>
      <c r="Y129" s="862"/>
      <c r="Z129" s="863"/>
      <c r="AA129" s="864"/>
      <c r="AB129" s="865"/>
      <c r="AC129" s="866"/>
      <c r="AD129" s="867"/>
      <c r="AE129" s="868"/>
      <c r="AF129" s="869"/>
      <c r="AG129" s="870"/>
      <c r="AH129" s="832"/>
      <c r="AI129" s="862"/>
      <c r="AJ129" s="832"/>
      <c r="AK129" s="832"/>
    </row>
    <row r="130" ht="29.25" customHeight="1">
      <c r="A130" s="1168">
        <v>1</v>
      </c>
      <c r="B130" s="845" t="s">
        <v>485</v>
      </c>
      <c r="C130" s="845" t="s">
        <v>131</v>
      </c>
      <c r="D130" s="845"/>
      <c r="E130" s="888" t="s">
        <v>486</v>
      </c>
      <c r="F130" s="888">
        <v>2024</v>
      </c>
      <c r="G130" s="889">
        <v>66.772999999999996</v>
      </c>
      <c r="H130" s="888">
        <v>40</v>
      </c>
      <c r="I130" s="888">
        <v>1</v>
      </c>
      <c r="J130" s="888"/>
      <c r="K130" s="1083"/>
      <c r="L130" s="1104">
        <v>50</v>
      </c>
      <c r="M130" s="1105"/>
      <c r="N130" s="1105"/>
      <c r="O130" s="1105"/>
      <c r="P130" s="1105">
        <v>1</v>
      </c>
      <c r="Q130" s="832"/>
      <c r="R130" s="987">
        <v>1</v>
      </c>
      <c r="S130" s="926"/>
      <c r="T130" s="820"/>
      <c r="U130" s="858"/>
      <c r="V130" s="859"/>
      <c r="W130" s="860"/>
      <c r="X130" s="861"/>
      <c r="Y130" s="862"/>
      <c r="Z130" s="863">
        <v>1</v>
      </c>
      <c r="AA130" s="864"/>
      <c r="AB130" s="865"/>
      <c r="AC130" s="866"/>
      <c r="AD130" s="867"/>
      <c r="AE130" s="868"/>
      <c r="AF130" s="869"/>
      <c r="AG130" s="870"/>
      <c r="AH130" s="832"/>
      <c r="AI130" s="862"/>
      <c r="AJ130" s="832"/>
      <c r="AK130" s="832"/>
    </row>
    <row r="131" ht="25.5">
      <c r="A131" s="1169">
        <v>2</v>
      </c>
      <c r="B131" s="1026" t="s">
        <v>487</v>
      </c>
      <c r="C131" s="1026" t="s">
        <v>488</v>
      </c>
      <c r="D131" s="1026"/>
      <c r="E131" s="949">
        <v>2500</v>
      </c>
      <c r="F131" s="949">
        <v>2024</v>
      </c>
      <c r="G131" s="1027">
        <v>5</v>
      </c>
      <c r="H131" s="949">
        <v>0</v>
      </c>
      <c r="I131" s="949">
        <v>0</v>
      </c>
      <c r="J131" s="949" t="s">
        <v>489</v>
      </c>
      <c r="K131" s="1028"/>
      <c r="L131" s="1104">
        <v>20</v>
      </c>
      <c r="M131" s="1105"/>
      <c r="N131" s="1105">
        <v>1</v>
      </c>
      <c r="O131" s="1105"/>
      <c r="P131" s="1105"/>
      <c r="Q131" s="832"/>
      <c r="R131" s="987">
        <v>1</v>
      </c>
      <c r="S131" s="926"/>
      <c r="T131" s="820"/>
      <c r="U131" s="858"/>
      <c r="V131" s="859"/>
      <c r="W131" s="860"/>
      <c r="X131" s="861"/>
      <c r="Y131" s="862"/>
      <c r="Z131" s="863"/>
      <c r="AA131" s="864"/>
      <c r="AB131" s="865"/>
      <c r="AC131" s="866"/>
      <c r="AD131" s="867">
        <v>1</v>
      </c>
      <c r="AE131" s="868"/>
      <c r="AF131" s="869"/>
      <c r="AG131" s="870"/>
      <c r="AH131" s="832"/>
      <c r="AI131" s="862"/>
      <c r="AJ131" s="832"/>
      <c r="AK131" s="832"/>
    </row>
    <row r="132" s="660" customFormat="1" ht="24.75" customHeight="1">
      <c r="A132" s="1170">
        <v>3</v>
      </c>
      <c r="B132" s="941" t="s">
        <v>490</v>
      </c>
      <c r="C132" s="941" t="s">
        <v>491</v>
      </c>
      <c r="D132" s="941"/>
      <c r="E132" s="790"/>
      <c r="F132" s="790">
        <v>2025</v>
      </c>
      <c r="G132" s="735">
        <v>4.5</v>
      </c>
      <c r="H132" s="790">
        <v>3.2000000000000002</v>
      </c>
      <c r="I132" s="790">
        <v>0</v>
      </c>
      <c r="J132" s="1171" t="s">
        <v>492</v>
      </c>
      <c r="K132" s="1172"/>
      <c r="L132" s="1173"/>
      <c r="M132" s="1174"/>
      <c r="N132" s="1174"/>
      <c r="O132" s="1174"/>
      <c r="P132" s="1174"/>
      <c r="Q132" s="832"/>
      <c r="R132" s="987"/>
      <c r="S132" s="926"/>
      <c r="T132" s="820"/>
      <c r="U132" s="858"/>
      <c r="V132" s="859"/>
      <c r="W132" s="860"/>
      <c r="X132" s="861"/>
      <c r="Y132" s="862"/>
      <c r="Z132" s="863"/>
      <c r="AA132" s="864"/>
      <c r="AB132" s="865"/>
      <c r="AC132" s="866"/>
      <c r="AD132" s="867"/>
      <c r="AE132" s="868"/>
      <c r="AF132" s="869"/>
      <c r="AG132" s="870"/>
      <c r="AH132" s="832"/>
      <c r="AI132" s="862"/>
      <c r="AJ132" s="832"/>
      <c r="AK132" s="832"/>
      <c r="AL132" s="669"/>
    </row>
    <row r="133" s="691" customFormat="1">
      <c r="A133" s="1175">
        <v>4</v>
      </c>
      <c r="B133" s="849" t="s">
        <v>493</v>
      </c>
      <c r="C133" s="849" t="s">
        <v>494</v>
      </c>
      <c r="D133" s="849"/>
      <c r="E133" s="1091"/>
      <c r="F133" s="1176" t="s">
        <v>495</v>
      </c>
      <c r="G133" s="1177" t="s">
        <v>483</v>
      </c>
      <c r="H133" s="1091"/>
      <c r="I133" s="1091"/>
      <c r="J133" s="1091"/>
      <c r="K133" s="1094"/>
      <c r="L133" s="1104"/>
      <c r="M133" s="1105"/>
      <c r="N133" s="1105"/>
      <c r="O133" s="1105"/>
      <c r="P133" s="1105"/>
      <c r="Q133" s="832"/>
      <c r="R133" s="987"/>
      <c r="S133" s="926"/>
      <c r="T133" s="820"/>
      <c r="U133" s="858"/>
      <c r="V133" s="859"/>
      <c r="W133" s="860"/>
      <c r="X133" s="861"/>
      <c r="Y133" s="862"/>
      <c r="Z133" s="863"/>
      <c r="AA133" s="864"/>
      <c r="AB133" s="865"/>
      <c r="AC133" s="866"/>
      <c r="AD133" s="867"/>
      <c r="AE133" s="868"/>
      <c r="AF133" s="869"/>
      <c r="AG133" s="870"/>
      <c r="AH133" s="832"/>
      <c r="AI133" s="862"/>
      <c r="AJ133" s="832"/>
      <c r="AK133" s="832"/>
      <c r="AL133" s="669"/>
      <c r="AM133" s="660"/>
    </row>
    <row r="134" s="691" customFormat="1">
      <c r="A134" s="763">
        <v>2</v>
      </c>
      <c r="B134" s="762" t="s">
        <v>96</v>
      </c>
      <c r="C134" s="723"/>
      <c r="D134" s="763">
        <f>SUM(D130:D133)</f>
        <v>0</v>
      </c>
      <c r="E134" s="763"/>
      <c r="F134" s="763"/>
      <c r="G134" s="764">
        <f>G130+G131</f>
        <v>71.772999999999996</v>
      </c>
      <c r="H134" s="763">
        <f t="shared" ref="H134:I134" si="17">H130+H131</f>
        <v>40</v>
      </c>
      <c r="I134" s="763">
        <f t="shared" si="17"/>
        <v>1</v>
      </c>
      <c r="J134" s="762"/>
      <c r="K134" s="1178"/>
      <c r="L134" s="1179"/>
      <c r="M134" s="1180"/>
      <c r="N134" s="1180"/>
      <c r="O134" s="1180"/>
      <c r="P134" s="1180"/>
      <c r="Q134" s="816"/>
      <c r="R134" s="925"/>
      <c r="S134" s="926"/>
      <c r="T134" s="820"/>
      <c r="U134" s="858"/>
      <c r="V134" s="859"/>
      <c r="W134" s="860"/>
      <c r="X134" s="861"/>
      <c r="Y134" s="862"/>
      <c r="Z134" s="863"/>
      <c r="AA134" s="864"/>
      <c r="AB134" s="865"/>
      <c r="AC134" s="866"/>
      <c r="AD134" s="867"/>
      <c r="AE134" s="868"/>
      <c r="AF134" s="869"/>
      <c r="AG134" s="870"/>
      <c r="AH134" s="816"/>
      <c r="AI134" s="862"/>
      <c r="AJ134" s="816"/>
      <c r="AK134" s="816"/>
      <c r="AL134" s="690"/>
    </row>
    <row r="135">
      <c r="A135" s="763"/>
      <c r="B135" s="1140"/>
      <c r="C135" s="762"/>
      <c r="D135" s="763"/>
      <c r="E135" s="814"/>
      <c r="F135" s="763"/>
      <c r="G135" s="764"/>
      <c r="H135" s="764"/>
      <c r="I135" s="764"/>
      <c r="J135" s="853"/>
      <c r="K135" s="854"/>
      <c r="L135" s="1181">
        <v>2</v>
      </c>
      <c r="M135" s="1182"/>
      <c r="N135" s="1182"/>
      <c r="O135" s="1182"/>
      <c r="P135" s="1182"/>
      <c r="Q135" s="832"/>
      <c r="R135" s="987"/>
      <c r="S135" s="926"/>
      <c r="T135" s="820"/>
      <c r="U135" s="858"/>
      <c r="V135" s="859"/>
      <c r="W135" s="860"/>
      <c r="X135" s="861"/>
      <c r="Y135" s="862"/>
      <c r="Z135" s="863"/>
      <c r="AA135" s="864"/>
      <c r="AB135" s="865"/>
      <c r="AC135" s="866"/>
      <c r="AD135" s="867"/>
      <c r="AE135" s="868"/>
      <c r="AF135" s="869"/>
      <c r="AG135" s="870"/>
      <c r="AH135" s="832"/>
      <c r="AI135" s="862"/>
      <c r="AJ135" s="832"/>
      <c r="AK135" s="832"/>
    </row>
    <row r="136" ht="15.75" customHeight="1">
      <c r="A136" s="871" t="s">
        <v>140</v>
      </c>
      <c r="B136" s="872"/>
      <c r="C136" s="872"/>
      <c r="D136" s="872"/>
      <c r="E136" s="872"/>
      <c r="F136" s="872"/>
      <c r="G136" s="872"/>
      <c r="H136" s="872"/>
      <c r="I136" s="872"/>
      <c r="J136" s="872"/>
      <c r="K136" s="874"/>
      <c r="L136" s="855"/>
      <c r="M136" s="887"/>
      <c r="N136" s="887"/>
      <c r="O136" s="887"/>
      <c r="P136" s="887"/>
      <c r="Q136" s="832"/>
      <c r="R136" s="987"/>
      <c r="S136" s="926"/>
      <c r="T136" s="820"/>
      <c r="U136" s="858"/>
      <c r="V136" s="859"/>
      <c r="W136" s="860"/>
      <c r="X136" s="861"/>
      <c r="Y136" s="862"/>
      <c r="Z136" s="863"/>
      <c r="AA136" s="864"/>
      <c r="AB136" s="865"/>
      <c r="AC136" s="866"/>
      <c r="AD136" s="867"/>
      <c r="AE136" s="868"/>
      <c r="AF136" s="869"/>
      <c r="AG136" s="870"/>
      <c r="AH136" s="832"/>
      <c r="AI136" s="862"/>
      <c r="AJ136" s="832"/>
      <c r="AK136" s="832"/>
    </row>
    <row r="137" ht="15.75" customHeight="1">
      <c r="A137" s="790" t="s">
        <v>145</v>
      </c>
      <c r="B137" s="790"/>
      <c r="C137" s="790"/>
      <c r="D137" s="790"/>
      <c r="E137" s="790"/>
      <c r="F137" s="790"/>
      <c r="G137" s="790"/>
      <c r="H137" s="790"/>
      <c r="I137" s="790"/>
      <c r="J137" s="971"/>
      <c r="K137" s="943"/>
      <c r="L137" s="855"/>
      <c r="M137" s="887"/>
      <c r="N137" s="887"/>
      <c r="O137" s="887"/>
      <c r="P137" s="887"/>
      <c r="Q137" s="1183"/>
      <c r="R137" s="987"/>
      <c r="S137" s="926"/>
      <c r="T137" s="820"/>
      <c r="U137" s="858"/>
      <c r="V137" s="859"/>
      <c r="W137" s="860"/>
      <c r="X137" s="861"/>
      <c r="Y137" s="862"/>
      <c r="Z137" s="863"/>
      <c r="AA137" s="864"/>
      <c r="AB137" s="865"/>
      <c r="AC137" s="866"/>
      <c r="AD137" s="867"/>
      <c r="AE137" s="868"/>
      <c r="AF137" s="869"/>
      <c r="AG137" s="870"/>
      <c r="AH137" s="832"/>
      <c r="AI137" s="862"/>
      <c r="AJ137" s="832"/>
      <c r="AK137" s="832"/>
    </row>
    <row r="138" ht="15.75" customHeight="1">
      <c r="A138" s="939"/>
      <c r="B138" s="940"/>
      <c r="C138" s="941"/>
      <c r="D138" s="790"/>
      <c r="E138" s="790"/>
      <c r="F138" s="790"/>
      <c r="G138" s="942"/>
      <c r="H138" s="939"/>
      <c r="I138" s="939"/>
      <c r="J138" s="971"/>
      <c r="K138" s="943"/>
      <c r="L138" s="855"/>
      <c r="M138" s="887"/>
      <c r="N138" s="887"/>
      <c r="O138" s="887"/>
      <c r="P138" s="887"/>
      <c r="Q138" s="832"/>
      <c r="R138" s="987"/>
      <c r="S138" s="926"/>
      <c r="T138" s="820"/>
      <c r="U138" s="858"/>
      <c r="V138" s="859"/>
      <c r="W138" s="860"/>
      <c r="X138" s="861"/>
      <c r="Y138" s="862"/>
      <c r="Z138" s="863"/>
      <c r="AA138" s="864"/>
      <c r="AB138" s="865"/>
      <c r="AC138" s="866"/>
      <c r="AD138" s="867"/>
      <c r="AE138" s="868"/>
      <c r="AF138" s="869"/>
      <c r="AG138" s="870"/>
      <c r="AH138" s="832"/>
      <c r="AI138" s="862"/>
      <c r="AJ138" s="832"/>
      <c r="AK138" s="832"/>
    </row>
    <row r="139" ht="24" customHeight="1">
      <c r="A139" s="971" t="s">
        <v>120</v>
      </c>
      <c r="B139" s="972"/>
      <c r="C139" s="972"/>
      <c r="D139" s="972"/>
      <c r="E139" s="972"/>
      <c r="F139" s="972"/>
      <c r="G139" s="972"/>
      <c r="H139" s="972"/>
      <c r="I139" s="972"/>
      <c r="J139" s="972"/>
      <c r="K139" s="974"/>
      <c r="L139" s="855"/>
      <c r="M139" s="887"/>
      <c r="N139" s="887"/>
      <c r="O139" s="887"/>
      <c r="P139" s="887"/>
      <c r="Q139" s="832"/>
      <c r="R139" s="987"/>
      <c r="S139" s="926"/>
      <c r="T139" s="820"/>
      <c r="U139" s="858"/>
      <c r="V139" s="859"/>
      <c r="W139" s="860"/>
      <c r="X139" s="861"/>
      <c r="Y139" s="862"/>
      <c r="Z139" s="863"/>
      <c r="AA139" s="864"/>
      <c r="AB139" s="865"/>
      <c r="AC139" s="866"/>
      <c r="AD139" s="867"/>
      <c r="AE139" s="868"/>
      <c r="AF139" s="869"/>
      <c r="AG139" s="870"/>
      <c r="AH139" s="832"/>
      <c r="AI139" s="862"/>
      <c r="AJ139" s="832"/>
      <c r="AK139" s="832"/>
    </row>
    <row r="140" ht="31.5" customHeight="1">
      <c r="A140" s="1184">
        <v>1</v>
      </c>
      <c r="B140" s="1185" t="s">
        <v>141</v>
      </c>
      <c r="C140" s="784" t="s">
        <v>496</v>
      </c>
      <c r="D140" s="785">
        <v>300</v>
      </c>
      <c r="E140" s="785"/>
      <c r="F140" s="785">
        <v>2024</v>
      </c>
      <c r="G140" s="786">
        <v>20</v>
      </c>
      <c r="H140" s="1124"/>
      <c r="I140" s="1124"/>
      <c r="J140" s="1186"/>
      <c r="K140" s="1187">
        <v>2024</v>
      </c>
      <c r="L140" s="818"/>
      <c r="M140" s="819">
        <v>1</v>
      </c>
      <c r="N140" s="819"/>
      <c r="O140" s="819"/>
      <c r="P140" s="819"/>
      <c r="Q140" s="832"/>
      <c r="R140" s="987">
        <v>1</v>
      </c>
      <c r="S140" s="926"/>
      <c r="T140" s="820"/>
      <c r="U140" s="858"/>
      <c r="V140" s="859">
        <v>1</v>
      </c>
      <c r="W140" s="860"/>
      <c r="X140" s="861"/>
      <c r="Y140" s="862"/>
      <c r="Z140" s="863"/>
      <c r="AA140" s="864"/>
      <c r="AB140" s="865"/>
      <c r="AC140" s="866"/>
      <c r="AD140" s="867"/>
      <c r="AE140" s="868"/>
      <c r="AF140" s="869"/>
      <c r="AG140" s="870"/>
      <c r="AH140" s="832"/>
      <c r="AI140" s="862"/>
      <c r="AJ140" s="832"/>
      <c r="AK140" s="832"/>
    </row>
    <row r="141" s="691" customFormat="1" ht="31.5" customHeight="1">
      <c r="A141" s="702">
        <v>2</v>
      </c>
      <c r="B141" s="763" t="s">
        <v>497</v>
      </c>
      <c r="C141" s="723" t="s">
        <v>498</v>
      </c>
      <c r="D141" s="724">
        <v>150</v>
      </c>
      <c r="E141" s="724"/>
      <c r="F141" s="763">
        <v>2025</v>
      </c>
      <c r="G141" s="725">
        <v>25</v>
      </c>
      <c r="H141" s="724"/>
      <c r="I141" s="724"/>
      <c r="J141" s="966"/>
      <c r="K141" s="1188">
        <v>2025</v>
      </c>
      <c r="L141" s="1189"/>
      <c r="M141" s="1190"/>
      <c r="N141" s="1190"/>
      <c r="O141" s="1190"/>
      <c r="P141" s="1190"/>
      <c r="Q141" s="816"/>
      <c r="R141" s="925"/>
      <c r="S141" s="926"/>
      <c r="T141" s="820"/>
      <c r="U141" s="858"/>
      <c r="V141" s="859"/>
      <c r="W141" s="860"/>
      <c r="X141" s="861"/>
      <c r="Y141" s="862"/>
      <c r="Z141" s="863"/>
      <c r="AA141" s="864"/>
      <c r="AB141" s="865"/>
      <c r="AC141" s="866"/>
      <c r="AD141" s="867"/>
      <c r="AE141" s="868"/>
      <c r="AF141" s="869"/>
      <c r="AG141" s="870"/>
      <c r="AH141" s="816"/>
      <c r="AI141" s="862"/>
      <c r="AJ141" s="816"/>
      <c r="AK141" s="816"/>
      <c r="AL141" s="690"/>
    </row>
    <row r="142" s="691" customFormat="1">
      <c r="A142" s="702">
        <v>3</v>
      </c>
      <c r="B142" s="763" t="s">
        <v>499</v>
      </c>
      <c r="C142" s="723" t="s">
        <v>147</v>
      </c>
      <c r="D142" s="724"/>
      <c r="E142" s="724">
        <v>2000</v>
      </c>
      <c r="F142" s="763">
        <v>2025</v>
      </c>
      <c r="G142" s="725">
        <v>8</v>
      </c>
      <c r="H142" s="724"/>
      <c r="I142" s="724"/>
      <c r="J142" s="966"/>
      <c r="K142" s="1188">
        <v>2025</v>
      </c>
      <c r="L142" s="1189"/>
      <c r="M142" s="1190"/>
      <c r="N142" s="1190"/>
      <c r="O142" s="1190"/>
      <c r="P142" s="1190"/>
      <c r="Q142" s="816"/>
      <c r="R142" s="925"/>
      <c r="S142" s="926"/>
      <c r="T142" s="820"/>
      <c r="U142" s="858"/>
      <c r="V142" s="859"/>
      <c r="W142" s="860"/>
      <c r="X142" s="861"/>
      <c r="Y142" s="862"/>
      <c r="Z142" s="863"/>
      <c r="AA142" s="864"/>
      <c r="AB142" s="865"/>
      <c r="AC142" s="866"/>
      <c r="AD142" s="867"/>
      <c r="AE142" s="868"/>
      <c r="AF142" s="869"/>
      <c r="AG142" s="870"/>
      <c r="AH142" s="816"/>
      <c r="AI142" s="862"/>
      <c r="AJ142" s="816"/>
      <c r="AK142" s="816"/>
      <c r="AL142" s="690"/>
    </row>
    <row r="143" s="691" customFormat="1" ht="15.75" customHeight="1">
      <c r="A143" s="702">
        <v>4</v>
      </c>
      <c r="B143" s="763" t="s">
        <v>500</v>
      </c>
      <c r="C143" s="723" t="s">
        <v>501</v>
      </c>
      <c r="D143" s="724"/>
      <c r="E143" s="724">
        <v>1500</v>
      </c>
      <c r="F143" s="763">
        <v>2025</v>
      </c>
      <c r="G143" s="1191">
        <v>2</v>
      </c>
      <c r="H143" s="724"/>
      <c r="I143" s="724"/>
      <c r="J143" s="966"/>
      <c r="K143" s="1188">
        <v>2025</v>
      </c>
      <c r="L143" s="1189"/>
      <c r="M143" s="1190"/>
      <c r="N143" s="1190"/>
      <c r="O143" s="1190"/>
      <c r="P143" s="1190"/>
      <c r="Q143" s="816"/>
      <c r="R143" s="925"/>
      <c r="S143" s="926"/>
      <c r="T143" s="820"/>
      <c r="U143" s="858"/>
      <c r="V143" s="859"/>
      <c r="W143" s="860"/>
      <c r="X143" s="861"/>
      <c r="Y143" s="862"/>
      <c r="Z143" s="863"/>
      <c r="AA143" s="864"/>
      <c r="AB143" s="865"/>
      <c r="AC143" s="866"/>
      <c r="AD143" s="867"/>
      <c r="AE143" s="868"/>
      <c r="AF143" s="869"/>
      <c r="AG143" s="870"/>
      <c r="AH143" s="816"/>
      <c r="AI143" s="862"/>
      <c r="AJ143" s="816"/>
      <c r="AK143" s="816"/>
      <c r="AL143" s="690"/>
    </row>
    <row r="144" s="691" customFormat="1" ht="24.75" customHeight="1">
      <c r="A144" s="702">
        <v>5</v>
      </c>
      <c r="B144" s="763" t="s">
        <v>502</v>
      </c>
      <c r="C144" s="723" t="s">
        <v>503</v>
      </c>
      <c r="D144" s="724">
        <v>1200</v>
      </c>
      <c r="E144" s="724"/>
      <c r="F144" s="763">
        <v>2026</v>
      </c>
      <c r="G144" s="725">
        <v>720</v>
      </c>
      <c r="H144" s="724"/>
      <c r="I144" s="724"/>
      <c r="J144" s="966" t="s">
        <v>504</v>
      </c>
      <c r="K144" s="1188">
        <v>2026</v>
      </c>
      <c r="L144" s="1189"/>
      <c r="M144" s="1190"/>
      <c r="N144" s="1190"/>
      <c r="O144" s="1190"/>
      <c r="P144" s="1190"/>
      <c r="Q144" s="816"/>
      <c r="R144" s="925"/>
      <c r="S144" s="926"/>
      <c r="T144" s="820"/>
      <c r="U144" s="858"/>
      <c r="V144" s="859"/>
      <c r="W144" s="860"/>
      <c r="X144" s="861"/>
      <c r="Y144" s="862"/>
      <c r="Z144" s="863"/>
      <c r="AA144" s="864"/>
      <c r="AB144" s="865"/>
      <c r="AC144" s="866"/>
      <c r="AD144" s="867"/>
      <c r="AE144" s="868"/>
      <c r="AF144" s="869"/>
      <c r="AG144" s="870"/>
      <c r="AH144" s="816"/>
      <c r="AI144" s="862"/>
      <c r="AJ144" s="816"/>
      <c r="AK144" s="816"/>
      <c r="AL144" s="690"/>
    </row>
    <row r="145" s="691" customFormat="1" ht="15.75" customHeight="1">
      <c r="A145" s="1086">
        <v>1</v>
      </c>
      <c r="B145" s="1085" t="s">
        <v>96</v>
      </c>
      <c r="C145" s="723"/>
      <c r="D145" s="763"/>
      <c r="E145" s="763"/>
      <c r="F145" s="763">
        <v>1</v>
      </c>
      <c r="G145" s="764">
        <f>G140</f>
        <v>20</v>
      </c>
      <c r="H145" s="763">
        <f>SUM(H139:H143)</f>
        <v>0</v>
      </c>
      <c r="I145" s="763">
        <v>0</v>
      </c>
      <c r="J145" s="966"/>
      <c r="K145" s="854"/>
      <c r="L145" s="855"/>
      <c r="M145" s="887"/>
      <c r="N145" s="887"/>
      <c r="O145" s="887"/>
      <c r="P145" s="887"/>
      <c r="Q145" s="816"/>
      <c r="R145" s="925"/>
      <c r="S145" s="926"/>
      <c r="T145" s="820"/>
      <c r="U145" s="858"/>
      <c r="V145" s="859"/>
      <c r="W145" s="860"/>
      <c r="X145" s="861"/>
      <c r="Y145" s="862"/>
      <c r="Z145" s="863"/>
      <c r="AA145" s="864"/>
      <c r="AB145" s="865"/>
      <c r="AC145" s="866"/>
      <c r="AD145" s="867"/>
      <c r="AE145" s="868"/>
      <c r="AF145" s="869"/>
      <c r="AG145" s="870"/>
      <c r="AH145" s="816"/>
      <c r="AI145" s="862"/>
      <c r="AJ145" s="816"/>
      <c r="AK145" s="816"/>
      <c r="AL145" s="690"/>
    </row>
    <row r="146" ht="21" customHeight="1">
      <c r="A146" s="1192" t="s">
        <v>144</v>
      </c>
      <c r="B146" s="1193"/>
      <c r="C146" s="1193"/>
      <c r="D146" s="1193"/>
      <c r="E146" s="1193"/>
      <c r="F146" s="1193"/>
      <c r="G146" s="1193"/>
      <c r="H146" s="1193"/>
      <c r="I146" s="1193"/>
      <c r="J146" s="1193"/>
      <c r="K146" s="1194"/>
      <c r="L146" s="944">
        <v>1</v>
      </c>
      <c r="M146" s="1029"/>
      <c r="N146" s="1029"/>
      <c r="O146" s="1029"/>
      <c r="P146" s="1029"/>
      <c r="Q146" s="828"/>
      <c r="R146" s="828"/>
      <c r="S146" s="829"/>
      <c r="T146" s="830"/>
      <c r="U146" s="1195"/>
      <c r="V146" s="1196"/>
      <c r="W146" s="1197"/>
      <c r="X146" s="1198"/>
      <c r="Y146" s="1199"/>
      <c r="Z146" s="1200"/>
      <c r="AA146" s="1201"/>
      <c r="AB146" s="1202"/>
      <c r="AC146" s="1203"/>
      <c r="AD146" s="1204"/>
      <c r="AE146" s="868"/>
      <c r="AF146" s="869"/>
      <c r="AG146" s="870"/>
      <c r="AH146" s="833"/>
      <c r="AI146" s="862"/>
      <c r="AJ146" s="833"/>
      <c r="AK146" s="833"/>
    </row>
    <row r="147" ht="28.5" customHeight="1">
      <c r="A147" s="790" t="s">
        <v>145</v>
      </c>
      <c r="B147" s="790"/>
      <c r="C147" s="790"/>
      <c r="D147" s="790"/>
      <c r="E147" s="790"/>
      <c r="F147" s="790"/>
      <c r="G147" s="790"/>
      <c r="H147" s="790"/>
      <c r="I147" s="790"/>
      <c r="J147" s="971"/>
      <c r="K147" s="943"/>
      <c r="L147" s="855"/>
      <c r="M147" s="887"/>
      <c r="N147" s="887"/>
      <c r="O147" s="887"/>
      <c r="P147" s="887"/>
      <c r="Q147" s="832"/>
      <c r="R147" s="832"/>
      <c r="S147" s="842"/>
      <c r="T147" s="775"/>
      <c r="U147" s="780"/>
      <c r="X147" s="843"/>
      <c r="Y147" s="844"/>
      <c r="Z147" s="809"/>
      <c r="AA147" s="845"/>
      <c r="AB147" s="846"/>
      <c r="AC147" s="847"/>
      <c r="AD147" s="848"/>
      <c r="AE147" s="849"/>
      <c r="AF147" s="758"/>
      <c r="AG147" s="850"/>
      <c r="AH147" s="852"/>
      <c r="AI147" s="844"/>
      <c r="AJ147" s="852"/>
      <c r="AK147" s="852"/>
    </row>
    <row r="148" ht="17.25" customHeight="1">
      <c r="A148" s="433">
        <v>1</v>
      </c>
      <c r="B148" s="775" t="s">
        <v>505</v>
      </c>
      <c r="C148" s="775" t="s">
        <v>506</v>
      </c>
      <c r="D148" s="433">
        <v>200</v>
      </c>
      <c r="E148" s="775"/>
      <c r="F148" s="433">
        <v>2024</v>
      </c>
      <c r="G148" s="1205">
        <v>40</v>
      </c>
      <c r="H148" s="433"/>
      <c r="I148" s="433"/>
      <c r="J148" s="433" t="s">
        <v>507</v>
      </c>
      <c r="K148" s="1206"/>
      <c r="L148" s="1207">
        <v>10</v>
      </c>
      <c r="M148" s="1208">
        <v>1</v>
      </c>
      <c r="N148" s="1208"/>
      <c r="O148" s="1208"/>
      <c r="P148" s="1208"/>
      <c r="Q148" s="832"/>
      <c r="R148" s="987">
        <v>1</v>
      </c>
      <c r="S148" s="926"/>
      <c r="T148" s="820">
        <v>1</v>
      </c>
      <c r="U148" s="858"/>
      <c r="V148" s="859"/>
      <c r="W148" s="860"/>
      <c r="X148" s="861"/>
      <c r="Y148" s="862"/>
      <c r="Z148" s="863"/>
      <c r="AA148" s="864"/>
      <c r="AB148" s="865"/>
      <c r="AC148" s="866"/>
      <c r="AD148" s="867"/>
      <c r="AE148" s="868"/>
      <c r="AF148" s="869"/>
      <c r="AG148" s="870"/>
      <c r="AH148" s="832"/>
      <c r="AI148" s="862"/>
      <c r="AJ148" s="832"/>
      <c r="AK148" s="832"/>
    </row>
    <row r="149">
      <c r="A149" s="790" t="s">
        <v>224</v>
      </c>
      <c r="B149" s="790"/>
      <c r="C149" s="790"/>
      <c r="D149" s="790"/>
      <c r="E149" s="790"/>
      <c r="F149" s="790"/>
      <c r="G149" s="790"/>
      <c r="H149" s="790"/>
      <c r="I149" s="790"/>
      <c r="J149" s="971"/>
      <c r="K149" s="943"/>
      <c r="L149" s="855"/>
      <c r="M149" s="887"/>
      <c r="N149" s="887"/>
      <c r="O149" s="887"/>
      <c r="P149" s="887"/>
      <c r="Q149" s="832"/>
      <c r="R149" s="987"/>
      <c r="S149" s="926"/>
      <c r="T149" s="820"/>
      <c r="U149" s="858"/>
      <c r="V149" s="859"/>
      <c r="W149" s="860"/>
      <c r="X149" s="861"/>
      <c r="Y149" s="862"/>
      <c r="Z149" s="863"/>
      <c r="AA149" s="864"/>
      <c r="AB149" s="865"/>
      <c r="AC149" s="866"/>
      <c r="AD149" s="867"/>
      <c r="AE149" s="868"/>
      <c r="AF149" s="869"/>
      <c r="AG149" s="870"/>
      <c r="AH149" s="832"/>
      <c r="AI149" s="862"/>
      <c r="AJ149" s="832"/>
      <c r="AK149" s="832"/>
    </row>
    <row r="150" ht="16.5" customHeight="1">
      <c r="A150" s="785">
        <v>1</v>
      </c>
      <c r="B150" s="784" t="s">
        <v>508</v>
      </c>
      <c r="C150" s="784" t="s">
        <v>170</v>
      </c>
      <c r="D150" s="785">
        <v>100</v>
      </c>
      <c r="E150" s="785"/>
      <c r="F150" s="785">
        <v>2024</v>
      </c>
      <c r="G150" s="786">
        <v>20</v>
      </c>
      <c r="H150" s="785"/>
      <c r="I150" s="785"/>
      <c r="J150" s="1209"/>
      <c r="K150" s="1210"/>
      <c r="L150" s="1211"/>
      <c r="M150" s="1212">
        <v>1</v>
      </c>
      <c r="N150" s="1212"/>
      <c r="O150" s="1212"/>
      <c r="P150" s="1212"/>
      <c r="Q150" s="832">
        <v>1</v>
      </c>
      <c r="R150" s="987"/>
      <c r="S150" s="926"/>
      <c r="T150" s="820"/>
      <c r="U150" s="858"/>
      <c r="V150" s="859">
        <v>1</v>
      </c>
      <c r="W150" s="860"/>
      <c r="X150" s="861"/>
      <c r="Y150" s="862"/>
      <c r="Z150" s="863"/>
      <c r="AA150" s="864"/>
      <c r="AB150" s="865"/>
      <c r="AC150" s="866"/>
      <c r="AD150" s="867"/>
      <c r="AE150" s="868"/>
      <c r="AF150" s="869"/>
      <c r="AG150" s="870"/>
      <c r="AH150" s="832"/>
      <c r="AI150" s="862"/>
      <c r="AJ150" s="832"/>
      <c r="AK150" s="832"/>
    </row>
    <row r="151" s="1213" customFormat="1" ht="12.75" customHeight="1">
      <c r="A151" s="1214">
        <v>2</v>
      </c>
      <c r="B151" s="1215" t="s">
        <v>96</v>
      </c>
      <c r="C151" s="1215"/>
      <c r="D151" s="1216">
        <f>D148</f>
        <v>200</v>
      </c>
      <c r="E151" s="1217"/>
      <c r="F151" s="1216">
        <v>2</v>
      </c>
      <c r="G151" s="1218">
        <f>G148+G150</f>
        <v>60</v>
      </c>
      <c r="H151" s="1216">
        <v>0</v>
      </c>
      <c r="I151" s="1216"/>
      <c r="J151" s="1219"/>
      <c r="K151" s="1220"/>
      <c r="L151" s="1221"/>
      <c r="M151" s="1222"/>
      <c r="N151" s="1222"/>
      <c r="O151" s="1222"/>
      <c r="P151" s="1222"/>
      <c r="Q151" s="904"/>
      <c r="R151" s="1223"/>
      <c r="S151" s="1224"/>
      <c r="T151" s="907"/>
      <c r="U151" s="908"/>
      <c r="V151" s="909"/>
      <c r="W151" s="910"/>
      <c r="X151" s="911"/>
      <c r="Y151" s="912"/>
      <c r="Z151" s="913"/>
      <c r="AA151" s="914"/>
      <c r="AB151" s="915"/>
      <c r="AC151" s="916"/>
      <c r="AD151" s="917"/>
      <c r="AE151" s="918"/>
      <c r="AF151" s="919"/>
      <c r="AG151" s="920"/>
      <c r="AH151" s="904"/>
      <c r="AI151" s="912"/>
      <c r="AJ151" s="904"/>
      <c r="AK151" s="904"/>
      <c r="AL151" s="921"/>
      <c r="AM151" s="1225"/>
    </row>
    <row r="152" ht="15.75" customHeight="1">
      <c r="A152" s="871" t="s">
        <v>155</v>
      </c>
      <c r="B152" s="872"/>
      <c r="C152" s="872"/>
      <c r="D152" s="872"/>
      <c r="E152" s="872"/>
      <c r="F152" s="872"/>
      <c r="G152" s="872"/>
      <c r="H152" s="872"/>
      <c r="I152" s="872"/>
      <c r="J152" s="872"/>
      <c r="K152" s="874"/>
      <c r="L152" s="944">
        <v>2</v>
      </c>
      <c r="M152" s="887"/>
      <c r="N152" s="887"/>
      <c r="O152" s="887"/>
      <c r="P152" s="887"/>
      <c r="Q152" s="832"/>
      <c r="R152" s="987"/>
      <c r="S152" s="926"/>
      <c r="T152" s="820"/>
      <c r="U152" s="858"/>
      <c r="V152" s="859"/>
      <c r="W152" s="860"/>
      <c r="X152" s="861"/>
      <c r="Y152" s="862"/>
      <c r="Z152" s="863"/>
      <c r="AA152" s="864"/>
      <c r="AB152" s="865"/>
      <c r="AC152" s="866"/>
      <c r="AD152" s="867"/>
      <c r="AE152" s="868"/>
      <c r="AF152" s="869"/>
      <c r="AG152" s="870"/>
      <c r="AH152" s="832"/>
      <c r="AI152" s="862"/>
      <c r="AJ152" s="832"/>
      <c r="AK152" s="832"/>
    </row>
    <row r="153" s="1097" customFormat="1" ht="15.75" customHeight="1">
      <c r="A153" s="923" t="s">
        <v>120</v>
      </c>
      <c r="B153" s="876"/>
      <c r="C153" s="876"/>
      <c r="D153" s="876"/>
      <c r="E153" s="876"/>
      <c r="F153" s="876"/>
      <c r="G153" s="876"/>
      <c r="H153" s="876"/>
      <c r="I153" s="876"/>
      <c r="J153" s="876"/>
      <c r="K153" s="924"/>
      <c r="L153" s="818"/>
      <c r="M153" s="819"/>
      <c r="N153" s="819"/>
      <c r="O153" s="819"/>
      <c r="P153" s="819"/>
      <c r="Q153" s="816"/>
      <c r="R153" s="816"/>
      <c r="S153" s="842"/>
      <c r="T153" s="820"/>
      <c r="U153" s="858"/>
      <c r="V153" s="859"/>
      <c r="W153" s="860"/>
      <c r="X153" s="861"/>
      <c r="Y153" s="862"/>
      <c r="Z153" s="863"/>
      <c r="AA153" s="864"/>
      <c r="AB153" s="865"/>
      <c r="AC153" s="866"/>
      <c r="AD153" s="867"/>
      <c r="AE153" s="868"/>
      <c r="AF153" s="869"/>
      <c r="AG153" s="870"/>
      <c r="AH153" s="816"/>
      <c r="AI153" s="862"/>
      <c r="AJ153" s="816"/>
      <c r="AK153" s="816"/>
      <c r="AL153" s="690"/>
      <c r="AM153" s="691"/>
      <c r="AN153" s="691"/>
      <c r="AO153" s="691"/>
    </row>
    <row r="154" ht="39.75" customHeight="1">
      <c r="A154" s="724">
        <v>1</v>
      </c>
      <c r="B154" s="723" t="s">
        <v>156</v>
      </c>
      <c r="C154" s="723" t="s">
        <v>157</v>
      </c>
      <c r="D154" s="724"/>
      <c r="E154" s="724" t="s">
        <v>509</v>
      </c>
      <c r="F154" s="724" t="s">
        <v>303</v>
      </c>
      <c r="G154" s="725">
        <v>7.9000000000000004</v>
      </c>
      <c r="H154" s="724"/>
      <c r="I154" s="724">
        <v>1</v>
      </c>
      <c r="J154" s="725" t="s">
        <v>510</v>
      </c>
      <c r="K154" s="1226"/>
      <c r="L154" s="818"/>
      <c r="M154" s="819"/>
      <c r="N154" s="819"/>
      <c r="O154" s="819"/>
      <c r="P154" s="819"/>
      <c r="Q154" s="832"/>
      <c r="R154" s="832"/>
      <c r="S154" s="842"/>
      <c r="T154" s="820"/>
      <c r="U154" s="858"/>
      <c r="V154" s="859"/>
      <c r="W154" s="860"/>
      <c r="X154" s="861"/>
      <c r="Y154" s="862"/>
      <c r="Z154" s="863"/>
      <c r="AA154" s="864"/>
      <c r="AB154" s="865"/>
      <c r="AC154" s="866"/>
      <c r="AD154" s="867"/>
      <c r="AE154" s="868"/>
      <c r="AF154" s="869"/>
      <c r="AG154" s="870"/>
      <c r="AH154" s="832"/>
      <c r="AI154" s="862"/>
      <c r="AJ154" s="832"/>
      <c r="AK154" s="832"/>
    </row>
    <row r="155" ht="25.5" customHeight="1">
      <c r="A155" s="724">
        <v>2</v>
      </c>
      <c r="B155" s="723" t="s">
        <v>511</v>
      </c>
      <c r="C155" s="723" t="s">
        <v>512</v>
      </c>
      <c r="D155" s="1227"/>
      <c r="E155" s="1227" t="s">
        <v>509</v>
      </c>
      <c r="F155" s="724" t="s">
        <v>513</v>
      </c>
      <c r="G155" s="725">
        <v>11.42</v>
      </c>
      <c r="H155" s="724">
        <v>3.4260000000000002</v>
      </c>
      <c r="I155" s="1228"/>
      <c r="J155" s="724" t="s">
        <v>514</v>
      </c>
      <c r="K155" s="854"/>
      <c r="L155" s="855"/>
      <c r="M155" s="887"/>
      <c r="N155" s="887"/>
      <c r="O155" s="887"/>
      <c r="P155" s="887"/>
      <c r="Q155" s="832"/>
      <c r="R155" s="987"/>
      <c r="S155" s="926"/>
      <c r="T155" s="820"/>
      <c r="U155" s="858"/>
      <c r="V155" s="859"/>
      <c r="W155" s="860"/>
      <c r="X155" s="861"/>
      <c r="Y155" s="862"/>
      <c r="Z155" s="863"/>
      <c r="AA155" s="864"/>
      <c r="AB155" s="865"/>
      <c r="AC155" s="866"/>
      <c r="AD155" s="867"/>
      <c r="AE155" s="868"/>
      <c r="AF155" s="869"/>
      <c r="AG155" s="870"/>
      <c r="AH155" s="832"/>
      <c r="AI155" s="862"/>
      <c r="AJ155" s="832"/>
      <c r="AK155" s="832"/>
    </row>
    <row r="156" s="691" customFormat="1" ht="18.75" customHeight="1">
      <c r="A156" s="724">
        <v>0</v>
      </c>
      <c r="B156" s="763" t="s">
        <v>45</v>
      </c>
      <c r="C156" s="762"/>
      <c r="D156" s="763"/>
      <c r="E156" s="763"/>
      <c r="F156" s="763">
        <v>0</v>
      </c>
      <c r="G156" s="764">
        <v>0</v>
      </c>
      <c r="H156" s="763">
        <v>0</v>
      </c>
      <c r="I156" s="821">
        <v>0</v>
      </c>
      <c r="J156" s="1015"/>
      <c r="K156" s="1229"/>
      <c r="L156" s="1230"/>
      <c r="M156" s="903"/>
      <c r="N156" s="903"/>
      <c r="O156" s="903"/>
      <c r="P156" s="903"/>
      <c r="Q156" s="816"/>
      <c r="R156" s="925"/>
      <c r="S156" s="926"/>
      <c r="T156" s="820"/>
      <c r="U156" s="858"/>
      <c r="V156" s="859"/>
      <c r="W156" s="860"/>
      <c r="X156" s="861"/>
      <c r="Y156" s="862"/>
      <c r="Z156" s="863"/>
      <c r="AA156" s="864"/>
      <c r="AB156" s="865"/>
      <c r="AC156" s="866"/>
      <c r="AD156" s="867"/>
      <c r="AE156" s="868"/>
      <c r="AF156" s="869"/>
      <c r="AG156" s="870"/>
      <c r="AH156" s="816"/>
      <c r="AI156" s="862"/>
      <c r="AJ156" s="816"/>
      <c r="AK156" s="816"/>
      <c r="AL156" s="690"/>
    </row>
    <row r="157" ht="24" customHeight="1">
      <c r="A157" s="1231" t="s">
        <v>158</v>
      </c>
      <c r="B157" s="1231"/>
      <c r="C157" s="1231"/>
      <c r="D157" s="1231"/>
      <c r="E157" s="1231"/>
      <c r="F157" s="1231"/>
      <c r="G157" s="1231"/>
      <c r="H157" s="1231"/>
      <c r="I157" s="1231"/>
      <c r="J157" s="871"/>
      <c r="K157" s="1232"/>
      <c r="L157" s="855"/>
      <c r="M157" s="887"/>
      <c r="N157" s="887"/>
      <c r="O157" s="887"/>
      <c r="P157" s="887"/>
      <c r="Q157" s="832"/>
      <c r="R157" s="987"/>
      <c r="S157" s="926"/>
      <c r="T157" s="820"/>
      <c r="U157" s="858"/>
      <c r="V157" s="859"/>
      <c r="W157" s="860"/>
      <c r="X157" s="861"/>
      <c r="Y157" s="862"/>
      <c r="Z157" s="863"/>
      <c r="AA157" s="864"/>
      <c r="AB157" s="865"/>
      <c r="AC157" s="866"/>
      <c r="AD157" s="867"/>
      <c r="AE157" s="868"/>
      <c r="AF157" s="869"/>
      <c r="AG157" s="870"/>
      <c r="AH157" s="832"/>
      <c r="AI157" s="862"/>
      <c r="AJ157" s="832"/>
      <c r="AK157" s="832"/>
    </row>
    <row r="158" s="691" customFormat="1">
      <c r="A158" s="853" t="s">
        <v>434</v>
      </c>
      <c r="B158" s="1074"/>
      <c r="C158" s="1074"/>
      <c r="D158" s="1074"/>
      <c r="E158" s="1074"/>
      <c r="F158" s="1074"/>
      <c r="G158" s="1074"/>
      <c r="H158" s="1074"/>
      <c r="I158" s="1074"/>
      <c r="J158" s="1074"/>
      <c r="K158" s="1075"/>
      <c r="L158" s="1233"/>
      <c r="M158" s="1182"/>
      <c r="N158" s="1182"/>
      <c r="O158" s="1182"/>
      <c r="P158" s="1182"/>
      <c r="Q158" s="816"/>
      <c r="R158" s="925"/>
      <c r="S158" s="926"/>
      <c r="T158" s="820"/>
      <c r="U158" s="858"/>
      <c r="V158" s="859"/>
      <c r="W158" s="860"/>
      <c r="X158" s="861"/>
      <c r="Y158" s="862"/>
      <c r="Z158" s="863"/>
      <c r="AA158" s="864"/>
      <c r="AB158" s="865"/>
      <c r="AC158" s="866"/>
      <c r="AD158" s="867"/>
      <c r="AE158" s="868"/>
      <c r="AF158" s="869"/>
      <c r="AG158" s="870"/>
      <c r="AH158" s="816"/>
      <c r="AI158" s="862"/>
      <c r="AJ158" s="816"/>
      <c r="AK158" s="816"/>
      <c r="AL158" s="690"/>
    </row>
    <row r="159" s="691" customFormat="1">
      <c r="A159" s="965">
        <v>1</v>
      </c>
      <c r="B159" s="1234" t="s">
        <v>515</v>
      </c>
      <c r="C159" s="1235" t="s">
        <v>516</v>
      </c>
      <c r="D159" s="724"/>
      <c r="E159" s="724"/>
      <c r="F159" s="1236" t="s">
        <v>517</v>
      </c>
      <c r="G159" s="725">
        <v>3</v>
      </c>
      <c r="H159" s="965"/>
      <c r="I159" s="965">
        <v>0</v>
      </c>
      <c r="J159" s="1237"/>
      <c r="K159" s="1238"/>
      <c r="L159" s="855"/>
      <c r="M159" s="887"/>
      <c r="N159" s="887"/>
      <c r="O159" s="887"/>
      <c r="P159" s="887"/>
      <c r="Q159" s="816"/>
      <c r="R159" s="925"/>
      <c r="S159" s="926"/>
      <c r="T159" s="820"/>
      <c r="U159" s="858"/>
      <c r="V159" s="859"/>
      <c r="W159" s="860"/>
      <c r="X159" s="861"/>
      <c r="Y159" s="862"/>
      <c r="Z159" s="863"/>
      <c r="AA159" s="864"/>
      <c r="AB159" s="865"/>
      <c r="AC159" s="866"/>
      <c r="AD159" s="867"/>
      <c r="AE159" s="868"/>
      <c r="AF159" s="869"/>
      <c r="AG159" s="870"/>
      <c r="AH159" s="816"/>
      <c r="AI159" s="862"/>
      <c r="AJ159" s="816"/>
      <c r="AK159" s="816"/>
      <c r="AL159" s="690"/>
    </row>
    <row r="160" s="691" customFormat="1" ht="25.5">
      <c r="A160" s="1118">
        <v>2</v>
      </c>
      <c r="B160" s="1239" t="s">
        <v>518</v>
      </c>
      <c r="C160" s="1240" t="s">
        <v>519</v>
      </c>
      <c r="D160" s="1116"/>
      <c r="E160" s="1116"/>
      <c r="F160" s="1241" t="s">
        <v>161</v>
      </c>
      <c r="G160" s="1242">
        <v>10</v>
      </c>
      <c r="H160" s="1241"/>
      <c r="I160" s="1241">
        <v>0</v>
      </c>
      <c r="J160" s="1243"/>
      <c r="K160" s="1244"/>
      <c r="L160" s="855"/>
      <c r="M160" s="887"/>
      <c r="N160" s="887"/>
      <c r="O160" s="887">
        <v>1</v>
      </c>
      <c r="P160" s="887"/>
      <c r="Q160" s="816"/>
      <c r="R160" s="925">
        <v>1</v>
      </c>
      <c r="S160" s="926"/>
      <c r="T160" s="820"/>
      <c r="U160" s="858"/>
      <c r="V160" s="859"/>
      <c r="W160" s="860"/>
      <c r="X160" s="861"/>
      <c r="Y160" s="862"/>
      <c r="Z160" s="863"/>
      <c r="AA160" s="864"/>
      <c r="AB160" s="865"/>
      <c r="AC160" s="866"/>
      <c r="AD160" s="867"/>
      <c r="AE160" s="868"/>
      <c r="AF160" s="869"/>
      <c r="AG160" s="870"/>
      <c r="AH160" s="816"/>
      <c r="AI160" s="862">
        <v>1</v>
      </c>
      <c r="AJ160" s="870"/>
      <c r="AK160" s="816"/>
      <c r="AL160" s="690">
        <v>1</v>
      </c>
    </row>
    <row r="161" s="691" customFormat="1" ht="59.25" customHeight="1">
      <c r="A161" s="1245">
        <v>3</v>
      </c>
      <c r="B161" s="1003" t="s">
        <v>164</v>
      </c>
      <c r="C161" s="843" t="s">
        <v>520</v>
      </c>
      <c r="D161" s="1004">
        <v>300000</v>
      </c>
      <c r="E161" s="1004"/>
      <c r="F161" s="1004" t="s">
        <v>66</v>
      </c>
      <c r="G161" s="1005">
        <v>400</v>
      </c>
      <c r="H161" s="1006"/>
      <c r="I161" s="1246">
        <v>10</v>
      </c>
      <c r="J161" s="1247"/>
      <c r="K161" s="1248"/>
      <c r="L161" s="1104">
        <v>50</v>
      </c>
      <c r="M161" s="1105">
        <v>1</v>
      </c>
      <c r="N161" s="1105"/>
      <c r="O161" s="1105"/>
      <c r="P161" s="1105"/>
      <c r="Q161" s="816"/>
      <c r="R161" s="925">
        <v>1</v>
      </c>
      <c r="S161" s="926"/>
      <c r="T161" s="820"/>
      <c r="U161" s="858"/>
      <c r="V161" s="859"/>
      <c r="W161" s="860"/>
      <c r="X161" s="861">
        <v>1</v>
      </c>
      <c r="Y161" s="862"/>
      <c r="Z161" s="863"/>
      <c r="AA161" s="864"/>
      <c r="AB161" s="865"/>
      <c r="AC161" s="866"/>
      <c r="AD161" s="867"/>
      <c r="AE161" s="868"/>
      <c r="AF161" s="869"/>
      <c r="AG161" s="870"/>
      <c r="AH161" s="816"/>
      <c r="AI161" s="862"/>
      <c r="AJ161" s="816"/>
      <c r="AK161" s="816"/>
      <c r="AL161" s="690"/>
    </row>
    <row r="162" s="691" customFormat="1" ht="34.5" customHeight="1">
      <c r="A162" s="1118">
        <v>4</v>
      </c>
      <c r="B162" s="1249" t="s">
        <v>164</v>
      </c>
      <c r="C162" s="845" t="s">
        <v>255</v>
      </c>
      <c r="D162" s="888"/>
      <c r="E162" s="888"/>
      <c r="F162" s="888">
        <v>2024</v>
      </c>
      <c r="G162" s="889">
        <v>22</v>
      </c>
      <c r="H162" s="1250"/>
      <c r="I162" s="1251"/>
      <c r="J162" s="1252"/>
      <c r="K162" s="1253"/>
      <c r="L162" s="1104">
        <v>20</v>
      </c>
      <c r="M162" s="1105"/>
      <c r="N162" s="1105"/>
      <c r="O162" s="1105"/>
      <c r="P162" s="1105">
        <v>1</v>
      </c>
      <c r="Q162" s="816">
        <v>1</v>
      </c>
      <c r="R162" s="925"/>
      <c r="S162" s="926"/>
      <c r="T162" s="820"/>
      <c r="U162" s="858"/>
      <c r="V162" s="859"/>
      <c r="W162" s="860"/>
      <c r="X162" s="861"/>
      <c r="Y162" s="862"/>
      <c r="Z162" s="863"/>
      <c r="AA162" s="864">
        <v>1</v>
      </c>
      <c r="AB162" s="865"/>
      <c r="AC162" s="866"/>
      <c r="AD162" s="867"/>
      <c r="AE162" s="868"/>
      <c r="AF162" s="869"/>
      <c r="AG162" s="870"/>
      <c r="AH162" s="816"/>
      <c r="AI162" s="862"/>
      <c r="AJ162" s="816"/>
      <c r="AK162" s="816"/>
      <c r="AL162" s="690"/>
    </row>
    <row r="163" s="691" customFormat="1" ht="16.5" customHeight="1">
      <c r="A163" s="1124">
        <v>5</v>
      </c>
      <c r="B163" s="1254" t="s">
        <v>167</v>
      </c>
      <c r="C163" s="784" t="s">
        <v>168</v>
      </c>
      <c r="D163" s="785">
        <v>300</v>
      </c>
      <c r="E163" s="785"/>
      <c r="F163" s="785" t="s">
        <v>66</v>
      </c>
      <c r="G163" s="786">
        <v>15</v>
      </c>
      <c r="H163" s="1124"/>
      <c r="I163" s="1255"/>
      <c r="J163" s="1256"/>
      <c r="K163" s="1257"/>
      <c r="L163" s="1104">
        <v>15</v>
      </c>
      <c r="M163" s="1105">
        <v>1</v>
      </c>
      <c r="N163" s="1105"/>
      <c r="O163" s="1105"/>
      <c r="P163" s="1105"/>
      <c r="Q163" s="816"/>
      <c r="R163" s="925">
        <v>1</v>
      </c>
      <c r="S163" s="926"/>
      <c r="T163" s="820"/>
      <c r="U163" s="858"/>
      <c r="V163" s="859">
        <v>1</v>
      </c>
      <c r="W163" s="860"/>
      <c r="X163" s="861"/>
      <c r="Y163" s="862"/>
      <c r="Z163" s="863"/>
      <c r="AA163" s="864"/>
      <c r="AB163" s="865"/>
      <c r="AC163" s="866"/>
      <c r="AD163" s="867"/>
      <c r="AE163" s="868"/>
      <c r="AF163" s="869"/>
      <c r="AG163" s="870"/>
      <c r="AH163" s="816"/>
      <c r="AI163" s="862"/>
      <c r="AJ163" s="816"/>
      <c r="AK163" s="816"/>
      <c r="AL163" s="690"/>
    </row>
    <row r="164" s="691" customFormat="1" ht="25.5">
      <c r="A164" s="1118">
        <v>6</v>
      </c>
      <c r="B164" s="1258" t="s">
        <v>257</v>
      </c>
      <c r="C164" s="1080" t="s">
        <v>521</v>
      </c>
      <c r="D164" s="888"/>
      <c r="E164" s="888"/>
      <c r="F164" s="1259" t="s">
        <v>161</v>
      </c>
      <c r="G164" s="1260">
        <v>15</v>
      </c>
      <c r="H164" s="1259">
        <v>10</v>
      </c>
      <c r="I164" s="1259">
        <v>2</v>
      </c>
      <c r="J164" s="1252"/>
      <c r="K164" s="1253"/>
      <c r="L164" s="1104">
        <v>90</v>
      </c>
      <c r="M164" s="1105"/>
      <c r="N164" s="1105"/>
      <c r="O164" s="1105"/>
      <c r="P164" s="1105">
        <v>1</v>
      </c>
      <c r="Q164" s="816"/>
      <c r="R164" s="925">
        <v>1</v>
      </c>
      <c r="S164" s="926"/>
      <c r="T164" s="820"/>
      <c r="U164" s="858"/>
      <c r="V164" s="859"/>
      <c r="W164" s="860"/>
      <c r="X164" s="861"/>
      <c r="Y164" s="862"/>
      <c r="Z164" s="863"/>
      <c r="AA164" s="864">
        <v>1</v>
      </c>
      <c r="AB164" s="865"/>
      <c r="AC164" s="866"/>
      <c r="AD164" s="867"/>
      <c r="AE164" s="868"/>
      <c r="AF164" s="869"/>
      <c r="AG164" s="870"/>
      <c r="AH164" s="816"/>
      <c r="AI164" s="862"/>
      <c r="AJ164" s="816"/>
      <c r="AK164" s="816"/>
      <c r="AL164" s="690"/>
    </row>
    <row r="165" s="691" customFormat="1">
      <c r="A165" s="1261">
        <v>7</v>
      </c>
      <c r="B165" s="1262" t="s">
        <v>169</v>
      </c>
      <c r="C165" s="737" t="s">
        <v>522</v>
      </c>
      <c r="D165" s="738"/>
      <c r="E165" s="738"/>
      <c r="F165" s="738" t="s">
        <v>66</v>
      </c>
      <c r="G165" s="739">
        <v>10</v>
      </c>
      <c r="H165" s="1261"/>
      <c r="I165" s="1263"/>
      <c r="J165" s="1264"/>
      <c r="K165" s="1265"/>
      <c r="L165" s="1104">
        <v>50</v>
      </c>
      <c r="M165" s="1105"/>
      <c r="N165" s="1105"/>
      <c r="O165" s="1105">
        <v>1</v>
      </c>
      <c r="P165" s="1105"/>
      <c r="Q165" s="816"/>
      <c r="R165" s="925">
        <v>1</v>
      </c>
      <c r="S165" s="926"/>
      <c r="T165" s="820"/>
      <c r="U165" s="858"/>
      <c r="V165" s="859"/>
      <c r="W165" s="860"/>
      <c r="X165" s="861"/>
      <c r="Y165" s="862"/>
      <c r="Z165" s="863"/>
      <c r="AA165" s="864"/>
      <c r="AB165" s="865"/>
      <c r="AC165" s="866"/>
      <c r="AD165" s="867"/>
      <c r="AE165" s="868">
        <v>1</v>
      </c>
      <c r="AF165" s="869"/>
      <c r="AG165" s="870"/>
      <c r="AH165" s="816"/>
      <c r="AI165" s="862"/>
      <c r="AJ165" s="816"/>
      <c r="AK165" s="816"/>
      <c r="AL165" s="690"/>
    </row>
    <row r="166" s="691" customFormat="1" ht="21.75" customHeight="1">
      <c r="A166" s="965">
        <v>8</v>
      </c>
      <c r="B166" s="1266" t="s">
        <v>523</v>
      </c>
      <c r="C166" s="1235" t="s">
        <v>524</v>
      </c>
      <c r="D166" s="724"/>
      <c r="E166" s="724"/>
      <c r="F166" s="1236" t="s">
        <v>433</v>
      </c>
      <c r="G166" s="1267">
        <v>5.7000000000000002</v>
      </c>
      <c r="H166" s="1236">
        <v>4</v>
      </c>
      <c r="I166" s="1236">
        <v>1</v>
      </c>
      <c r="J166" s="1237"/>
      <c r="K166" s="1238"/>
      <c r="L166" s="855"/>
      <c r="M166" s="887"/>
      <c r="N166" s="887"/>
      <c r="O166" s="887"/>
      <c r="P166" s="887"/>
      <c r="Q166" s="816"/>
      <c r="R166" s="925"/>
      <c r="S166" s="926"/>
      <c r="T166" s="820"/>
      <c r="U166" s="858"/>
      <c r="V166" s="859"/>
      <c r="W166" s="860"/>
      <c r="X166" s="861"/>
      <c r="Y166" s="862"/>
      <c r="Z166" s="863"/>
      <c r="AA166" s="864"/>
      <c r="AB166" s="865"/>
      <c r="AC166" s="866"/>
      <c r="AD166" s="867"/>
      <c r="AE166" s="868"/>
      <c r="AF166" s="869"/>
      <c r="AG166" s="870"/>
      <c r="AH166" s="820"/>
      <c r="AI166" s="862"/>
      <c r="AJ166" s="820"/>
      <c r="AK166" s="820"/>
      <c r="AL166" s="690"/>
    </row>
    <row r="167" ht="27.75" customHeight="1">
      <c r="A167" s="965">
        <v>9</v>
      </c>
      <c r="B167" s="1234" t="s">
        <v>162</v>
      </c>
      <c r="C167" s="1235" t="s">
        <v>163</v>
      </c>
      <c r="D167" s="724"/>
      <c r="E167" s="724"/>
      <c r="F167" s="1236" t="s">
        <v>433</v>
      </c>
      <c r="G167" s="1267">
        <v>21.699999999999999</v>
      </c>
      <c r="H167" s="1236">
        <v>4</v>
      </c>
      <c r="I167" s="1236">
        <v>1</v>
      </c>
      <c r="J167" s="1237"/>
      <c r="K167" s="1238"/>
      <c r="L167" s="855"/>
      <c r="M167" s="887"/>
      <c r="N167" s="887"/>
      <c r="O167" s="887"/>
      <c r="P167" s="887"/>
      <c r="Q167" s="832"/>
      <c r="R167" s="987"/>
      <c r="S167" s="926"/>
      <c r="T167" s="820"/>
      <c r="U167" s="858"/>
      <c r="V167" s="859"/>
      <c r="W167" s="860"/>
      <c r="X167" s="861"/>
      <c r="Y167" s="862"/>
      <c r="Z167" s="863"/>
      <c r="AA167" s="864"/>
      <c r="AB167" s="865"/>
      <c r="AC167" s="866"/>
      <c r="AD167" s="867"/>
      <c r="AE167" s="868"/>
      <c r="AF167" s="869"/>
      <c r="AG167" s="870"/>
      <c r="AH167" s="832"/>
      <c r="AI167" s="862"/>
      <c r="AJ167" s="832"/>
      <c r="AK167" s="832"/>
    </row>
    <row r="168" ht="25.5">
      <c r="A168" s="965">
        <v>10</v>
      </c>
      <c r="B168" s="1234" t="s">
        <v>525</v>
      </c>
      <c r="C168" s="1235" t="s">
        <v>526</v>
      </c>
      <c r="D168" s="724"/>
      <c r="E168" s="724"/>
      <c r="F168" s="1268" t="s">
        <v>527</v>
      </c>
      <c r="G168" s="1269">
        <v>5.7000000000000002</v>
      </c>
      <c r="H168" s="1236">
        <v>4</v>
      </c>
      <c r="I168" s="1236">
        <v>1</v>
      </c>
      <c r="J168" s="1237"/>
      <c r="K168" s="1238"/>
      <c r="L168" s="855"/>
      <c r="M168" s="887"/>
      <c r="N168" s="887"/>
      <c r="O168" s="887"/>
      <c r="P168" s="887"/>
      <c r="Q168" s="832"/>
      <c r="R168" s="987"/>
      <c r="S168" s="926"/>
      <c r="T168" s="820"/>
      <c r="U168" s="858"/>
      <c r="V168" s="859"/>
      <c r="W168" s="860"/>
      <c r="X168" s="861"/>
      <c r="Y168" s="862"/>
      <c r="Z168" s="863"/>
      <c r="AA168" s="864"/>
      <c r="AB168" s="865"/>
      <c r="AC168" s="866"/>
      <c r="AD168" s="867"/>
      <c r="AE168" s="868"/>
      <c r="AF168" s="869"/>
      <c r="AG168" s="870"/>
      <c r="AH168" s="832"/>
      <c r="AI168" s="862"/>
      <c r="AJ168" s="832"/>
      <c r="AK168" s="832"/>
    </row>
    <row r="169" s="691" customFormat="1" ht="26.25" customHeight="1">
      <c r="A169" s="965">
        <v>11</v>
      </c>
      <c r="B169" s="1270" t="s">
        <v>528</v>
      </c>
      <c r="C169" s="1271" t="s">
        <v>529</v>
      </c>
      <c r="D169" s="1272"/>
      <c r="E169" s="1272" t="s">
        <v>495</v>
      </c>
      <c r="F169" s="1272" t="s">
        <v>433</v>
      </c>
      <c r="G169" s="1273">
        <v>5.5</v>
      </c>
      <c r="H169" s="1274"/>
      <c r="I169" s="1275">
        <v>2</v>
      </c>
      <c r="J169" s="1276"/>
      <c r="K169" s="1277"/>
      <c r="L169" s="1104">
        <v>30</v>
      </c>
      <c r="M169" s="1105"/>
      <c r="N169" s="1105"/>
      <c r="O169" s="1105"/>
      <c r="P169" s="1105"/>
      <c r="Q169" s="832"/>
      <c r="R169" s="987"/>
      <c r="S169" s="926"/>
      <c r="T169" s="820"/>
      <c r="U169" s="858"/>
      <c r="V169" s="859"/>
      <c r="W169" s="860"/>
      <c r="X169" s="861"/>
      <c r="Y169" s="862"/>
      <c r="Z169" s="863"/>
      <c r="AA169" s="864"/>
      <c r="AB169" s="865"/>
      <c r="AC169" s="866"/>
      <c r="AD169" s="867"/>
      <c r="AE169" s="868"/>
      <c r="AF169" s="869"/>
      <c r="AG169" s="870"/>
      <c r="AH169" s="832"/>
      <c r="AI169" s="862"/>
      <c r="AJ169" s="832"/>
      <c r="AK169" s="832"/>
      <c r="AL169" s="669"/>
      <c r="AM169" s="660"/>
    </row>
    <row r="170" ht="25.5">
      <c r="A170" s="965">
        <v>12</v>
      </c>
      <c r="B170" s="1234" t="s">
        <v>159</v>
      </c>
      <c r="C170" s="1235" t="s">
        <v>160</v>
      </c>
      <c r="D170" s="724"/>
      <c r="E170" s="724"/>
      <c r="F170" s="1236" t="s">
        <v>433</v>
      </c>
      <c r="G170" s="1267">
        <v>30</v>
      </c>
      <c r="H170" s="1236">
        <v>4</v>
      </c>
      <c r="I170" s="1236">
        <v>5</v>
      </c>
      <c r="J170" s="1237"/>
      <c r="K170" s="1238"/>
      <c r="L170" s="855"/>
      <c r="M170" s="887"/>
      <c r="N170" s="887"/>
      <c r="O170" s="887"/>
      <c r="P170" s="887"/>
      <c r="Q170" s="832"/>
      <c r="R170" s="987"/>
      <c r="S170" s="926"/>
      <c r="T170" s="820"/>
      <c r="U170" s="858"/>
      <c r="V170" s="859"/>
      <c r="W170" s="860"/>
      <c r="X170" s="861"/>
      <c r="Y170" s="862"/>
      <c r="Z170" s="863"/>
      <c r="AA170" s="864"/>
      <c r="AB170" s="865"/>
      <c r="AC170" s="866"/>
      <c r="AD170" s="867"/>
      <c r="AE170" s="868"/>
      <c r="AF170" s="869"/>
      <c r="AG170" s="870"/>
      <c r="AH170" s="832"/>
      <c r="AI170" s="862"/>
      <c r="AJ170" s="832"/>
      <c r="AK170" s="832"/>
    </row>
    <row r="171">
      <c r="A171" s="965">
        <v>13</v>
      </c>
      <c r="B171" s="1234" t="s">
        <v>530</v>
      </c>
      <c r="C171" s="1235" t="s">
        <v>531</v>
      </c>
      <c r="D171" s="724"/>
      <c r="E171" s="724"/>
      <c r="F171" s="1236" t="s">
        <v>433</v>
      </c>
      <c r="G171" s="1267">
        <v>30</v>
      </c>
      <c r="H171" s="1236">
        <v>0</v>
      </c>
      <c r="I171" s="1236">
        <v>0</v>
      </c>
      <c r="J171" s="1237"/>
      <c r="K171" s="1238"/>
      <c r="L171" s="855"/>
      <c r="M171" s="887"/>
      <c r="N171" s="887"/>
      <c r="O171" s="887"/>
      <c r="P171" s="887"/>
      <c r="Q171" s="832"/>
      <c r="R171" s="987"/>
      <c r="S171" s="926"/>
      <c r="T171" s="820"/>
      <c r="U171" s="858"/>
      <c r="V171" s="859"/>
      <c r="W171" s="860"/>
      <c r="X171" s="861"/>
      <c r="Y171" s="862"/>
      <c r="Z171" s="863"/>
      <c r="AA171" s="864"/>
      <c r="AB171" s="865"/>
      <c r="AC171" s="866"/>
      <c r="AD171" s="867"/>
      <c r="AE171" s="868"/>
      <c r="AF171" s="869"/>
      <c r="AG171" s="870"/>
      <c r="AH171" s="832"/>
      <c r="AI171" s="862"/>
      <c r="AJ171" s="832"/>
      <c r="AK171" s="832"/>
    </row>
    <row r="172" s="1278" customFormat="1" ht="33.75" customHeight="1">
      <c r="A172" s="965">
        <v>14</v>
      </c>
      <c r="B172" s="1279" t="s">
        <v>532</v>
      </c>
      <c r="C172" s="1271" t="s">
        <v>533</v>
      </c>
      <c r="D172" s="1272"/>
      <c r="E172" s="724"/>
      <c r="F172" s="724" t="s">
        <v>237</v>
      </c>
      <c r="G172" s="725">
        <v>70</v>
      </c>
      <c r="H172" s="965">
        <v>30</v>
      </c>
      <c r="I172" s="2">
        <v>64</v>
      </c>
      <c r="J172" s="1237"/>
      <c r="K172" s="1238"/>
      <c r="L172" s="855"/>
      <c r="M172" s="887"/>
      <c r="N172" s="887"/>
      <c r="O172" s="887"/>
      <c r="P172" s="887"/>
      <c r="Q172" s="1280"/>
      <c r="R172" s="1281"/>
      <c r="S172" s="1282"/>
      <c r="T172" s="1283"/>
      <c r="U172" s="1284"/>
      <c r="V172" s="1285"/>
      <c r="W172" s="1286"/>
      <c r="X172" s="1287"/>
      <c r="Y172" s="1288"/>
      <c r="Z172" s="1289"/>
      <c r="AA172" s="1290"/>
      <c r="AB172" s="1291"/>
      <c r="AC172" s="1292"/>
      <c r="AD172" s="1293"/>
      <c r="AE172" s="1294"/>
      <c r="AF172" s="1295"/>
      <c r="AG172" s="1296"/>
      <c r="AH172" s="1280"/>
      <c r="AI172" s="1288"/>
      <c r="AJ172" s="1280"/>
      <c r="AK172" s="1280"/>
      <c r="AL172" s="1297"/>
    </row>
    <row r="173" ht="51.75" customHeight="1">
      <c r="A173" s="965">
        <v>15</v>
      </c>
      <c r="B173" s="1279" t="s">
        <v>534</v>
      </c>
      <c r="C173" s="723" t="s">
        <v>535</v>
      </c>
      <c r="D173" s="724"/>
      <c r="E173" s="724"/>
      <c r="F173" s="724" t="s">
        <v>237</v>
      </c>
      <c r="G173" s="725">
        <v>20</v>
      </c>
      <c r="H173" s="965"/>
      <c r="I173" s="1268">
        <v>10</v>
      </c>
      <c r="J173" s="1237"/>
      <c r="K173" s="1238"/>
      <c r="L173" s="855"/>
      <c r="M173" s="887"/>
      <c r="N173" s="887"/>
      <c r="O173" s="887"/>
      <c r="P173" s="887"/>
      <c r="Q173" s="832"/>
      <c r="R173" s="987"/>
      <c r="S173" s="926"/>
      <c r="T173" s="820"/>
      <c r="U173" s="858"/>
      <c r="V173" s="859"/>
      <c r="W173" s="860"/>
      <c r="X173" s="861"/>
      <c r="Y173" s="862"/>
      <c r="Z173" s="863"/>
      <c r="AA173" s="864"/>
      <c r="AB173" s="865"/>
      <c r="AC173" s="866"/>
      <c r="AD173" s="867"/>
      <c r="AE173" s="868"/>
      <c r="AF173" s="869"/>
      <c r="AG173" s="870"/>
      <c r="AH173" s="832"/>
      <c r="AI173" s="862"/>
      <c r="AJ173" s="832"/>
      <c r="AK173" s="832"/>
    </row>
    <row r="174" ht="39.75" customHeight="1">
      <c r="A174" s="965">
        <v>16</v>
      </c>
      <c r="B174" s="1298" t="s">
        <v>536</v>
      </c>
      <c r="C174" s="1235" t="s">
        <v>537</v>
      </c>
      <c r="D174" s="724"/>
      <c r="E174" s="724">
        <v>3000</v>
      </c>
      <c r="F174" s="724" t="s">
        <v>467</v>
      </c>
      <c r="G174" s="725">
        <v>20</v>
      </c>
      <c r="H174" s="965"/>
      <c r="I174" s="1268"/>
      <c r="J174" s="1237"/>
      <c r="K174" s="1238"/>
      <c r="L174" s="855"/>
      <c r="M174" s="887"/>
      <c r="N174" s="887"/>
      <c r="O174" s="887"/>
      <c r="P174" s="887"/>
      <c r="Q174" s="832"/>
      <c r="R174" s="987"/>
      <c r="S174" s="926"/>
      <c r="T174" s="820"/>
      <c r="U174" s="858"/>
      <c r="V174" s="859"/>
      <c r="W174" s="860"/>
      <c r="X174" s="861"/>
      <c r="Y174" s="862"/>
      <c r="Z174" s="863"/>
      <c r="AA174" s="864"/>
      <c r="AB174" s="865"/>
      <c r="AC174" s="866"/>
      <c r="AD174" s="867"/>
      <c r="AE174" s="868"/>
      <c r="AF174" s="869"/>
      <c r="AG174" s="870"/>
      <c r="AH174" s="832"/>
      <c r="AI174" s="862"/>
      <c r="AJ174" s="832"/>
      <c r="AK174" s="832"/>
    </row>
    <row r="175">
      <c r="A175" s="965">
        <v>17</v>
      </c>
      <c r="B175" s="1279" t="s">
        <v>538</v>
      </c>
      <c r="C175" s="1235" t="s">
        <v>539</v>
      </c>
      <c r="D175" s="724"/>
      <c r="E175" s="724"/>
      <c r="F175" s="724" t="s">
        <v>303</v>
      </c>
      <c r="G175" s="725">
        <v>4.4450000000000003</v>
      </c>
      <c r="H175" s="965">
        <v>4</v>
      </c>
      <c r="I175" s="1268">
        <v>1</v>
      </c>
      <c r="J175" s="1237"/>
      <c r="K175" s="1238"/>
      <c r="L175" s="855"/>
      <c r="M175" s="887"/>
      <c r="N175" s="887"/>
      <c r="O175" s="887"/>
      <c r="P175" s="887"/>
      <c r="Q175" s="832"/>
      <c r="R175" s="987"/>
      <c r="S175" s="926"/>
      <c r="T175" s="820"/>
      <c r="U175" s="858"/>
      <c r="V175" s="859"/>
      <c r="W175" s="860"/>
      <c r="X175" s="861"/>
      <c r="Y175" s="862"/>
      <c r="Z175" s="863"/>
      <c r="AA175" s="864"/>
      <c r="AB175" s="865"/>
      <c r="AC175" s="866"/>
      <c r="AD175" s="867"/>
      <c r="AE175" s="868"/>
      <c r="AF175" s="869"/>
      <c r="AG175" s="870"/>
      <c r="AH175" s="832"/>
      <c r="AI175" s="862"/>
      <c r="AJ175" s="832"/>
      <c r="AK175" s="832"/>
    </row>
    <row r="176" ht="25.5">
      <c r="A176" s="965">
        <v>18</v>
      </c>
      <c r="B176" s="1279" t="s">
        <v>540</v>
      </c>
      <c r="C176" s="1235" t="s">
        <v>541</v>
      </c>
      <c r="D176" s="724"/>
      <c r="E176" s="724"/>
      <c r="F176" s="724" t="s">
        <v>303</v>
      </c>
      <c r="G176" s="725">
        <v>5.7000000000000002</v>
      </c>
      <c r="H176" s="965">
        <v>4</v>
      </c>
      <c r="I176" s="1268">
        <v>1</v>
      </c>
      <c r="J176" s="1237"/>
      <c r="K176" s="1238"/>
      <c r="L176" s="855"/>
      <c r="M176" s="887"/>
      <c r="N176" s="887"/>
      <c r="O176" s="887"/>
      <c r="P176" s="887"/>
      <c r="Q176" s="832"/>
      <c r="R176" s="987"/>
      <c r="S176" s="926"/>
      <c r="T176" s="820"/>
      <c r="U176" s="858"/>
      <c r="V176" s="859"/>
      <c r="W176" s="860"/>
      <c r="X176" s="861"/>
      <c r="Y176" s="862"/>
      <c r="Z176" s="863"/>
      <c r="AA176" s="864"/>
      <c r="AB176" s="865"/>
      <c r="AC176" s="866"/>
      <c r="AD176" s="867"/>
      <c r="AE176" s="868"/>
      <c r="AF176" s="869"/>
      <c r="AG176" s="870"/>
      <c r="AH176" s="832"/>
      <c r="AI176" s="862"/>
      <c r="AJ176" s="832"/>
      <c r="AK176" s="832"/>
    </row>
    <row r="177">
      <c r="A177" s="965">
        <v>19</v>
      </c>
      <c r="B177" s="1279" t="s">
        <v>542</v>
      </c>
      <c r="C177" s="1235" t="s">
        <v>302</v>
      </c>
      <c r="D177" s="724"/>
      <c r="E177" s="724"/>
      <c r="F177" s="724" t="s">
        <v>303</v>
      </c>
      <c r="G177" s="725">
        <v>14.300000000000001</v>
      </c>
      <c r="H177" s="965">
        <v>10</v>
      </c>
      <c r="I177" s="1268"/>
      <c r="J177" s="1237"/>
      <c r="K177" s="1238"/>
      <c r="L177" s="855"/>
      <c r="M177" s="887"/>
      <c r="N177" s="887"/>
      <c r="O177" s="887"/>
      <c r="P177" s="887"/>
      <c r="Q177" s="832"/>
      <c r="R177" s="987"/>
      <c r="S177" s="926"/>
      <c r="T177" s="820"/>
      <c r="U177" s="858"/>
      <c r="V177" s="859"/>
      <c r="W177" s="860"/>
      <c r="X177" s="861"/>
      <c r="Y177" s="862"/>
      <c r="Z177" s="863"/>
      <c r="AA177" s="864"/>
      <c r="AB177" s="865"/>
      <c r="AC177" s="866"/>
      <c r="AD177" s="867"/>
      <c r="AE177" s="868"/>
      <c r="AF177" s="869"/>
      <c r="AG177" s="870"/>
      <c r="AH177" s="832"/>
      <c r="AI177" s="862"/>
      <c r="AJ177" s="832"/>
      <c r="AK177" s="832"/>
    </row>
    <row r="178" ht="25.5">
      <c r="A178" s="965">
        <v>20</v>
      </c>
      <c r="B178" s="1234" t="s">
        <v>169</v>
      </c>
      <c r="C178" s="1235" t="s">
        <v>543</v>
      </c>
      <c r="D178" s="724">
        <v>1000</v>
      </c>
      <c r="E178" s="724"/>
      <c r="F178" s="724" t="s">
        <v>544</v>
      </c>
      <c r="G178" s="725">
        <v>500</v>
      </c>
      <c r="H178" s="965"/>
      <c r="I178" s="1268">
        <v>10</v>
      </c>
      <c r="J178" s="1237"/>
      <c r="K178" s="1238"/>
      <c r="L178" s="855"/>
      <c r="M178" s="887"/>
      <c r="N178" s="887"/>
      <c r="O178" s="887"/>
      <c r="P178" s="887"/>
      <c r="Q178" s="832"/>
      <c r="R178" s="987"/>
      <c r="S178" s="926"/>
      <c r="T178" s="820"/>
      <c r="U178" s="858"/>
      <c r="V178" s="859"/>
      <c r="W178" s="860"/>
      <c r="X178" s="861"/>
      <c r="Y178" s="862"/>
      <c r="Z178" s="863"/>
      <c r="AA178" s="864"/>
      <c r="AB178" s="865"/>
      <c r="AC178" s="866"/>
      <c r="AD178" s="867"/>
      <c r="AE178" s="868"/>
      <c r="AF178" s="869"/>
      <c r="AG178" s="870"/>
      <c r="AH178" s="832"/>
      <c r="AI178" s="862"/>
      <c r="AJ178" s="832"/>
      <c r="AK178" s="832"/>
    </row>
    <row r="179" s="1097" customFormat="1" ht="25.5">
      <c r="A179" s="965">
        <v>21</v>
      </c>
      <c r="B179" s="1234" t="s">
        <v>545</v>
      </c>
      <c r="C179" s="1235" t="s">
        <v>546</v>
      </c>
      <c r="D179" s="184"/>
      <c r="E179" s="184"/>
      <c r="F179" s="1236" t="s">
        <v>547</v>
      </c>
      <c r="G179" s="1299">
        <v>210</v>
      </c>
      <c r="H179" s="1300">
        <v>200</v>
      </c>
      <c r="I179" s="1300">
        <v>15</v>
      </c>
      <c r="J179" s="1237"/>
      <c r="K179" s="1238"/>
      <c r="L179" s="855"/>
      <c r="M179" s="887"/>
      <c r="N179" s="887"/>
      <c r="O179" s="887"/>
      <c r="P179" s="887"/>
      <c r="Q179" s="832"/>
      <c r="R179" s="987"/>
      <c r="S179" s="926"/>
      <c r="T179" s="820"/>
      <c r="U179" s="858"/>
      <c r="V179" s="859"/>
      <c r="W179" s="860"/>
      <c r="X179" s="861"/>
      <c r="Y179" s="862"/>
      <c r="Z179" s="863"/>
      <c r="AA179" s="864"/>
      <c r="AB179" s="865"/>
      <c r="AC179" s="866"/>
      <c r="AD179" s="867"/>
      <c r="AE179" s="868"/>
      <c r="AF179" s="869"/>
      <c r="AG179" s="870"/>
      <c r="AH179" s="832"/>
      <c r="AI179" s="862"/>
      <c r="AJ179" s="832"/>
      <c r="AK179" s="832"/>
      <c r="AL179" s="669"/>
      <c r="AM179" s="660"/>
    </row>
    <row r="180" ht="25.5">
      <c r="A180" s="965">
        <v>22</v>
      </c>
      <c r="B180" s="1301" t="s">
        <v>548</v>
      </c>
      <c r="C180" s="1302" t="s">
        <v>549</v>
      </c>
      <c r="D180" s="724"/>
      <c r="E180" s="724"/>
      <c r="F180" s="724" t="s">
        <v>550</v>
      </c>
      <c r="G180" s="725">
        <v>5.7000000000000002</v>
      </c>
      <c r="H180" s="965">
        <v>4</v>
      </c>
      <c r="I180" s="1268">
        <v>1</v>
      </c>
      <c r="J180" s="1237"/>
      <c r="K180" s="1238"/>
      <c r="L180" s="855"/>
      <c r="M180" s="887"/>
      <c r="N180" s="887"/>
      <c r="O180" s="887"/>
      <c r="P180" s="887"/>
      <c r="Q180" s="832"/>
      <c r="R180" s="987"/>
      <c r="S180" s="926"/>
      <c r="T180" s="820"/>
      <c r="U180" s="858"/>
      <c r="V180" s="859"/>
      <c r="W180" s="860"/>
      <c r="X180" s="861"/>
      <c r="Y180" s="862"/>
      <c r="Z180" s="863"/>
      <c r="AA180" s="864"/>
      <c r="AB180" s="865"/>
      <c r="AC180" s="866"/>
      <c r="AD180" s="867"/>
      <c r="AE180" s="868"/>
      <c r="AF180" s="869"/>
      <c r="AG180" s="870"/>
      <c r="AH180" s="832"/>
      <c r="AI180" s="862"/>
      <c r="AJ180" s="832"/>
      <c r="AK180" s="832"/>
    </row>
    <row r="181">
      <c r="A181" s="965">
        <v>23</v>
      </c>
      <c r="B181" s="1303" t="s">
        <v>551</v>
      </c>
      <c r="C181" s="1302" t="s">
        <v>552</v>
      </c>
      <c r="D181" s="724"/>
      <c r="E181" s="724"/>
      <c r="F181" s="724" t="s">
        <v>550</v>
      </c>
      <c r="G181" s="725">
        <v>5.7000000000000002</v>
      </c>
      <c r="H181" s="965">
        <v>4</v>
      </c>
      <c r="I181" s="1268">
        <v>1</v>
      </c>
      <c r="J181" s="1237"/>
      <c r="K181" s="1238"/>
      <c r="L181" s="855"/>
      <c r="M181" s="887"/>
      <c r="N181" s="887"/>
      <c r="O181" s="887"/>
      <c r="P181" s="887"/>
      <c r="Q181" s="832"/>
      <c r="R181" s="987"/>
      <c r="S181" s="926"/>
      <c r="T181" s="820"/>
      <c r="U181" s="858"/>
      <c r="V181" s="859"/>
      <c r="W181" s="860"/>
      <c r="X181" s="861"/>
      <c r="Y181" s="862"/>
      <c r="Z181" s="863"/>
      <c r="AA181" s="864"/>
      <c r="AB181" s="865"/>
      <c r="AC181" s="866"/>
      <c r="AD181" s="867"/>
      <c r="AE181" s="868"/>
      <c r="AF181" s="869"/>
      <c r="AG181" s="870"/>
      <c r="AH181" s="832"/>
      <c r="AI181" s="862"/>
      <c r="AJ181" s="832"/>
      <c r="AK181" s="832"/>
    </row>
    <row r="182" ht="25.5">
      <c r="A182" s="965">
        <v>24</v>
      </c>
      <c r="B182" s="1304" t="s">
        <v>553</v>
      </c>
      <c r="C182" s="1302" t="s">
        <v>554</v>
      </c>
      <c r="D182" s="724"/>
      <c r="E182" s="724"/>
      <c r="F182" s="724" t="s">
        <v>550</v>
      </c>
      <c r="G182" s="725">
        <v>3.7999999999999998</v>
      </c>
      <c r="H182" s="965">
        <v>2.6000000000000001</v>
      </c>
      <c r="I182" s="1268">
        <v>1</v>
      </c>
      <c r="J182" s="1237"/>
      <c r="K182" s="1238"/>
      <c r="L182" s="855"/>
      <c r="M182" s="887"/>
      <c r="N182" s="887"/>
      <c r="O182" s="887"/>
      <c r="P182" s="887"/>
      <c r="Q182" s="832"/>
      <c r="R182" s="987"/>
      <c r="S182" s="926"/>
      <c r="T182" s="820"/>
      <c r="U182" s="858"/>
      <c r="V182" s="859"/>
      <c r="W182" s="860"/>
      <c r="X182" s="861"/>
      <c r="Y182" s="862"/>
      <c r="Z182" s="863"/>
      <c r="AA182" s="864"/>
      <c r="AB182" s="865"/>
      <c r="AC182" s="866"/>
      <c r="AD182" s="867"/>
      <c r="AE182" s="868"/>
      <c r="AF182" s="869"/>
      <c r="AG182" s="870"/>
      <c r="AH182" s="832"/>
      <c r="AI182" s="862"/>
      <c r="AJ182" s="832"/>
      <c r="AK182" s="832"/>
    </row>
    <row r="183">
      <c r="A183" s="965">
        <v>25</v>
      </c>
      <c r="B183" s="1303" t="s">
        <v>555</v>
      </c>
      <c r="C183" s="1302" t="s">
        <v>556</v>
      </c>
      <c r="D183" s="724"/>
      <c r="E183" s="724"/>
      <c r="F183" s="724" t="s">
        <v>550</v>
      </c>
      <c r="G183" s="725">
        <v>5.7000000000000002</v>
      </c>
      <c r="H183" s="965">
        <v>4</v>
      </c>
      <c r="I183" s="1268">
        <v>1</v>
      </c>
      <c r="J183" s="1237"/>
      <c r="K183" s="1238"/>
      <c r="L183" s="855"/>
      <c r="M183" s="887"/>
      <c r="N183" s="887"/>
      <c r="O183" s="887"/>
      <c r="P183" s="887"/>
      <c r="Q183" s="832"/>
      <c r="R183" s="987"/>
      <c r="S183" s="926"/>
      <c r="T183" s="820"/>
      <c r="U183" s="858"/>
      <c r="V183" s="859"/>
      <c r="W183" s="860"/>
      <c r="X183" s="861"/>
      <c r="Y183" s="862"/>
      <c r="Z183" s="863"/>
      <c r="AA183" s="864"/>
      <c r="AB183" s="865"/>
      <c r="AC183" s="866"/>
      <c r="AD183" s="867"/>
      <c r="AE183" s="868"/>
      <c r="AF183" s="869"/>
      <c r="AG183" s="870"/>
      <c r="AH183" s="832"/>
      <c r="AI183" s="862"/>
      <c r="AJ183" s="832"/>
      <c r="AK183" s="832"/>
    </row>
    <row r="184" ht="25.5">
      <c r="A184" s="965">
        <v>26</v>
      </c>
      <c r="B184" s="1301" t="s">
        <v>557</v>
      </c>
      <c r="C184" s="1302" t="s">
        <v>558</v>
      </c>
      <c r="D184" s="724"/>
      <c r="E184" s="724"/>
      <c r="F184" s="724" t="s">
        <v>550</v>
      </c>
      <c r="G184" s="725">
        <v>11.4</v>
      </c>
      <c r="H184" s="965">
        <v>8</v>
      </c>
      <c r="I184" s="1268">
        <v>1</v>
      </c>
      <c r="J184" s="1237"/>
      <c r="K184" s="1238"/>
      <c r="L184" s="855"/>
      <c r="M184" s="887"/>
      <c r="N184" s="887"/>
      <c r="O184" s="887"/>
      <c r="P184" s="887"/>
      <c r="Q184" s="832"/>
      <c r="R184" s="987"/>
      <c r="S184" s="926"/>
      <c r="T184" s="820"/>
      <c r="U184" s="858"/>
      <c r="V184" s="859"/>
      <c r="W184" s="860"/>
      <c r="X184" s="861"/>
      <c r="Y184" s="862"/>
      <c r="Z184" s="863"/>
      <c r="AA184" s="864"/>
      <c r="AB184" s="865"/>
      <c r="AC184" s="866"/>
      <c r="AD184" s="867"/>
      <c r="AE184" s="868"/>
      <c r="AF184" s="869"/>
      <c r="AG184" s="870"/>
      <c r="AH184" s="832"/>
      <c r="AI184" s="862"/>
      <c r="AJ184" s="832"/>
      <c r="AK184" s="832"/>
    </row>
    <row r="185" s="691" customFormat="1">
      <c r="A185" s="1305">
        <v>6</v>
      </c>
      <c r="B185" s="762" t="s">
        <v>45</v>
      </c>
      <c r="C185" s="1306"/>
      <c r="D185" s="724"/>
      <c r="E185" s="724"/>
      <c r="F185" s="763">
        <v>6</v>
      </c>
      <c r="G185" s="764">
        <f>G160+G161+G162+G163++G164+G165</f>
        <v>472</v>
      </c>
      <c r="H185" s="763">
        <f t="shared" ref="H185:I185" si="18">H160+H161+H162+H163++H164+H165</f>
        <v>10</v>
      </c>
      <c r="I185" s="763">
        <f t="shared" si="18"/>
        <v>12</v>
      </c>
      <c r="J185" s="1237"/>
      <c r="K185" s="1238"/>
      <c r="L185" s="855"/>
      <c r="M185" s="887"/>
      <c r="N185" s="887"/>
      <c r="O185" s="887"/>
      <c r="P185" s="887"/>
      <c r="Q185" s="816"/>
      <c r="R185" s="925"/>
      <c r="S185" s="926"/>
      <c r="T185" s="820"/>
      <c r="U185" s="858"/>
      <c r="V185" s="859"/>
      <c r="W185" s="860"/>
      <c r="X185" s="861"/>
      <c r="Y185" s="862"/>
      <c r="Z185" s="863"/>
      <c r="AA185" s="864"/>
      <c r="AB185" s="865"/>
      <c r="AC185" s="866"/>
      <c r="AD185" s="867"/>
      <c r="AE185" s="868"/>
      <c r="AF185" s="869"/>
      <c r="AG185" s="870"/>
      <c r="AH185" s="816"/>
      <c r="AI185" s="862"/>
      <c r="AJ185" s="816"/>
      <c r="AK185" s="816"/>
      <c r="AL185" s="690"/>
    </row>
    <row r="186" ht="15.75" customHeight="1">
      <c r="A186" s="971" t="s">
        <v>151</v>
      </c>
      <c r="B186" s="972"/>
      <c r="C186" s="972"/>
      <c r="D186" s="972"/>
      <c r="E186" s="972"/>
      <c r="F186" s="972"/>
      <c r="G186" s="972"/>
      <c r="H186" s="972"/>
      <c r="I186" s="972"/>
      <c r="J186" s="972"/>
      <c r="K186" s="974"/>
      <c r="L186" s="855"/>
      <c r="M186" s="887"/>
      <c r="N186" s="887"/>
      <c r="O186" s="887"/>
      <c r="P186" s="887"/>
      <c r="Q186" s="832"/>
      <c r="R186" s="987"/>
      <c r="S186" s="926"/>
      <c r="T186" s="820"/>
      <c r="U186" s="858"/>
      <c r="V186" s="859"/>
      <c r="W186" s="860"/>
      <c r="X186" s="861"/>
      <c r="Y186" s="862"/>
      <c r="Z186" s="863"/>
      <c r="AA186" s="864"/>
      <c r="AB186" s="865"/>
      <c r="AC186" s="866"/>
      <c r="AD186" s="867"/>
      <c r="AE186" s="868"/>
      <c r="AF186" s="869"/>
      <c r="AG186" s="870"/>
      <c r="AH186" s="832"/>
      <c r="AI186" s="862"/>
      <c r="AJ186" s="832"/>
      <c r="AK186" s="832"/>
    </row>
    <row r="187" ht="15.75" customHeight="1">
      <c r="A187" s="983">
        <v>1</v>
      </c>
      <c r="B187" s="781" t="s">
        <v>169</v>
      </c>
      <c r="C187" s="780" t="s">
        <v>173</v>
      </c>
      <c r="D187" s="781">
        <v>200</v>
      </c>
      <c r="E187" s="781"/>
      <c r="F187" s="781" t="s">
        <v>161</v>
      </c>
      <c r="G187" s="782">
        <v>5</v>
      </c>
      <c r="H187" s="781"/>
      <c r="I187" s="781">
        <v>0</v>
      </c>
      <c r="J187" s="781" t="s">
        <v>559</v>
      </c>
      <c r="K187" s="1307"/>
      <c r="L187" s="667"/>
      <c r="M187" s="668">
        <v>1</v>
      </c>
      <c r="N187" s="668"/>
      <c r="O187" s="668"/>
      <c r="P187" s="668"/>
      <c r="Q187" s="832">
        <v>1</v>
      </c>
      <c r="R187" s="987"/>
      <c r="S187" s="926"/>
      <c r="T187" s="820">
        <v>1</v>
      </c>
      <c r="U187" s="858"/>
      <c r="V187" s="859"/>
      <c r="W187" s="860"/>
      <c r="X187" s="861"/>
      <c r="Y187" s="862"/>
      <c r="Z187" s="863"/>
      <c r="AA187" s="864"/>
      <c r="AB187" s="865"/>
      <c r="AC187" s="866"/>
      <c r="AD187" s="867"/>
      <c r="AE187" s="868"/>
      <c r="AF187" s="869"/>
      <c r="AG187" s="870"/>
      <c r="AH187" s="832"/>
      <c r="AI187" s="862"/>
      <c r="AJ187" s="832"/>
      <c r="AK187" s="832"/>
    </row>
    <row r="188">
      <c r="A188" s="983">
        <v>2</v>
      </c>
      <c r="B188" s="781" t="s">
        <v>169</v>
      </c>
      <c r="C188" s="780" t="s">
        <v>170</v>
      </c>
      <c r="D188" s="781">
        <v>200</v>
      </c>
      <c r="E188" s="781"/>
      <c r="F188" s="781" t="s">
        <v>66</v>
      </c>
      <c r="G188" s="782">
        <v>10</v>
      </c>
      <c r="H188" s="781"/>
      <c r="I188" s="781"/>
      <c r="J188" s="781" t="s">
        <v>559</v>
      </c>
      <c r="K188" s="985"/>
      <c r="L188" s="1104"/>
      <c r="M188" s="1105">
        <v>1</v>
      </c>
      <c r="N188" s="1105"/>
      <c r="O188" s="1105"/>
      <c r="P188" s="1105"/>
      <c r="Q188" s="832">
        <v>1</v>
      </c>
      <c r="R188" s="987"/>
      <c r="S188" s="926"/>
      <c r="T188" s="820"/>
      <c r="U188" s="858"/>
      <c r="V188" s="859">
        <v>1</v>
      </c>
      <c r="W188" s="860"/>
      <c r="X188" s="861"/>
      <c r="Y188" s="862"/>
      <c r="Z188" s="863"/>
      <c r="AA188" s="864"/>
      <c r="AB188" s="865"/>
      <c r="AC188" s="866"/>
      <c r="AD188" s="867"/>
      <c r="AE188" s="868"/>
      <c r="AF188" s="869"/>
      <c r="AG188" s="870"/>
      <c r="AH188" s="832"/>
      <c r="AI188" s="862"/>
      <c r="AJ188" s="832"/>
      <c r="AK188" s="832"/>
    </row>
    <row r="189" ht="25.5">
      <c r="A189" s="1308">
        <v>3</v>
      </c>
      <c r="B189" s="433" t="s">
        <v>164</v>
      </c>
      <c r="C189" s="775" t="s">
        <v>172</v>
      </c>
      <c r="D189" s="433">
        <v>400</v>
      </c>
      <c r="E189" s="433"/>
      <c r="F189" s="433" t="s">
        <v>66</v>
      </c>
      <c r="G189" s="777">
        <v>5</v>
      </c>
      <c r="H189" s="433"/>
      <c r="I189" s="433"/>
      <c r="J189" s="433" t="s">
        <v>559</v>
      </c>
      <c r="K189" s="1206">
        <v>2024</v>
      </c>
      <c r="L189" s="1104"/>
      <c r="M189" s="1105">
        <v>1</v>
      </c>
      <c r="N189" s="1105"/>
      <c r="O189" s="1105"/>
      <c r="P189" s="1105"/>
      <c r="Q189" s="832">
        <v>1</v>
      </c>
      <c r="R189" s="987"/>
      <c r="S189" s="926"/>
      <c r="T189" s="820">
        <v>1</v>
      </c>
      <c r="U189" s="858"/>
      <c r="V189" s="859"/>
      <c r="W189" s="860"/>
      <c r="X189" s="861"/>
      <c r="Y189" s="862"/>
      <c r="Z189" s="863"/>
      <c r="AA189" s="864"/>
      <c r="AB189" s="865"/>
      <c r="AC189" s="866"/>
      <c r="AD189" s="867"/>
      <c r="AE189" s="868"/>
      <c r="AF189" s="869"/>
      <c r="AG189" s="870"/>
      <c r="AH189" s="832"/>
      <c r="AI189" s="862"/>
      <c r="AJ189" s="832"/>
      <c r="AK189" s="832"/>
    </row>
    <row r="190" ht="14.25">
      <c r="A190" s="1309">
        <v>3</v>
      </c>
      <c r="B190" s="1310" t="s">
        <v>70</v>
      </c>
      <c r="C190" s="1311"/>
      <c r="D190" s="1312"/>
      <c r="E190" s="1312"/>
      <c r="F190" s="1312"/>
      <c r="G190" s="1313">
        <f>SUM(G187:G189)</f>
        <v>20</v>
      </c>
      <c r="H190" s="1312">
        <f>SUM(H187:H189)</f>
        <v>0</v>
      </c>
      <c r="I190" s="1312">
        <f>SUM(I187:I189)</f>
        <v>0</v>
      </c>
      <c r="J190" s="1314"/>
      <c r="K190" s="1315"/>
      <c r="L190" s="1104"/>
      <c r="M190" s="1105"/>
      <c r="N190" s="1105"/>
      <c r="O190" s="1105"/>
      <c r="P190" s="1105"/>
      <c r="Q190" s="832"/>
      <c r="R190" s="987"/>
      <c r="S190" s="926"/>
      <c r="T190" s="820"/>
      <c r="U190" s="858"/>
      <c r="V190" s="859"/>
      <c r="W190" s="860"/>
      <c r="X190" s="861"/>
      <c r="Y190" s="862"/>
      <c r="Z190" s="863"/>
      <c r="AA190" s="864"/>
      <c r="AB190" s="865"/>
      <c r="AC190" s="866"/>
      <c r="AD190" s="867"/>
      <c r="AE190" s="868"/>
      <c r="AF190" s="869"/>
      <c r="AG190" s="870"/>
      <c r="AH190" s="832"/>
      <c r="AI190" s="862"/>
      <c r="AJ190" s="832"/>
      <c r="AK190" s="832"/>
    </row>
    <row r="191" s="691" customFormat="1" ht="15.75" customHeight="1">
      <c r="A191" s="1086">
        <f>A185+A190</f>
        <v>9</v>
      </c>
      <c r="B191" s="1084" t="s">
        <v>96</v>
      </c>
      <c r="C191" s="1085"/>
      <c r="D191" s="1086"/>
      <c r="E191" s="1086"/>
      <c r="F191" s="1086">
        <v>9</v>
      </c>
      <c r="G191" s="1087">
        <f>G185+G190</f>
        <v>492</v>
      </c>
      <c r="H191" s="1086">
        <f>H185+H190</f>
        <v>10</v>
      </c>
      <c r="I191" s="1086">
        <f>I185+I190</f>
        <v>12</v>
      </c>
      <c r="J191" s="700"/>
      <c r="K191" s="1089"/>
      <c r="L191" s="1316">
        <v>9</v>
      </c>
      <c r="N191" s="1105"/>
      <c r="O191" s="1105"/>
      <c r="P191" s="1105"/>
      <c r="Q191" s="816"/>
      <c r="R191" s="925"/>
      <c r="S191" s="926"/>
      <c r="T191" s="820"/>
      <c r="U191" s="858"/>
      <c r="V191" s="859"/>
      <c r="W191" s="860"/>
      <c r="X191" s="861"/>
      <c r="Y191" s="862"/>
      <c r="Z191" s="863"/>
      <c r="AA191" s="864"/>
      <c r="AB191" s="865"/>
      <c r="AC191" s="866"/>
      <c r="AD191" s="867"/>
      <c r="AE191" s="868"/>
      <c r="AF191" s="869"/>
      <c r="AG191" s="870"/>
      <c r="AH191" s="816"/>
      <c r="AI191" s="862"/>
      <c r="AJ191" s="816"/>
      <c r="AK191" s="816"/>
      <c r="AL191" s="690"/>
    </row>
    <row r="192" ht="15.75" customHeight="1">
      <c r="A192" s="871" t="s">
        <v>174</v>
      </c>
      <c r="B192" s="872"/>
      <c r="C192" s="872"/>
      <c r="D192" s="872"/>
      <c r="E192" s="872"/>
      <c r="F192" s="872"/>
      <c r="G192" s="872"/>
      <c r="H192" s="872"/>
      <c r="I192" s="872"/>
      <c r="J192" s="872"/>
      <c r="K192" s="874"/>
      <c r="L192" s="855"/>
      <c r="M192" s="887"/>
      <c r="N192" s="887"/>
      <c r="O192" s="887"/>
      <c r="P192" s="887"/>
      <c r="Q192" s="832"/>
      <c r="R192" s="987"/>
      <c r="S192" s="926"/>
      <c r="T192" s="820"/>
      <c r="U192" s="858"/>
      <c r="V192" s="859"/>
      <c r="W192" s="860"/>
      <c r="X192" s="861"/>
      <c r="Y192" s="862"/>
      <c r="Z192" s="863"/>
      <c r="AA192" s="864"/>
      <c r="AB192" s="865"/>
      <c r="AC192" s="866"/>
      <c r="AD192" s="867"/>
      <c r="AE192" s="868"/>
      <c r="AF192" s="869"/>
      <c r="AG192" s="870"/>
      <c r="AH192" s="832"/>
      <c r="AI192" s="862"/>
      <c r="AJ192" s="832"/>
      <c r="AK192" s="832"/>
    </row>
    <row r="193" ht="15.75" customHeight="1">
      <c r="A193" s="923" t="s">
        <v>175</v>
      </c>
      <c r="B193" s="876"/>
      <c r="C193" s="876"/>
      <c r="D193" s="876"/>
      <c r="E193" s="876"/>
      <c r="F193" s="876"/>
      <c r="G193" s="876"/>
      <c r="H193" s="876"/>
      <c r="I193" s="876"/>
      <c r="J193" s="876"/>
      <c r="K193" s="924"/>
      <c r="L193" s="1233"/>
      <c r="M193" s="1182"/>
      <c r="N193" s="1182"/>
      <c r="O193" s="1182"/>
      <c r="P193" s="1182"/>
      <c r="Q193" s="832"/>
      <c r="R193" s="987"/>
      <c r="S193" s="926"/>
      <c r="T193" s="820"/>
      <c r="U193" s="858"/>
      <c r="V193" s="859"/>
      <c r="W193" s="860"/>
      <c r="X193" s="861"/>
      <c r="Y193" s="862"/>
      <c r="Z193" s="863"/>
      <c r="AA193" s="864"/>
      <c r="AB193" s="865"/>
      <c r="AC193" s="866"/>
      <c r="AD193" s="867"/>
      <c r="AE193" s="868"/>
      <c r="AF193" s="869"/>
      <c r="AG193" s="870"/>
      <c r="AH193" s="832"/>
      <c r="AI193" s="862"/>
      <c r="AJ193" s="832"/>
      <c r="AK193" s="832"/>
    </row>
    <row r="194" ht="15.75" customHeight="1">
      <c r="A194" s="949">
        <v>1</v>
      </c>
      <c r="B194" s="1317" t="s">
        <v>176</v>
      </c>
      <c r="C194" s="1026" t="s">
        <v>147</v>
      </c>
      <c r="D194" s="949"/>
      <c r="E194" s="949">
        <v>4000</v>
      </c>
      <c r="F194" s="949">
        <v>2024</v>
      </c>
      <c r="G194" s="1027">
        <v>15</v>
      </c>
      <c r="H194" s="1318"/>
      <c r="I194" s="1319"/>
      <c r="J194" s="1320"/>
      <c r="K194" s="1321">
        <v>2024</v>
      </c>
      <c r="L194" s="855"/>
      <c r="M194" s="887"/>
      <c r="N194" s="887">
        <v>1</v>
      </c>
      <c r="O194" s="887"/>
      <c r="P194" s="887"/>
      <c r="Q194" s="832"/>
      <c r="R194" s="987">
        <v>1</v>
      </c>
      <c r="S194" s="926"/>
      <c r="T194" s="820"/>
      <c r="U194" s="858"/>
      <c r="V194" s="859"/>
      <c r="W194" s="860"/>
      <c r="X194" s="861"/>
      <c r="Y194" s="862"/>
      <c r="Z194" s="863"/>
      <c r="AA194" s="864"/>
      <c r="AB194" s="865"/>
      <c r="AC194" s="866"/>
      <c r="AD194" s="867">
        <v>1</v>
      </c>
      <c r="AE194" s="868"/>
      <c r="AF194" s="869"/>
      <c r="AG194" s="870"/>
      <c r="AH194" s="832"/>
      <c r="AI194" s="862"/>
      <c r="AJ194" s="832"/>
      <c r="AK194" s="832"/>
    </row>
    <row r="195" ht="15.75" customHeight="1">
      <c r="A195" s="949">
        <v>2</v>
      </c>
      <c r="B195" s="1317" t="s">
        <v>560</v>
      </c>
      <c r="C195" s="1026" t="s">
        <v>147</v>
      </c>
      <c r="D195" s="1322"/>
      <c r="E195" s="949">
        <v>1000</v>
      </c>
      <c r="F195" s="1322">
        <v>2024</v>
      </c>
      <c r="G195" s="1323">
        <v>15</v>
      </c>
      <c r="H195" s="1324"/>
      <c r="I195" s="1325"/>
      <c r="J195" s="1326"/>
      <c r="K195" s="1327">
        <v>2024</v>
      </c>
      <c r="L195" s="855"/>
      <c r="M195" s="887"/>
      <c r="N195" s="887">
        <v>1</v>
      </c>
      <c r="O195" s="887"/>
      <c r="P195" s="887"/>
      <c r="Q195" s="832"/>
      <c r="R195" s="987">
        <v>1</v>
      </c>
      <c r="S195" s="926"/>
      <c r="T195" s="820"/>
      <c r="U195" s="858"/>
      <c r="V195" s="859"/>
      <c r="W195" s="860"/>
      <c r="X195" s="861"/>
      <c r="Y195" s="862"/>
      <c r="Z195" s="863"/>
      <c r="AA195" s="864"/>
      <c r="AB195" s="865"/>
      <c r="AC195" s="866"/>
      <c r="AD195" s="867">
        <v>1</v>
      </c>
      <c r="AE195" s="868"/>
      <c r="AF195" s="869"/>
      <c r="AG195" s="870"/>
      <c r="AH195" s="832"/>
      <c r="AI195" s="862"/>
      <c r="AJ195" s="832"/>
      <c r="AK195" s="832"/>
    </row>
    <row r="196" ht="15.75" customHeight="1">
      <c r="A196" s="939">
        <v>2</v>
      </c>
      <c r="B196" s="1022" t="s">
        <v>70</v>
      </c>
      <c r="C196" s="1328"/>
      <c r="D196" s="1329">
        <f>SUM(D194:D195)</f>
        <v>0</v>
      </c>
      <c r="E196" s="1329">
        <f>SUM(E194:E195)</f>
        <v>5000</v>
      </c>
      <c r="F196" s="1329"/>
      <c r="G196" s="1330">
        <f>SUM(G194:G195)</f>
        <v>30</v>
      </c>
      <c r="H196" s="1329">
        <f>SUM(H194:H195)</f>
        <v>0</v>
      </c>
      <c r="I196" s="1329">
        <f>SUM(I194:I195)</f>
        <v>0</v>
      </c>
      <c r="J196" s="1170"/>
      <c r="K196" s="1331"/>
      <c r="L196" s="929"/>
      <c r="M196" s="930"/>
      <c r="N196" s="930"/>
      <c r="O196" s="930"/>
      <c r="P196" s="930"/>
      <c r="Q196" s="832"/>
      <c r="R196" s="987"/>
      <c r="S196" s="926"/>
      <c r="T196" s="820"/>
      <c r="U196" s="858"/>
      <c r="V196" s="859"/>
      <c r="W196" s="860"/>
      <c r="X196" s="861"/>
      <c r="Y196" s="862"/>
      <c r="Z196" s="863"/>
      <c r="AA196" s="864"/>
      <c r="AB196" s="865"/>
      <c r="AC196" s="866"/>
      <c r="AD196" s="867"/>
      <c r="AE196" s="868"/>
      <c r="AF196" s="869"/>
      <c r="AG196" s="870"/>
      <c r="AH196" s="832"/>
      <c r="AI196" s="862"/>
      <c r="AJ196" s="832"/>
      <c r="AK196" s="832"/>
    </row>
    <row r="197" ht="15.75" customHeight="1">
      <c r="A197" s="971" t="s">
        <v>179</v>
      </c>
      <c r="B197" s="972"/>
      <c r="C197" s="972"/>
      <c r="D197" s="972"/>
      <c r="E197" s="972"/>
      <c r="F197" s="972"/>
      <c r="G197" s="972"/>
      <c r="H197" s="972"/>
      <c r="I197" s="972"/>
      <c r="J197" s="972"/>
      <c r="K197" s="974"/>
      <c r="L197" s="929"/>
      <c r="M197" s="930"/>
      <c r="N197" s="930"/>
      <c r="O197" s="930"/>
      <c r="P197" s="930"/>
      <c r="Q197" s="832"/>
      <c r="R197" s="987"/>
      <c r="S197" s="926"/>
      <c r="T197" s="820"/>
      <c r="U197" s="858"/>
      <c r="V197" s="859"/>
      <c r="W197" s="860"/>
      <c r="X197" s="861"/>
      <c r="Y197" s="862"/>
      <c r="Z197" s="863"/>
      <c r="AA197" s="864"/>
      <c r="AB197" s="865"/>
      <c r="AC197" s="866"/>
      <c r="AD197" s="867"/>
      <c r="AE197" s="868"/>
      <c r="AF197" s="869"/>
      <c r="AG197" s="870"/>
      <c r="AH197" s="832"/>
      <c r="AI197" s="862"/>
      <c r="AJ197" s="832"/>
      <c r="AK197" s="832"/>
    </row>
    <row r="198" ht="29.25" customHeight="1">
      <c r="A198" s="983">
        <v>1</v>
      </c>
      <c r="B198" s="780" t="s">
        <v>177</v>
      </c>
      <c r="C198" s="780" t="s">
        <v>561</v>
      </c>
      <c r="D198" s="781">
        <v>100</v>
      </c>
      <c r="E198" s="781"/>
      <c r="F198" s="781">
        <v>2024</v>
      </c>
      <c r="G198" s="782">
        <v>5</v>
      </c>
      <c r="H198" s="781"/>
      <c r="I198" s="1332"/>
      <c r="J198" s="1333" t="s">
        <v>562</v>
      </c>
      <c r="K198" s="1334" t="s">
        <v>563</v>
      </c>
      <c r="L198" s="855"/>
      <c r="M198" s="887">
        <v>1</v>
      </c>
      <c r="N198" s="887"/>
      <c r="O198" s="887"/>
      <c r="P198" s="887"/>
      <c r="Q198" s="832">
        <v>1</v>
      </c>
      <c r="R198" s="987"/>
      <c r="S198" s="926"/>
      <c r="T198" s="820"/>
      <c r="U198" s="858">
        <v>1</v>
      </c>
      <c r="V198" s="859"/>
      <c r="W198" s="860"/>
      <c r="X198" s="861"/>
      <c r="Y198" s="862"/>
      <c r="Z198" s="863"/>
      <c r="AA198" s="864"/>
      <c r="AB198" s="865"/>
      <c r="AC198" s="866"/>
      <c r="AD198" s="867"/>
      <c r="AE198" s="868"/>
      <c r="AF198" s="869"/>
      <c r="AG198" s="870"/>
      <c r="AH198" s="832"/>
      <c r="AI198" s="862"/>
      <c r="AJ198" s="832"/>
      <c r="AK198" s="832"/>
    </row>
    <row r="199" ht="25.5">
      <c r="A199" s="1308">
        <v>2</v>
      </c>
      <c r="B199" s="1335" t="s">
        <v>564</v>
      </c>
      <c r="C199" s="1336" t="s">
        <v>181</v>
      </c>
      <c r="D199" s="1337">
        <v>200</v>
      </c>
      <c r="E199" s="1337"/>
      <c r="F199" s="1338">
        <v>2024</v>
      </c>
      <c r="G199" s="1339">
        <v>5</v>
      </c>
      <c r="H199" s="1338"/>
      <c r="I199" s="1340"/>
      <c r="J199" s="1341"/>
      <c r="K199" s="1342" t="s">
        <v>563</v>
      </c>
      <c r="L199" s="855"/>
      <c r="M199" s="887">
        <v>1</v>
      </c>
      <c r="N199" s="887"/>
      <c r="O199" s="887"/>
      <c r="P199" s="887"/>
      <c r="Q199" s="832">
        <v>1</v>
      </c>
      <c r="R199" s="987"/>
      <c r="S199" s="926"/>
      <c r="T199" s="820">
        <v>1</v>
      </c>
      <c r="U199" s="858"/>
      <c r="V199" s="859"/>
      <c r="W199" s="860"/>
      <c r="X199" s="861"/>
      <c r="Y199" s="862"/>
      <c r="Z199" s="863"/>
      <c r="AA199" s="864"/>
      <c r="AB199" s="865"/>
      <c r="AC199" s="866"/>
      <c r="AD199" s="867"/>
      <c r="AE199" s="868"/>
      <c r="AF199" s="869"/>
      <c r="AG199" s="870"/>
      <c r="AH199" s="832"/>
      <c r="AI199" s="862"/>
      <c r="AJ199" s="832"/>
      <c r="AK199" s="832"/>
    </row>
    <row r="200" ht="15.75" customHeight="1">
      <c r="A200" s="763">
        <v>2</v>
      </c>
      <c r="B200" s="1140" t="s">
        <v>70</v>
      </c>
      <c r="C200" s="762"/>
      <c r="D200" s="1343"/>
      <c r="E200" s="1343"/>
      <c r="F200" s="1343"/>
      <c r="G200" s="1344">
        <f>SUM(G198:G199)</f>
        <v>10</v>
      </c>
      <c r="H200" s="1343">
        <f>SUM(H198:H199)</f>
        <v>0</v>
      </c>
      <c r="I200" s="1343">
        <f>SUM(I198:I199)</f>
        <v>0</v>
      </c>
      <c r="J200" s="853"/>
      <c r="K200" s="854"/>
      <c r="L200" s="929"/>
      <c r="M200" s="930"/>
      <c r="N200" s="930"/>
      <c r="O200" s="930"/>
      <c r="P200" s="930"/>
      <c r="Q200" s="832"/>
      <c r="R200" s="987"/>
      <c r="S200" s="926"/>
      <c r="T200" s="820"/>
      <c r="U200" s="858"/>
      <c r="V200" s="859"/>
      <c r="W200" s="860"/>
      <c r="X200" s="861"/>
      <c r="Y200" s="862"/>
      <c r="Z200" s="863"/>
      <c r="AA200" s="864"/>
      <c r="AB200" s="865"/>
      <c r="AC200" s="866"/>
      <c r="AD200" s="867"/>
      <c r="AE200" s="868"/>
      <c r="AF200" s="869"/>
      <c r="AG200" s="870"/>
      <c r="AH200" s="832"/>
      <c r="AI200" s="862"/>
      <c r="AJ200" s="832"/>
      <c r="AK200" s="832"/>
    </row>
    <row r="201" s="691" customFormat="1" ht="15.75" customHeight="1">
      <c r="A201" s="763">
        <f>A200+A196</f>
        <v>4</v>
      </c>
      <c r="B201" s="1140" t="s">
        <v>96</v>
      </c>
      <c r="C201" s="762"/>
      <c r="D201" s="1343"/>
      <c r="E201" s="1343"/>
      <c r="F201" s="1343">
        <v>4</v>
      </c>
      <c r="G201" s="1344">
        <f>G196+G200</f>
        <v>40</v>
      </c>
      <c r="H201" s="1343">
        <f>H200</f>
        <v>0</v>
      </c>
      <c r="I201" s="1343">
        <f>I200</f>
        <v>0</v>
      </c>
      <c r="J201" s="853"/>
      <c r="K201" s="854"/>
      <c r="L201" s="929"/>
      <c r="M201" s="930"/>
      <c r="N201" s="930"/>
      <c r="O201" s="930"/>
      <c r="P201" s="930"/>
      <c r="Q201" s="816"/>
      <c r="R201" s="925"/>
      <c r="S201" s="926"/>
      <c r="T201" s="820"/>
      <c r="U201" s="858"/>
      <c r="V201" s="859"/>
      <c r="W201" s="860"/>
      <c r="X201" s="861"/>
      <c r="Y201" s="862"/>
      <c r="Z201" s="863"/>
      <c r="AA201" s="864"/>
      <c r="AB201" s="865"/>
      <c r="AC201" s="866"/>
      <c r="AD201" s="867"/>
      <c r="AE201" s="868"/>
      <c r="AF201" s="869"/>
      <c r="AG201" s="870"/>
      <c r="AH201" s="816"/>
      <c r="AI201" s="862"/>
      <c r="AJ201" s="816"/>
      <c r="AK201" s="816"/>
      <c r="AL201" s="690"/>
    </row>
    <row r="202" ht="15.75" customHeight="1">
      <c r="A202" s="1192" t="s">
        <v>182</v>
      </c>
      <c r="B202" s="1193"/>
      <c r="C202" s="1193"/>
      <c r="D202" s="1193"/>
      <c r="E202" s="1193"/>
      <c r="F202" s="1193"/>
      <c r="G202" s="1193"/>
      <c r="H202" s="1193"/>
      <c r="I202" s="1193"/>
      <c r="J202" s="1193"/>
      <c r="K202" s="1194"/>
      <c r="L202" s="944">
        <v>4</v>
      </c>
      <c r="M202" s="887"/>
      <c r="N202" s="887"/>
      <c r="O202" s="887"/>
      <c r="P202" s="887"/>
      <c r="Q202" s="832"/>
      <c r="R202" s="987"/>
      <c r="S202" s="926"/>
      <c r="T202" s="820"/>
      <c r="U202" s="858"/>
      <c r="V202" s="859"/>
      <c r="W202" s="860"/>
      <c r="X202" s="861"/>
      <c r="Y202" s="862"/>
      <c r="Z202" s="863"/>
      <c r="AA202" s="864"/>
      <c r="AB202" s="865"/>
      <c r="AC202" s="866"/>
      <c r="AD202" s="867"/>
      <c r="AE202" s="868"/>
      <c r="AF202" s="869"/>
      <c r="AG202" s="870"/>
      <c r="AH202" s="832"/>
      <c r="AI202" s="862"/>
      <c r="AJ202" s="832"/>
      <c r="AK202" s="832"/>
    </row>
    <row r="203" ht="15.75" customHeight="1">
      <c r="A203" s="724" t="s">
        <v>565</v>
      </c>
      <c r="B203" s="724"/>
      <c r="C203" s="724"/>
      <c r="D203" s="724"/>
      <c r="E203" s="724"/>
      <c r="F203" s="724"/>
      <c r="G203" s="724"/>
      <c r="H203" s="724"/>
      <c r="I203" s="724"/>
      <c r="J203" s="853"/>
      <c r="K203" s="1345"/>
      <c r="L203" s="1078"/>
      <c r="M203" s="1079"/>
      <c r="N203" s="1079"/>
      <c r="O203" s="1079"/>
      <c r="P203" s="1079"/>
      <c r="Q203" s="832"/>
      <c r="R203" s="987"/>
      <c r="S203" s="926"/>
      <c r="T203" s="820"/>
      <c r="U203" s="858"/>
      <c r="V203" s="859"/>
      <c r="W203" s="860"/>
      <c r="X203" s="861"/>
      <c r="Y203" s="862"/>
      <c r="Z203" s="863"/>
      <c r="AA203" s="864"/>
      <c r="AB203" s="865"/>
      <c r="AC203" s="866"/>
      <c r="AD203" s="867"/>
      <c r="AE203" s="868"/>
      <c r="AF203" s="869"/>
      <c r="AG203" s="870"/>
      <c r="AH203" s="832"/>
      <c r="AI203" s="862"/>
      <c r="AJ203" s="832"/>
      <c r="AK203" s="832"/>
    </row>
    <row r="204" ht="15.75" customHeight="1">
      <c r="A204" s="724"/>
      <c r="B204" s="1346"/>
      <c r="C204" s="1346"/>
      <c r="D204" s="1346"/>
      <c r="E204" s="1346"/>
      <c r="F204" s="1347"/>
      <c r="G204" s="1348"/>
      <c r="H204" s="1228"/>
      <c r="I204" s="702"/>
      <c r="J204" s="702"/>
      <c r="K204" s="1226"/>
      <c r="L204" s="855"/>
      <c r="M204" s="1029"/>
      <c r="N204" s="1029"/>
      <c r="O204" s="1029"/>
      <c r="P204" s="1029"/>
      <c r="Q204" s="828"/>
      <c r="R204" s="828"/>
      <c r="S204" s="829"/>
      <c r="T204" s="830"/>
      <c r="U204" s="1195"/>
      <c r="V204" s="1196"/>
      <c r="W204" s="1197"/>
      <c r="X204" s="1198"/>
      <c r="Y204" s="1199"/>
      <c r="Z204" s="1200"/>
      <c r="AA204" s="1201"/>
      <c r="AB204" s="1202"/>
      <c r="AC204" s="1203"/>
      <c r="AD204" s="1204"/>
      <c r="AE204" s="868"/>
      <c r="AF204" s="869"/>
      <c r="AG204" s="870"/>
      <c r="AH204" s="833"/>
      <c r="AI204" s="862"/>
      <c r="AJ204" s="833"/>
      <c r="AK204" s="833"/>
    </row>
    <row r="205" ht="15.75" customHeight="1">
      <c r="A205" s="853" t="s">
        <v>410</v>
      </c>
      <c r="B205" s="1074"/>
      <c r="C205" s="1074"/>
      <c r="D205" s="1074"/>
      <c r="E205" s="1074"/>
      <c r="F205" s="1074"/>
      <c r="G205" s="1074"/>
      <c r="H205" s="1074"/>
      <c r="I205" s="1074"/>
      <c r="J205" s="1074"/>
      <c r="K205" s="1075"/>
      <c r="L205" s="855"/>
      <c r="M205" s="887"/>
      <c r="N205" s="887"/>
      <c r="O205" s="887"/>
      <c r="P205" s="887"/>
      <c r="Q205" s="832"/>
      <c r="R205" s="832"/>
      <c r="S205" s="842"/>
      <c r="T205" s="775"/>
      <c r="U205" s="780"/>
      <c r="X205" s="843"/>
      <c r="Y205" s="844"/>
      <c r="Z205" s="809"/>
      <c r="AA205" s="845"/>
      <c r="AB205" s="846"/>
      <c r="AC205" s="847"/>
      <c r="AD205" s="848"/>
      <c r="AE205" s="849"/>
      <c r="AF205" s="758"/>
      <c r="AG205" s="850"/>
      <c r="AH205" s="852"/>
      <c r="AI205" s="844"/>
      <c r="AJ205" s="852"/>
      <c r="AK205" s="852"/>
    </row>
    <row r="206" ht="40.5" customHeight="1">
      <c r="A206" s="1116">
        <v>1</v>
      </c>
      <c r="B206" s="1349" t="s">
        <v>566</v>
      </c>
      <c r="C206" s="1350" t="s">
        <v>567</v>
      </c>
      <c r="D206" s="1350"/>
      <c r="E206" s="1351"/>
      <c r="F206" s="1351" t="s">
        <v>385</v>
      </c>
      <c r="G206" s="1352">
        <v>8</v>
      </c>
      <c r="H206" s="1353"/>
      <c r="I206" s="1354"/>
      <c r="J206" s="1349" t="s">
        <v>568</v>
      </c>
      <c r="K206" s="1355"/>
      <c r="L206" s="1104">
        <v>12</v>
      </c>
      <c r="M206" s="1105"/>
      <c r="N206" s="1105"/>
      <c r="O206" s="1105">
        <v>1</v>
      </c>
      <c r="P206" s="1105"/>
      <c r="Q206" s="832"/>
      <c r="R206" s="987">
        <v>1</v>
      </c>
      <c r="S206" s="926"/>
      <c r="T206" s="820"/>
      <c r="U206" s="858"/>
      <c r="V206" s="859"/>
      <c r="W206" s="860"/>
      <c r="X206" s="861"/>
      <c r="Y206" s="862"/>
      <c r="Z206" s="863"/>
      <c r="AA206" s="864"/>
      <c r="AB206" s="865"/>
      <c r="AC206" s="866"/>
      <c r="AD206" s="867"/>
      <c r="AE206" s="868"/>
      <c r="AF206" s="869"/>
      <c r="AG206" s="870"/>
      <c r="AH206" s="832"/>
      <c r="AI206" s="862">
        <v>1</v>
      </c>
      <c r="AJ206" s="870"/>
      <c r="AK206" s="832"/>
      <c r="AL206" s="669">
        <v>2</v>
      </c>
    </row>
    <row r="207" s="1356" customFormat="1" ht="49.5" customHeight="1">
      <c r="A207" s="1357">
        <v>2</v>
      </c>
      <c r="B207" s="1026" t="s">
        <v>569</v>
      </c>
      <c r="C207" s="1026" t="s">
        <v>570</v>
      </c>
      <c r="D207" s="1026"/>
      <c r="E207" s="949">
        <v>1000</v>
      </c>
      <c r="F207" s="949" t="s">
        <v>64</v>
      </c>
      <c r="G207" s="1027">
        <v>3</v>
      </c>
      <c r="H207" s="1322"/>
      <c r="I207" s="1319"/>
      <c r="J207" s="1358" t="s">
        <v>571</v>
      </c>
      <c r="K207" s="1359"/>
      <c r="L207" s="1104">
        <v>33</v>
      </c>
      <c r="M207" s="1105"/>
      <c r="N207" s="1105">
        <v>1</v>
      </c>
      <c r="O207" s="1105"/>
      <c r="P207" s="1105"/>
      <c r="Q207" s="816"/>
      <c r="R207" s="1360">
        <v>1</v>
      </c>
      <c r="S207" s="1361"/>
      <c r="T207" s="1362"/>
      <c r="U207" s="1363"/>
      <c r="V207" s="1364"/>
      <c r="W207" s="1365"/>
      <c r="X207" s="1366"/>
      <c r="Y207" s="1367"/>
      <c r="Z207" s="1368"/>
      <c r="AA207" s="1369"/>
      <c r="AB207" s="1370"/>
      <c r="AC207" s="1371"/>
      <c r="AD207" s="867">
        <v>1</v>
      </c>
      <c r="AE207" s="868"/>
      <c r="AF207" s="869"/>
      <c r="AG207" s="870"/>
      <c r="AH207" s="816"/>
      <c r="AI207" s="862"/>
      <c r="AJ207" s="816"/>
      <c r="AK207" s="816"/>
      <c r="AL207" s="690"/>
      <c r="AM207" s="691"/>
      <c r="AN207" s="691"/>
      <c r="AO207" s="691"/>
      <c r="AP207" s="691"/>
      <c r="AQ207" s="691"/>
      <c r="AR207" s="691"/>
      <c r="AS207" s="691"/>
      <c r="AT207" s="691"/>
    </row>
    <row r="208" s="1356" customFormat="1" ht="15.75" customHeight="1">
      <c r="A208" s="1357">
        <v>3</v>
      </c>
      <c r="B208" s="1026" t="s">
        <v>572</v>
      </c>
      <c r="C208" s="1026" t="s">
        <v>573</v>
      </c>
      <c r="D208" s="1026"/>
      <c r="E208" s="949">
        <v>1500</v>
      </c>
      <c r="F208" s="949">
        <v>2024</v>
      </c>
      <c r="G208" s="1027">
        <v>6</v>
      </c>
      <c r="H208" s="1322"/>
      <c r="I208" s="1319"/>
      <c r="J208" s="1358" t="s">
        <v>574</v>
      </c>
      <c r="K208" s="1359"/>
      <c r="L208" s="1104">
        <v>50</v>
      </c>
      <c r="M208" s="1105"/>
      <c r="N208" s="1105">
        <v>1</v>
      </c>
      <c r="O208" s="1105"/>
      <c r="P208" s="1105"/>
      <c r="Q208" s="816"/>
      <c r="R208" s="1360">
        <v>1</v>
      </c>
      <c r="S208" s="1361"/>
      <c r="T208" s="1362"/>
      <c r="U208" s="1363"/>
      <c r="V208" s="1364"/>
      <c r="W208" s="1365"/>
      <c r="X208" s="1366"/>
      <c r="Y208" s="1367"/>
      <c r="Z208" s="1368"/>
      <c r="AA208" s="1369"/>
      <c r="AB208" s="1370"/>
      <c r="AC208" s="1371"/>
      <c r="AD208" s="867">
        <v>1</v>
      </c>
      <c r="AE208" s="868"/>
      <c r="AF208" s="869"/>
      <c r="AG208" s="870"/>
      <c r="AH208" s="816"/>
      <c r="AI208" s="862"/>
      <c r="AJ208" s="816"/>
      <c r="AK208" s="816"/>
      <c r="AL208" s="690"/>
      <c r="AM208" s="691"/>
      <c r="AN208" s="691"/>
      <c r="AO208" s="691"/>
      <c r="AP208" s="691"/>
      <c r="AQ208" s="691"/>
      <c r="AR208" s="691"/>
      <c r="AS208" s="691"/>
      <c r="AT208" s="691"/>
    </row>
    <row r="209" s="691" customFormat="1" ht="15.75" customHeight="1">
      <c r="A209" s="763">
        <v>3</v>
      </c>
      <c r="B209" s="1140" t="s">
        <v>45</v>
      </c>
      <c r="C209" s="1372" t="s">
        <v>101</v>
      </c>
      <c r="D209" s="1373"/>
      <c r="E209" s="1373"/>
      <c r="F209" s="1373">
        <v>3</v>
      </c>
      <c r="G209" s="1374">
        <f>G206+G207+G208</f>
        <v>17</v>
      </c>
      <c r="H209" s="1373">
        <f>SUM(H206:H208)</f>
        <v>0</v>
      </c>
      <c r="I209" s="1373">
        <f>SUM(I206:I208)</f>
        <v>0</v>
      </c>
      <c r="J209" s="700"/>
      <c r="K209" s="1345"/>
      <c r="L209" s="1078"/>
      <c r="M209" s="1079"/>
      <c r="N209" s="1079"/>
      <c r="O209" s="1079"/>
      <c r="P209" s="1079"/>
      <c r="Q209" s="816"/>
      <c r="R209" s="925"/>
      <c r="S209" s="926"/>
      <c r="T209" s="820"/>
      <c r="U209" s="858"/>
      <c r="V209" s="859"/>
      <c r="W209" s="860"/>
      <c r="X209" s="861"/>
      <c r="Y209" s="862"/>
      <c r="Z209" s="863"/>
      <c r="AA209" s="864"/>
      <c r="AB209" s="865"/>
      <c r="AC209" s="866"/>
      <c r="AD209" s="867"/>
      <c r="AE209" s="868"/>
      <c r="AF209" s="869"/>
      <c r="AG209" s="870"/>
      <c r="AH209" s="816"/>
      <c r="AI209" s="862"/>
      <c r="AJ209" s="816"/>
      <c r="AK209" s="816"/>
      <c r="AL209" s="690"/>
    </row>
    <row r="210" s="1097" customFormat="1" ht="15.75" customHeight="1">
      <c r="A210" s="853" t="s">
        <v>575</v>
      </c>
      <c r="B210" s="1074"/>
      <c r="C210" s="1074"/>
      <c r="D210" s="1074"/>
      <c r="E210" s="1074"/>
      <c r="F210" s="1074"/>
      <c r="G210" s="1074"/>
      <c r="H210" s="1074"/>
      <c r="I210" s="1074"/>
      <c r="J210" s="1074"/>
      <c r="K210" s="1345"/>
      <c r="L210" s="1078"/>
      <c r="M210" s="1079"/>
      <c r="N210" s="1079"/>
      <c r="O210" s="1079"/>
      <c r="P210" s="1079"/>
      <c r="Q210" s="832"/>
      <c r="R210" s="987"/>
      <c r="S210" s="926"/>
      <c r="T210" s="820"/>
      <c r="U210" s="858"/>
      <c r="V210" s="859"/>
      <c r="W210" s="860"/>
      <c r="X210" s="861"/>
      <c r="Y210" s="862"/>
      <c r="Z210" s="863"/>
      <c r="AA210" s="864"/>
      <c r="AB210" s="865"/>
      <c r="AC210" s="866"/>
      <c r="AD210" s="867"/>
      <c r="AE210" s="868"/>
      <c r="AF210" s="869"/>
      <c r="AG210" s="870"/>
      <c r="AH210" s="832"/>
      <c r="AI210" s="862"/>
      <c r="AJ210" s="832"/>
      <c r="AK210" s="832"/>
      <c r="AL210" s="669"/>
      <c r="AM210" s="660"/>
    </row>
    <row r="211" s="660" customFormat="1" ht="30.75" customHeight="1">
      <c r="A211" s="888">
        <v>1</v>
      </c>
      <c r="B211" s="845" t="s">
        <v>183</v>
      </c>
      <c r="C211" s="845" t="s">
        <v>262</v>
      </c>
      <c r="D211" s="888"/>
      <c r="E211" s="1375"/>
      <c r="F211" s="888" t="s">
        <v>64</v>
      </c>
      <c r="G211" s="889">
        <v>63</v>
      </c>
      <c r="H211" s="888">
        <v>22</v>
      </c>
      <c r="I211" s="888">
        <v>16</v>
      </c>
      <c r="J211" s="1376" t="s">
        <v>576</v>
      </c>
      <c r="K211" s="1377"/>
      <c r="L211" s="1104">
        <v>87</v>
      </c>
      <c r="M211" s="1105"/>
      <c r="N211" s="1105"/>
      <c r="O211" s="1105"/>
      <c r="P211" s="1105">
        <v>1</v>
      </c>
      <c r="Q211" s="832">
        <v>1</v>
      </c>
      <c r="R211" s="987"/>
      <c r="S211" s="926"/>
      <c r="T211" s="820"/>
      <c r="U211" s="858"/>
      <c r="V211" s="859"/>
      <c r="W211" s="860"/>
      <c r="X211" s="861"/>
      <c r="Y211" s="862"/>
      <c r="Z211" s="863"/>
      <c r="AA211" s="864">
        <v>1</v>
      </c>
      <c r="AB211" s="865"/>
      <c r="AC211" s="866"/>
      <c r="AD211" s="867"/>
      <c r="AE211" s="868"/>
      <c r="AF211" s="869"/>
      <c r="AG211" s="870"/>
      <c r="AH211" s="832"/>
      <c r="AI211" s="862"/>
      <c r="AJ211" s="832"/>
      <c r="AK211" s="832"/>
      <c r="AL211" s="669"/>
    </row>
    <row r="212" s="660" customFormat="1" ht="32.25" customHeight="1">
      <c r="A212" s="781">
        <v>2</v>
      </c>
      <c r="B212" s="780" t="s">
        <v>577</v>
      </c>
      <c r="C212" s="780" t="s">
        <v>578</v>
      </c>
      <c r="D212" s="781">
        <v>200</v>
      </c>
      <c r="E212" s="781"/>
      <c r="F212" s="781" t="s">
        <v>385</v>
      </c>
      <c r="G212" s="782">
        <v>10</v>
      </c>
      <c r="H212" s="781"/>
      <c r="I212" s="781"/>
      <c r="J212" s="1378" t="s">
        <v>579</v>
      </c>
      <c r="K212" s="1379"/>
      <c r="L212" s="1104">
        <v>85</v>
      </c>
      <c r="M212" s="1105">
        <v>1</v>
      </c>
      <c r="N212" s="1105"/>
      <c r="O212" s="1105"/>
      <c r="P212" s="1105"/>
      <c r="Q212" s="832">
        <v>1</v>
      </c>
      <c r="R212" s="987"/>
      <c r="S212" s="926"/>
      <c r="T212" s="820"/>
      <c r="U212" s="858">
        <v>1</v>
      </c>
      <c r="V212" s="859"/>
      <c r="W212" s="860"/>
      <c r="X212" s="861"/>
      <c r="Y212" s="862"/>
      <c r="Z212" s="863"/>
      <c r="AA212" s="864"/>
      <c r="AB212" s="865"/>
      <c r="AC212" s="866"/>
      <c r="AD212" s="867"/>
      <c r="AE212" s="868"/>
      <c r="AF212" s="869"/>
      <c r="AG212" s="870"/>
      <c r="AH212" s="832"/>
      <c r="AI212" s="862"/>
      <c r="AJ212" s="832"/>
      <c r="AK212" s="832"/>
      <c r="AL212" s="669"/>
    </row>
    <row r="213" s="660" customFormat="1" ht="36.75" customHeight="1">
      <c r="A213" s="1155">
        <v>3</v>
      </c>
      <c r="B213" s="850" t="s">
        <v>187</v>
      </c>
      <c r="C213" s="850" t="s">
        <v>265</v>
      </c>
      <c r="D213" s="850"/>
      <c r="E213" s="1380" t="s">
        <v>483</v>
      </c>
      <c r="F213" s="1155" t="s">
        <v>64</v>
      </c>
      <c r="G213" s="1156">
        <v>13.9</v>
      </c>
      <c r="H213" s="1155">
        <v>5.2000000000000002</v>
      </c>
      <c r="I213" s="1155">
        <v>3</v>
      </c>
      <c r="J213" s="1381" t="s">
        <v>580</v>
      </c>
      <c r="K213" s="1382"/>
      <c r="L213" s="1104">
        <v>70</v>
      </c>
      <c r="M213" s="1105"/>
      <c r="N213" s="1105"/>
      <c r="O213" s="1105"/>
      <c r="P213" s="1105">
        <v>1</v>
      </c>
      <c r="Q213" s="832">
        <v>1</v>
      </c>
      <c r="R213" s="987"/>
      <c r="S213" s="926"/>
      <c r="T213" s="820"/>
      <c r="U213" s="858"/>
      <c r="V213" s="859"/>
      <c r="W213" s="860"/>
      <c r="X213" s="861"/>
      <c r="Y213" s="862"/>
      <c r="Z213" s="863"/>
      <c r="AA213" s="864"/>
      <c r="AB213" s="865"/>
      <c r="AC213" s="866"/>
      <c r="AD213" s="867"/>
      <c r="AE213" s="868"/>
      <c r="AF213" s="869"/>
      <c r="AG213" s="870">
        <v>1</v>
      </c>
      <c r="AH213" s="832"/>
      <c r="AI213" s="862"/>
      <c r="AJ213" s="832"/>
      <c r="AK213" s="832"/>
      <c r="AL213" s="669"/>
    </row>
    <row r="214" s="660" customFormat="1" ht="36" customHeight="1">
      <c r="A214" s="1155">
        <v>4</v>
      </c>
      <c r="B214" s="850" t="s">
        <v>581</v>
      </c>
      <c r="C214" s="850" t="s">
        <v>265</v>
      </c>
      <c r="D214" s="1155"/>
      <c r="E214" s="1380" t="s">
        <v>483</v>
      </c>
      <c r="F214" s="1155" t="s">
        <v>64</v>
      </c>
      <c r="G214" s="1156">
        <v>13.9</v>
      </c>
      <c r="H214" s="1155">
        <v>5.0999999999999996</v>
      </c>
      <c r="I214" s="1155">
        <v>3</v>
      </c>
      <c r="J214" s="1381" t="s">
        <v>580</v>
      </c>
      <c r="K214" s="1382"/>
      <c r="L214" s="1104">
        <v>70</v>
      </c>
      <c r="M214" s="1105"/>
      <c r="N214" s="1105"/>
      <c r="O214" s="1105"/>
      <c r="P214" s="1105">
        <v>1</v>
      </c>
      <c r="Q214" s="832">
        <v>1</v>
      </c>
      <c r="R214" s="987"/>
      <c r="S214" s="926"/>
      <c r="T214" s="820"/>
      <c r="U214" s="858"/>
      <c r="V214" s="859"/>
      <c r="W214" s="860"/>
      <c r="X214" s="861"/>
      <c r="Y214" s="862"/>
      <c r="Z214" s="863"/>
      <c r="AA214" s="864"/>
      <c r="AB214" s="865"/>
      <c r="AC214" s="866"/>
      <c r="AD214" s="867"/>
      <c r="AE214" s="868"/>
      <c r="AF214" s="869"/>
      <c r="AG214" s="870">
        <v>1</v>
      </c>
      <c r="AH214" s="832"/>
      <c r="AI214" s="862"/>
      <c r="AJ214" s="832"/>
      <c r="AK214" s="832"/>
      <c r="AL214" s="669"/>
    </row>
    <row r="215" s="691" customFormat="1">
      <c r="A215" s="1086">
        <v>4</v>
      </c>
      <c r="B215" s="1084" t="s">
        <v>45</v>
      </c>
      <c r="C215" s="762" t="s">
        <v>101</v>
      </c>
      <c r="D215" s="1086"/>
      <c r="E215" s="1086"/>
      <c r="F215" s="1086">
        <v>4</v>
      </c>
      <c r="G215" s="1087">
        <f>G211+G212+G213+G214</f>
        <v>100.80000000000001</v>
      </c>
      <c r="H215" s="1088">
        <f>H211+H212+H213+H214</f>
        <v>32.299999999999997</v>
      </c>
      <c r="I215" s="1088">
        <f>I211+I212+I213+I214</f>
        <v>22</v>
      </c>
      <c r="J215" s="1383"/>
      <c r="K215" s="1345"/>
      <c r="L215" s="1078"/>
      <c r="M215" s="1079"/>
      <c r="N215" s="1079"/>
      <c r="O215" s="1079"/>
      <c r="P215" s="1079"/>
      <c r="Q215" s="816"/>
      <c r="R215" s="925"/>
      <c r="S215" s="926"/>
      <c r="T215" s="820"/>
      <c r="U215" s="858"/>
      <c r="V215" s="859"/>
      <c r="W215" s="860"/>
      <c r="X215" s="861"/>
      <c r="Y215" s="862"/>
      <c r="Z215" s="863"/>
      <c r="AA215" s="864"/>
      <c r="AB215" s="865"/>
      <c r="AC215" s="866"/>
      <c r="AD215" s="867"/>
      <c r="AE215" s="868"/>
      <c r="AF215" s="869"/>
      <c r="AG215" s="870"/>
      <c r="AH215" s="816"/>
      <c r="AI215" s="862"/>
      <c r="AJ215" s="816"/>
      <c r="AK215" s="816"/>
      <c r="AL215" s="690"/>
    </row>
    <row r="216" s="691" customFormat="1">
      <c r="A216" s="1086">
        <f>A209+A215</f>
        <v>7</v>
      </c>
      <c r="B216" s="1084" t="s">
        <v>96</v>
      </c>
      <c r="C216" s="762" t="s">
        <v>101</v>
      </c>
      <c r="D216" s="1086"/>
      <c r="E216" s="1086"/>
      <c r="F216" s="1086"/>
      <c r="G216" s="1087">
        <f>G209+G215</f>
        <v>117.80000000000001</v>
      </c>
      <c r="H216" s="1087">
        <f>H209+H215</f>
        <v>32.299999999999997</v>
      </c>
      <c r="I216" s="1087">
        <f>I209+I215</f>
        <v>22</v>
      </c>
      <c r="J216" s="853"/>
      <c r="K216" s="1226"/>
      <c r="L216" s="1384">
        <v>7</v>
      </c>
      <c r="M216" s="1079"/>
      <c r="N216" s="1079"/>
      <c r="O216" s="1079"/>
      <c r="P216" s="1079"/>
      <c r="Q216" s="816"/>
      <c r="R216" s="925"/>
      <c r="S216" s="926"/>
      <c r="T216" s="820"/>
      <c r="U216" s="858"/>
      <c r="V216" s="859"/>
      <c r="W216" s="860"/>
      <c r="X216" s="861"/>
      <c r="Y216" s="862"/>
      <c r="Z216" s="863"/>
      <c r="AA216" s="864"/>
      <c r="AB216" s="865"/>
      <c r="AC216" s="866"/>
      <c r="AD216" s="867"/>
      <c r="AE216" s="868"/>
      <c r="AF216" s="869"/>
      <c r="AG216" s="870"/>
      <c r="AH216" s="816"/>
      <c r="AI216" s="862"/>
      <c r="AJ216" s="816"/>
      <c r="AK216" s="816"/>
      <c r="AL216" s="690"/>
    </row>
    <row r="217" s="1097" customFormat="1">
      <c r="A217" s="871" t="s">
        <v>188</v>
      </c>
      <c r="B217" s="872"/>
      <c r="C217" s="872"/>
      <c r="D217" s="872"/>
      <c r="E217" s="872"/>
      <c r="F217" s="872"/>
      <c r="G217" s="872"/>
      <c r="H217" s="872"/>
      <c r="I217" s="872"/>
      <c r="J217" s="1385"/>
      <c r="K217" s="1386"/>
      <c r="L217" s="1078"/>
      <c r="M217" s="1079"/>
      <c r="N217" s="1079"/>
      <c r="O217" s="1079"/>
      <c r="P217" s="1079"/>
      <c r="Q217" s="832"/>
      <c r="R217" s="987"/>
      <c r="S217" s="926"/>
      <c r="T217" s="820"/>
      <c r="U217" s="858"/>
      <c r="V217" s="859"/>
      <c r="W217" s="860"/>
      <c r="X217" s="861"/>
      <c r="Y217" s="862"/>
      <c r="Z217" s="863"/>
      <c r="AA217" s="864"/>
      <c r="AB217" s="865"/>
      <c r="AC217" s="866"/>
      <c r="AD217" s="867"/>
      <c r="AE217" s="868"/>
      <c r="AF217" s="869"/>
      <c r="AG217" s="870"/>
      <c r="AH217" s="832"/>
      <c r="AI217" s="862"/>
      <c r="AJ217" s="832"/>
      <c r="AK217" s="832"/>
      <c r="AL217" s="669"/>
      <c r="AM217" s="660"/>
    </row>
    <row r="218" s="1097" customFormat="1">
      <c r="A218" s="923" t="s">
        <v>120</v>
      </c>
      <c r="B218" s="876"/>
      <c r="C218" s="876"/>
      <c r="D218" s="876"/>
      <c r="E218" s="876"/>
      <c r="F218" s="876"/>
      <c r="G218" s="876"/>
      <c r="H218" s="876"/>
      <c r="I218" s="876"/>
      <c r="J218" s="876"/>
      <c r="K218" s="924"/>
      <c r="L218" s="855"/>
      <c r="M218" s="887"/>
      <c r="N218" s="887"/>
      <c r="O218" s="887"/>
      <c r="P218" s="887"/>
      <c r="Q218" s="832"/>
      <c r="R218" s="987"/>
      <c r="S218" s="926"/>
      <c r="T218" s="820"/>
      <c r="U218" s="858"/>
      <c r="V218" s="859"/>
      <c r="W218" s="860"/>
      <c r="X218" s="861"/>
      <c r="Y218" s="862"/>
      <c r="Z218" s="863"/>
      <c r="AA218" s="864"/>
      <c r="AB218" s="865"/>
      <c r="AC218" s="866"/>
      <c r="AD218" s="867"/>
      <c r="AE218" s="868"/>
      <c r="AF218" s="869"/>
      <c r="AG218" s="870"/>
      <c r="AH218" s="832"/>
      <c r="AI218" s="862"/>
      <c r="AJ218" s="832"/>
      <c r="AK218" s="832"/>
      <c r="AL218" s="669"/>
      <c r="AM218" s="660"/>
    </row>
    <row r="219" s="660" customFormat="1">
      <c r="A219" s="1387">
        <v>1</v>
      </c>
      <c r="B219" s="1388" t="s">
        <v>582</v>
      </c>
      <c r="C219" s="792" t="s">
        <v>583</v>
      </c>
      <c r="D219" s="1389">
        <v>400</v>
      </c>
      <c r="E219" s="1389" t="s">
        <v>101</v>
      </c>
      <c r="F219" s="1389" t="s">
        <v>66</v>
      </c>
      <c r="G219" s="1390">
        <v>100</v>
      </c>
      <c r="H219" s="1391">
        <v>50</v>
      </c>
      <c r="I219" s="1391">
        <v>1</v>
      </c>
      <c r="J219" s="1392"/>
      <c r="K219" s="1393"/>
      <c r="L219" s="929">
        <v>20</v>
      </c>
      <c r="M219" s="930">
        <v>1</v>
      </c>
      <c r="N219" s="930"/>
      <c r="O219" s="930"/>
      <c r="P219" s="930"/>
      <c r="Q219" s="832"/>
      <c r="R219" s="987">
        <v>1</v>
      </c>
      <c r="S219" s="926"/>
      <c r="T219" s="820"/>
      <c r="U219" s="858"/>
      <c r="V219" s="859">
        <v>1</v>
      </c>
      <c r="W219" s="860"/>
      <c r="X219" s="861"/>
      <c r="Y219" s="862"/>
      <c r="Z219" s="863"/>
      <c r="AA219" s="864"/>
      <c r="AB219" s="865"/>
      <c r="AC219" s="866"/>
      <c r="AD219" s="867"/>
      <c r="AE219" s="868"/>
      <c r="AF219" s="869"/>
      <c r="AG219" s="870"/>
      <c r="AH219" s="832"/>
      <c r="AI219" s="862"/>
      <c r="AJ219" s="832"/>
      <c r="AK219" s="832"/>
      <c r="AL219" s="669"/>
    </row>
    <row r="220" s="660" customFormat="1" ht="25.5">
      <c r="A220" s="1394">
        <v>2</v>
      </c>
      <c r="B220" s="1395" t="s">
        <v>584</v>
      </c>
      <c r="C220" s="775" t="s">
        <v>585</v>
      </c>
      <c r="D220" s="1396">
        <v>350</v>
      </c>
      <c r="E220" s="1396"/>
      <c r="F220" s="1396">
        <v>2024</v>
      </c>
      <c r="G220" s="1205">
        <v>251</v>
      </c>
      <c r="H220" s="1142">
        <v>77</v>
      </c>
      <c r="I220" s="1142">
        <v>16</v>
      </c>
      <c r="J220" s="1397"/>
      <c r="K220" s="1398"/>
      <c r="L220" s="929">
        <v>70</v>
      </c>
      <c r="M220" s="930">
        <v>1</v>
      </c>
      <c r="N220" s="930"/>
      <c r="O220" s="930"/>
      <c r="P220" s="930"/>
      <c r="Q220" s="832"/>
      <c r="R220" s="987">
        <v>1</v>
      </c>
      <c r="S220" s="926"/>
      <c r="T220" s="820">
        <v>1</v>
      </c>
      <c r="U220" s="858"/>
      <c r="V220" s="859"/>
      <c r="W220" s="860"/>
      <c r="X220" s="861"/>
      <c r="Y220" s="862"/>
      <c r="Z220" s="863"/>
      <c r="AA220" s="864"/>
      <c r="AB220" s="865"/>
      <c r="AC220" s="866"/>
      <c r="AD220" s="867"/>
      <c r="AE220" s="868"/>
      <c r="AF220" s="869"/>
      <c r="AG220" s="870"/>
      <c r="AH220" s="832"/>
      <c r="AI220" s="862"/>
      <c r="AJ220" s="832"/>
      <c r="AK220" s="832"/>
      <c r="AL220" s="669"/>
    </row>
    <row r="221" s="1399" customFormat="1" ht="15.75" customHeight="1">
      <c r="A221" s="1400">
        <v>2</v>
      </c>
      <c r="B221" s="1401" t="s">
        <v>96</v>
      </c>
      <c r="C221" s="1085"/>
      <c r="D221" s="838"/>
      <c r="E221" s="838"/>
      <c r="F221" s="838">
        <v>2</v>
      </c>
      <c r="G221" s="1402">
        <f>G219+G220</f>
        <v>351</v>
      </c>
      <c r="H221" s="838">
        <f t="shared" ref="H221:I221" si="19">H219+H220</f>
        <v>127</v>
      </c>
      <c r="I221" s="838">
        <f t="shared" si="19"/>
        <v>17</v>
      </c>
      <c r="J221" s="1403"/>
      <c r="K221" s="1404"/>
      <c r="L221" s="1233"/>
      <c r="M221" s="1182"/>
      <c r="N221" s="1182"/>
      <c r="O221" s="1182"/>
      <c r="P221" s="1182"/>
      <c r="Q221" s="1405"/>
      <c r="R221" s="1406"/>
      <c r="S221" s="1224"/>
      <c r="T221" s="907"/>
      <c r="U221" s="908"/>
      <c r="V221" s="909"/>
      <c r="W221" s="910"/>
      <c r="X221" s="911"/>
      <c r="Y221" s="912"/>
      <c r="Z221" s="913"/>
      <c r="AA221" s="914"/>
      <c r="AB221" s="915"/>
      <c r="AC221" s="916"/>
      <c r="AD221" s="917"/>
      <c r="AE221" s="918"/>
      <c r="AF221" s="919"/>
      <c r="AG221" s="920"/>
      <c r="AH221" s="1405"/>
      <c r="AI221" s="912"/>
      <c r="AJ221" s="1405"/>
      <c r="AK221" s="1405"/>
      <c r="AL221" s="1407"/>
    </row>
    <row r="222" s="1097" customFormat="1">
      <c r="A222" s="871" t="s">
        <v>192</v>
      </c>
      <c r="B222" s="872"/>
      <c r="C222" s="872"/>
      <c r="D222" s="872"/>
      <c r="E222" s="872"/>
      <c r="F222" s="872"/>
      <c r="G222" s="872"/>
      <c r="H222" s="872"/>
      <c r="I222" s="872"/>
      <c r="J222" s="872"/>
      <c r="K222" s="874"/>
      <c r="L222" s="1021">
        <v>2</v>
      </c>
      <c r="M222" s="930"/>
      <c r="N222" s="930"/>
      <c r="O222" s="930"/>
      <c r="P222" s="930"/>
      <c r="Q222" s="832"/>
      <c r="R222" s="987"/>
      <c r="S222" s="926"/>
      <c r="T222" s="820"/>
      <c r="U222" s="858"/>
      <c r="V222" s="859"/>
      <c r="W222" s="860"/>
      <c r="X222" s="861"/>
      <c r="Y222" s="862"/>
      <c r="Z222" s="863"/>
      <c r="AA222" s="864"/>
      <c r="AB222" s="865"/>
      <c r="AC222" s="866"/>
      <c r="AD222" s="867"/>
      <c r="AE222" s="868"/>
      <c r="AF222" s="869"/>
      <c r="AG222" s="870"/>
      <c r="AH222" s="832"/>
      <c r="AI222" s="862"/>
      <c r="AJ222" s="832"/>
      <c r="AK222" s="832"/>
      <c r="AL222" s="669"/>
      <c r="AM222" s="660"/>
    </row>
    <row r="223" s="1097" customFormat="1" ht="15.75" customHeight="1">
      <c r="A223" s="790" t="s">
        <v>446</v>
      </c>
      <c r="B223" s="790"/>
      <c r="C223" s="790"/>
      <c r="D223" s="790"/>
      <c r="E223" s="790"/>
      <c r="F223" s="790"/>
      <c r="G223" s="790"/>
      <c r="H223" s="790"/>
      <c r="I223" s="790"/>
      <c r="J223" s="971"/>
      <c r="K223" s="1172"/>
      <c r="L223" s="1078"/>
      <c r="M223" s="1079"/>
      <c r="N223" s="1079"/>
      <c r="O223" s="1079"/>
      <c r="P223" s="1079"/>
      <c r="Q223" s="832"/>
      <c r="R223" s="987"/>
      <c r="S223" s="926"/>
      <c r="T223" s="820"/>
      <c r="U223" s="858"/>
      <c r="V223" s="859"/>
      <c r="W223" s="860"/>
      <c r="X223" s="861"/>
      <c r="Y223" s="862"/>
      <c r="Z223" s="863"/>
      <c r="AA223" s="864"/>
      <c r="AB223" s="865"/>
      <c r="AC223" s="866"/>
      <c r="AD223" s="867"/>
      <c r="AE223" s="868"/>
      <c r="AF223" s="869"/>
      <c r="AG223" s="870"/>
      <c r="AH223" s="832"/>
      <c r="AI223" s="862"/>
      <c r="AJ223" s="832"/>
      <c r="AK223" s="832"/>
      <c r="AL223" s="669"/>
      <c r="AM223" s="660"/>
    </row>
    <row r="224" s="1097" customFormat="1">
      <c r="A224" s="923" t="s">
        <v>175</v>
      </c>
      <c r="B224" s="876"/>
      <c r="C224" s="876"/>
      <c r="D224" s="876"/>
      <c r="E224" s="876"/>
      <c r="F224" s="876"/>
      <c r="G224" s="876"/>
      <c r="H224" s="876"/>
      <c r="I224" s="876"/>
      <c r="J224" s="876"/>
      <c r="K224" s="924"/>
      <c r="L224" s="855"/>
      <c r="M224" s="887"/>
      <c r="N224" s="887"/>
      <c r="O224" s="887"/>
      <c r="P224" s="887"/>
      <c r="Q224" s="832"/>
      <c r="R224" s="987"/>
      <c r="S224" s="926"/>
      <c r="T224" s="820"/>
      <c r="U224" s="858"/>
      <c r="V224" s="859"/>
      <c r="W224" s="860"/>
      <c r="X224" s="861"/>
      <c r="Y224" s="862"/>
      <c r="Z224" s="863"/>
      <c r="AA224" s="864"/>
      <c r="AB224" s="865"/>
      <c r="AC224" s="866"/>
      <c r="AD224" s="867"/>
      <c r="AE224" s="868"/>
      <c r="AF224" s="869"/>
      <c r="AG224" s="870"/>
      <c r="AH224" s="832"/>
      <c r="AI224" s="862"/>
      <c r="AJ224" s="832"/>
      <c r="AK224" s="832"/>
      <c r="AL224" s="669"/>
      <c r="AM224" s="660"/>
    </row>
    <row r="225" s="1097" customFormat="1" ht="25.5">
      <c r="A225" s="1261">
        <v>1</v>
      </c>
      <c r="B225" s="1261" t="s">
        <v>196</v>
      </c>
      <c r="C225" s="737" t="s">
        <v>586</v>
      </c>
      <c r="D225" s="1408"/>
      <c r="E225" s="1408"/>
      <c r="F225" s="1408">
        <v>2024</v>
      </c>
      <c r="G225" s="1409">
        <v>104</v>
      </c>
      <c r="H225" s="1261">
        <v>28</v>
      </c>
      <c r="I225" s="1261">
        <v>8</v>
      </c>
      <c r="J225" s="1410" t="s">
        <v>587</v>
      </c>
      <c r="K225" s="1411"/>
      <c r="L225" s="855"/>
      <c r="M225" s="887"/>
      <c r="N225" s="887">
        <v>1</v>
      </c>
      <c r="O225" s="887"/>
      <c r="P225" s="887"/>
      <c r="Q225" s="832"/>
      <c r="R225" s="987">
        <v>1</v>
      </c>
      <c r="S225" s="926"/>
      <c r="T225" s="820"/>
      <c r="U225" s="858"/>
      <c r="V225" s="859"/>
      <c r="W225" s="860"/>
      <c r="X225" s="861"/>
      <c r="Y225" s="862"/>
      <c r="Z225" s="863"/>
      <c r="AA225" s="864"/>
      <c r="AB225" s="865"/>
      <c r="AC225" s="866"/>
      <c r="AD225" s="867"/>
      <c r="AE225" s="868">
        <v>1</v>
      </c>
      <c r="AF225" s="869"/>
      <c r="AG225" s="870"/>
      <c r="AH225" s="832"/>
      <c r="AI225" s="862"/>
      <c r="AJ225" s="832"/>
      <c r="AK225" s="832"/>
      <c r="AL225" s="669"/>
      <c r="AM225" s="660"/>
    </row>
    <row r="226" s="691" customFormat="1" ht="25.5">
      <c r="A226" s="1142">
        <v>2</v>
      </c>
      <c r="B226" s="1142" t="s">
        <v>196</v>
      </c>
      <c r="C226" s="775" t="s">
        <v>588</v>
      </c>
      <c r="D226" s="1396">
        <v>296</v>
      </c>
      <c r="E226" s="1396"/>
      <c r="F226" s="1396">
        <v>2024</v>
      </c>
      <c r="G226" s="1205">
        <v>49</v>
      </c>
      <c r="H226" s="1142">
        <v>10</v>
      </c>
      <c r="I226" s="1142">
        <v>2</v>
      </c>
      <c r="J226" s="1143" t="s">
        <v>589</v>
      </c>
      <c r="K226" s="1144"/>
      <c r="L226" s="855"/>
      <c r="M226" s="887">
        <v>1</v>
      </c>
      <c r="N226" s="887"/>
      <c r="O226" s="887"/>
      <c r="P226" s="887"/>
      <c r="Q226" s="832"/>
      <c r="R226" s="987">
        <v>1</v>
      </c>
      <c r="S226" s="926"/>
      <c r="T226" s="820">
        <v>1</v>
      </c>
      <c r="U226" s="858"/>
      <c r="V226" s="859"/>
      <c r="W226" s="860"/>
      <c r="X226" s="861"/>
      <c r="Y226" s="862"/>
      <c r="Z226" s="863"/>
      <c r="AA226" s="864"/>
      <c r="AB226" s="865"/>
      <c r="AC226" s="866"/>
      <c r="AD226" s="867"/>
      <c r="AE226" s="868"/>
      <c r="AF226" s="869"/>
      <c r="AG226" s="870"/>
      <c r="AH226" s="832"/>
      <c r="AI226" s="862"/>
      <c r="AJ226" s="832"/>
      <c r="AK226" s="832"/>
      <c r="AL226" s="669"/>
      <c r="AM226" s="660"/>
    </row>
    <row r="227" s="691" customFormat="1" ht="25.5">
      <c r="A227" s="1142">
        <v>3</v>
      </c>
      <c r="B227" s="1142" t="s">
        <v>200</v>
      </c>
      <c r="C227" s="1412" t="s">
        <v>590</v>
      </c>
      <c r="D227" s="1142">
        <v>400</v>
      </c>
      <c r="E227" s="1142"/>
      <c r="F227" s="1142">
        <v>2024</v>
      </c>
      <c r="G227" s="1413">
        <v>120</v>
      </c>
      <c r="H227" s="1142"/>
      <c r="I227" s="1142"/>
      <c r="J227" s="1142" t="s">
        <v>591</v>
      </c>
      <c r="K227" s="1144"/>
      <c r="L227" s="855"/>
      <c r="M227" s="887">
        <v>1</v>
      </c>
      <c r="N227" s="887"/>
      <c r="O227" s="887"/>
      <c r="P227" s="887"/>
      <c r="Q227" s="832"/>
      <c r="R227" s="987">
        <v>1</v>
      </c>
      <c r="S227" s="926"/>
      <c r="T227" s="820">
        <v>1</v>
      </c>
      <c r="U227" s="858"/>
      <c r="V227" s="859"/>
      <c r="W227" s="860"/>
      <c r="X227" s="861"/>
      <c r="Y227" s="862"/>
      <c r="Z227" s="863"/>
      <c r="AA227" s="864"/>
      <c r="AB227" s="865"/>
      <c r="AC227" s="866"/>
      <c r="AD227" s="867"/>
      <c r="AE227" s="868"/>
      <c r="AF227" s="869"/>
      <c r="AG227" s="870"/>
      <c r="AH227" s="832"/>
      <c r="AI227" s="862"/>
      <c r="AJ227" s="832"/>
      <c r="AK227" s="832"/>
      <c r="AL227" s="669"/>
      <c r="AM227" s="660"/>
    </row>
    <row r="228" s="691" customFormat="1" ht="25.5">
      <c r="A228" s="1414">
        <v>4</v>
      </c>
      <c r="B228" s="1415" t="s">
        <v>592</v>
      </c>
      <c r="C228" s="941" t="s">
        <v>593</v>
      </c>
      <c r="D228" s="1133"/>
      <c r="E228" s="1133"/>
      <c r="F228" s="1133" t="s">
        <v>594</v>
      </c>
      <c r="G228" s="729">
        <v>50</v>
      </c>
      <c r="H228" s="1414"/>
      <c r="I228" s="1414"/>
      <c r="J228" s="1416"/>
      <c r="K228" s="1417"/>
      <c r="L228" s="855"/>
      <c r="M228" s="887"/>
      <c r="N228" s="887"/>
      <c r="O228" s="887"/>
      <c r="P228" s="887"/>
      <c r="Q228" s="832"/>
      <c r="R228" s="987"/>
      <c r="S228" s="926"/>
      <c r="T228" s="820"/>
      <c r="U228" s="858"/>
      <c r="V228" s="859"/>
      <c r="W228" s="860"/>
      <c r="X228" s="861"/>
      <c r="Y228" s="862"/>
      <c r="Z228" s="863"/>
      <c r="AA228" s="864"/>
      <c r="AB228" s="865"/>
      <c r="AC228" s="866"/>
      <c r="AD228" s="867"/>
      <c r="AE228" s="868"/>
      <c r="AF228" s="869"/>
      <c r="AG228" s="870"/>
      <c r="AH228" s="832"/>
      <c r="AI228" s="862"/>
      <c r="AJ228" s="832"/>
      <c r="AK228" s="832"/>
      <c r="AL228" s="669"/>
      <c r="AM228" s="660"/>
    </row>
    <row r="229" s="691" customFormat="1" ht="15.75" customHeight="1">
      <c r="A229" s="939">
        <v>3</v>
      </c>
      <c r="B229" s="940" t="s">
        <v>45</v>
      </c>
      <c r="C229" s="941"/>
      <c r="D229" s="939">
        <f>D226+D227</f>
        <v>696</v>
      </c>
      <c r="E229" s="939"/>
      <c r="F229" s="939"/>
      <c r="G229" s="942">
        <f>SUM(G224:G227)</f>
        <v>273</v>
      </c>
      <c r="H229" s="939">
        <f t="shared" ref="H229:I229" si="20">SUM(H224:H227)</f>
        <v>38</v>
      </c>
      <c r="I229" s="939">
        <f t="shared" si="20"/>
        <v>10</v>
      </c>
      <c r="J229" s="790"/>
      <c r="K229" s="943"/>
      <c r="L229" s="855"/>
      <c r="M229" s="887"/>
      <c r="N229" s="887"/>
      <c r="O229" s="887"/>
      <c r="P229" s="887"/>
      <c r="Q229" s="832"/>
      <c r="R229" s="987"/>
      <c r="S229" s="926"/>
      <c r="T229" s="820"/>
      <c r="U229" s="858"/>
      <c r="V229" s="859"/>
      <c r="W229" s="860"/>
      <c r="X229" s="861"/>
      <c r="Y229" s="862"/>
      <c r="Z229" s="863"/>
      <c r="AA229" s="864"/>
      <c r="AB229" s="865"/>
      <c r="AC229" s="866"/>
      <c r="AD229" s="867"/>
      <c r="AE229" s="868"/>
      <c r="AF229" s="869"/>
      <c r="AG229" s="870"/>
      <c r="AH229" s="832"/>
      <c r="AI229" s="862"/>
      <c r="AJ229" s="832"/>
      <c r="AK229" s="832"/>
      <c r="AL229" s="669"/>
      <c r="AM229" s="660"/>
    </row>
    <row r="230" s="691" customFormat="1" ht="15.75" customHeight="1">
      <c r="A230" s="971" t="s">
        <v>595</v>
      </c>
      <c r="B230" s="972"/>
      <c r="C230" s="972"/>
      <c r="D230" s="972"/>
      <c r="E230" s="972"/>
      <c r="F230" s="972"/>
      <c r="G230" s="972"/>
      <c r="H230" s="972"/>
      <c r="I230" s="972"/>
      <c r="J230" s="972"/>
      <c r="K230" s="974"/>
      <c r="L230" s="1418"/>
      <c r="M230" s="1419"/>
      <c r="N230" s="1419"/>
      <c r="O230" s="1419"/>
      <c r="P230" s="1419"/>
      <c r="Q230" s="832"/>
      <c r="R230" s="987"/>
      <c r="S230" s="926"/>
      <c r="T230" s="820"/>
      <c r="U230" s="858"/>
      <c r="V230" s="859"/>
      <c r="W230" s="860"/>
      <c r="X230" s="861"/>
      <c r="Y230" s="862"/>
      <c r="Z230" s="863"/>
      <c r="AA230" s="864"/>
      <c r="AB230" s="865"/>
      <c r="AC230" s="866"/>
      <c r="AD230" s="867"/>
      <c r="AE230" s="868"/>
      <c r="AF230" s="869"/>
      <c r="AG230" s="870"/>
      <c r="AH230" s="832"/>
      <c r="AI230" s="862"/>
      <c r="AJ230" s="832"/>
      <c r="AK230" s="832"/>
      <c r="AL230" s="669"/>
      <c r="AM230" s="660"/>
    </row>
    <row r="231" s="691" customFormat="1" ht="25.5">
      <c r="A231" s="790">
        <v>1</v>
      </c>
      <c r="B231" s="1133" t="s">
        <v>196</v>
      </c>
      <c r="C231" s="941" t="s">
        <v>596</v>
      </c>
      <c r="D231" s="1133">
        <v>300</v>
      </c>
      <c r="E231" s="1133"/>
      <c r="F231" s="1133">
        <v>2025</v>
      </c>
      <c r="G231" s="729">
        <v>50</v>
      </c>
      <c r="H231" s="1133">
        <v>10</v>
      </c>
      <c r="I231" s="1133"/>
      <c r="J231" s="1420" t="s">
        <v>597</v>
      </c>
      <c r="K231" s="1417"/>
      <c r="L231" s="855"/>
      <c r="M231" s="887"/>
      <c r="N231" s="887"/>
      <c r="O231" s="887"/>
      <c r="P231" s="887"/>
      <c r="Q231" s="832"/>
      <c r="R231" s="987"/>
      <c r="S231" s="926"/>
      <c r="T231" s="820"/>
      <c r="U231" s="858"/>
      <c r="V231" s="859"/>
      <c r="W231" s="860"/>
      <c r="X231" s="861"/>
      <c r="Y231" s="862"/>
      <c r="Z231" s="863"/>
      <c r="AA231" s="864"/>
      <c r="AB231" s="865"/>
      <c r="AC231" s="866"/>
      <c r="AD231" s="867"/>
      <c r="AE231" s="868"/>
      <c r="AF231" s="869"/>
      <c r="AG231" s="870"/>
      <c r="AH231" s="832"/>
      <c r="AI231" s="862"/>
      <c r="AJ231" s="832"/>
      <c r="AK231" s="832"/>
      <c r="AL231" s="669"/>
      <c r="AM231" s="660"/>
    </row>
    <row r="232">
      <c r="A232" s="939">
        <v>0</v>
      </c>
      <c r="B232" s="1022" t="s">
        <v>45</v>
      </c>
      <c r="C232" s="940"/>
      <c r="D232" s="939"/>
      <c r="E232" s="939"/>
      <c r="F232" s="939"/>
      <c r="G232" s="942"/>
      <c r="H232" s="939"/>
      <c r="I232" s="1023"/>
      <c r="J232" s="971"/>
      <c r="K232" s="943"/>
      <c r="L232" s="855"/>
      <c r="M232" s="887"/>
      <c r="N232" s="887"/>
      <c r="O232" s="887"/>
      <c r="P232" s="887"/>
      <c r="Q232" s="832"/>
      <c r="R232" s="987"/>
      <c r="S232" s="926"/>
      <c r="T232" s="820"/>
      <c r="U232" s="858"/>
      <c r="V232" s="859"/>
      <c r="W232" s="860"/>
      <c r="X232" s="861"/>
      <c r="Y232" s="862"/>
      <c r="Z232" s="863"/>
      <c r="AA232" s="864"/>
      <c r="AB232" s="865"/>
      <c r="AC232" s="866"/>
      <c r="AD232" s="867"/>
      <c r="AE232" s="868"/>
      <c r="AF232" s="869"/>
      <c r="AG232" s="870"/>
      <c r="AH232" s="832"/>
      <c r="AI232" s="862"/>
      <c r="AJ232" s="832"/>
      <c r="AK232" s="832"/>
    </row>
    <row r="233" s="1356" customFormat="1">
      <c r="A233" s="1216">
        <f>A229+A232</f>
        <v>3</v>
      </c>
      <c r="B233" s="1421" t="s">
        <v>205</v>
      </c>
      <c r="C233" s="1215"/>
      <c r="D233" s="1214"/>
      <c r="E233" s="1214"/>
      <c r="F233" s="1214">
        <v>3</v>
      </c>
      <c r="G233" s="1422">
        <f>G229</f>
        <v>273</v>
      </c>
      <c r="H233" s="1214">
        <f t="shared" ref="H233:I233" si="21">H229</f>
        <v>38</v>
      </c>
      <c r="I233" s="1214">
        <f t="shared" si="21"/>
        <v>10</v>
      </c>
      <c r="J233" s="1308"/>
      <c r="K233" s="1206"/>
      <c r="L233" s="855"/>
      <c r="M233" s="1029"/>
      <c r="N233" s="1029"/>
      <c r="O233" s="1029"/>
      <c r="P233" s="1029"/>
      <c r="Q233" s="828"/>
      <c r="R233" s="828"/>
      <c r="S233" s="829"/>
      <c r="T233" s="830"/>
      <c r="U233" s="1195"/>
      <c r="V233" s="1196"/>
      <c r="W233" s="1197"/>
      <c r="X233" s="1198"/>
      <c r="Y233" s="1199"/>
      <c r="Z233" s="1200"/>
      <c r="AA233" s="1201"/>
      <c r="AB233" s="1202"/>
      <c r="AC233" s="1203"/>
      <c r="AD233" s="1204"/>
      <c r="AE233" s="868"/>
      <c r="AF233" s="869"/>
      <c r="AG233" s="870"/>
      <c r="AH233" s="833"/>
      <c r="AI233" s="862"/>
      <c r="AJ233" s="833"/>
      <c r="AK233" s="833"/>
      <c r="AL233" s="669"/>
      <c r="AM233" s="660"/>
    </row>
    <row r="234">
      <c r="A234" s="871" t="s">
        <v>206</v>
      </c>
      <c r="B234" s="872"/>
      <c r="C234" s="872"/>
      <c r="D234" s="872"/>
      <c r="E234" s="872"/>
      <c r="F234" s="872"/>
      <c r="G234" s="872"/>
      <c r="H234" s="872"/>
      <c r="I234" s="872"/>
      <c r="J234" s="872"/>
      <c r="K234" s="1423"/>
      <c r="L234" s="1424">
        <v>3</v>
      </c>
      <c r="M234" s="1425"/>
      <c r="N234" s="1425"/>
      <c r="O234" s="1425"/>
      <c r="P234" s="1425"/>
      <c r="Q234" s="832"/>
      <c r="R234" s="832"/>
      <c r="S234" s="842"/>
      <c r="T234" s="775"/>
      <c r="U234" s="780"/>
      <c r="X234" s="843"/>
      <c r="Y234" s="844"/>
      <c r="Z234" s="809"/>
      <c r="AA234" s="845"/>
      <c r="AB234" s="846"/>
      <c r="AC234" s="847"/>
      <c r="AD234" s="848"/>
      <c r="AE234" s="849"/>
      <c r="AF234" s="758"/>
      <c r="AG234" s="850"/>
      <c r="AH234" s="852"/>
      <c r="AI234" s="844"/>
      <c r="AJ234" s="852"/>
      <c r="AK234" s="852"/>
    </row>
    <row r="235" ht="15.75" customHeight="1">
      <c r="A235" s="1426" t="s">
        <v>120</v>
      </c>
      <c r="B235" s="1427"/>
      <c r="C235" s="1427"/>
      <c r="D235" s="1427"/>
      <c r="E235" s="1427"/>
      <c r="F235" s="1427"/>
      <c r="G235" s="1427"/>
      <c r="H235" s="1427"/>
      <c r="I235" s="1427"/>
      <c r="J235" s="1428"/>
      <c r="K235" s="1429"/>
      <c r="L235" s="855"/>
      <c r="M235" s="887"/>
      <c r="N235" s="887"/>
      <c r="O235" s="887"/>
      <c r="P235" s="887"/>
      <c r="Q235" s="832"/>
      <c r="R235" s="987"/>
      <c r="S235" s="926"/>
      <c r="T235" s="820"/>
      <c r="U235" s="858"/>
      <c r="V235" s="859"/>
      <c r="W235" s="860"/>
      <c r="X235" s="861"/>
      <c r="Y235" s="862"/>
      <c r="Z235" s="863"/>
      <c r="AA235" s="864"/>
      <c r="AB235" s="865"/>
      <c r="AC235" s="866"/>
      <c r="AD235" s="867"/>
      <c r="AE235" s="868"/>
      <c r="AF235" s="869"/>
      <c r="AG235" s="870"/>
      <c r="AH235" s="832"/>
      <c r="AI235" s="862"/>
      <c r="AJ235" s="832"/>
      <c r="AK235" s="832"/>
    </row>
    <row r="236">
      <c r="A236" s="785">
        <v>1</v>
      </c>
      <c r="B236" s="1430" t="s">
        <v>598</v>
      </c>
      <c r="C236" s="784" t="s">
        <v>599</v>
      </c>
      <c r="D236" s="785">
        <v>100</v>
      </c>
      <c r="E236" s="784"/>
      <c r="F236" s="1431">
        <v>2024</v>
      </c>
      <c r="G236" s="1432">
        <v>7</v>
      </c>
      <c r="H236" s="1433">
        <v>7</v>
      </c>
      <c r="I236" s="1431">
        <v>1</v>
      </c>
      <c r="J236" s="1434"/>
      <c r="K236" s="1435"/>
      <c r="L236" s="1104">
        <v>10</v>
      </c>
      <c r="M236" s="1105">
        <v>1</v>
      </c>
      <c r="N236" s="1105"/>
      <c r="O236" s="1105"/>
      <c r="P236" s="1105"/>
      <c r="Q236" s="832"/>
      <c r="R236" s="987">
        <v>1</v>
      </c>
      <c r="S236" s="926"/>
      <c r="T236" s="820"/>
      <c r="U236" s="858"/>
      <c r="V236" s="859">
        <v>1</v>
      </c>
      <c r="W236" s="860"/>
      <c r="X236" s="861"/>
      <c r="Y236" s="862"/>
      <c r="Z236" s="863"/>
      <c r="AA236" s="864"/>
      <c r="AB236" s="865"/>
      <c r="AC236" s="866"/>
      <c r="AD236" s="867"/>
      <c r="AE236" s="868"/>
      <c r="AF236" s="869"/>
      <c r="AG236" s="870"/>
      <c r="AH236" s="832"/>
      <c r="AI236" s="862"/>
      <c r="AJ236" s="832"/>
      <c r="AK236" s="832"/>
    </row>
    <row r="237" ht="25.5">
      <c r="A237" s="1436">
        <v>2</v>
      </c>
      <c r="B237" s="1430" t="s">
        <v>600</v>
      </c>
      <c r="C237" s="784" t="s">
        <v>601</v>
      </c>
      <c r="D237" s="785">
        <v>150</v>
      </c>
      <c r="E237" s="784"/>
      <c r="F237" s="1431">
        <v>2024</v>
      </c>
      <c r="G237" s="1432">
        <v>8</v>
      </c>
      <c r="H237" s="1433">
        <v>8</v>
      </c>
      <c r="I237" s="1431">
        <v>1</v>
      </c>
      <c r="J237" s="1437"/>
      <c r="K237" s="1435"/>
      <c r="L237" s="1104">
        <v>20</v>
      </c>
      <c r="M237" s="1105">
        <v>1</v>
      </c>
      <c r="N237" s="1105"/>
      <c r="O237" s="1105"/>
      <c r="P237" s="1105"/>
      <c r="Q237" s="832"/>
      <c r="R237" s="987">
        <v>1</v>
      </c>
      <c r="S237" s="926"/>
      <c r="T237" s="820"/>
      <c r="U237" s="858"/>
      <c r="V237" s="859">
        <v>1</v>
      </c>
      <c r="W237" s="860"/>
      <c r="X237" s="861"/>
      <c r="Y237" s="862"/>
      <c r="Z237" s="863"/>
      <c r="AA237" s="864"/>
      <c r="AB237" s="865"/>
      <c r="AC237" s="866"/>
      <c r="AD237" s="867"/>
      <c r="AE237" s="868"/>
      <c r="AF237" s="869"/>
      <c r="AG237" s="870"/>
      <c r="AH237" s="832"/>
      <c r="AI237" s="862"/>
      <c r="AJ237" s="832"/>
      <c r="AK237" s="832"/>
    </row>
    <row r="238" ht="15.75" customHeight="1">
      <c r="A238" s="1073">
        <v>2</v>
      </c>
      <c r="B238" s="1022" t="s">
        <v>70</v>
      </c>
      <c r="C238" s="940" t="s">
        <v>101</v>
      </c>
      <c r="D238" s="939">
        <f>SUM(D236:D237)</f>
        <v>250</v>
      </c>
      <c r="E238" s="939">
        <f t="shared" ref="E238:I238" si="22">SUM(E236:E237)</f>
        <v>0</v>
      </c>
      <c r="F238" s="939"/>
      <c r="G238" s="942">
        <f t="shared" si="22"/>
        <v>15</v>
      </c>
      <c r="H238" s="939">
        <f t="shared" si="22"/>
        <v>15</v>
      </c>
      <c r="I238" s="939">
        <f t="shared" si="22"/>
        <v>2</v>
      </c>
      <c r="J238" s="971"/>
      <c r="K238" s="943"/>
      <c r="L238" s="855"/>
      <c r="M238" s="887"/>
      <c r="N238" s="887"/>
      <c r="O238" s="887"/>
      <c r="P238" s="887"/>
      <c r="Q238" s="832"/>
      <c r="R238" s="987"/>
      <c r="S238" s="926"/>
      <c r="T238" s="820"/>
      <c r="U238" s="858"/>
      <c r="V238" s="859"/>
      <c r="W238" s="860"/>
      <c r="X238" s="861"/>
      <c r="Y238" s="862"/>
      <c r="Z238" s="863"/>
      <c r="AA238" s="864"/>
      <c r="AB238" s="865"/>
      <c r="AC238" s="866"/>
      <c r="AD238" s="867"/>
      <c r="AE238" s="868"/>
      <c r="AF238" s="869"/>
      <c r="AG238" s="870"/>
      <c r="AH238" s="832"/>
      <c r="AI238" s="862"/>
      <c r="AJ238" s="832"/>
      <c r="AK238" s="832"/>
    </row>
    <row r="239">
      <c r="A239" s="971" t="s">
        <v>151</v>
      </c>
      <c r="B239" s="972"/>
      <c r="C239" s="972"/>
      <c r="D239" s="972"/>
      <c r="E239" s="972"/>
      <c r="F239" s="972"/>
      <c r="G239" s="972"/>
      <c r="H239" s="972"/>
      <c r="I239" s="972"/>
      <c r="J239" s="972"/>
      <c r="K239" s="1438"/>
      <c r="L239" s="1078"/>
      <c r="M239" s="1079"/>
      <c r="N239" s="1079"/>
      <c r="O239" s="1079"/>
      <c r="P239" s="1079"/>
      <c r="Q239" s="832"/>
      <c r="R239" s="987"/>
      <c r="S239" s="926"/>
      <c r="T239" s="820"/>
      <c r="U239" s="858"/>
      <c r="V239" s="859"/>
      <c r="W239" s="860"/>
      <c r="X239" s="861"/>
      <c r="Y239" s="862"/>
      <c r="Z239" s="863"/>
      <c r="AA239" s="864"/>
      <c r="AB239" s="865"/>
      <c r="AC239" s="866"/>
      <c r="AD239" s="867"/>
      <c r="AE239" s="868"/>
      <c r="AF239" s="869"/>
      <c r="AG239" s="870"/>
      <c r="AH239" s="832"/>
      <c r="AI239" s="862"/>
      <c r="AJ239" s="832"/>
      <c r="AK239" s="832"/>
    </row>
    <row r="240">
      <c r="A240" s="785">
        <v>1</v>
      </c>
      <c r="B240" s="1430" t="s">
        <v>602</v>
      </c>
      <c r="C240" s="784" t="s">
        <v>603</v>
      </c>
      <c r="D240" s="785">
        <v>100</v>
      </c>
      <c r="E240" s="785"/>
      <c r="F240" s="785">
        <v>2024</v>
      </c>
      <c r="G240" s="786">
        <v>7</v>
      </c>
      <c r="H240" s="786">
        <v>7</v>
      </c>
      <c r="I240" s="1436">
        <v>2</v>
      </c>
      <c r="J240" s="1439"/>
      <c r="K240" s="1440"/>
      <c r="L240" s="929"/>
      <c r="M240" s="930">
        <v>1</v>
      </c>
      <c r="N240" s="930"/>
      <c r="O240" s="930"/>
      <c r="P240" s="930"/>
      <c r="Q240" s="832">
        <v>1</v>
      </c>
      <c r="R240" s="987"/>
      <c r="S240" s="926"/>
      <c r="T240" s="820"/>
      <c r="U240" s="858"/>
      <c r="V240" s="859">
        <v>1</v>
      </c>
      <c r="W240" s="860"/>
      <c r="X240" s="861"/>
      <c r="Y240" s="862"/>
      <c r="Z240" s="863"/>
      <c r="AA240" s="864"/>
      <c r="AB240" s="865"/>
      <c r="AC240" s="866"/>
      <c r="AD240" s="867"/>
      <c r="AE240" s="868"/>
      <c r="AF240" s="869"/>
      <c r="AG240" s="870"/>
      <c r="AH240" s="832"/>
      <c r="AI240" s="862"/>
      <c r="AJ240" s="832"/>
      <c r="AK240" s="832"/>
    </row>
    <row r="241" ht="36.75" customHeight="1">
      <c r="A241" s="983">
        <v>2</v>
      </c>
      <c r="B241" s="779" t="s">
        <v>604</v>
      </c>
      <c r="C241" s="780" t="s">
        <v>605</v>
      </c>
      <c r="D241" s="781">
        <v>70</v>
      </c>
      <c r="E241" s="781">
        <v>50</v>
      </c>
      <c r="F241" s="781">
        <v>2024</v>
      </c>
      <c r="G241" s="782">
        <v>7</v>
      </c>
      <c r="H241" s="782">
        <v>7</v>
      </c>
      <c r="I241" s="983">
        <v>2</v>
      </c>
      <c r="J241" s="1441"/>
      <c r="K241" s="1442"/>
      <c r="L241" s="929"/>
      <c r="M241" s="930">
        <v>1</v>
      </c>
      <c r="N241" s="930"/>
      <c r="O241" s="930"/>
      <c r="P241" s="930"/>
      <c r="Q241" s="832">
        <v>1</v>
      </c>
      <c r="R241" s="987"/>
      <c r="S241" s="926"/>
      <c r="T241" s="820"/>
      <c r="U241" s="858">
        <v>1</v>
      </c>
      <c r="V241" s="859"/>
      <c r="W241" s="860"/>
      <c r="X241" s="861"/>
      <c r="Y241" s="862"/>
      <c r="Z241" s="863"/>
      <c r="AA241" s="864"/>
      <c r="AB241" s="865"/>
      <c r="AC241" s="866"/>
      <c r="AD241" s="867"/>
      <c r="AE241" s="868"/>
      <c r="AF241" s="869"/>
      <c r="AG241" s="870"/>
      <c r="AH241" s="832"/>
      <c r="AI241" s="862"/>
      <c r="AJ241" s="832"/>
      <c r="AK241" s="832"/>
    </row>
    <row r="242">
      <c r="A242" s="1073">
        <v>2</v>
      </c>
      <c r="B242" s="940" t="s">
        <v>70</v>
      </c>
      <c r="C242" s="940"/>
      <c r="D242" s="939">
        <v>170</v>
      </c>
      <c r="E242" s="939"/>
      <c r="F242" s="939"/>
      <c r="G242" s="942">
        <f t="shared" ref="G242:I242" si="23">SUM(G240:G241)</f>
        <v>14</v>
      </c>
      <c r="H242" s="939">
        <f t="shared" si="23"/>
        <v>14</v>
      </c>
      <c r="I242" s="939">
        <f t="shared" si="23"/>
        <v>4</v>
      </c>
      <c r="J242" s="1443"/>
      <c r="K242" s="1331"/>
      <c r="L242" s="855"/>
      <c r="M242" s="887"/>
      <c r="N242" s="887"/>
      <c r="O242" s="887"/>
      <c r="P242" s="887"/>
      <c r="Q242" s="832"/>
      <c r="R242" s="987"/>
      <c r="S242" s="926"/>
      <c r="T242" s="820"/>
      <c r="U242" s="858"/>
      <c r="V242" s="859"/>
      <c r="W242" s="860"/>
      <c r="X242" s="861"/>
      <c r="Y242" s="862"/>
      <c r="Z242" s="863"/>
      <c r="AA242" s="864"/>
      <c r="AB242" s="865"/>
      <c r="AC242" s="866"/>
      <c r="AD242" s="867"/>
      <c r="AE242" s="868"/>
      <c r="AF242" s="869"/>
      <c r="AG242" s="870"/>
      <c r="AH242" s="832"/>
      <c r="AI242" s="862"/>
      <c r="AJ242" s="832"/>
      <c r="AK242" s="832"/>
    </row>
    <row r="243" s="691" customFormat="1" ht="15.75" customHeight="1">
      <c r="A243" s="763">
        <v>4</v>
      </c>
      <c r="B243" s="1140" t="s">
        <v>96</v>
      </c>
      <c r="C243" s="762"/>
      <c r="D243" s="763"/>
      <c r="E243" s="763"/>
      <c r="F243" s="763">
        <v>4</v>
      </c>
      <c r="G243" s="764">
        <f>G238+G242</f>
        <v>29</v>
      </c>
      <c r="H243" s="764">
        <f>H238+H242</f>
        <v>29</v>
      </c>
      <c r="I243" s="764">
        <f>I238+I242</f>
        <v>6</v>
      </c>
      <c r="J243" s="853"/>
      <c r="K243" s="854"/>
      <c r="L243" s="1021">
        <v>4</v>
      </c>
      <c r="M243" s="887"/>
      <c r="N243" s="887"/>
      <c r="O243" s="887"/>
      <c r="P243" s="887"/>
      <c r="Q243" s="816"/>
      <c r="R243" s="925"/>
      <c r="S243" s="926"/>
      <c r="T243" s="820"/>
      <c r="U243" s="858"/>
      <c r="V243" s="859"/>
      <c r="W243" s="860"/>
      <c r="X243" s="861"/>
      <c r="Y243" s="862"/>
      <c r="Z243" s="863"/>
      <c r="AA243" s="864"/>
      <c r="AB243" s="865"/>
      <c r="AC243" s="866"/>
      <c r="AD243" s="867"/>
      <c r="AE243" s="868"/>
      <c r="AF243" s="869"/>
      <c r="AG243" s="870"/>
      <c r="AH243" s="816"/>
      <c r="AI243" s="862"/>
      <c r="AJ243" s="816"/>
      <c r="AK243" s="816"/>
      <c r="AL243" s="690"/>
    </row>
    <row r="244">
      <c r="A244" s="871" t="s">
        <v>209</v>
      </c>
      <c r="B244" s="872"/>
      <c r="C244" s="872"/>
      <c r="D244" s="872"/>
      <c r="E244" s="872"/>
      <c r="F244" s="872"/>
      <c r="G244" s="872"/>
      <c r="H244" s="872"/>
      <c r="I244" s="872"/>
      <c r="J244" s="872"/>
      <c r="K244" s="874"/>
      <c r="M244" s="930"/>
      <c r="N244" s="930"/>
      <c r="O244" s="930"/>
      <c r="P244" s="930"/>
      <c r="Q244" s="832"/>
      <c r="R244" s="987"/>
      <c r="S244" s="926"/>
      <c r="T244" s="820"/>
      <c r="U244" s="858"/>
      <c r="V244" s="859"/>
      <c r="W244" s="860"/>
      <c r="X244" s="861"/>
      <c r="Y244" s="862"/>
      <c r="Z244" s="863"/>
      <c r="AA244" s="864"/>
      <c r="AB244" s="865"/>
      <c r="AC244" s="866"/>
      <c r="AD244" s="867"/>
      <c r="AE244" s="868"/>
      <c r="AF244" s="869"/>
      <c r="AG244" s="870"/>
      <c r="AH244" s="832"/>
      <c r="AI244" s="862"/>
      <c r="AJ244" s="832"/>
      <c r="AK244" s="832"/>
    </row>
    <row r="245">
      <c r="A245" s="790"/>
      <c r="B245" s="762"/>
      <c r="C245" s="723"/>
      <c r="D245" s="723"/>
      <c r="E245" s="723"/>
      <c r="F245" s="772"/>
      <c r="G245" s="1444"/>
      <c r="H245" s="774"/>
      <c r="I245" s="772"/>
      <c r="J245" s="790"/>
      <c r="K245" s="943"/>
      <c r="L245" s="929"/>
      <c r="M245" s="930"/>
      <c r="N245" s="930"/>
      <c r="O245" s="930"/>
      <c r="P245" s="930"/>
      <c r="Q245" s="832"/>
      <c r="R245" s="987"/>
      <c r="S245" s="926"/>
      <c r="T245" s="820"/>
      <c r="U245" s="858"/>
      <c r="V245" s="859"/>
      <c r="W245" s="860"/>
      <c r="X245" s="861"/>
      <c r="Y245" s="862"/>
      <c r="Z245" s="863"/>
      <c r="AA245" s="864"/>
      <c r="AB245" s="865"/>
      <c r="AC245" s="866"/>
      <c r="AD245" s="867"/>
      <c r="AE245" s="868"/>
      <c r="AF245" s="869"/>
      <c r="AG245" s="870"/>
      <c r="AH245" s="832"/>
      <c r="AI245" s="862"/>
      <c r="AJ245" s="832"/>
      <c r="AK245" s="832"/>
    </row>
    <row r="246">
      <c r="A246" s="971" t="s">
        <v>410</v>
      </c>
      <c r="B246" s="972"/>
      <c r="C246" s="972"/>
      <c r="D246" s="972"/>
      <c r="E246" s="972"/>
      <c r="F246" s="972"/>
      <c r="G246" s="972"/>
      <c r="H246" s="972"/>
      <c r="I246" s="972"/>
      <c r="J246" s="972"/>
      <c r="K246" s="974"/>
      <c r="L246" s="929"/>
      <c r="M246" s="930"/>
      <c r="N246" s="930"/>
      <c r="O246" s="930"/>
      <c r="P246" s="930"/>
      <c r="Q246" s="832"/>
      <c r="R246" s="987"/>
      <c r="S246" s="926"/>
      <c r="T246" s="820"/>
      <c r="U246" s="858"/>
      <c r="V246" s="859"/>
      <c r="W246" s="860"/>
      <c r="X246" s="861"/>
      <c r="Y246" s="862"/>
      <c r="Z246" s="863"/>
      <c r="AA246" s="864"/>
      <c r="AB246" s="865"/>
      <c r="AC246" s="866"/>
      <c r="AD246" s="867"/>
      <c r="AE246" s="868"/>
      <c r="AF246" s="869"/>
      <c r="AG246" s="870"/>
      <c r="AH246" s="832"/>
      <c r="AI246" s="862"/>
      <c r="AJ246" s="832"/>
      <c r="AK246" s="832"/>
    </row>
    <row r="247" ht="15.75" customHeight="1">
      <c r="A247" s="1170"/>
      <c r="B247" s="1445"/>
      <c r="C247" s="1445"/>
      <c r="D247" s="724"/>
      <c r="E247" s="724"/>
      <c r="F247" s="702"/>
      <c r="G247" s="704"/>
      <c r="H247" s="702"/>
      <c r="I247" s="702"/>
      <c r="J247" s="1446"/>
      <c r="K247" s="1089"/>
      <c r="L247" s="1233"/>
      <c r="M247" s="1182"/>
      <c r="N247" s="1182"/>
      <c r="O247" s="1182"/>
      <c r="P247" s="1182"/>
      <c r="Q247" s="832"/>
      <c r="R247" s="987"/>
      <c r="S247" s="926"/>
      <c r="T247" s="820"/>
      <c r="U247" s="858"/>
      <c r="V247" s="859"/>
      <c r="W247" s="860"/>
      <c r="X247" s="861"/>
      <c r="Y247" s="862"/>
      <c r="Z247" s="863"/>
      <c r="AA247" s="864"/>
      <c r="AB247" s="865"/>
      <c r="AC247" s="866"/>
      <c r="AD247" s="867"/>
      <c r="AE247" s="868"/>
      <c r="AF247" s="869"/>
      <c r="AG247" s="870"/>
      <c r="AH247" s="832"/>
      <c r="AI247" s="862"/>
      <c r="AJ247" s="832"/>
      <c r="AK247" s="832"/>
    </row>
    <row r="248" ht="19.5" customHeight="1">
      <c r="A248" s="971" t="s">
        <v>606</v>
      </c>
      <c r="B248" s="972"/>
      <c r="C248" s="972"/>
      <c r="D248" s="972"/>
      <c r="E248" s="972"/>
      <c r="F248" s="972"/>
      <c r="G248" s="972"/>
      <c r="H248" s="972"/>
      <c r="I248" s="972"/>
      <c r="J248" s="972"/>
      <c r="K248" s="974"/>
      <c r="L248" s="855"/>
      <c r="M248" s="887"/>
      <c r="N248" s="887"/>
      <c r="O248" s="887"/>
      <c r="P248" s="887"/>
      <c r="Q248" s="832"/>
      <c r="R248" s="987"/>
      <c r="S248" s="926"/>
      <c r="T248" s="820"/>
      <c r="U248" s="858"/>
      <c r="V248" s="859"/>
      <c r="W248" s="860"/>
      <c r="X248" s="861"/>
      <c r="Y248" s="862"/>
      <c r="Z248" s="863"/>
      <c r="AA248" s="864"/>
      <c r="AB248" s="865"/>
      <c r="AC248" s="866"/>
      <c r="AD248" s="867"/>
      <c r="AE248" s="868"/>
      <c r="AF248" s="869"/>
      <c r="AG248" s="870"/>
      <c r="AH248" s="832"/>
      <c r="AI248" s="862"/>
      <c r="AJ248" s="832"/>
      <c r="AK248" s="832"/>
    </row>
    <row r="249">
      <c r="A249" s="790">
        <v>0</v>
      </c>
      <c r="B249" s="1225" t="s">
        <v>96</v>
      </c>
      <c r="C249" s="669"/>
      <c r="D249" s="660"/>
      <c r="E249" s="660"/>
      <c r="F249" s="660"/>
      <c r="G249" s="1447">
        <v>0</v>
      </c>
      <c r="H249" s="660">
        <v>0</v>
      </c>
      <c r="I249" s="660">
        <v>0</v>
      </c>
      <c r="J249" s="660"/>
      <c r="K249" s="1448"/>
      <c r="L249" s="855"/>
      <c r="M249" s="887"/>
      <c r="N249" s="887"/>
      <c r="O249" s="887"/>
      <c r="P249" s="887"/>
      <c r="Q249" s="832"/>
      <c r="R249" s="987"/>
      <c r="S249" s="926"/>
      <c r="T249" s="820"/>
      <c r="U249" s="858"/>
      <c r="V249" s="859"/>
      <c r="W249" s="860"/>
      <c r="X249" s="861"/>
      <c r="Y249" s="862"/>
      <c r="Z249" s="863"/>
      <c r="AA249" s="864"/>
      <c r="AB249" s="865"/>
      <c r="AC249" s="866"/>
      <c r="AD249" s="867"/>
      <c r="AE249" s="868"/>
      <c r="AF249" s="869"/>
      <c r="AG249" s="870"/>
      <c r="AH249" s="832"/>
      <c r="AI249" s="862"/>
      <c r="AJ249" s="832"/>
      <c r="AK249" s="832"/>
    </row>
    <row r="250">
      <c r="A250" s="871" t="s">
        <v>213</v>
      </c>
      <c r="B250" s="872"/>
      <c r="C250" s="872"/>
      <c r="D250" s="872"/>
      <c r="E250" s="872"/>
      <c r="F250" s="872"/>
      <c r="G250" s="872"/>
      <c r="H250" s="872"/>
      <c r="I250" s="872"/>
      <c r="J250" s="872"/>
      <c r="K250" s="874"/>
      <c r="L250" s="929"/>
      <c r="M250" s="930"/>
      <c r="N250" s="930"/>
      <c r="O250" s="930"/>
      <c r="P250" s="930"/>
      <c r="Q250" s="832"/>
      <c r="R250" s="987"/>
      <c r="S250" s="926"/>
      <c r="T250" s="820"/>
      <c r="U250" s="858"/>
      <c r="V250" s="859"/>
      <c r="W250" s="860"/>
      <c r="X250" s="861"/>
      <c r="Y250" s="862"/>
      <c r="Z250" s="863"/>
      <c r="AA250" s="864"/>
      <c r="AB250" s="865"/>
      <c r="AC250" s="866"/>
      <c r="AD250" s="867"/>
      <c r="AE250" s="868"/>
      <c r="AF250" s="869"/>
      <c r="AG250" s="870"/>
      <c r="AH250" s="832"/>
      <c r="AI250" s="862"/>
      <c r="AJ250" s="832"/>
      <c r="AK250" s="832"/>
    </row>
    <row r="251">
      <c r="A251" s="971" t="s">
        <v>120</v>
      </c>
      <c r="B251" s="972"/>
      <c r="C251" s="972"/>
      <c r="D251" s="972"/>
      <c r="E251" s="972"/>
      <c r="F251" s="972"/>
      <c r="G251" s="972"/>
      <c r="H251" s="972"/>
      <c r="I251" s="972"/>
      <c r="J251" s="972"/>
      <c r="K251" s="974"/>
      <c r="L251" s="855"/>
      <c r="M251" s="887"/>
      <c r="N251" s="887"/>
      <c r="O251" s="887"/>
      <c r="P251" s="887"/>
      <c r="Q251" s="832"/>
      <c r="R251" s="987"/>
      <c r="S251" s="926"/>
      <c r="T251" s="820"/>
      <c r="U251" s="858"/>
      <c r="V251" s="859"/>
      <c r="W251" s="860"/>
      <c r="X251" s="861"/>
      <c r="Y251" s="862"/>
      <c r="Z251" s="863"/>
      <c r="AA251" s="864"/>
      <c r="AB251" s="865"/>
      <c r="AC251" s="866"/>
      <c r="AD251" s="867"/>
      <c r="AE251" s="868"/>
      <c r="AF251" s="869"/>
      <c r="AG251" s="870"/>
      <c r="AH251" s="832"/>
      <c r="AI251" s="862"/>
      <c r="AJ251" s="832"/>
      <c r="AK251" s="832"/>
    </row>
    <row r="252" s="1449" customFormat="1" ht="36.75" customHeight="1">
      <c r="A252" s="1308">
        <v>1</v>
      </c>
      <c r="B252" s="775" t="s">
        <v>607</v>
      </c>
      <c r="C252" s="775" t="s">
        <v>608</v>
      </c>
      <c r="D252" s="433">
        <v>35</v>
      </c>
      <c r="E252" s="433"/>
      <c r="F252" s="433" t="s">
        <v>64</v>
      </c>
      <c r="G252" s="777">
        <v>3</v>
      </c>
      <c r="H252" s="1396"/>
      <c r="I252" s="1396"/>
      <c r="J252" s="1141" t="s">
        <v>609</v>
      </c>
      <c r="K252" s="1342"/>
      <c r="L252" s="855"/>
      <c r="M252" s="887">
        <v>1</v>
      </c>
      <c r="N252" s="887"/>
      <c r="O252" s="887"/>
      <c r="P252" s="887"/>
      <c r="Q252" s="832"/>
      <c r="R252" s="987">
        <v>1</v>
      </c>
      <c r="S252" s="926"/>
      <c r="T252" s="820">
        <v>1</v>
      </c>
      <c r="U252" s="858"/>
      <c r="V252" s="859"/>
      <c r="W252" s="860"/>
      <c r="X252" s="861"/>
      <c r="Y252" s="862"/>
      <c r="Z252" s="863"/>
      <c r="AA252" s="864"/>
      <c r="AB252" s="865"/>
      <c r="AC252" s="866"/>
      <c r="AD252" s="867"/>
      <c r="AE252" s="868"/>
      <c r="AF252" s="869"/>
      <c r="AG252" s="870"/>
      <c r="AH252" s="832"/>
      <c r="AI252" s="862"/>
      <c r="AJ252" s="832"/>
      <c r="AK252" s="832"/>
      <c r="AL252" s="669"/>
      <c r="AM252" s="660"/>
    </row>
    <row r="253" s="1449" customFormat="1" ht="26.25" customHeight="1">
      <c r="A253" s="1450">
        <v>2</v>
      </c>
      <c r="B253" s="850" t="s">
        <v>216</v>
      </c>
      <c r="C253" s="850" t="s">
        <v>610</v>
      </c>
      <c r="D253" s="850"/>
      <c r="E253" s="850"/>
      <c r="F253" s="1155" t="s">
        <v>66</v>
      </c>
      <c r="G253" s="1156">
        <v>3</v>
      </c>
      <c r="H253" s="1451"/>
      <c r="I253" s="1451"/>
      <c r="J253" s="1452" t="s">
        <v>611</v>
      </c>
      <c r="K253" s="1453"/>
      <c r="L253" s="855"/>
      <c r="M253" s="887"/>
      <c r="N253" s="887">
        <v>1</v>
      </c>
      <c r="O253" s="887"/>
      <c r="P253" s="887"/>
      <c r="Q253" s="832"/>
      <c r="R253" s="987">
        <v>1</v>
      </c>
      <c r="S253" s="926"/>
      <c r="T253" s="820"/>
      <c r="U253" s="858"/>
      <c r="V253" s="859"/>
      <c r="W253" s="860"/>
      <c r="X253" s="861"/>
      <c r="Y253" s="862"/>
      <c r="Z253" s="863"/>
      <c r="AA253" s="864"/>
      <c r="AB253" s="865"/>
      <c r="AC253" s="866"/>
      <c r="AD253" s="867"/>
      <c r="AE253" s="868"/>
      <c r="AF253" s="869"/>
      <c r="AG253" s="870"/>
      <c r="AH253" s="832"/>
      <c r="AI253" s="862">
        <v>1</v>
      </c>
      <c r="AJ253" s="832"/>
      <c r="AK253" s="832"/>
      <c r="AL253" s="669"/>
      <c r="AM253" s="660"/>
    </row>
    <row r="254" ht="36" customHeight="1">
      <c r="A254" s="853">
        <v>3</v>
      </c>
      <c r="B254" s="1454" t="s">
        <v>612</v>
      </c>
      <c r="C254" s="941" t="s">
        <v>498</v>
      </c>
      <c r="D254" s="790">
        <v>1000</v>
      </c>
      <c r="E254" s="790"/>
      <c r="F254" s="790">
        <v>2025</v>
      </c>
      <c r="G254" s="735">
        <v>330</v>
      </c>
      <c r="H254" s="1455"/>
      <c r="I254" s="1455"/>
      <c r="J254" s="995" t="s">
        <v>613</v>
      </c>
      <c r="K254" s="1456"/>
      <c r="L254" s="1065"/>
      <c r="M254" s="1066"/>
      <c r="N254" s="1066"/>
      <c r="O254" s="1066"/>
      <c r="P254" s="1066"/>
      <c r="Q254" s="832"/>
      <c r="R254" s="987"/>
      <c r="S254" s="926"/>
      <c r="T254" s="820"/>
      <c r="U254" s="858"/>
      <c r="V254" s="859"/>
      <c r="W254" s="860"/>
      <c r="X254" s="861"/>
      <c r="Y254" s="862"/>
      <c r="Z254" s="863"/>
      <c r="AA254" s="864"/>
      <c r="AB254" s="865"/>
      <c r="AC254" s="866"/>
      <c r="AD254" s="867"/>
      <c r="AE254" s="868"/>
      <c r="AF254" s="869"/>
      <c r="AG254" s="870"/>
      <c r="AH254" s="832"/>
      <c r="AI254" s="862"/>
      <c r="AJ254" s="832"/>
      <c r="AK254" s="832"/>
    </row>
    <row r="255" s="691" customFormat="1" ht="15.75" customHeight="1">
      <c r="A255" s="763">
        <v>2</v>
      </c>
      <c r="B255" s="1140" t="s">
        <v>45</v>
      </c>
      <c r="C255" s="723"/>
      <c r="D255" s="763"/>
      <c r="E255" s="763"/>
      <c r="F255" s="763">
        <v>3</v>
      </c>
      <c r="G255" s="764">
        <f>G252+G253</f>
        <v>6</v>
      </c>
      <c r="H255" s="1457"/>
      <c r="I255" s="814">
        <v>0</v>
      </c>
      <c r="J255" s="723"/>
      <c r="K255" s="1458"/>
      <c r="L255" s="855"/>
      <c r="M255" s="887"/>
      <c r="N255" s="887"/>
      <c r="O255" s="887"/>
      <c r="P255" s="887"/>
      <c r="Q255" s="816"/>
      <c r="R255" s="925"/>
      <c r="S255" s="926"/>
      <c r="T255" s="820"/>
      <c r="U255" s="858"/>
      <c r="V255" s="859"/>
      <c r="W255" s="860"/>
      <c r="X255" s="861"/>
      <c r="Y255" s="862"/>
      <c r="Z255" s="863"/>
      <c r="AA255" s="864"/>
      <c r="AB255" s="865"/>
      <c r="AC255" s="866"/>
      <c r="AD255" s="867"/>
      <c r="AE255" s="868"/>
      <c r="AF255" s="869"/>
      <c r="AG255" s="870"/>
      <c r="AH255" s="816"/>
      <c r="AI255" s="862"/>
      <c r="AJ255" s="816"/>
      <c r="AK255" s="816"/>
      <c r="AL255" s="690"/>
    </row>
    <row r="256">
      <c r="A256" s="790" t="s">
        <v>224</v>
      </c>
      <c r="B256" s="790"/>
      <c r="C256" s="790"/>
      <c r="D256" s="790"/>
      <c r="E256" s="790"/>
      <c r="F256" s="790"/>
      <c r="G256" s="790"/>
      <c r="H256" s="790"/>
      <c r="I256" s="790"/>
      <c r="J256" s="971"/>
      <c r="K256" s="943"/>
      <c r="L256" s="855"/>
      <c r="M256" s="887"/>
      <c r="N256" s="887"/>
      <c r="O256" s="887"/>
      <c r="P256" s="887"/>
      <c r="Q256" s="832"/>
      <c r="R256" s="987"/>
      <c r="S256" s="926"/>
      <c r="T256" s="820"/>
      <c r="U256" s="858"/>
      <c r="V256" s="859"/>
      <c r="W256" s="860"/>
      <c r="X256" s="861"/>
      <c r="Y256" s="862"/>
      <c r="Z256" s="863"/>
      <c r="AA256" s="864"/>
      <c r="AB256" s="865"/>
      <c r="AC256" s="866"/>
      <c r="AD256" s="867"/>
      <c r="AE256" s="868"/>
      <c r="AF256" s="869"/>
      <c r="AG256" s="870"/>
      <c r="AH256" s="832"/>
      <c r="AI256" s="862"/>
      <c r="AJ256" s="832"/>
      <c r="AK256" s="832"/>
    </row>
    <row r="257" s="691" customFormat="1" ht="48" customHeight="1">
      <c r="A257" s="853">
        <v>1</v>
      </c>
      <c r="B257" s="723" t="s">
        <v>218</v>
      </c>
      <c r="C257" s="723" t="s">
        <v>219</v>
      </c>
      <c r="D257" s="724"/>
      <c r="E257" s="724"/>
      <c r="F257" s="724">
        <v>2026</v>
      </c>
      <c r="G257" s="725">
        <v>9.9000000000000004</v>
      </c>
      <c r="H257" s="724"/>
      <c r="I257" s="724">
        <v>2</v>
      </c>
      <c r="J257" s="711" t="s">
        <v>614</v>
      </c>
      <c r="K257" s="1458"/>
      <c r="L257" s="1104">
        <v>90</v>
      </c>
      <c r="M257" s="1105"/>
      <c r="N257" s="1105"/>
      <c r="O257" s="1105"/>
      <c r="P257" s="1105"/>
      <c r="Q257" s="816"/>
      <c r="R257" s="925"/>
      <c r="S257" s="926"/>
      <c r="T257" s="820"/>
      <c r="U257" s="858"/>
      <c r="V257" s="859"/>
      <c r="W257" s="860"/>
      <c r="X257" s="861"/>
      <c r="Y257" s="862"/>
      <c r="Z257" s="863"/>
      <c r="AA257" s="864"/>
      <c r="AB257" s="865"/>
      <c r="AC257" s="866"/>
      <c r="AD257" s="867"/>
      <c r="AE257" s="868"/>
      <c r="AF257" s="869"/>
      <c r="AG257" s="870"/>
      <c r="AH257" s="816"/>
      <c r="AI257" s="862"/>
      <c r="AJ257" s="816"/>
      <c r="AK257" s="816"/>
      <c r="AL257" s="690"/>
    </row>
    <row r="258" s="1459" customFormat="1">
      <c r="A258" s="1015">
        <v>0</v>
      </c>
      <c r="B258" s="1140" t="s">
        <v>154</v>
      </c>
      <c r="C258" s="762"/>
      <c r="D258" s="762"/>
      <c r="E258" s="763"/>
      <c r="F258" s="763">
        <v>1</v>
      </c>
      <c r="G258" s="764">
        <f>G257</f>
        <v>9.9000000000000004</v>
      </c>
      <c r="H258" s="1457"/>
      <c r="I258" s="1457">
        <f>I257</f>
        <v>2</v>
      </c>
      <c r="J258" s="711"/>
      <c r="K258" s="1458"/>
      <c r="L258" s="1460"/>
      <c r="M258" s="1461"/>
      <c r="N258" s="1461"/>
      <c r="O258" s="1461"/>
      <c r="P258" s="1461"/>
      <c r="Q258" s="816"/>
      <c r="R258" s="925"/>
      <c r="S258" s="926"/>
      <c r="T258" s="820"/>
      <c r="U258" s="858"/>
      <c r="V258" s="859"/>
      <c r="W258" s="860"/>
      <c r="X258" s="861"/>
      <c r="Y258" s="862"/>
      <c r="Z258" s="863"/>
      <c r="AA258" s="864"/>
      <c r="AB258" s="865"/>
      <c r="AC258" s="866"/>
      <c r="AD258" s="867"/>
      <c r="AE258" s="868"/>
      <c r="AF258" s="869"/>
      <c r="AG258" s="870"/>
      <c r="AH258" s="816"/>
      <c r="AI258" s="862"/>
      <c r="AJ258" s="816"/>
      <c r="AK258" s="816"/>
      <c r="AL258" s="690"/>
      <c r="AM258" s="691"/>
      <c r="AN258" s="691"/>
      <c r="AO258" s="691"/>
      <c r="AP258" s="691"/>
      <c r="AQ258" s="691"/>
      <c r="AR258" s="691"/>
      <c r="AS258" s="691"/>
      <c r="AT258" s="691"/>
      <c r="AU258" s="691"/>
      <c r="AV258" s="691"/>
      <c r="AW258" s="691"/>
      <c r="AX258" s="691"/>
      <c r="AY258" s="691"/>
      <c r="AZ258" s="691"/>
      <c r="BA258" s="691"/>
      <c r="BB258" s="691"/>
      <c r="BC258" s="691"/>
      <c r="BD258" s="691"/>
      <c r="BE258" s="691"/>
      <c r="BF258" s="691"/>
      <c r="BG258" s="691"/>
      <c r="BH258" s="691"/>
      <c r="BI258" s="691"/>
      <c r="BJ258" s="691"/>
      <c r="BK258" s="691"/>
      <c r="BL258" s="691"/>
      <c r="BM258" s="691"/>
      <c r="BN258" s="691"/>
      <c r="BO258" s="691"/>
      <c r="BP258" s="691"/>
      <c r="BQ258" s="691"/>
      <c r="BR258" s="691"/>
      <c r="BS258" s="691"/>
      <c r="BT258" s="691"/>
      <c r="BU258" s="691"/>
      <c r="BV258" s="691"/>
      <c r="BW258" s="691"/>
      <c r="BX258" s="691"/>
      <c r="BY258" s="691"/>
      <c r="BZ258" s="691"/>
      <c r="CA258" s="691"/>
      <c r="CB258" s="691"/>
      <c r="CC258" s="691"/>
      <c r="CD258" s="691"/>
      <c r="CE258" s="691"/>
      <c r="CF258" s="691"/>
      <c r="CG258" s="691"/>
      <c r="CH258" s="691"/>
      <c r="CI258" s="691"/>
      <c r="CJ258" s="691"/>
      <c r="CK258" s="691"/>
      <c r="CL258" s="691"/>
      <c r="CM258" s="691"/>
      <c r="CN258" s="691"/>
      <c r="CO258" s="691"/>
      <c r="CP258" s="691"/>
      <c r="CQ258" s="691"/>
      <c r="CR258" s="691"/>
      <c r="CS258" s="691"/>
      <c r="CT258" s="691"/>
      <c r="CU258" s="691"/>
      <c r="CV258" s="691"/>
      <c r="CW258" s="691"/>
      <c r="CX258" s="691"/>
      <c r="CY258" s="691"/>
      <c r="CZ258" s="691"/>
      <c r="DA258" s="691"/>
      <c r="DB258" s="691"/>
      <c r="DC258" s="691"/>
      <c r="DD258" s="691"/>
      <c r="DE258" s="691"/>
      <c r="DF258" s="691"/>
      <c r="DG258" s="691"/>
      <c r="DH258" s="691"/>
      <c r="DI258" s="691"/>
      <c r="DJ258" s="691"/>
      <c r="DK258" s="691"/>
      <c r="DL258" s="691"/>
      <c r="DM258" s="691"/>
      <c r="DN258" s="691"/>
      <c r="DO258" s="691"/>
      <c r="DP258" s="691"/>
      <c r="DQ258" s="691"/>
      <c r="DR258" s="691"/>
      <c r="DS258" s="691"/>
      <c r="DT258" s="691"/>
      <c r="DU258" s="691"/>
      <c r="DV258" s="691"/>
      <c r="DW258" s="691"/>
      <c r="DX258" s="691"/>
      <c r="DY258" s="691"/>
      <c r="DZ258" s="691"/>
      <c r="EA258" s="691"/>
      <c r="EB258" s="691"/>
      <c r="EC258" s="691"/>
      <c r="ED258" s="691"/>
      <c r="EE258" s="691"/>
      <c r="EF258" s="691"/>
      <c r="EG258" s="691"/>
      <c r="EH258" s="691"/>
      <c r="EI258" s="691"/>
      <c r="EJ258" s="691"/>
      <c r="EK258" s="691"/>
      <c r="EL258" s="691"/>
      <c r="EM258" s="691"/>
      <c r="EN258" s="691"/>
      <c r="EO258" s="691"/>
      <c r="EP258" s="691"/>
      <c r="EQ258" s="691"/>
      <c r="ER258" s="691"/>
      <c r="ES258" s="691"/>
      <c r="ET258" s="691"/>
      <c r="EU258" s="691"/>
      <c r="EV258" s="691"/>
      <c r="EW258" s="691"/>
      <c r="EX258" s="691"/>
      <c r="EY258" s="691"/>
      <c r="EZ258" s="691"/>
      <c r="FA258" s="691"/>
      <c r="FB258" s="691"/>
      <c r="FC258" s="691"/>
      <c r="FD258" s="691"/>
      <c r="FE258" s="691"/>
      <c r="FF258" s="691"/>
      <c r="FG258" s="691"/>
      <c r="FH258" s="691"/>
      <c r="FI258" s="691"/>
      <c r="FJ258" s="691"/>
      <c r="FK258" s="691"/>
      <c r="FL258" s="691"/>
      <c r="FM258" s="691"/>
      <c r="FN258" s="691"/>
      <c r="FO258" s="691"/>
      <c r="FP258" s="691"/>
      <c r="FQ258" s="691"/>
      <c r="FR258" s="691"/>
      <c r="FS258" s="691"/>
      <c r="FT258" s="691"/>
      <c r="FU258" s="691"/>
      <c r="FV258" s="691"/>
      <c r="FW258" s="691"/>
      <c r="FX258" s="691"/>
      <c r="FY258" s="691"/>
      <c r="FZ258" s="691"/>
      <c r="GA258" s="691"/>
      <c r="GB258" s="691"/>
      <c r="GC258" s="691"/>
      <c r="GD258" s="691"/>
      <c r="GE258" s="691"/>
      <c r="GF258" s="691"/>
      <c r="GG258" s="691"/>
      <c r="GH258" s="691"/>
      <c r="GI258" s="691"/>
      <c r="GJ258" s="691"/>
      <c r="GK258" s="691"/>
      <c r="GL258" s="691"/>
      <c r="GM258" s="691"/>
      <c r="GN258" s="691"/>
      <c r="GO258" s="691"/>
      <c r="GP258" s="691"/>
      <c r="GQ258" s="691"/>
      <c r="GR258" s="691"/>
      <c r="GS258" s="691"/>
      <c r="GT258" s="691"/>
      <c r="GU258" s="691"/>
      <c r="GV258" s="691"/>
      <c r="GW258" s="691"/>
      <c r="GX258" s="691"/>
      <c r="GY258" s="691"/>
      <c r="GZ258" s="691"/>
      <c r="HA258" s="691"/>
      <c r="HB258" s="691"/>
      <c r="HC258" s="691"/>
      <c r="HD258" s="691"/>
      <c r="HE258" s="691"/>
      <c r="HF258" s="691"/>
      <c r="HG258" s="691"/>
      <c r="HH258" s="691"/>
      <c r="HI258" s="691"/>
      <c r="HJ258" s="691"/>
      <c r="HK258" s="691"/>
      <c r="HL258" s="691"/>
      <c r="HM258" s="691"/>
      <c r="HN258" s="691"/>
      <c r="HO258" s="691"/>
      <c r="HP258" s="691"/>
      <c r="HQ258" s="691"/>
      <c r="HR258" s="691"/>
      <c r="HS258" s="691"/>
      <c r="HT258" s="691"/>
      <c r="HU258" s="691"/>
      <c r="HV258" s="691"/>
      <c r="HW258" s="691"/>
      <c r="HX258" s="691"/>
      <c r="HY258" s="691"/>
      <c r="HZ258" s="691"/>
      <c r="IA258" s="691"/>
      <c r="IB258" s="691"/>
      <c r="IC258" s="691"/>
      <c r="ID258" s="691"/>
      <c r="IE258" s="691"/>
      <c r="IF258" s="691"/>
      <c r="IG258" s="691"/>
      <c r="IH258" s="691"/>
      <c r="II258" s="691"/>
      <c r="IJ258" s="691"/>
      <c r="IK258" s="691"/>
      <c r="IL258" s="691"/>
      <c r="IM258" s="691"/>
      <c r="IN258" s="691"/>
      <c r="IO258" s="691"/>
      <c r="IP258" s="691"/>
      <c r="IQ258" s="691"/>
      <c r="IR258" s="691"/>
      <c r="IS258" s="691"/>
      <c r="IT258" s="691"/>
      <c r="IU258" s="691"/>
      <c r="IV258" s="691"/>
      <c r="IW258" s="691"/>
      <c r="IX258" s="691"/>
      <c r="IY258" s="691"/>
      <c r="IZ258" s="691"/>
      <c r="JA258" s="691"/>
      <c r="JB258" s="691"/>
      <c r="JC258" s="691"/>
      <c r="JD258" s="691"/>
      <c r="JE258" s="691"/>
      <c r="JF258" s="691"/>
      <c r="JG258" s="691"/>
      <c r="JH258" s="691"/>
      <c r="JI258" s="691"/>
      <c r="JJ258" s="691"/>
      <c r="JK258" s="691"/>
      <c r="JL258" s="691"/>
      <c r="JM258" s="691"/>
      <c r="JN258" s="691"/>
      <c r="JO258" s="691"/>
      <c r="JP258" s="691"/>
      <c r="JQ258" s="691"/>
      <c r="JR258" s="691"/>
      <c r="JS258" s="691"/>
      <c r="JT258" s="691"/>
      <c r="JU258" s="691"/>
      <c r="JV258" s="691"/>
      <c r="JW258" s="691"/>
      <c r="JX258" s="691"/>
      <c r="JY258" s="691"/>
      <c r="JZ258" s="691"/>
      <c r="KA258" s="691"/>
      <c r="KB258" s="691"/>
      <c r="KC258" s="691"/>
      <c r="KD258" s="691"/>
      <c r="KE258" s="691"/>
      <c r="KF258" s="691"/>
      <c r="KG258" s="691"/>
      <c r="KH258" s="691"/>
      <c r="KI258" s="691"/>
      <c r="KJ258" s="691"/>
      <c r="KK258" s="691"/>
      <c r="KL258" s="691"/>
      <c r="KM258" s="691"/>
      <c r="KN258" s="691"/>
      <c r="KO258" s="691"/>
      <c r="KP258" s="691"/>
      <c r="KQ258" s="691"/>
      <c r="KR258" s="691"/>
      <c r="KS258" s="691"/>
      <c r="KT258" s="691"/>
      <c r="KU258" s="691"/>
      <c r="KV258" s="691"/>
      <c r="KW258" s="691"/>
      <c r="KX258" s="691"/>
      <c r="KY258" s="691"/>
      <c r="KZ258" s="691"/>
      <c r="LA258" s="691"/>
      <c r="LB258" s="691"/>
      <c r="LC258" s="691"/>
      <c r="LD258" s="691"/>
      <c r="LE258" s="691"/>
      <c r="LF258" s="691"/>
      <c r="LG258" s="691"/>
      <c r="LH258" s="691"/>
      <c r="LI258" s="691"/>
      <c r="LJ258" s="691"/>
      <c r="LK258" s="691"/>
      <c r="LL258" s="691"/>
      <c r="LM258" s="691"/>
      <c r="LN258" s="691"/>
      <c r="LO258" s="691"/>
      <c r="LP258" s="691"/>
      <c r="LQ258" s="691"/>
      <c r="LR258" s="691"/>
      <c r="LS258" s="691"/>
      <c r="LT258" s="691"/>
      <c r="LU258" s="691"/>
      <c r="LV258" s="691"/>
      <c r="LW258" s="691"/>
      <c r="LX258" s="691"/>
      <c r="LY258" s="691"/>
      <c r="LZ258" s="691"/>
      <c r="MA258" s="691"/>
      <c r="MB258" s="691"/>
      <c r="MC258" s="691"/>
      <c r="MD258" s="691"/>
      <c r="ME258" s="691"/>
      <c r="MF258" s="691"/>
      <c r="MG258" s="691"/>
      <c r="MH258" s="691"/>
      <c r="MI258" s="691"/>
      <c r="MJ258" s="691"/>
      <c r="MK258" s="691"/>
      <c r="ML258" s="691"/>
      <c r="MM258" s="691"/>
      <c r="MN258" s="691"/>
      <c r="MO258" s="691"/>
      <c r="MP258" s="691"/>
      <c r="MQ258" s="691"/>
      <c r="MR258" s="691"/>
      <c r="MS258" s="691"/>
      <c r="MT258" s="691"/>
      <c r="MU258" s="691"/>
      <c r="MV258" s="691"/>
      <c r="MW258" s="691"/>
      <c r="MX258" s="691"/>
      <c r="MY258" s="691"/>
      <c r="MZ258" s="691"/>
      <c r="NA258" s="691"/>
      <c r="NB258" s="691"/>
      <c r="NC258" s="691"/>
      <c r="ND258" s="691"/>
      <c r="NE258" s="691"/>
      <c r="NF258" s="691"/>
      <c r="NG258" s="691"/>
      <c r="NH258" s="691"/>
      <c r="NI258" s="691"/>
      <c r="NJ258" s="691"/>
      <c r="NK258" s="691"/>
      <c r="NL258" s="691"/>
      <c r="NM258" s="691"/>
      <c r="NN258" s="691"/>
      <c r="NO258" s="691"/>
      <c r="NP258" s="691"/>
      <c r="NQ258" s="691"/>
      <c r="NR258" s="691"/>
      <c r="NS258" s="691"/>
      <c r="NT258" s="691"/>
      <c r="NU258" s="691"/>
      <c r="NV258" s="691"/>
      <c r="NW258" s="691"/>
      <c r="NX258" s="691"/>
      <c r="NY258" s="691"/>
      <c r="NZ258" s="691"/>
      <c r="OA258" s="691"/>
      <c r="OB258" s="691"/>
      <c r="OC258" s="691"/>
      <c r="OD258" s="691"/>
      <c r="OE258" s="691"/>
      <c r="OF258" s="691"/>
      <c r="OG258" s="691"/>
      <c r="OH258" s="691"/>
      <c r="OI258" s="691"/>
      <c r="OJ258" s="691"/>
      <c r="OK258" s="691"/>
      <c r="OL258" s="691"/>
      <c r="OM258" s="691"/>
      <c r="ON258" s="691"/>
      <c r="OO258" s="691"/>
      <c r="OP258" s="691"/>
      <c r="OQ258" s="691"/>
      <c r="OR258" s="691"/>
      <c r="OS258" s="691"/>
      <c r="OT258" s="691"/>
      <c r="OU258" s="691"/>
      <c r="OV258" s="691"/>
      <c r="OW258" s="691"/>
      <c r="OX258" s="691"/>
      <c r="OY258" s="691"/>
      <c r="OZ258" s="691"/>
      <c r="PA258" s="691"/>
      <c r="PB258" s="691"/>
      <c r="PC258" s="691"/>
      <c r="PD258" s="691"/>
      <c r="PE258" s="691"/>
      <c r="PF258" s="691"/>
      <c r="PG258" s="691"/>
      <c r="PH258" s="691"/>
      <c r="PI258" s="691"/>
      <c r="PJ258" s="691"/>
      <c r="PK258" s="691"/>
      <c r="PL258" s="691"/>
      <c r="PM258" s="691"/>
      <c r="PN258" s="691"/>
      <c r="PO258" s="691"/>
      <c r="PP258" s="691"/>
      <c r="PQ258" s="691"/>
      <c r="PR258" s="691"/>
      <c r="PS258" s="691"/>
      <c r="PT258" s="691"/>
      <c r="PU258" s="691"/>
      <c r="PV258" s="691"/>
      <c r="PW258" s="691"/>
      <c r="PX258" s="691"/>
      <c r="PY258" s="691"/>
      <c r="PZ258" s="691"/>
      <c r="QA258" s="691"/>
      <c r="QB258" s="691"/>
      <c r="QC258" s="691"/>
      <c r="QD258" s="691"/>
      <c r="QE258" s="691"/>
      <c r="QF258" s="691"/>
      <c r="QG258" s="691"/>
      <c r="QH258" s="691"/>
      <c r="QI258" s="691"/>
      <c r="QJ258" s="691"/>
      <c r="QK258" s="691"/>
      <c r="QL258" s="691"/>
      <c r="QM258" s="691"/>
      <c r="QN258" s="691"/>
      <c r="QO258" s="691"/>
      <c r="QP258" s="691"/>
      <c r="QQ258" s="691"/>
      <c r="QR258" s="691"/>
      <c r="QS258" s="691"/>
      <c r="QT258" s="691"/>
      <c r="QU258" s="691"/>
      <c r="QV258" s="691"/>
      <c r="QW258" s="691"/>
      <c r="QX258" s="691"/>
      <c r="QY258" s="691"/>
      <c r="QZ258" s="691"/>
      <c r="RA258" s="691"/>
      <c r="RB258" s="691"/>
      <c r="RC258" s="691"/>
      <c r="RD258" s="691"/>
      <c r="RE258" s="691"/>
      <c r="RF258" s="691"/>
      <c r="RG258" s="691"/>
      <c r="RH258" s="691"/>
      <c r="RI258" s="691"/>
      <c r="RJ258" s="691"/>
      <c r="RK258" s="691"/>
      <c r="RL258" s="691"/>
      <c r="RM258" s="691"/>
      <c r="RN258" s="691"/>
      <c r="RO258" s="691"/>
      <c r="RP258" s="691"/>
      <c r="RQ258" s="691"/>
      <c r="RR258" s="691"/>
      <c r="RS258" s="691"/>
      <c r="RT258" s="691"/>
      <c r="RU258" s="691"/>
      <c r="RV258" s="691"/>
      <c r="RW258" s="691"/>
      <c r="RX258" s="691"/>
      <c r="RY258" s="691"/>
      <c r="RZ258" s="691"/>
      <c r="SA258" s="691"/>
      <c r="SB258" s="691"/>
      <c r="SC258" s="691"/>
      <c r="SD258" s="691"/>
      <c r="SE258" s="691"/>
      <c r="SF258" s="691"/>
      <c r="SG258" s="691"/>
      <c r="SH258" s="691"/>
      <c r="SI258" s="691"/>
      <c r="SJ258" s="691"/>
      <c r="SK258" s="691"/>
      <c r="SL258" s="691"/>
      <c r="SM258" s="691"/>
      <c r="SN258" s="691"/>
      <c r="SO258" s="691"/>
      <c r="SP258" s="691"/>
      <c r="SQ258" s="691"/>
      <c r="SR258" s="691"/>
      <c r="SS258" s="691"/>
      <c r="ST258" s="691"/>
      <c r="SU258" s="691"/>
      <c r="SV258" s="691"/>
      <c r="SW258" s="691"/>
      <c r="SX258" s="691"/>
      <c r="SY258" s="691"/>
      <c r="SZ258" s="691"/>
      <c r="TA258" s="691"/>
      <c r="TB258" s="691"/>
      <c r="TC258" s="691"/>
      <c r="TD258" s="691"/>
      <c r="TE258" s="691"/>
      <c r="TF258" s="691"/>
      <c r="TG258" s="691"/>
      <c r="TH258" s="691"/>
      <c r="TI258" s="691"/>
      <c r="TJ258" s="691"/>
      <c r="TK258" s="691"/>
      <c r="TL258" s="691"/>
      <c r="TM258" s="691"/>
      <c r="TN258" s="691"/>
      <c r="TO258" s="691"/>
      <c r="TP258" s="691"/>
      <c r="TQ258" s="691"/>
      <c r="TR258" s="691"/>
      <c r="TS258" s="691"/>
      <c r="TT258" s="691"/>
      <c r="TU258" s="691"/>
      <c r="TV258" s="691"/>
      <c r="TW258" s="691"/>
      <c r="TX258" s="691"/>
      <c r="TY258" s="691"/>
      <c r="TZ258" s="691"/>
      <c r="UA258" s="691"/>
      <c r="UB258" s="691"/>
      <c r="UC258" s="691"/>
      <c r="UD258" s="691"/>
      <c r="UE258" s="691"/>
      <c r="UF258" s="691"/>
      <c r="UG258" s="691"/>
      <c r="UH258" s="691"/>
      <c r="UI258" s="691"/>
      <c r="UJ258" s="691"/>
      <c r="UK258" s="691"/>
      <c r="UL258" s="691"/>
      <c r="UM258" s="691"/>
      <c r="UN258" s="691"/>
      <c r="UO258" s="691"/>
      <c r="UP258" s="691"/>
      <c r="UQ258" s="691"/>
      <c r="UR258" s="691"/>
      <c r="US258" s="691"/>
      <c r="UT258" s="691"/>
      <c r="UU258" s="691"/>
      <c r="UV258" s="691"/>
      <c r="UW258" s="691"/>
      <c r="UX258" s="691"/>
      <c r="UY258" s="691"/>
      <c r="UZ258" s="691"/>
      <c r="VA258" s="691"/>
      <c r="VB258" s="691"/>
      <c r="VC258" s="691"/>
      <c r="VD258" s="691"/>
      <c r="VE258" s="691"/>
      <c r="VF258" s="691"/>
      <c r="VG258" s="691"/>
      <c r="VH258" s="691"/>
      <c r="VI258" s="691"/>
      <c r="VJ258" s="691"/>
      <c r="VK258" s="691"/>
      <c r="VL258" s="691"/>
      <c r="VM258" s="691"/>
      <c r="VN258" s="691"/>
      <c r="VO258" s="691"/>
      <c r="VP258" s="691"/>
      <c r="VQ258" s="691"/>
      <c r="VR258" s="691"/>
      <c r="VS258" s="691"/>
      <c r="VT258" s="691"/>
      <c r="VU258" s="691"/>
      <c r="VV258" s="691"/>
      <c r="VW258" s="691"/>
      <c r="VX258" s="691"/>
      <c r="VY258" s="691"/>
      <c r="VZ258" s="691"/>
      <c r="WA258" s="691"/>
      <c r="WB258" s="691"/>
      <c r="WC258" s="691"/>
      <c r="WD258" s="691"/>
      <c r="WE258" s="691"/>
      <c r="WF258" s="691"/>
      <c r="WG258" s="691"/>
      <c r="WH258" s="691"/>
      <c r="WI258" s="691"/>
      <c r="WJ258" s="691"/>
      <c r="WK258" s="691"/>
      <c r="WL258" s="691"/>
      <c r="WM258" s="691"/>
      <c r="WN258" s="691"/>
      <c r="WO258" s="691"/>
      <c r="WP258" s="691"/>
      <c r="WQ258" s="691"/>
      <c r="WR258" s="691"/>
      <c r="WS258" s="691"/>
      <c r="WT258" s="691"/>
      <c r="WU258" s="691"/>
      <c r="WV258" s="691"/>
      <c r="WW258" s="691"/>
      <c r="WX258" s="691"/>
      <c r="WY258" s="691"/>
      <c r="WZ258" s="691"/>
      <c r="XA258" s="691"/>
      <c r="XB258" s="691"/>
      <c r="XC258" s="691"/>
      <c r="XD258" s="691"/>
      <c r="XE258" s="691"/>
      <c r="XF258" s="691"/>
      <c r="XG258" s="691"/>
      <c r="XH258" s="691"/>
      <c r="XI258" s="691"/>
      <c r="XJ258" s="691"/>
      <c r="XK258" s="691"/>
      <c r="XL258" s="691"/>
      <c r="XM258" s="691"/>
      <c r="XN258" s="691"/>
      <c r="XO258" s="691"/>
      <c r="XP258" s="691"/>
      <c r="XQ258" s="691"/>
      <c r="XR258" s="691"/>
      <c r="XS258" s="691"/>
      <c r="XT258" s="691"/>
      <c r="XU258" s="691"/>
      <c r="XV258" s="691"/>
      <c r="XW258" s="691"/>
      <c r="XX258" s="691"/>
      <c r="XY258" s="691"/>
      <c r="XZ258" s="691"/>
      <c r="YA258" s="691"/>
      <c r="YB258" s="691"/>
      <c r="YC258" s="691"/>
      <c r="YD258" s="691"/>
      <c r="YE258" s="691"/>
      <c r="YF258" s="691"/>
      <c r="YG258" s="691"/>
      <c r="YH258" s="691"/>
      <c r="YI258" s="691"/>
      <c r="YJ258" s="691"/>
      <c r="YK258" s="691"/>
      <c r="YL258" s="691"/>
      <c r="YM258" s="691"/>
      <c r="YN258" s="691"/>
      <c r="YO258" s="691"/>
      <c r="YP258" s="691"/>
      <c r="YQ258" s="691"/>
      <c r="YR258" s="691"/>
      <c r="YS258" s="691"/>
      <c r="YT258" s="691"/>
      <c r="YU258" s="691"/>
      <c r="YV258" s="691"/>
      <c r="YW258" s="691"/>
      <c r="YX258" s="691"/>
      <c r="YY258" s="691"/>
      <c r="YZ258" s="691"/>
      <c r="ZA258" s="691"/>
      <c r="ZB258" s="691"/>
      <c r="ZC258" s="691"/>
      <c r="ZD258" s="691"/>
      <c r="ZE258" s="691"/>
      <c r="ZF258" s="691"/>
      <c r="ZG258" s="691"/>
      <c r="ZH258" s="691"/>
      <c r="ZI258" s="691"/>
      <c r="ZJ258" s="691"/>
      <c r="ZK258" s="691"/>
      <c r="ZL258" s="691"/>
      <c r="ZM258" s="691"/>
      <c r="ZN258" s="691"/>
      <c r="ZO258" s="691"/>
      <c r="ZP258" s="691"/>
      <c r="ZQ258" s="691"/>
      <c r="ZR258" s="691"/>
      <c r="ZS258" s="691"/>
      <c r="ZT258" s="691"/>
      <c r="ZU258" s="691"/>
      <c r="ZV258" s="691"/>
      <c r="ZW258" s="691"/>
      <c r="ZX258" s="691"/>
      <c r="ZY258" s="691"/>
      <c r="ZZ258" s="691"/>
      <c r="AAA258" s="691"/>
      <c r="AAB258" s="691"/>
      <c r="AAC258" s="691"/>
      <c r="AAD258" s="691"/>
      <c r="AAE258" s="691"/>
      <c r="AAF258" s="691"/>
      <c r="AAG258" s="691"/>
      <c r="AAH258" s="691"/>
      <c r="AAI258" s="691"/>
      <c r="AAJ258" s="691"/>
      <c r="AAK258" s="691"/>
      <c r="AAL258" s="691"/>
      <c r="AAM258" s="691"/>
      <c r="AAN258" s="691"/>
      <c r="AAO258" s="691"/>
      <c r="AAP258" s="691"/>
      <c r="AAQ258" s="691"/>
      <c r="AAR258" s="691"/>
      <c r="AAS258" s="691"/>
      <c r="AAT258" s="691"/>
      <c r="AAU258" s="691"/>
      <c r="AAV258" s="691"/>
      <c r="AAW258" s="691"/>
      <c r="AAX258" s="691"/>
      <c r="AAY258" s="691"/>
      <c r="AAZ258" s="691"/>
      <c r="ABA258" s="691"/>
      <c r="ABB258" s="691"/>
      <c r="ABC258" s="691"/>
      <c r="ABD258" s="691"/>
      <c r="ABE258" s="691"/>
      <c r="ABF258" s="691"/>
      <c r="ABG258" s="691"/>
      <c r="ABH258" s="691"/>
      <c r="ABI258" s="691"/>
      <c r="ABJ258" s="691"/>
      <c r="ABK258" s="691"/>
      <c r="ABL258" s="691"/>
      <c r="ABM258" s="691"/>
      <c r="ABN258" s="691"/>
      <c r="ABO258" s="691"/>
      <c r="ABP258" s="691"/>
      <c r="ABQ258" s="691"/>
      <c r="ABR258" s="691"/>
      <c r="ABS258" s="691"/>
      <c r="ABT258" s="691"/>
      <c r="ABU258" s="691"/>
      <c r="ABV258" s="691"/>
      <c r="ABW258" s="691"/>
      <c r="ABX258" s="691"/>
      <c r="ABY258" s="691"/>
      <c r="ABZ258" s="691"/>
      <c r="ACA258" s="691"/>
      <c r="ACB258" s="691"/>
      <c r="ACC258" s="691"/>
      <c r="ACD258" s="691"/>
      <c r="ACE258" s="691"/>
      <c r="ACF258" s="691"/>
      <c r="ACG258" s="691"/>
      <c r="ACH258" s="691"/>
      <c r="ACI258" s="691"/>
      <c r="ACJ258" s="691"/>
      <c r="ACK258" s="691"/>
      <c r="ACL258" s="691"/>
      <c r="ACM258" s="691"/>
      <c r="ACN258" s="691"/>
      <c r="ACO258" s="691"/>
      <c r="ACP258" s="691"/>
      <c r="ACQ258" s="691"/>
      <c r="ACR258" s="691"/>
      <c r="ACS258" s="691"/>
      <c r="ACT258" s="691"/>
      <c r="ACU258" s="691"/>
      <c r="ACV258" s="691"/>
      <c r="ACW258" s="691"/>
      <c r="ACX258" s="691"/>
      <c r="ACY258" s="691"/>
      <c r="ACZ258" s="691"/>
      <c r="ADA258" s="691"/>
      <c r="ADB258" s="691"/>
      <c r="ADC258" s="691"/>
      <c r="ADD258" s="691"/>
      <c r="ADE258" s="691"/>
      <c r="ADF258" s="691"/>
      <c r="ADG258" s="691"/>
      <c r="ADH258" s="691"/>
      <c r="ADI258" s="691"/>
      <c r="ADJ258" s="691"/>
      <c r="ADK258" s="691"/>
      <c r="ADL258" s="691"/>
      <c r="ADM258" s="691"/>
      <c r="ADN258" s="691"/>
      <c r="ADO258" s="691"/>
      <c r="ADP258" s="691"/>
      <c r="ADQ258" s="691"/>
      <c r="ADR258" s="691"/>
      <c r="ADS258" s="691"/>
      <c r="ADT258" s="691"/>
      <c r="ADU258" s="691"/>
      <c r="ADV258" s="691"/>
      <c r="ADW258" s="691"/>
      <c r="ADX258" s="691"/>
      <c r="ADY258" s="691"/>
      <c r="ADZ258" s="691"/>
      <c r="AEA258" s="691"/>
      <c r="AEB258" s="691"/>
      <c r="AEC258" s="691"/>
      <c r="AED258" s="691"/>
      <c r="AEE258" s="691"/>
      <c r="AEF258" s="691"/>
      <c r="AEG258" s="691"/>
      <c r="AEH258" s="691"/>
      <c r="AEI258" s="691"/>
      <c r="AEJ258" s="691"/>
      <c r="AEK258" s="691"/>
      <c r="AEL258" s="691"/>
      <c r="AEM258" s="691"/>
      <c r="AEN258" s="691"/>
      <c r="AEO258" s="691"/>
      <c r="AEP258" s="691"/>
      <c r="AEQ258" s="691"/>
      <c r="AER258" s="691"/>
      <c r="AES258" s="691"/>
      <c r="AET258" s="691"/>
      <c r="AEU258" s="691"/>
      <c r="AEV258" s="691"/>
      <c r="AEW258" s="691"/>
      <c r="AEX258" s="691"/>
      <c r="AEY258" s="691"/>
      <c r="AEZ258" s="691"/>
      <c r="AFA258" s="691"/>
      <c r="AFB258" s="691"/>
      <c r="AFC258" s="691"/>
      <c r="AFD258" s="691"/>
      <c r="AFE258" s="691"/>
      <c r="AFF258" s="691"/>
      <c r="AFG258" s="691"/>
      <c r="AFH258" s="691"/>
      <c r="AFI258" s="691"/>
      <c r="AFJ258" s="691"/>
      <c r="AFK258" s="691"/>
      <c r="AFL258" s="691"/>
      <c r="AFM258" s="691"/>
      <c r="AFN258" s="691"/>
      <c r="AFO258" s="691"/>
      <c r="AFP258" s="691"/>
      <c r="AFQ258" s="691"/>
      <c r="AFR258" s="691"/>
      <c r="AFS258" s="691"/>
      <c r="AFT258" s="691"/>
      <c r="AFU258" s="691"/>
      <c r="AFV258" s="691"/>
      <c r="AFW258" s="691"/>
      <c r="AFX258" s="691"/>
      <c r="AFY258" s="691"/>
      <c r="AFZ258" s="691"/>
      <c r="AGA258" s="691"/>
      <c r="AGB258" s="691"/>
      <c r="AGC258" s="691"/>
      <c r="AGD258" s="691"/>
      <c r="AGE258" s="691"/>
      <c r="AGF258" s="691"/>
      <c r="AGG258" s="691"/>
      <c r="AGH258" s="691"/>
      <c r="AGI258" s="691"/>
      <c r="AGJ258" s="691"/>
      <c r="AGK258" s="691"/>
      <c r="AGL258" s="691"/>
      <c r="AGM258" s="691"/>
      <c r="AGN258" s="691"/>
      <c r="AGO258" s="691"/>
      <c r="AGP258" s="691"/>
      <c r="AGQ258" s="691"/>
      <c r="AGR258" s="691"/>
      <c r="AGS258" s="691"/>
      <c r="AGT258" s="691"/>
      <c r="AGU258" s="691"/>
      <c r="AGV258" s="691"/>
      <c r="AGW258" s="691"/>
      <c r="AGX258" s="691"/>
      <c r="AGY258" s="691"/>
      <c r="AGZ258" s="691"/>
      <c r="AHA258" s="691"/>
      <c r="AHB258" s="691"/>
      <c r="AHC258" s="691"/>
      <c r="AHD258" s="691"/>
      <c r="AHE258" s="691"/>
      <c r="AHF258" s="691"/>
      <c r="AHG258" s="691"/>
      <c r="AHH258" s="691"/>
      <c r="AHI258" s="691"/>
      <c r="AHJ258" s="691"/>
      <c r="AHK258" s="691"/>
      <c r="AHL258" s="691"/>
      <c r="AHM258" s="691"/>
      <c r="AHN258" s="691"/>
      <c r="AHO258" s="691"/>
      <c r="AHP258" s="691"/>
      <c r="AHQ258" s="691"/>
      <c r="AHR258" s="691"/>
      <c r="AHS258" s="691"/>
      <c r="AHT258" s="691"/>
      <c r="AHU258" s="691"/>
      <c r="AHV258" s="691"/>
      <c r="AHW258" s="691"/>
      <c r="AHX258" s="691"/>
      <c r="AHY258" s="691"/>
      <c r="AHZ258" s="691"/>
      <c r="AIA258" s="691"/>
      <c r="AIB258" s="691"/>
      <c r="AIC258" s="691"/>
      <c r="AID258" s="691"/>
      <c r="AIE258" s="691"/>
      <c r="AIF258" s="691"/>
      <c r="AIG258" s="691"/>
      <c r="AIH258" s="691"/>
      <c r="AII258" s="691"/>
      <c r="AIJ258" s="691"/>
      <c r="AIK258" s="691"/>
      <c r="AIL258" s="691"/>
      <c r="AIM258" s="691"/>
      <c r="AIN258" s="691"/>
      <c r="AIO258" s="691"/>
      <c r="AIP258" s="691"/>
      <c r="AIQ258" s="691"/>
      <c r="AIR258" s="691"/>
      <c r="AIS258" s="691"/>
      <c r="AIT258" s="691"/>
      <c r="AIU258" s="691"/>
      <c r="AIV258" s="691"/>
      <c r="AIW258" s="691"/>
      <c r="AIX258" s="691"/>
      <c r="AIY258" s="691"/>
      <c r="AIZ258" s="691"/>
      <c r="AJA258" s="691"/>
      <c r="AJB258" s="691"/>
      <c r="AJC258" s="691"/>
      <c r="AJD258" s="691"/>
      <c r="AJE258" s="691"/>
      <c r="AJF258" s="691"/>
      <c r="AJG258" s="691"/>
      <c r="AJH258" s="691"/>
      <c r="AJI258" s="691"/>
      <c r="AJJ258" s="691"/>
      <c r="AJK258" s="691"/>
      <c r="AJL258" s="691"/>
      <c r="AJM258" s="691"/>
      <c r="AJN258" s="691"/>
      <c r="AJO258" s="691"/>
      <c r="AJP258" s="691"/>
      <c r="AJQ258" s="691"/>
      <c r="AJR258" s="691"/>
      <c r="AJS258" s="691"/>
      <c r="AJT258" s="691"/>
      <c r="AJU258" s="691"/>
      <c r="AJV258" s="691"/>
      <c r="AJW258" s="691"/>
      <c r="AJX258" s="691"/>
      <c r="AJY258" s="691"/>
      <c r="AJZ258" s="691"/>
      <c r="AKA258" s="691"/>
      <c r="AKB258" s="691"/>
      <c r="AKC258" s="691"/>
      <c r="AKD258" s="691"/>
      <c r="AKE258" s="691"/>
      <c r="AKF258" s="691"/>
      <c r="AKG258" s="691"/>
      <c r="AKH258" s="691"/>
      <c r="AKI258" s="691"/>
      <c r="AKJ258" s="691"/>
      <c r="AKK258" s="691"/>
      <c r="AKL258" s="691"/>
      <c r="AKM258" s="691"/>
      <c r="AKN258" s="691"/>
      <c r="AKO258" s="691"/>
      <c r="AKP258" s="691"/>
      <c r="AKQ258" s="691"/>
      <c r="AKR258" s="691"/>
      <c r="AKS258" s="691"/>
      <c r="AKT258" s="691"/>
      <c r="AKU258" s="691"/>
      <c r="AKV258" s="691"/>
      <c r="AKW258" s="691"/>
      <c r="AKX258" s="691"/>
      <c r="AKY258" s="691"/>
      <c r="AKZ258" s="691"/>
      <c r="ALA258" s="691"/>
      <c r="ALB258" s="691"/>
      <c r="ALC258" s="691"/>
      <c r="ALD258" s="691"/>
      <c r="ALE258" s="691"/>
      <c r="ALF258" s="691"/>
      <c r="ALG258" s="691"/>
      <c r="ALH258" s="691"/>
      <c r="ALI258" s="691"/>
      <c r="ALJ258" s="691"/>
      <c r="ALK258" s="691"/>
      <c r="ALL258" s="691"/>
      <c r="ALM258" s="691"/>
      <c r="ALN258" s="691"/>
      <c r="ALO258" s="691"/>
      <c r="ALP258" s="691"/>
      <c r="ALQ258" s="691"/>
      <c r="ALR258" s="691"/>
      <c r="ALS258" s="691"/>
      <c r="ALT258" s="691"/>
      <c r="ALU258" s="691"/>
      <c r="ALV258" s="691"/>
      <c r="ALW258" s="691"/>
      <c r="ALX258" s="691"/>
      <c r="ALY258" s="691"/>
      <c r="ALZ258" s="691"/>
      <c r="AMA258" s="691"/>
      <c r="AMB258" s="691"/>
      <c r="AMC258" s="691"/>
      <c r="AMD258" s="691"/>
      <c r="AME258" s="691"/>
      <c r="AMF258" s="691"/>
      <c r="AMG258" s="691"/>
      <c r="AMH258" s="691"/>
      <c r="AMI258" s="691"/>
      <c r="AMJ258" s="691"/>
      <c r="AMK258" s="691"/>
      <c r="AML258" s="691"/>
      <c r="AMM258" s="691"/>
      <c r="AMN258" s="691"/>
      <c r="AMO258" s="691"/>
      <c r="AMP258" s="691"/>
      <c r="AMQ258" s="691"/>
    </row>
    <row r="259" s="691" customFormat="1" ht="15.75" customHeight="1">
      <c r="A259" s="763">
        <f>A255+A258</f>
        <v>2</v>
      </c>
      <c r="B259" s="1084" t="s">
        <v>96</v>
      </c>
      <c r="C259" s="1085" t="s">
        <v>101</v>
      </c>
      <c r="D259" s="1086"/>
      <c r="E259" s="1086"/>
      <c r="F259" s="1086"/>
      <c r="G259" s="1087">
        <f>G255</f>
        <v>6</v>
      </c>
      <c r="H259" s="1087">
        <f t="shared" ref="H259:I259" si="24">H255</f>
        <v>0</v>
      </c>
      <c r="I259" s="1087">
        <f t="shared" si="24"/>
        <v>0</v>
      </c>
      <c r="J259" s="700"/>
      <c r="K259" s="1089"/>
      <c r="L259" s="944">
        <v>2</v>
      </c>
      <c r="M259" s="887"/>
      <c r="N259" s="887"/>
      <c r="O259" s="887"/>
      <c r="P259" s="887"/>
      <c r="Q259" s="816"/>
      <c r="R259" s="925"/>
      <c r="S259" s="926"/>
      <c r="T259" s="820"/>
      <c r="U259" s="858"/>
      <c r="V259" s="859"/>
      <c r="W259" s="860"/>
      <c r="X259" s="861"/>
      <c r="Y259" s="862"/>
      <c r="Z259" s="863"/>
      <c r="AA259" s="864"/>
      <c r="AB259" s="865"/>
      <c r="AC259" s="866"/>
      <c r="AD259" s="867"/>
      <c r="AE259" s="868"/>
      <c r="AF259" s="869"/>
      <c r="AG259" s="870"/>
      <c r="AH259" s="816"/>
      <c r="AI259" s="862"/>
      <c r="AJ259" s="816"/>
      <c r="AK259" s="816"/>
      <c r="AL259" s="690"/>
    </row>
    <row r="260">
      <c r="A260" s="871" t="s">
        <v>228</v>
      </c>
      <c r="B260" s="872"/>
      <c r="C260" s="872"/>
      <c r="D260" s="872"/>
      <c r="E260" s="872"/>
      <c r="F260" s="872"/>
      <c r="G260" s="872"/>
      <c r="H260" s="872"/>
      <c r="I260" s="872"/>
      <c r="J260" s="872"/>
      <c r="K260" s="874"/>
      <c r="L260" s="855"/>
      <c r="M260" s="1029"/>
      <c r="N260" s="1029"/>
      <c r="O260" s="1029"/>
      <c r="P260" s="1029"/>
      <c r="Q260" s="828"/>
      <c r="R260" s="828"/>
      <c r="S260" s="829"/>
      <c r="T260" s="830"/>
      <c r="U260" s="1195"/>
      <c r="V260" s="1196"/>
      <c r="W260" s="1197"/>
      <c r="X260" s="1198"/>
      <c r="Y260" s="1199"/>
      <c r="Z260" s="1200"/>
      <c r="AA260" s="1201"/>
      <c r="AB260" s="1202"/>
      <c r="AC260" s="1203"/>
      <c r="AD260" s="1204"/>
      <c r="AE260" s="868"/>
      <c r="AF260" s="869"/>
      <c r="AG260" s="870"/>
      <c r="AH260" s="833"/>
      <c r="AI260" s="862"/>
      <c r="AJ260" s="833"/>
      <c r="AK260" s="833"/>
    </row>
    <row r="261" ht="42.75" customHeight="1">
      <c r="A261" s="923" t="s">
        <v>120</v>
      </c>
      <c r="B261" s="876"/>
      <c r="C261" s="876"/>
      <c r="D261" s="876"/>
      <c r="E261" s="876"/>
      <c r="F261" s="876"/>
      <c r="G261" s="876"/>
      <c r="H261" s="876"/>
      <c r="I261" s="876"/>
      <c r="J261" s="876"/>
      <c r="K261" s="924"/>
      <c r="L261" s="855"/>
      <c r="M261" s="887"/>
      <c r="N261" s="887"/>
      <c r="O261" s="887"/>
      <c r="P261" s="887"/>
      <c r="Q261" s="832"/>
      <c r="R261" s="832"/>
      <c r="S261" s="842"/>
      <c r="T261" s="775"/>
      <c r="U261" s="780"/>
      <c r="X261" s="843"/>
      <c r="Y261" s="844"/>
      <c r="Z261" s="809"/>
      <c r="AA261" s="845"/>
      <c r="AB261" s="846"/>
      <c r="AC261" s="847"/>
      <c r="AD261" s="848"/>
      <c r="AE261" s="849"/>
      <c r="AF261" s="758"/>
      <c r="AG261" s="850"/>
      <c r="AH261" s="852"/>
      <c r="AI261" s="844"/>
      <c r="AJ261" s="852"/>
      <c r="AK261" s="852"/>
    </row>
    <row r="262" ht="40.5" customHeight="1">
      <c r="A262" s="853">
        <v>1</v>
      </c>
      <c r="B262" s="1462" t="s">
        <v>615</v>
      </c>
      <c r="C262" s="775" t="s">
        <v>616</v>
      </c>
      <c r="D262" s="433">
        <v>100</v>
      </c>
      <c r="E262" s="433"/>
      <c r="F262" s="433" t="s">
        <v>161</v>
      </c>
      <c r="G262" s="777">
        <v>14.6</v>
      </c>
      <c r="H262" s="433">
        <v>8.5</v>
      </c>
      <c r="I262" s="433">
        <v>3</v>
      </c>
      <c r="J262" s="775"/>
      <c r="K262" s="936"/>
      <c r="L262" s="855"/>
      <c r="M262" s="887">
        <v>1</v>
      </c>
      <c r="N262" s="887"/>
      <c r="O262" s="887"/>
      <c r="P262" s="887"/>
      <c r="Q262" s="832"/>
      <c r="R262" s="987">
        <v>1</v>
      </c>
      <c r="S262" s="926"/>
      <c r="T262" s="820">
        <v>1</v>
      </c>
      <c r="U262" s="858"/>
      <c r="V262" s="859"/>
      <c r="W262" s="860"/>
      <c r="X262" s="861"/>
      <c r="Y262" s="862"/>
      <c r="Z262" s="863"/>
      <c r="AA262" s="864"/>
      <c r="AB262" s="865"/>
      <c r="AC262" s="866"/>
      <c r="AD262" s="867"/>
      <c r="AE262" s="868"/>
      <c r="AF262" s="869"/>
      <c r="AG262" s="870"/>
      <c r="AH262" s="832"/>
      <c r="AI262" s="862"/>
      <c r="AJ262" s="832"/>
      <c r="AK262" s="832"/>
    </row>
    <row r="263" ht="15.75" customHeight="1">
      <c r="A263" s="1463">
        <v>2</v>
      </c>
      <c r="B263" s="1464" t="s">
        <v>233</v>
      </c>
      <c r="C263" s="1026" t="s">
        <v>439</v>
      </c>
      <c r="D263" s="949"/>
      <c r="E263" s="949">
        <v>1000</v>
      </c>
      <c r="F263" s="949">
        <v>2024</v>
      </c>
      <c r="G263" s="1027">
        <v>6</v>
      </c>
      <c r="H263" s="1026"/>
      <c r="I263" s="955"/>
      <c r="J263" s="1026"/>
      <c r="K263" s="1465"/>
      <c r="L263" s="855"/>
      <c r="M263" s="887"/>
      <c r="N263" s="887">
        <v>1</v>
      </c>
      <c r="O263" s="887"/>
      <c r="P263" s="887"/>
      <c r="Q263" s="832"/>
      <c r="R263" s="987">
        <v>1</v>
      </c>
      <c r="S263" s="926"/>
      <c r="T263" s="820"/>
      <c r="U263" s="858"/>
      <c r="V263" s="859"/>
      <c r="W263" s="860"/>
      <c r="X263" s="861"/>
      <c r="Y263" s="862"/>
      <c r="Z263" s="863"/>
      <c r="AA263" s="864"/>
      <c r="AB263" s="865"/>
      <c r="AC263" s="866"/>
      <c r="AD263" s="867">
        <v>1</v>
      </c>
      <c r="AE263" s="868"/>
      <c r="AF263" s="869"/>
      <c r="AG263" s="870"/>
      <c r="AH263" s="832"/>
      <c r="AI263" s="862"/>
      <c r="AJ263" s="832"/>
      <c r="AK263" s="832"/>
    </row>
    <row r="264" ht="24">
      <c r="A264" s="1090">
        <v>3</v>
      </c>
      <c r="B264" s="1466" t="s">
        <v>617</v>
      </c>
      <c r="C264" s="849" t="s">
        <v>618</v>
      </c>
      <c r="D264" s="849"/>
      <c r="E264" s="1091" t="s">
        <v>619</v>
      </c>
      <c r="F264" s="1091">
        <v>2024</v>
      </c>
      <c r="G264" s="1092">
        <v>8</v>
      </c>
      <c r="H264" s="849"/>
      <c r="I264" s="1467"/>
      <c r="J264" s="849"/>
      <c r="K264" s="1468"/>
      <c r="L264" s="855"/>
      <c r="M264" s="887"/>
      <c r="N264" s="887">
        <v>1</v>
      </c>
      <c r="O264" s="887"/>
      <c r="P264" s="887"/>
      <c r="Q264" s="832"/>
      <c r="R264" s="987">
        <v>1</v>
      </c>
      <c r="S264" s="926"/>
      <c r="T264" s="820"/>
      <c r="U264" s="858"/>
      <c r="V264" s="859"/>
      <c r="W264" s="860"/>
      <c r="X264" s="861"/>
      <c r="Y264" s="862"/>
      <c r="Z264" s="863"/>
      <c r="AA264" s="864"/>
      <c r="AB264" s="865"/>
      <c r="AC264" s="866"/>
      <c r="AD264" s="867"/>
      <c r="AE264" s="868"/>
      <c r="AF264" s="869"/>
      <c r="AG264" s="870"/>
      <c r="AH264" s="832"/>
      <c r="AI264" s="862">
        <v>1</v>
      </c>
      <c r="AJ264" s="870"/>
      <c r="AK264" s="832"/>
      <c r="AL264" s="669">
        <v>3</v>
      </c>
    </row>
    <row r="265">
      <c r="A265" s="1463">
        <v>4</v>
      </c>
      <c r="B265" s="1464" t="s">
        <v>620</v>
      </c>
      <c r="C265" s="1026" t="s">
        <v>621</v>
      </c>
      <c r="D265" s="1026"/>
      <c r="E265" s="1026">
        <v>700</v>
      </c>
      <c r="F265" s="949" t="s">
        <v>66</v>
      </c>
      <c r="G265" s="1027">
        <v>5</v>
      </c>
      <c r="H265" s="1026"/>
      <c r="I265" s="955"/>
      <c r="J265" s="1026"/>
      <c r="K265" s="1465"/>
      <c r="L265" s="1233"/>
      <c r="M265" s="1182"/>
      <c r="N265" s="1182">
        <v>1</v>
      </c>
      <c r="O265" s="1182"/>
      <c r="P265" s="1182"/>
      <c r="Q265" s="832"/>
      <c r="R265" s="987">
        <v>1</v>
      </c>
      <c r="S265" s="926"/>
      <c r="T265" s="820"/>
      <c r="U265" s="858"/>
      <c r="V265" s="859"/>
      <c r="W265" s="860"/>
      <c r="X265" s="861"/>
      <c r="Y265" s="862"/>
      <c r="Z265" s="863"/>
      <c r="AA265" s="864"/>
      <c r="AB265" s="865"/>
      <c r="AC265" s="866"/>
      <c r="AD265" s="867">
        <v>1</v>
      </c>
      <c r="AE265" s="868"/>
      <c r="AF265" s="869"/>
      <c r="AG265" s="870"/>
      <c r="AH265" s="832"/>
      <c r="AI265" s="862"/>
      <c r="AJ265" s="832"/>
      <c r="AK265" s="832"/>
    </row>
    <row r="266">
      <c r="A266" s="853">
        <v>5</v>
      </c>
      <c r="B266" s="1350" t="s">
        <v>622</v>
      </c>
      <c r="C266" s="1350" t="s">
        <v>623</v>
      </c>
      <c r="D266" s="1350"/>
      <c r="E266" s="1350"/>
      <c r="F266" s="1351" t="s">
        <v>66</v>
      </c>
      <c r="G266" s="1352">
        <v>15</v>
      </c>
      <c r="H266" s="1116">
        <v>10</v>
      </c>
      <c r="I266" s="1114">
        <v>5</v>
      </c>
      <c r="J266" s="844"/>
      <c r="K266" s="1469"/>
      <c r="L266" s="855"/>
      <c r="M266" s="887"/>
      <c r="N266" s="887"/>
      <c r="O266" s="887"/>
      <c r="P266" s="887">
        <v>1</v>
      </c>
      <c r="Q266" s="832"/>
      <c r="R266" s="987">
        <v>1</v>
      </c>
      <c r="S266" s="926"/>
      <c r="T266" s="820"/>
      <c r="U266" s="858"/>
      <c r="V266" s="859"/>
      <c r="W266" s="860"/>
      <c r="X266" s="861"/>
      <c r="Y266" s="862"/>
      <c r="Z266" s="863"/>
      <c r="AA266" s="864">
        <v>1</v>
      </c>
      <c r="AB266" s="865"/>
      <c r="AC266" s="866"/>
      <c r="AD266" s="867"/>
      <c r="AE266" s="868"/>
      <c r="AF266" s="869"/>
      <c r="AG266" s="870"/>
      <c r="AH266" s="832"/>
      <c r="AI266" s="862"/>
      <c r="AJ266" s="832"/>
      <c r="AK266" s="832"/>
    </row>
    <row r="267" ht="15.75" customHeight="1">
      <c r="A267" s="949">
        <v>6</v>
      </c>
      <c r="B267" s="1147" t="s">
        <v>235</v>
      </c>
      <c r="C267" s="1026" t="s">
        <v>624</v>
      </c>
      <c r="D267" s="949"/>
      <c r="E267" s="949">
        <v>1000</v>
      </c>
      <c r="F267" s="949">
        <v>2024</v>
      </c>
      <c r="G267" s="1027">
        <v>1.5</v>
      </c>
      <c r="H267" s="1470"/>
      <c r="I267" s="1470"/>
      <c r="J267" s="949"/>
      <c r="K267" s="1028"/>
      <c r="L267" s="1104">
        <v>89</v>
      </c>
      <c r="M267" s="1105"/>
      <c r="N267" s="1105">
        <v>1</v>
      </c>
      <c r="O267" s="1105"/>
      <c r="P267" s="1105"/>
      <c r="Q267" s="832"/>
      <c r="R267" s="669">
        <v>1</v>
      </c>
      <c r="T267" s="820"/>
      <c r="U267" s="858"/>
      <c r="V267" s="859"/>
      <c r="W267" s="860"/>
      <c r="X267" s="861"/>
      <c r="Y267" s="862"/>
      <c r="Z267" s="863"/>
      <c r="AA267" s="864"/>
      <c r="AB267" s="865"/>
      <c r="AC267" s="866"/>
      <c r="AD267" s="867">
        <v>1</v>
      </c>
      <c r="AE267" s="868"/>
      <c r="AF267" s="869"/>
      <c r="AG267" s="870"/>
      <c r="AH267" s="832"/>
      <c r="AI267" s="862"/>
      <c r="AJ267" s="832"/>
      <c r="AK267" s="832"/>
    </row>
    <row r="268" ht="31.5" customHeight="1">
      <c r="A268" s="724">
        <v>7</v>
      </c>
      <c r="B268" s="1471" t="s">
        <v>229</v>
      </c>
      <c r="C268" s="844" t="s">
        <v>230</v>
      </c>
      <c r="D268" s="1116"/>
      <c r="E268" s="1116"/>
      <c r="F268" s="1116">
        <v>2024</v>
      </c>
      <c r="G268" s="1117">
        <v>1.8</v>
      </c>
      <c r="H268" s="1472"/>
      <c r="I268" s="1472"/>
      <c r="J268" s="1116"/>
      <c r="K268" s="1473"/>
      <c r="L268" s="1104"/>
      <c r="M268" s="1105"/>
      <c r="N268" s="1105"/>
      <c r="O268" s="1105">
        <v>1</v>
      </c>
      <c r="P268" s="1105"/>
      <c r="Q268" s="832"/>
      <c r="R268" s="987">
        <v>1</v>
      </c>
      <c r="S268" s="926"/>
      <c r="T268" s="820"/>
      <c r="U268" s="858"/>
      <c r="V268" s="859"/>
      <c r="W268" s="860"/>
      <c r="X268" s="861"/>
      <c r="Y268" s="862"/>
      <c r="Z268" s="863"/>
      <c r="AA268" s="864"/>
      <c r="AB268" s="865"/>
      <c r="AC268" s="866"/>
      <c r="AD268" s="867"/>
      <c r="AE268" s="868"/>
      <c r="AF268" s="869"/>
      <c r="AG268" s="870"/>
      <c r="AH268" s="832"/>
      <c r="AI268" s="862">
        <v>1</v>
      </c>
      <c r="AJ268" s="870"/>
      <c r="AK268" s="832"/>
      <c r="AL268" s="669">
        <v>4</v>
      </c>
    </row>
    <row r="269" s="691" customFormat="1" ht="31.5" customHeight="1">
      <c r="A269" s="724">
        <v>8</v>
      </c>
      <c r="B269" s="1227" t="s">
        <v>625</v>
      </c>
      <c r="C269" s="723" t="s">
        <v>621</v>
      </c>
      <c r="D269" s="724"/>
      <c r="E269" s="724">
        <v>700</v>
      </c>
      <c r="F269" s="724" t="s">
        <v>467</v>
      </c>
      <c r="G269" s="725">
        <v>20</v>
      </c>
      <c r="H269" s="1474"/>
      <c r="I269" s="1474"/>
      <c r="J269" s="724"/>
      <c r="K269" s="854"/>
      <c r="L269" s="855"/>
      <c r="M269" s="887"/>
      <c r="N269" s="887"/>
      <c r="O269" s="887"/>
      <c r="P269" s="887"/>
      <c r="Q269" s="816"/>
      <c r="R269" s="925"/>
      <c r="S269" s="926"/>
      <c r="T269" s="820"/>
      <c r="U269" s="858"/>
      <c r="V269" s="859"/>
      <c r="W269" s="860"/>
      <c r="X269" s="861"/>
      <c r="Y269" s="862"/>
      <c r="Z269" s="863"/>
      <c r="AA269" s="864"/>
      <c r="AB269" s="865"/>
      <c r="AC269" s="866"/>
      <c r="AD269" s="867"/>
      <c r="AE269" s="868"/>
      <c r="AF269" s="869"/>
      <c r="AG269" s="870"/>
      <c r="AH269" s="816"/>
      <c r="AI269" s="862"/>
      <c r="AJ269" s="816"/>
      <c r="AK269" s="816"/>
      <c r="AL269" s="690"/>
    </row>
    <row r="270" s="691" customFormat="1" ht="31.5" customHeight="1">
      <c r="A270" s="724">
        <v>9</v>
      </c>
      <c r="B270" s="1227" t="s">
        <v>626</v>
      </c>
      <c r="C270" s="723" t="s">
        <v>627</v>
      </c>
      <c r="D270" s="724"/>
      <c r="E270" s="724"/>
      <c r="F270" s="724" t="s">
        <v>467</v>
      </c>
      <c r="G270" s="725">
        <v>15</v>
      </c>
      <c r="H270" s="1474"/>
      <c r="I270" s="1474"/>
      <c r="J270" s="724"/>
      <c r="K270" s="854"/>
      <c r="L270" s="1104"/>
      <c r="M270" s="1105"/>
      <c r="N270" s="1105"/>
      <c r="O270" s="1105"/>
      <c r="P270" s="1105"/>
      <c r="Q270" s="816"/>
      <c r="R270" s="925"/>
      <c r="S270" s="926"/>
      <c r="T270" s="820"/>
      <c r="U270" s="858"/>
      <c r="V270" s="859"/>
      <c r="W270" s="860"/>
      <c r="X270" s="861"/>
      <c r="Y270" s="862"/>
      <c r="Z270" s="863"/>
      <c r="AA270" s="864"/>
      <c r="AB270" s="865"/>
      <c r="AC270" s="866"/>
      <c r="AD270" s="867"/>
      <c r="AE270" s="868"/>
      <c r="AF270" s="869"/>
      <c r="AG270" s="870"/>
      <c r="AH270" s="816"/>
      <c r="AI270" s="862"/>
      <c r="AJ270" s="816"/>
      <c r="AK270" s="816"/>
      <c r="AL270" s="690"/>
    </row>
    <row r="271" ht="31.5" customHeight="1">
      <c r="A271" s="763">
        <v>7</v>
      </c>
      <c r="B271" s="762" t="s">
        <v>70</v>
      </c>
      <c r="C271" s="762"/>
      <c r="D271" s="763">
        <f>SUM(D262:D268)</f>
        <v>100</v>
      </c>
      <c r="E271" s="763">
        <f>SUM(E262:E268)</f>
        <v>2700</v>
      </c>
      <c r="F271" s="763">
        <v>7</v>
      </c>
      <c r="G271" s="764">
        <f>SUM(G262:G268)</f>
        <v>51.899999999999999</v>
      </c>
      <c r="H271" s="763">
        <f>SUM(H262:H268)</f>
        <v>18.5</v>
      </c>
      <c r="I271" s="763">
        <f>SUM(I262:I268)</f>
        <v>8</v>
      </c>
      <c r="J271" s="724"/>
      <c r="K271" s="854"/>
      <c r="L271" s="1104">
        <v>50</v>
      </c>
      <c r="M271" s="1105"/>
      <c r="N271" s="1105"/>
      <c r="O271" s="1105"/>
      <c r="P271" s="1105"/>
      <c r="Q271" s="832"/>
      <c r="R271" s="987"/>
      <c r="S271" s="926"/>
      <c r="T271" s="820"/>
      <c r="U271" s="858"/>
      <c r="V271" s="859"/>
      <c r="W271" s="860"/>
      <c r="X271" s="861"/>
      <c r="Y271" s="862"/>
      <c r="Z271" s="863"/>
      <c r="AA271" s="864"/>
      <c r="AB271" s="865"/>
      <c r="AC271" s="866"/>
      <c r="AD271" s="867"/>
      <c r="AE271" s="868"/>
      <c r="AF271" s="869"/>
      <c r="AG271" s="870"/>
      <c r="AH271" s="832"/>
      <c r="AI271" s="862"/>
      <c r="AJ271" s="832"/>
      <c r="AK271" s="832"/>
    </row>
    <row r="272" ht="18" customHeight="1">
      <c r="A272" s="1426" t="s">
        <v>120</v>
      </c>
      <c r="B272" s="1427"/>
      <c r="C272" s="1427"/>
      <c r="D272" s="1427"/>
      <c r="E272" s="1427"/>
      <c r="F272" s="1427"/>
      <c r="G272" s="1427"/>
      <c r="H272" s="1427"/>
      <c r="I272" s="1427"/>
      <c r="J272" s="1428"/>
      <c r="K272" s="1429"/>
      <c r="L272" s="1104">
        <v>40</v>
      </c>
      <c r="M272" s="1105"/>
      <c r="N272" s="1105"/>
      <c r="O272" s="1105"/>
      <c r="P272" s="1105"/>
      <c r="Q272" s="832"/>
      <c r="R272" s="987"/>
      <c r="S272" s="926"/>
      <c r="T272" s="820"/>
      <c r="U272" s="858"/>
      <c r="V272" s="859"/>
      <c r="W272" s="860"/>
      <c r="X272" s="861"/>
      <c r="Y272" s="862"/>
      <c r="Z272" s="863"/>
      <c r="AA272" s="864"/>
      <c r="AB272" s="865"/>
      <c r="AC272" s="866"/>
      <c r="AD272" s="867"/>
      <c r="AE272" s="868"/>
      <c r="AF272" s="869"/>
      <c r="AG272" s="870"/>
      <c r="AH272" s="832"/>
      <c r="AI272" s="862"/>
      <c r="AJ272" s="832"/>
      <c r="AK272" s="832"/>
    </row>
    <row r="273">
      <c r="A273" s="724">
        <v>1</v>
      </c>
      <c r="B273" s="1475" t="s">
        <v>235</v>
      </c>
      <c r="C273" s="784" t="s">
        <v>236</v>
      </c>
      <c r="D273" s="785">
        <v>150</v>
      </c>
      <c r="E273" s="785"/>
      <c r="F273" s="785" t="s">
        <v>66</v>
      </c>
      <c r="G273" s="786">
        <v>5</v>
      </c>
      <c r="H273" s="785"/>
      <c r="I273" s="785"/>
      <c r="J273" s="1209"/>
      <c r="K273" s="1210"/>
      <c r="L273" s="1104"/>
      <c r="M273" s="1105">
        <v>1</v>
      </c>
      <c r="N273" s="1105"/>
      <c r="O273" s="1105"/>
      <c r="P273" s="1105"/>
      <c r="Q273" s="832">
        <v>1</v>
      </c>
      <c r="R273" s="987"/>
      <c r="S273" s="926"/>
      <c r="T273" s="820"/>
      <c r="U273" s="858"/>
      <c r="V273" s="859">
        <v>1</v>
      </c>
      <c r="W273" s="860"/>
      <c r="X273" s="861"/>
      <c r="Y273" s="862"/>
      <c r="Z273" s="863"/>
      <c r="AA273" s="864"/>
      <c r="AB273" s="865"/>
      <c r="AC273" s="866"/>
      <c r="AD273" s="867"/>
      <c r="AE273" s="868"/>
      <c r="AF273" s="869"/>
      <c r="AG273" s="870"/>
      <c r="AH273" s="832"/>
      <c r="AI273" s="862"/>
      <c r="AJ273" s="832"/>
      <c r="AK273" s="832"/>
    </row>
    <row r="274" ht="24">
      <c r="A274" s="949">
        <v>2</v>
      </c>
      <c r="B274" s="1026" t="s">
        <v>628</v>
      </c>
      <c r="C274" s="1026" t="s">
        <v>629</v>
      </c>
      <c r="D274" s="949"/>
      <c r="E274" s="949">
        <v>1000</v>
      </c>
      <c r="F274" s="949" t="s">
        <v>66</v>
      </c>
      <c r="G274" s="1027">
        <v>4</v>
      </c>
      <c r="H274" s="949"/>
      <c r="I274" s="949"/>
      <c r="J274" s="1476"/>
      <c r="K274" s="1028"/>
      <c r="L274" s="1104"/>
      <c r="M274" s="1105"/>
      <c r="N274" s="1105">
        <v>1</v>
      </c>
      <c r="O274" s="1105"/>
      <c r="P274" s="1105"/>
      <c r="Q274" s="832">
        <v>1</v>
      </c>
      <c r="R274" s="987"/>
      <c r="S274" s="926"/>
      <c r="T274" s="820"/>
      <c r="U274" s="858"/>
      <c r="V274" s="859"/>
      <c r="W274" s="860"/>
      <c r="X274" s="861"/>
      <c r="Y274" s="862"/>
      <c r="Z274" s="863"/>
      <c r="AA274" s="864"/>
      <c r="AB274" s="865"/>
      <c r="AC274" s="866"/>
      <c r="AD274" s="867">
        <v>1</v>
      </c>
      <c r="AE274" s="868"/>
      <c r="AF274" s="869"/>
      <c r="AG274" s="870"/>
      <c r="AH274" s="832"/>
      <c r="AI274" s="862"/>
      <c r="AJ274" s="832"/>
      <c r="AK274" s="832"/>
    </row>
    <row r="275" ht="18.75" customHeight="1">
      <c r="A275" s="1073">
        <v>2</v>
      </c>
      <c r="B275" s="1022" t="s">
        <v>70</v>
      </c>
      <c r="C275" s="1235"/>
      <c r="D275" s="1477"/>
      <c r="E275" s="1477"/>
      <c r="F275" s="1477">
        <v>2</v>
      </c>
      <c r="G275" s="1478">
        <f>SUM(G273:G274)</f>
        <v>9</v>
      </c>
      <c r="H275" s="1477">
        <f t="shared" ref="H275:I275" si="25">SUM(H273:H274)</f>
        <v>0</v>
      </c>
      <c r="I275" s="1477">
        <f t="shared" si="25"/>
        <v>0</v>
      </c>
      <c r="J275" s="971"/>
      <c r="K275" s="943"/>
      <c r="L275" s="1104"/>
      <c r="M275" s="1105"/>
      <c r="N275" s="1105"/>
      <c r="O275" s="1105"/>
      <c r="P275" s="1105"/>
      <c r="Q275" s="832"/>
      <c r="R275" s="987"/>
      <c r="S275" s="926"/>
      <c r="T275" s="820"/>
      <c r="U275" s="858"/>
      <c r="V275" s="859"/>
      <c r="W275" s="860"/>
      <c r="X275" s="861"/>
      <c r="Y275" s="862"/>
      <c r="Z275" s="863"/>
      <c r="AA275" s="864"/>
      <c r="AB275" s="865"/>
      <c r="AC275" s="866"/>
      <c r="AD275" s="867"/>
      <c r="AE275" s="868"/>
      <c r="AF275" s="869"/>
      <c r="AG275" s="870"/>
      <c r="AH275" s="832"/>
      <c r="AI275" s="862"/>
      <c r="AJ275" s="832"/>
      <c r="AK275" s="832"/>
    </row>
    <row r="276" s="691" customFormat="1" ht="18.75" customHeight="1">
      <c r="A276" s="1015">
        <f>A271+A275</f>
        <v>9</v>
      </c>
      <c r="B276" s="1140" t="s">
        <v>96</v>
      </c>
      <c r="C276" s="1235"/>
      <c r="D276" s="1477"/>
      <c r="E276" s="1477"/>
      <c r="F276" s="1477">
        <v>9</v>
      </c>
      <c r="G276" s="1478">
        <f>G275+G271</f>
        <v>60.899999999999999</v>
      </c>
      <c r="H276" s="1478">
        <f t="shared" ref="H276:I276" si="26">H275+H271</f>
        <v>18.5</v>
      </c>
      <c r="I276" s="1478">
        <f t="shared" si="26"/>
        <v>8</v>
      </c>
      <c r="J276" s="853"/>
      <c r="K276" s="854"/>
      <c r="L276" s="1479">
        <v>9</v>
      </c>
      <c r="M276" s="1105"/>
      <c r="N276" s="1105"/>
      <c r="O276" s="1105"/>
      <c r="P276" s="1105"/>
      <c r="Q276" s="816"/>
      <c r="R276" s="925"/>
      <c r="S276" s="926"/>
      <c r="T276" s="820"/>
      <c r="U276" s="858"/>
      <c r="V276" s="859"/>
      <c r="W276" s="860"/>
      <c r="X276" s="861"/>
      <c r="Y276" s="862"/>
      <c r="Z276" s="863"/>
      <c r="AA276" s="864"/>
      <c r="AB276" s="865"/>
      <c r="AC276" s="866"/>
      <c r="AD276" s="867"/>
      <c r="AE276" s="868"/>
      <c r="AF276" s="869"/>
      <c r="AG276" s="870"/>
      <c r="AH276" s="816"/>
      <c r="AI276" s="862"/>
      <c r="AJ276" s="816"/>
      <c r="AK276" s="816"/>
      <c r="AL276" s="690"/>
    </row>
    <row r="277" s="691" customFormat="1">
      <c r="A277" s="1015" t="s">
        <v>238</v>
      </c>
      <c r="B277" s="1480"/>
      <c r="C277" s="1480"/>
      <c r="D277" s="1480"/>
      <c r="E277" s="1480"/>
      <c r="F277" s="1480"/>
      <c r="G277" s="1480"/>
      <c r="H277" s="1480"/>
      <c r="I277" s="1480"/>
      <c r="J277" s="1480"/>
      <c r="K277" s="1481"/>
      <c r="L277" s="855"/>
      <c r="M277" s="887"/>
      <c r="N277" s="887"/>
      <c r="O277" s="887"/>
      <c r="P277" s="887"/>
      <c r="Q277" s="816"/>
      <c r="R277" s="925"/>
      <c r="S277" s="926"/>
      <c r="T277" s="820"/>
      <c r="U277" s="858"/>
      <c r="V277" s="859"/>
      <c r="W277" s="860"/>
      <c r="X277" s="861"/>
      <c r="Y277" s="862"/>
      <c r="Z277" s="863"/>
      <c r="AA277" s="864"/>
      <c r="AB277" s="865"/>
      <c r="AC277" s="866"/>
      <c r="AD277" s="867"/>
      <c r="AE277" s="868"/>
      <c r="AF277" s="869"/>
      <c r="AG277" s="870"/>
      <c r="AH277" s="816"/>
      <c r="AI277" s="862"/>
      <c r="AJ277" s="816"/>
      <c r="AK277" s="816"/>
      <c r="AL277" s="690"/>
    </row>
    <row r="278" ht="18.75" customHeight="1">
      <c r="A278" s="923" t="s">
        <v>175</v>
      </c>
      <c r="B278" s="876"/>
      <c r="C278" s="876"/>
      <c r="D278" s="876"/>
      <c r="E278" s="876"/>
      <c r="F278" s="876"/>
      <c r="G278" s="876"/>
      <c r="H278" s="876"/>
      <c r="I278" s="876"/>
      <c r="J278" s="877"/>
      <c r="K278" s="924"/>
      <c r="L278" s="855"/>
      <c r="M278" s="887"/>
      <c r="N278" s="887"/>
      <c r="O278" s="887"/>
      <c r="P278" s="887"/>
      <c r="Q278" s="832"/>
      <c r="R278" s="987"/>
      <c r="S278" s="926"/>
      <c r="T278" s="820"/>
      <c r="U278" s="858"/>
      <c r="V278" s="859"/>
      <c r="W278" s="860"/>
      <c r="X278" s="861"/>
      <c r="Y278" s="862"/>
      <c r="Z278" s="863"/>
      <c r="AA278" s="864"/>
      <c r="AB278" s="865"/>
      <c r="AC278" s="866"/>
      <c r="AD278" s="867"/>
      <c r="AE278" s="868"/>
      <c r="AF278" s="869"/>
      <c r="AG278" s="870"/>
      <c r="AH278" s="832"/>
      <c r="AI278" s="862"/>
      <c r="AJ278" s="832"/>
      <c r="AK278" s="832"/>
    </row>
    <row r="279" ht="63" customHeight="1">
      <c r="A279" s="1414">
        <v>1</v>
      </c>
      <c r="B279" s="1482" t="s">
        <v>630</v>
      </c>
      <c r="C279" s="1483" t="s">
        <v>631</v>
      </c>
      <c r="D279" s="790"/>
      <c r="E279" s="1133" t="s">
        <v>632</v>
      </c>
      <c r="F279" s="1133" t="s">
        <v>633</v>
      </c>
      <c r="G279" s="729">
        <v>281</v>
      </c>
      <c r="H279" s="1133">
        <v>225</v>
      </c>
      <c r="I279" s="1133">
        <v>2</v>
      </c>
      <c r="J279" s="1133" t="s">
        <v>634</v>
      </c>
      <c r="K279" s="1417"/>
      <c r="L279" s="1138">
        <v>50</v>
      </c>
      <c r="M279" s="1139"/>
      <c r="N279" s="1139"/>
      <c r="O279" s="1139"/>
      <c r="P279" s="1139"/>
      <c r="Q279" s="832"/>
      <c r="R279" s="987"/>
      <c r="S279" s="926"/>
      <c r="T279" s="820"/>
      <c r="U279" s="858"/>
      <c r="V279" s="859"/>
      <c r="W279" s="860"/>
      <c r="X279" s="861"/>
      <c r="Y279" s="862"/>
      <c r="Z279" s="863"/>
      <c r="AA279" s="864"/>
      <c r="AB279" s="865"/>
      <c r="AC279" s="866"/>
      <c r="AD279" s="867"/>
      <c r="AE279" s="868"/>
      <c r="AF279" s="869"/>
      <c r="AG279" s="870"/>
      <c r="AH279" s="832"/>
      <c r="AI279" s="862"/>
      <c r="AJ279" s="832"/>
      <c r="AK279" s="832"/>
    </row>
    <row r="280" ht="29.25" customHeight="1">
      <c r="A280" s="1414">
        <v>2</v>
      </c>
      <c r="B280" s="1484" t="s">
        <v>241</v>
      </c>
      <c r="C280" s="851" t="s">
        <v>259</v>
      </c>
      <c r="D280" s="1160"/>
      <c r="E280" s="1485">
        <v>6000</v>
      </c>
      <c r="F280" s="1485" t="s">
        <v>64</v>
      </c>
      <c r="G280" s="1486">
        <v>10</v>
      </c>
      <c r="H280" s="1485">
        <v>8</v>
      </c>
      <c r="I280" s="1485">
        <v>2</v>
      </c>
      <c r="J280" s="1487" t="s">
        <v>635</v>
      </c>
      <c r="K280" s="1488"/>
      <c r="L280" s="1104">
        <v>85</v>
      </c>
      <c r="M280" s="1105"/>
      <c r="N280" s="1105"/>
      <c r="O280" s="1105">
        <v>1</v>
      </c>
      <c r="P280" s="1105"/>
      <c r="Q280" s="832"/>
      <c r="R280" s="987">
        <v>1</v>
      </c>
      <c r="S280" s="926"/>
      <c r="T280" s="820"/>
      <c r="U280" s="858"/>
      <c r="V280" s="859"/>
      <c r="W280" s="860"/>
      <c r="X280" s="861"/>
      <c r="Y280" s="862"/>
      <c r="Z280" s="863"/>
      <c r="AA280" s="864"/>
      <c r="AB280" s="865"/>
      <c r="AC280" s="866"/>
      <c r="AD280" s="867"/>
      <c r="AE280" s="868"/>
      <c r="AF280" s="869"/>
      <c r="AG280" s="870"/>
      <c r="AH280" s="832">
        <v>1</v>
      </c>
      <c r="AI280" s="862"/>
      <c r="AJ280" s="832"/>
      <c r="AK280" s="832"/>
    </row>
    <row r="281" ht="36" customHeight="1">
      <c r="A281" s="1414">
        <v>3</v>
      </c>
      <c r="B281" s="1489" t="s">
        <v>636</v>
      </c>
      <c r="C281" s="844" t="s">
        <v>637</v>
      </c>
      <c r="D281" s="1116"/>
      <c r="E281" s="1114"/>
      <c r="F281" s="1114">
        <v>2024</v>
      </c>
      <c r="G281" s="1490">
        <v>5</v>
      </c>
      <c r="H281" s="1114">
        <v>4</v>
      </c>
      <c r="I281" s="1114">
        <v>2</v>
      </c>
      <c r="J281" s="1491" t="s">
        <v>638</v>
      </c>
      <c r="K281" s="1120"/>
      <c r="L281" s="855"/>
      <c r="M281" s="887"/>
      <c r="N281" s="887"/>
      <c r="O281" s="887">
        <v>1</v>
      </c>
      <c r="P281" s="887"/>
      <c r="Q281" s="832"/>
      <c r="R281" s="987">
        <v>1</v>
      </c>
      <c r="S281" s="926"/>
      <c r="T281" s="820"/>
      <c r="U281" s="858"/>
      <c r="V281" s="859"/>
      <c r="W281" s="860"/>
      <c r="X281" s="861"/>
      <c r="Y281" s="862"/>
      <c r="Z281" s="863"/>
      <c r="AA281" s="864"/>
      <c r="AB281" s="865"/>
      <c r="AC281" s="866"/>
      <c r="AD281" s="867"/>
      <c r="AE281" s="868"/>
      <c r="AF281" s="869"/>
      <c r="AG281" s="870"/>
      <c r="AH281" s="832"/>
      <c r="AI281" s="862">
        <v>1</v>
      </c>
      <c r="AJ281" s="870"/>
      <c r="AK281" s="832"/>
      <c r="AL281" s="669">
        <v>5</v>
      </c>
    </row>
    <row r="282" ht="36" customHeight="1">
      <c r="A282" s="1414">
        <v>4</v>
      </c>
      <c r="B282" s="1489" t="s">
        <v>239</v>
      </c>
      <c r="C282" s="844" t="s">
        <v>240</v>
      </c>
      <c r="D282" s="1116">
        <v>15</v>
      </c>
      <c r="E282" s="1114">
        <v>150</v>
      </c>
      <c r="F282" s="1114" t="s">
        <v>161</v>
      </c>
      <c r="G282" s="1490">
        <v>20</v>
      </c>
      <c r="H282" s="1114">
        <v>10</v>
      </c>
      <c r="I282" s="1114">
        <v>10</v>
      </c>
      <c r="J282" s="1492"/>
      <c r="K282" s="1120"/>
      <c r="L282" s="929">
        <v>90</v>
      </c>
      <c r="M282" s="930"/>
      <c r="N282" s="930"/>
      <c r="O282" s="930"/>
      <c r="P282" s="930">
        <v>1</v>
      </c>
      <c r="Q282" s="832"/>
      <c r="R282" s="987">
        <v>1</v>
      </c>
      <c r="S282" s="926"/>
      <c r="T282" s="820"/>
      <c r="U282" s="858"/>
      <c r="V282" s="859"/>
      <c r="W282" s="860"/>
      <c r="X282" s="861"/>
      <c r="Y282" s="862"/>
      <c r="Z282" s="863"/>
      <c r="AA282" s="864"/>
      <c r="AB282" s="865"/>
      <c r="AC282" s="866"/>
      <c r="AD282" s="867"/>
      <c r="AE282" s="868"/>
      <c r="AF282" s="869"/>
      <c r="AG282" s="870">
        <v>1</v>
      </c>
      <c r="AH282" s="832"/>
      <c r="AI282" s="862"/>
      <c r="AJ282" s="832"/>
      <c r="AK282" s="832"/>
    </row>
    <row r="283" ht="44.25" customHeight="1">
      <c r="A283" s="1414">
        <v>5</v>
      </c>
      <c r="B283" s="1493" t="s">
        <v>639</v>
      </c>
      <c r="C283" s="844" t="s">
        <v>326</v>
      </c>
      <c r="D283" s="1116">
        <v>100</v>
      </c>
      <c r="E283" s="1114">
        <v>300</v>
      </c>
      <c r="F283" s="1114" t="s">
        <v>64</v>
      </c>
      <c r="G283" s="1490">
        <v>40</v>
      </c>
      <c r="H283" s="1114">
        <v>36</v>
      </c>
      <c r="I283" s="1114">
        <v>10</v>
      </c>
      <c r="J283" s="1492"/>
      <c r="K283" s="1120"/>
      <c r="L283" s="1104">
        <v>90</v>
      </c>
      <c r="M283" s="1105"/>
      <c r="N283" s="1105"/>
      <c r="O283" s="1105"/>
      <c r="P283" s="1105">
        <v>1</v>
      </c>
      <c r="Q283" s="832"/>
      <c r="R283" s="987">
        <v>1</v>
      </c>
      <c r="S283" s="926"/>
      <c r="T283" s="820"/>
      <c r="U283" s="858"/>
      <c r="V283" s="859"/>
      <c r="W283" s="860"/>
      <c r="X283" s="861"/>
      <c r="Y283" s="862"/>
      <c r="Z283" s="863"/>
      <c r="AA283" s="864"/>
      <c r="AB283" s="865"/>
      <c r="AC283" s="866"/>
      <c r="AD283" s="867"/>
      <c r="AE283" s="868"/>
      <c r="AF283" s="869"/>
      <c r="AG283" s="870">
        <v>1</v>
      </c>
      <c r="AH283" s="832"/>
      <c r="AI283" s="862"/>
      <c r="AJ283" s="832"/>
      <c r="AK283" s="832"/>
    </row>
    <row r="284" ht="29.25" customHeight="1">
      <c r="A284" s="1414">
        <v>6</v>
      </c>
      <c r="B284" s="1395" t="s">
        <v>639</v>
      </c>
      <c r="C284" s="775" t="s">
        <v>640</v>
      </c>
      <c r="D284" s="433">
        <v>440</v>
      </c>
      <c r="E284" s="433"/>
      <c r="F284" s="433" t="s">
        <v>66</v>
      </c>
      <c r="G284" s="777">
        <v>385</v>
      </c>
      <c r="H284" s="1142">
        <v>240</v>
      </c>
      <c r="I284" s="1142">
        <v>4</v>
      </c>
      <c r="J284" s="1143"/>
      <c r="K284" s="1144"/>
      <c r="L284" s="1104">
        <v>25</v>
      </c>
      <c r="M284" s="1105">
        <v>1</v>
      </c>
      <c r="N284" s="1105"/>
      <c r="O284" s="1105"/>
      <c r="P284" s="1105"/>
      <c r="Q284" s="832"/>
      <c r="R284" s="987">
        <v>1</v>
      </c>
      <c r="S284" s="926"/>
      <c r="T284" s="820">
        <v>1</v>
      </c>
      <c r="U284" s="858"/>
      <c r="V284" s="859"/>
      <c r="W284" s="860"/>
      <c r="X284" s="861"/>
      <c r="Y284" s="862"/>
      <c r="Z284" s="863"/>
      <c r="AA284" s="864"/>
      <c r="AB284" s="865"/>
      <c r="AC284" s="866"/>
      <c r="AD284" s="867"/>
      <c r="AE284" s="868"/>
      <c r="AF284" s="869"/>
      <c r="AG284" s="870"/>
      <c r="AH284" s="832"/>
      <c r="AI284" s="862"/>
      <c r="AJ284" s="832"/>
      <c r="AK284" s="832"/>
    </row>
    <row r="285">
      <c r="A285" s="1329">
        <v>5</v>
      </c>
      <c r="B285" s="1494" t="s">
        <v>45</v>
      </c>
      <c r="C285" s="1328"/>
      <c r="D285" s="1329"/>
      <c r="E285" s="1329"/>
      <c r="F285" s="1329"/>
      <c r="G285" s="1330">
        <f>G280+G281+G282+G283+G284</f>
        <v>460</v>
      </c>
      <c r="H285" s="1329">
        <f t="shared" ref="H285:I285" si="27">H280+H281+H282+H283+H284</f>
        <v>298</v>
      </c>
      <c r="I285" s="1329">
        <f t="shared" si="27"/>
        <v>28</v>
      </c>
      <c r="J285" s="972"/>
      <c r="K285" s="974"/>
      <c r="L285" s="929"/>
      <c r="M285" s="930"/>
      <c r="N285" s="930"/>
      <c r="O285" s="930"/>
      <c r="P285" s="930"/>
      <c r="Q285" s="832"/>
      <c r="R285" s="987"/>
      <c r="S285" s="926"/>
      <c r="T285" s="820"/>
      <c r="U285" s="858"/>
      <c r="V285" s="859"/>
      <c r="W285" s="860"/>
      <c r="X285" s="861"/>
      <c r="Y285" s="862"/>
      <c r="Z285" s="863"/>
      <c r="AA285" s="864"/>
      <c r="AB285" s="865"/>
      <c r="AC285" s="866"/>
      <c r="AD285" s="867"/>
      <c r="AE285" s="868"/>
      <c r="AF285" s="869"/>
      <c r="AG285" s="870"/>
      <c r="AH285" s="832"/>
      <c r="AI285" s="862"/>
      <c r="AJ285" s="832"/>
      <c r="AK285" s="832"/>
    </row>
    <row r="286">
      <c r="A286" s="971" t="s">
        <v>641</v>
      </c>
      <c r="B286" s="972"/>
      <c r="C286" s="972"/>
      <c r="D286" s="972"/>
      <c r="E286" s="972"/>
      <c r="F286" s="972"/>
      <c r="G286" s="972"/>
      <c r="H286" s="972"/>
      <c r="I286" s="972"/>
      <c r="J286" s="972"/>
      <c r="K286" s="974"/>
      <c r="L286" s="929"/>
      <c r="M286" s="930"/>
      <c r="N286" s="930"/>
      <c r="O286" s="930"/>
      <c r="P286" s="930"/>
      <c r="Q286" s="832"/>
      <c r="R286" s="987"/>
      <c r="S286" s="926"/>
      <c r="T286" s="820"/>
      <c r="U286" s="858"/>
      <c r="V286" s="859"/>
      <c r="W286" s="860"/>
      <c r="X286" s="861"/>
      <c r="Y286" s="862"/>
      <c r="Z286" s="863"/>
      <c r="AA286" s="864"/>
      <c r="AB286" s="865"/>
      <c r="AC286" s="866"/>
      <c r="AD286" s="867"/>
      <c r="AE286" s="868"/>
      <c r="AF286" s="869"/>
      <c r="AG286" s="870"/>
      <c r="AH286" s="832"/>
      <c r="AI286" s="862"/>
      <c r="AJ286" s="832"/>
      <c r="AK286" s="832"/>
    </row>
    <row r="287" ht="24">
      <c r="A287" s="790">
        <v>1</v>
      </c>
      <c r="B287" s="1495" t="s">
        <v>243</v>
      </c>
      <c r="C287" s="1496" t="s">
        <v>244</v>
      </c>
      <c r="D287" s="1152"/>
      <c r="E287" s="1497">
        <v>50</v>
      </c>
      <c r="F287" s="1497" t="s">
        <v>64</v>
      </c>
      <c r="G287" s="1498">
        <v>25</v>
      </c>
      <c r="H287" s="1497">
        <v>22</v>
      </c>
      <c r="I287" s="1497">
        <v>3</v>
      </c>
      <c r="J287" s="1499"/>
      <c r="K287" s="1500"/>
      <c r="L287" s="929">
        <v>90</v>
      </c>
      <c r="M287" s="930">
        <v>1</v>
      </c>
      <c r="N287" s="930"/>
      <c r="O287" s="930"/>
      <c r="P287" s="930"/>
      <c r="Q287" s="832">
        <v>1</v>
      </c>
      <c r="R287" s="987"/>
      <c r="S287" s="926"/>
      <c r="T287" s="820"/>
      <c r="U287" s="858"/>
      <c r="V287" s="859"/>
      <c r="W287" s="860"/>
      <c r="X287" s="861"/>
      <c r="Y287" s="862"/>
      <c r="Z287" s="863"/>
      <c r="AA287" s="864">
        <v>1</v>
      </c>
      <c r="AB287" s="865"/>
      <c r="AC287" s="866"/>
      <c r="AD287" s="867"/>
      <c r="AE287" s="868"/>
      <c r="AF287" s="869"/>
      <c r="AG287" s="870"/>
      <c r="AH287" s="832"/>
      <c r="AI287" s="862"/>
      <c r="AJ287" s="832"/>
      <c r="AK287" s="832"/>
    </row>
    <row r="288" ht="15.75" customHeight="1">
      <c r="A288" s="763">
        <v>1</v>
      </c>
      <c r="B288" s="1140" t="s">
        <v>70</v>
      </c>
      <c r="C288" s="762" t="s">
        <v>101</v>
      </c>
      <c r="D288" s="763"/>
      <c r="E288" s="763"/>
      <c r="F288" s="763"/>
      <c r="G288" s="764">
        <f>SUM(G287)</f>
        <v>25</v>
      </c>
      <c r="H288" s="939">
        <f>SUM(H287)</f>
        <v>22</v>
      </c>
      <c r="I288" s="939">
        <f>SUM(I287)</f>
        <v>3</v>
      </c>
      <c r="J288" s="1170"/>
      <c r="K288" s="1331"/>
      <c r="L288" s="1021">
        <v>6</v>
      </c>
      <c r="M288" s="930"/>
      <c r="N288" s="930"/>
      <c r="O288" s="930"/>
      <c r="P288" s="930"/>
      <c r="Q288" s="832"/>
      <c r="R288" s="987"/>
      <c r="S288" s="926"/>
      <c r="T288" s="820"/>
      <c r="U288" s="858"/>
      <c r="V288" s="859"/>
      <c r="W288" s="860"/>
      <c r="X288" s="861"/>
      <c r="Y288" s="862"/>
      <c r="Z288" s="863"/>
      <c r="AA288" s="864"/>
      <c r="AB288" s="865"/>
      <c r="AC288" s="866"/>
      <c r="AD288" s="867"/>
      <c r="AE288" s="868"/>
      <c r="AF288" s="869"/>
      <c r="AG288" s="870"/>
      <c r="AH288" s="832"/>
      <c r="AI288" s="862"/>
      <c r="AJ288" s="832"/>
      <c r="AK288" s="832"/>
    </row>
    <row r="289" s="691" customFormat="1" ht="15.75" customHeight="1">
      <c r="A289" s="763">
        <f>A285+A288</f>
        <v>6</v>
      </c>
      <c r="B289" s="1140" t="s">
        <v>96</v>
      </c>
      <c r="C289" s="762"/>
      <c r="D289" s="763"/>
      <c r="E289" s="763"/>
      <c r="F289" s="763">
        <v>6</v>
      </c>
      <c r="G289" s="764">
        <f>G285+G288</f>
        <v>485</v>
      </c>
      <c r="H289" s="764">
        <f t="shared" ref="H289:I289" si="28">H285+H288</f>
        <v>320</v>
      </c>
      <c r="I289" s="764">
        <f t="shared" si="28"/>
        <v>31</v>
      </c>
      <c r="J289" s="700"/>
      <c r="K289" s="1345"/>
      <c r="L289" s="1501"/>
      <c r="M289" s="1025"/>
      <c r="N289" s="1025"/>
      <c r="O289" s="1025"/>
      <c r="P289" s="1025"/>
      <c r="Q289" s="828"/>
      <c r="R289" s="828"/>
      <c r="S289" s="829"/>
      <c r="T289" s="830"/>
      <c r="U289" s="1195"/>
      <c r="V289" s="1196"/>
      <c r="W289" s="1197"/>
      <c r="X289" s="1198"/>
      <c r="Y289" s="1199"/>
      <c r="Z289" s="1200"/>
      <c r="AA289" s="1201"/>
      <c r="AB289" s="1202"/>
      <c r="AC289" s="1203"/>
      <c r="AD289" s="1204"/>
      <c r="AE289" s="868"/>
      <c r="AF289" s="869"/>
      <c r="AG289" s="870"/>
      <c r="AH289" s="833"/>
      <c r="AI289" s="862"/>
      <c r="AJ289" s="833"/>
      <c r="AK289" s="833"/>
      <c r="AL289" s="690"/>
    </row>
    <row r="290" s="691" customFormat="1">
      <c r="A290" s="871" t="s">
        <v>247</v>
      </c>
      <c r="B290" s="1502"/>
      <c r="C290" s="1502"/>
      <c r="D290" s="1502"/>
      <c r="E290" s="1502"/>
      <c r="F290" s="1502"/>
      <c r="G290" s="1502"/>
      <c r="H290" s="1502"/>
      <c r="I290" s="1502"/>
      <c r="J290" s="1502"/>
      <c r="K290" s="1503"/>
      <c r="L290" s="1104"/>
      <c r="M290" s="1105"/>
      <c r="N290" s="1105"/>
      <c r="O290" s="1105"/>
      <c r="P290" s="1105"/>
      <c r="Q290" s="832"/>
      <c r="R290" s="832"/>
      <c r="S290" s="842"/>
      <c r="T290" s="775"/>
      <c r="U290" s="780"/>
      <c r="V290" s="673"/>
      <c r="W290" s="674"/>
      <c r="X290" s="843"/>
      <c r="Y290" s="844"/>
      <c r="Z290" s="809"/>
      <c r="AA290" s="845"/>
      <c r="AB290" s="846"/>
      <c r="AC290" s="847"/>
      <c r="AD290" s="848"/>
      <c r="AE290" s="849"/>
      <c r="AF290" s="758"/>
      <c r="AG290" s="850"/>
      <c r="AH290" s="1504"/>
      <c r="AI290" s="844"/>
      <c r="AJ290" s="1504"/>
      <c r="AK290" s="1504"/>
      <c r="AL290" s="669"/>
      <c r="AM290" s="660"/>
    </row>
    <row r="291" s="691" customFormat="1" ht="18.75" customHeight="1">
      <c r="A291" s="923" t="s">
        <v>175</v>
      </c>
      <c r="B291" s="876"/>
      <c r="C291" s="876"/>
      <c r="D291" s="876"/>
      <c r="E291" s="876"/>
      <c r="F291" s="876"/>
      <c r="G291" s="876"/>
      <c r="H291" s="876"/>
      <c r="I291" s="876"/>
      <c r="J291" s="877"/>
      <c r="K291" s="1505"/>
      <c r="L291" s="1104"/>
      <c r="M291" s="1105"/>
      <c r="N291" s="1105"/>
      <c r="O291" s="1105"/>
      <c r="P291" s="1105"/>
      <c r="Q291" s="816"/>
      <c r="R291" s="816"/>
      <c r="S291" s="816"/>
      <c r="T291" s="723"/>
      <c r="U291" s="723"/>
      <c r="V291" s="690"/>
      <c r="W291" s="690"/>
      <c r="X291" s="723"/>
      <c r="Y291" s="723"/>
      <c r="Z291" s="723"/>
      <c r="AA291" s="723"/>
      <c r="AB291" s="712"/>
      <c r="AC291" s="723"/>
      <c r="AD291" s="723"/>
      <c r="AE291" s="723"/>
      <c r="AF291" s="723"/>
      <c r="AG291" s="723"/>
      <c r="AH291" s="852"/>
      <c r="AI291" s="723"/>
      <c r="AJ291" s="852"/>
      <c r="AK291" s="852"/>
      <c r="AL291" s="690"/>
    </row>
    <row r="292">
      <c r="A292" s="821"/>
      <c r="B292" s="821" t="s">
        <v>48</v>
      </c>
      <c r="C292" s="762" t="s">
        <v>49</v>
      </c>
      <c r="D292" s="821" t="s">
        <v>50</v>
      </c>
      <c r="E292" s="821"/>
      <c r="F292" s="821" t="s">
        <v>248</v>
      </c>
      <c r="G292" s="822" t="s">
        <v>4</v>
      </c>
      <c r="H292" s="822"/>
      <c r="I292" s="834" t="s">
        <v>30</v>
      </c>
      <c r="J292" s="821" t="s">
        <v>359</v>
      </c>
      <c r="K292" s="1506" t="s">
        <v>360</v>
      </c>
      <c r="L292" s="1507"/>
      <c r="M292" s="1025"/>
      <c r="N292" s="1025"/>
      <c r="O292" s="1025"/>
      <c r="P292" s="1025"/>
      <c r="R292" s="690"/>
      <c r="S292" s="690"/>
      <c r="T292" s="690"/>
      <c r="U292" s="690"/>
      <c r="V292" s="690"/>
      <c r="W292" s="690"/>
      <c r="X292" s="690"/>
      <c r="Y292" s="690"/>
      <c r="Z292" s="690"/>
      <c r="AA292" s="690"/>
      <c r="AB292" s="690"/>
      <c r="AC292" s="690"/>
      <c r="AD292" s="690"/>
      <c r="AE292" s="690"/>
      <c r="AF292" s="690"/>
      <c r="AG292" s="690"/>
      <c r="AH292" s="690"/>
      <c r="AI292" s="690"/>
      <c r="AJ292" s="690"/>
      <c r="AK292" s="690"/>
      <c r="AL292" s="690"/>
      <c r="AM292" s="691"/>
    </row>
    <row r="293" ht="36">
      <c r="A293" s="821"/>
      <c r="B293" s="821"/>
      <c r="C293" s="762"/>
      <c r="D293" s="834" t="s">
        <v>52</v>
      </c>
      <c r="E293" s="834" t="s">
        <v>53</v>
      </c>
      <c r="F293" s="821"/>
      <c r="G293" s="835" t="s">
        <v>54</v>
      </c>
      <c r="H293" s="836" t="s">
        <v>55</v>
      </c>
      <c r="I293" s="834"/>
      <c r="J293" s="821"/>
      <c r="K293" s="1508"/>
      <c r="L293" s="855"/>
      <c r="M293" s="668"/>
      <c r="N293" s="668"/>
      <c r="O293" s="668"/>
      <c r="P293" s="668"/>
      <c r="Q293" s="669"/>
      <c r="R293" s="690"/>
      <c r="S293" s="690"/>
      <c r="T293" s="690"/>
      <c r="U293" s="690"/>
      <c r="V293" s="690"/>
      <c r="W293" s="690"/>
      <c r="X293" s="690"/>
      <c r="Y293" s="690"/>
      <c r="Z293" s="690"/>
      <c r="AA293" s="690"/>
      <c r="AB293" s="690"/>
      <c r="AC293" s="690"/>
      <c r="AD293" s="690"/>
      <c r="AE293" s="690"/>
      <c r="AF293" s="690"/>
      <c r="AG293" s="690"/>
      <c r="AH293" s="690"/>
      <c r="AI293" s="690"/>
      <c r="AJ293" s="690"/>
      <c r="AK293" s="690"/>
      <c r="AL293" s="690"/>
      <c r="AM293" s="691"/>
    </row>
    <row r="294" s="1449" customFormat="1" ht="33.75" customHeight="1">
      <c r="A294" s="1509">
        <v>1</v>
      </c>
      <c r="B294" s="941" t="s">
        <v>275</v>
      </c>
      <c r="C294" s="941" t="s">
        <v>642</v>
      </c>
      <c r="D294" s="1510"/>
      <c r="E294" s="941"/>
      <c r="F294" s="1509" t="s">
        <v>467</v>
      </c>
      <c r="G294" s="1511">
        <v>50</v>
      </c>
      <c r="H294" s="1512">
        <v>50</v>
      </c>
      <c r="I294" s="1509"/>
      <c r="J294" s="941"/>
      <c r="K294" s="1513"/>
      <c r="L294" s="1514"/>
      <c r="M294" s="1515"/>
      <c r="N294" s="1515"/>
      <c r="O294" s="1515"/>
      <c r="P294" s="1515"/>
      <c r="Q294" s="832"/>
      <c r="R294" s="987"/>
      <c r="S294" s="926"/>
      <c r="T294" s="820"/>
      <c r="U294" s="858"/>
      <c r="V294" s="859"/>
      <c r="W294" s="860"/>
      <c r="X294" s="861"/>
      <c r="Y294" s="862"/>
      <c r="Z294" s="863"/>
      <c r="AA294" s="864"/>
      <c r="AB294" s="865"/>
      <c r="AC294" s="866"/>
      <c r="AD294" s="867"/>
      <c r="AE294" s="868"/>
      <c r="AF294" s="869"/>
      <c r="AG294" s="870"/>
      <c r="AH294" s="832"/>
      <c r="AI294" s="862"/>
      <c r="AJ294" s="832"/>
      <c r="AK294" s="832"/>
      <c r="AL294" s="669"/>
      <c r="AM294" s="660"/>
    </row>
    <row r="295" ht="36">
      <c r="A295" s="1516">
        <v>2</v>
      </c>
      <c r="B295" s="1517" t="s">
        <v>315</v>
      </c>
      <c r="C295" s="1517" t="s">
        <v>316</v>
      </c>
      <c r="D295" s="1518"/>
      <c r="E295" s="1517"/>
      <c r="F295" s="1516">
        <v>2024</v>
      </c>
      <c r="G295" s="1519">
        <v>20</v>
      </c>
      <c r="H295" s="1520">
        <v>20</v>
      </c>
      <c r="I295" s="1516">
        <v>2</v>
      </c>
      <c r="J295" s="1517" t="s">
        <v>643</v>
      </c>
      <c r="K295" s="1521"/>
      <c r="L295" s="1522">
        <v>1</v>
      </c>
      <c r="M295" s="1523"/>
      <c r="N295" s="1523"/>
      <c r="O295" s="1523"/>
      <c r="P295" s="1523">
        <v>1</v>
      </c>
      <c r="Q295" s="832"/>
      <c r="R295" s="987"/>
      <c r="S295" s="926"/>
      <c r="T295" s="820"/>
      <c r="U295" s="858"/>
      <c r="V295" s="859"/>
      <c r="W295" s="860"/>
      <c r="X295" s="861"/>
      <c r="Y295" s="862"/>
      <c r="Z295" s="863"/>
      <c r="AA295" s="864"/>
      <c r="AB295" s="865"/>
      <c r="AC295" s="866"/>
      <c r="AD295" s="867"/>
      <c r="AE295" s="868"/>
      <c r="AF295" s="869"/>
      <c r="AG295" s="870"/>
      <c r="AH295" s="832"/>
      <c r="AI295" s="862"/>
      <c r="AJ295" s="832"/>
      <c r="AK295" s="832"/>
    </row>
    <row r="296" ht="24">
      <c r="A296" s="1509">
        <v>3</v>
      </c>
      <c r="B296" s="941" t="s">
        <v>644</v>
      </c>
      <c r="C296" s="941" t="s">
        <v>645</v>
      </c>
      <c r="D296" s="1510"/>
      <c r="E296" s="941"/>
      <c r="F296" s="1509" t="s">
        <v>467</v>
      </c>
      <c r="G296" s="1511">
        <v>60</v>
      </c>
      <c r="H296" s="1512">
        <v>60</v>
      </c>
      <c r="I296" s="1509"/>
      <c r="J296" s="941"/>
      <c r="K296" s="1513"/>
      <c r="L296" s="855">
        <v>0</v>
      </c>
      <c r="M296" s="887"/>
      <c r="N296" s="887"/>
      <c r="O296" s="887"/>
      <c r="P296" s="887"/>
      <c r="Q296" s="832"/>
      <c r="R296" s="987"/>
      <c r="S296" s="926"/>
      <c r="T296" s="820"/>
      <c r="U296" s="858"/>
      <c r="V296" s="859"/>
      <c r="W296" s="860"/>
      <c r="X296" s="861"/>
      <c r="Y296" s="862"/>
      <c r="Z296" s="863"/>
      <c r="AA296" s="864"/>
      <c r="AB296" s="865"/>
      <c r="AC296" s="866"/>
      <c r="AD296" s="867"/>
      <c r="AE296" s="868"/>
      <c r="AF296" s="869"/>
      <c r="AG296" s="870"/>
      <c r="AH296" s="832"/>
      <c r="AI296" s="862"/>
      <c r="AJ296" s="832"/>
      <c r="AK296" s="832"/>
    </row>
    <row r="297" ht="15.75" customHeight="1">
      <c r="A297" s="1509">
        <v>4</v>
      </c>
      <c r="B297" s="1454" t="s">
        <v>291</v>
      </c>
      <c r="C297" s="941" t="s">
        <v>336</v>
      </c>
      <c r="D297" s="941"/>
      <c r="E297" s="941"/>
      <c r="F297" s="1509" t="s">
        <v>646</v>
      </c>
      <c r="G297" s="1511">
        <v>1300</v>
      </c>
      <c r="H297" s="1512"/>
      <c r="I297" s="1509">
        <v>200</v>
      </c>
      <c r="J297" s="941"/>
      <c r="K297" s="1513"/>
      <c r="L297" s="818"/>
      <c r="M297" s="819"/>
      <c r="N297" s="819"/>
      <c r="O297" s="819"/>
      <c r="P297" s="819"/>
      <c r="Q297" s="832"/>
      <c r="R297" s="987"/>
      <c r="S297" s="926"/>
      <c r="T297" s="820"/>
      <c r="U297" s="858"/>
      <c r="V297" s="859"/>
      <c r="W297" s="860"/>
      <c r="X297" s="861"/>
      <c r="Y297" s="862"/>
      <c r="Z297" s="863"/>
      <c r="AA297" s="864"/>
      <c r="AB297" s="865"/>
      <c r="AC297" s="866"/>
      <c r="AD297" s="867"/>
      <c r="AE297" s="868"/>
      <c r="AF297" s="869"/>
      <c r="AG297" s="870"/>
      <c r="AH297" s="832"/>
      <c r="AI297" s="862"/>
      <c r="AJ297" s="832"/>
      <c r="AK297" s="832"/>
    </row>
    <row r="298" ht="24">
      <c r="A298" s="772">
        <v>5</v>
      </c>
      <c r="B298" s="723" t="s">
        <v>647</v>
      </c>
      <c r="C298" s="723" t="s">
        <v>648</v>
      </c>
      <c r="D298" s="723"/>
      <c r="E298" s="723"/>
      <c r="F298" s="724" t="s">
        <v>649</v>
      </c>
      <c r="G298" s="725">
        <v>604</v>
      </c>
      <c r="H298" s="774"/>
      <c r="I298" s="772"/>
      <c r="J298" s="723"/>
      <c r="K298" s="1524"/>
      <c r="L298" s="818"/>
      <c r="M298" s="819"/>
      <c r="N298" s="819"/>
      <c r="O298" s="819"/>
      <c r="P298" s="819"/>
      <c r="Q298" s="832"/>
      <c r="R298" s="987"/>
      <c r="S298" s="926"/>
      <c r="T298" s="820"/>
      <c r="U298" s="858"/>
      <c r="V298" s="859"/>
      <c r="W298" s="860"/>
      <c r="X298" s="861"/>
      <c r="Y298" s="862"/>
      <c r="Z298" s="863"/>
      <c r="AA298" s="864"/>
      <c r="AB298" s="865"/>
      <c r="AC298" s="866"/>
      <c r="AD298" s="867"/>
      <c r="AE298" s="868"/>
      <c r="AF298" s="869"/>
      <c r="AG298" s="870"/>
      <c r="AH298" s="832"/>
      <c r="AI298" s="862"/>
      <c r="AJ298" s="832"/>
      <c r="AK298" s="832"/>
    </row>
    <row r="299" ht="24">
      <c r="A299" s="772">
        <v>6</v>
      </c>
      <c r="B299" s="723" t="s">
        <v>328</v>
      </c>
      <c r="C299" s="723" t="s">
        <v>650</v>
      </c>
      <c r="D299" s="723"/>
      <c r="E299" s="723"/>
      <c r="F299" s="724" t="s">
        <v>237</v>
      </c>
      <c r="G299" s="1444">
        <v>207</v>
      </c>
      <c r="H299" s="774"/>
      <c r="I299" s="1237"/>
      <c r="J299" s="723"/>
      <c r="K299" s="1524"/>
      <c r="L299" s="1507">
        <v>68</v>
      </c>
      <c r="M299" s="1525"/>
      <c r="N299" s="1525"/>
      <c r="O299" s="1525"/>
      <c r="P299" s="1525"/>
      <c r="Q299" s="832"/>
      <c r="R299" s="987"/>
      <c r="S299" s="926"/>
      <c r="T299" s="820"/>
      <c r="U299" s="858"/>
      <c r="V299" s="859"/>
      <c r="W299" s="860"/>
      <c r="X299" s="861"/>
      <c r="Y299" s="862"/>
      <c r="Z299" s="863"/>
      <c r="AA299" s="864"/>
      <c r="AB299" s="865"/>
      <c r="AC299" s="866"/>
      <c r="AD299" s="867"/>
      <c r="AE299" s="868"/>
      <c r="AF299" s="869"/>
      <c r="AG299" s="870"/>
      <c r="AH299" s="832"/>
      <c r="AI299" s="862"/>
      <c r="AJ299" s="832"/>
      <c r="AK299" s="832"/>
    </row>
    <row r="300">
      <c r="A300" s="1526"/>
      <c r="B300" s="1527"/>
      <c r="C300" s="1527"/>
      <c r="D300" s="1527"/>
      <c r="E300" s="1528"/>
      <c r="F300" s="1528"/>
      <c r="G300" s="1529"/>
      <c r="H300" s="1530"/>
      <c r="I300" s="1526">
        <v>2</v>
      </c>
      <c r="J300" s="1527"/>
      <c r="K300" s="1531"/>
      <c r="L300" s="929"/>
      <c r="M300" s="930"/>
      <c r="N300" s="930"/>
      <c r="O300" s="930"/>
      <c r="P300" s="930"/>
      <c r="Q300" s="832"/>
      <c r="R300" s="987"/>
      <c r="S300" s="926"/>
      <c r="T300" s="820"/>
      <c r="U300" s="858"/>
      <c r="V300" s="859"/>
      <c r="W300" s="860"/>
      <c r="X300" s="861"/>
      <c r="Y300" s="862"/>
      <c r="Z300" s="863"/>
      <c r="AA300" s="864"/>
      <c r="AB300" s="865"/>
      <c r="AC300" s="866"/>
      <c r="AD300" s="867"/>
      <c r="AE300" s="868"/>
      <c r="AF300" s="869"/>
      <c r="AG300" s="870"/>
      <c r="AH300" s="832"/>
      <c r="AI300" s="862"/>
      <c r="AJ300" s="832"/>
      <c r="AK300" s="832"/>
    </row>
    <row r="301" s="1356" customFormat="1">
      <c r="A301" s="1532"/>
      <c r="B301" s="1215" t="s">
        <v>96</v>
      </c>
      <c r="C301" s="1215"/>
      <c r="D301" s="1533"/>
      <c r="E301" s="1534"/>
      <c r="F301" s="1534"/>
      <c r="G301" s="1535" t="e">
        <f>G292+G293+G294+#REF!+#REF!+#REF!+#REF!+G296+G297+G298+G299+G300</f>
        <v>#VALUE!</v>
      </c>
      <c r="H301" s="1536" t="e">
        <f>H294+#REF!+#REF!+#REF!+#REF!+H296+H297+H298+H299+H300</f>
        <v>#REF!</v>
      </c>
      <c r="I301" s="1537" t="e">
        <f>I292+I293+I294+#REF!+#REF!+#REF!+#REF!+I296+I297+I298+I299+I300</f>
        <v>#VALUE!</v>
      </c>
      <c r="J301" s="1538"/>
      <c r="K301" s="1539"/>
      <c r="L301" s="929"/>
      <c r="M301" s="930"/>
      <c r="N301" s="930"/>
      <c r="O301" s="930"/>
      <c r="P301" s="930"/>
      <c r="Q301" s="832"/>
      <c r="R301" s="987"/>
      <c r="S301" s="926"/>
      <c r="T301" s="820"/>
      <c r="U301" s="858"/>
      <c r="V301" s="859"/>
      <c r="W301" s="860"/>
      <c r="X301" s="861"/>
      <c r="Y301" s="862"/>
      <c r="Z301" s="863"/>
      <c r="AA301" s="864"/>
      <c r="AB301" s="865"/>
      <c r="AC301" s="866"/>
      <c r="AD301" s="867"/>
      <c r="AE301" s="868"/>
      <c r="AF301" s="869"/>
      <c r="AG301" s="870"/>
      <c r="AH301" s="832"/>
      <c r="AI301" s="862"/>
      <c r="AJ301" s="832"/>
      <c r="AK301" s="832"/>
      <c r="AL301" s="669"/>
      <c r="AM301" s="660"/>
    </row>
    <row r="302" s="1356" customFormat="1">
      <c r="A302" s="1532"/>
      <c r="B302" s="1215"/>
      <c r="C302" s="1215"/>
      <c r="D302" s="1533"/>
      <c r="E302" s="1534"/>
      <c r="F302" s="1534"/>
      <c r="G302" s="1535"/>
      <c r="H302" s="1536"/>
      <c r="I302" s="1537"/>
      <c r="J302" s="1538"/>
      <c r="K302" s="1539"/>
      <c r="L302" s="929"/>
      <c r="M302" s="1025"/>
      <c r="N302" s="1025"/>
      <c r="O302" s="1025"/>
      <c r="P302" s="1025"/>
      <c r="Q302" s="669"/>
      <c r="R302" s="669"/>
      <c r="S302" s="670"/>
      <c r="T302" s="820"/>
      <c r="U302" s="858"/>
      <c r="V302" s="859"/>
      <c r="W302" s="860"/>
      <c r="X302" s="861"/>
      <c r="Y302" s="862"/>
      <c r="Z302" s="863"/>
      <c r="AA302" s="864"/>
      <c r="AB302" s="865"/>
      <c r="AC302" s="866"/>
      <c r="AD302" s="867"/>
      <c r="AE302" s="868"/>
      <c r="AF302" s="869"/>
      <c r="AG302" s="870"/>
      <c r="AH302" s="832"/>
      <c r="AI302" s="862"/>
      <c r="AJ302" s="832"/>
      <c r="AK302" s="832"/>
      <c r="AL302" s="669"/>
      <c r="AM302" s="660"/>
    </row>
    <row r="303" ht="17.25">
      <c r="A303" s="1540">
        <f>A45+A58+A71+A86+A97+A111+A126+A134+A145+A151+A156+A191+A201+A216+A221+A233+A243+A249+A259+A276+A289</f>
        <v>89</v>
      </c>
      <c r="B303" s="1540" t="s">
        <v>105</v>
      </c>
      <c r="C303" s="1541"/>
      <c r="D303" s="1540"/>
      <c r="E303" s="1540"/>
      <c r="F303" s="1540"/>
      <c r="G303" s="1540">
        <f>G45+G58+G71+G86+G97+G111+G126+G134+G145+G151+G156+G191+G201+G216+G221+G233+G243+G249+G259+G276+G289</f>
        <v>2764.1309999999999</v>
      </c>
      <c r="H303" s="1540">
        <f t="shared" ref="H303:J303" si="29">H45+H58+H71+H86+H97+H111+H126+H134+H145+H151+H156+H191+H201+H216+H221+H233+H243+H249+H259+H276+H289</f>
        <v>886.5</v>
      </c>
      <c r="I303" s="1540">
        <f t="shared" si="29"/>
        <v>143</v>
      </c>
      <c r="J303" s="1540">
        <f t="shared" si="29"/>
        <v>0</v>
      </c>
      <c r="K303" s="1542"/>
      <c r="L303" s="929">
        <f>L45+L53+L57+L71+L86+L97+L111+L126+L135+L146+L152+L191+L202+L216+L234+L243+L259+L276+L288+L295</f>
        <v>88</v>
      </c>
      <c r="M303" s="1025"/>
      <c r="N303" s="1025"/>
      <c r="O303" s="1025"/>
      <c r="P303" s="1025"/>
      <c r="T303" s="820"/>
      <c r="U303" s="858"/>
      <c r="V303" s="859"/>
      <c r="W303" s="860"/>
      <c r="X303" s="861"/>
      <c r="Y303" s="862"/>
      <c r="Z303" s="863"/>
      <c r="AA303" s="864"/>
      <c r="AB303" s="865"/>
      <c r="AC303" s="866"/>
      <c r="AD303" s="867"/>
      <c r="AE303" s="868"/>
      <c r="AF303" s="869"/>
      <c r="AG303" s="870"/>
      <c r="AH303" s="832"/>
      <c r="AI303" s="862"/>
      <c r="AJ303" s="832"/>
      <c r="AK303" s="832"/>
    </row>
    <row r="304">
      <c r="Q304" s="690"/>
      <c r="R304" s="690"/>
      <c r="S304" s="690"/>
      <c r="T304" s="690"/>
      <c r="U304" s="690"/>
      <c r="V304" s="690"/>
      <c r="W304" s="690"/>
      <c r="X304" s="690"/>
      <c r="Y304" s="690"/>
      <c r="Z304" s="690"/>
      <c r="AA304" s="690"/>
      <c r="AB304" s="690"/>
      <c r="AC304" s="690"/>
      <c r="AD304" s="690"/>
      <c r="AE304" s="690"/>
      <c r="AF304" s="690"/>
      <c r="AG304" s="690"/>
      <c r="AH304" s="690"/>
      <c r="AI304" s="690"/>
      <c r="AJ304" s="690"/>
      <c r="AK304" s="690"/>
      <c r="AL304" s="690"/>
      <c r="AM304" s="691"/>
    </row>
    <row r="305">
      <c r="I305" s="1543">
        <v>128</v>
      </c>
      <c r="Q305" s="690"/>
      <c r="R305" s="690"/>
      <c r="S305" s="690"/>
      <c r="T305" s="690"/>
      <c r="U305" s="690"/>
      <c r="V305" s="690"/>
      <c r="W305" s="690"/>
      <c r="X305" s="690"/>
      <c r="Y305" s="690"/>
      <c r="Z305" s="690"/>
      <c r="AA305" s="690"/>
      <c r="AB305" s="690"/>
      <c r="AC305" s="690"/>
      <c r="AD305" s="690"/>
      <c r="AE305" s="690"/>
      <c r="AF305" s="690"/>
      <c r="AG305" s="690"/>
      <c r="AH305" s="690"/>
      <c r="AI305" s="690"/>
      <c r="AJ305" s="690"/>
      <c r="AK305" s="690"/>
      <c r="AL305" s="690"/>
      <c r="AM305" s="691"/>
    </row>
    <row r="306" ht="15.75" customHeight="1">
      <c r="R306" s="690"/>
      <c r="T306" s="690"/>
      <c r="U306" s="690"/>
      <c r="V306" s="690"/>
      <c r="W306" s="690"/>
      <c r="X306" s="690"/>
      <c r="Y306" s="690"/>
      <c r="Z306" s="690"/>
      <c r="AA306" s="690"/>
      <c r="AB306" s="690"/>
      <c r="AC306" s="690"/>
      <c r="AE306" s="690"/>
      <c r="AF306" s="690"/>
      <c r="AG306" s="690"/>
      <c r="AH306" s="690"/>
      <c r="AI306" s="690"/>
      <c r="AJ306" s="690"/>
      <c r="AK306" s="690"/>
      <c r="AL306" s="690"/>
      <c r="AM306" s="691"/>
    </row>
    <row r="307" s="691" customFormat="1" ht="23.25" customHeight="1">
      <c r="A307" s="772"/>
      <c r="B307" s="723"/>
      <c r="C307" s="723"/>
      <c r="D307" s="723"/>
      <c r="E307" s="723"/>
      <c r="F307" s="772"/>
      <c r="G307" s="1444"/>
      <c r="H307" s="774"/>
      <c r="I307" s="772"/>
      <c r="J307" s="1544"/>
      <c r="K307" s="1545"/>
      <c r="L307" s="818"/>
      <c r="M307" s="668"/>
      <c r="N307" s="668"/>
      <c r="O307" s="668"/>
      <c r="P307" s="668"/>
      <c r="Q307" s="669"/>
      <c r="R307" s="690"/>
      <c r="S307" s="670"/>
      <c r="T307" s="690"/>
      <c r="U307" s="690"/>
      <c r="V307" s="673"/>
      <c r="W307" s="674"/>
      <c r="X307" s="675"/>
      <c r="Y307" s="676"/>
      <c r="Z307" s="677"/>
      <c r="AA307" s="678"/>
      <c r="AB307" s="679"/>
      <c r="AC307" s="680"/>
      <c r="AD307" s="681"/>
      <c r="AE307" s="682"/>
      <c r="AF307" s="683"/>
      <c r="AG307" s="684"/>
      <c r="AH307" s="690"/>
      <c r="AI307" s="676"/>
      <c r="AJ307" s="676"/>
      <c r="AK307" s="690"/>
      <c r="AL307" s="690"/>
    </row>
    <row r="308" s="691" customFormat="1" ht="17.25" customHeight="1">
      <c r="A308" s="772"/>
      <c r="B308" s="723"/>
      <c r="C308" s="723"/>
      <c r="D308" s="723"/>
      <c r="E308" s="723"/>
      <c r="F308" s="772"/>
      <c r="G308" s="1444"/>
      <c r="H308" s="774"/>
      <c r="I308" s="772"/>
      <c r="J308" s="1544"/>
      <c r="K308" s="1545"/>
      <c r="L308" s="818"/>
      <c r="M308" s="668"/>
      <c r="N308" s="668"/>
      <c r="O308" s="668"/>
      <c r="P308" s="668"/>
      <c r="Q308" s="669"/>
      <c r="R308" s="690"/>
      <c r="S308" s="670"/>
      <c r="T308" s="690"/>
      <c r="U308" s="690"/>
      <c r="V308" s="673"/>
      <c r="W308" s="674"/>
      <c r="X308" s="675"/>
      <c r="Y308" s="676"/>
      <c r="Z308" s="677"/>
      <c r="AA308" s="678"/>
      <c r="AB308" s="679"/>
      <c r="AC308" s="680"/>
      <c r="AD308" s="681"/>
      <c r="AE308" s="682"/>
      <c r="AF308" s="683"/>
      <c r="AG308" s="684"/>
      <c r="AH308" s="690"/>
      <c r="AI308" s="676"/>
      <c r="AJ308" s="676"/>
      <c r="AK308" s="690"/>
      <c r="AL308" s="690"/>
    </row>
    <row r="309" s="691" customFormat="1" ht="17.25" customHeight="1">
      <c r="A309" s="772"/>
      <c r="B309" s="723"/>
      <c r="C309" s="723"/>
      <c r="D309" s="723"/>
      <c r="E309" s="723"/>
      <c r="F309" s="772"/>
      <c r="G309" s="1444"/>
      <c r="H309" s="774"/>
      <c r="I309" s="772"/>
      <c r="J309" s="1544"/>
      <c r="K309" s="1545"/>
      <c r="L309" s="818"/>
      <c r="M309" s="668"/>
      <c r="N309" s="668"/>
      <c r="O309" s="668"/>
      <c r="P309" s="668"/>
      <c r="Q309" s="669"/>
      <c r="R309" s="690"/>
      <c r="S309" s="670"/>
      <c r="T309" s="690"/>
      <c r="U309" s="690"/>
      <c r="V309" s="673"/>
      <c r="W309" s="674"/>
      <c r="X309" s="675"/>
      <c r="Y309" s="676"/>
      <c r="Z309" s="677"/>
      <c r="AA309" s="678"/>
      <c r="AB309" s="679"/>
      <c r="AC309" s="680"/>
      <c r="AD309" s="681"/>
      <c r="AE309" s="682"/>
      <c r="AF309" s="683"/>
      <c r="AG309" s="684"/>
      <c r="AH309" s="690"/>
      <c r="AI309" s="676"/>
      <c r="AJ309" s="676"/>
      <c r="AK309" s="690"/>
      <c r="AL309" s="690"/>
    </row>
    <row r="310" s="691" customFormat="1" ht="17.25" customHeight="1">
      <c r="A310" s="772"/>
      <c r="B310" s="723"/>
      <c r="C310" s="723"/>
      <c r="D310" s="723"/>
      <c r="E310" s="723"/>
      <c r="F310" s="772"/>
      <c r="G310" s="1444"/>
      <c r="H310" s="774"/>
      <c r="I310" s="772"/>
      <c r="J310" s="1544"/>
      <c r="K310" s="1545"/>
      <c r="L310" s="818"/>
      <c r="M310" s="668"/>
      <c r="N310" s="668"/>
      <c r="O310" s="668"/>
      <c r="P310" s="668"/>
      <c r="Q310" s="669"/>
      <c r="R310" s="690"/>
      <c r="S310" s="670"/>
      <c r="T310" s="690"/>
      <c r="U310" s="690"/>
      <c r="V310" s="673"/>
      <c r="W310" s="674"/>
      <c r="X310" s="675"/>
      <c r="Y310" s="676"/>
      <c r="Z310" s="677"/>
      <c r="AA310" s="678"/>
      <c r="AB310" s="679"/>
      <c r="AC310" s="680"/>
      <c r="AD310" s="681"/>
      <c r="AE310" s="682"/>
      <c r="AF310" s="683"/>
      <c r="AG310" s="684"/>
      <c r="AH310" s="690"/>
      <c r="AI310" s="676"/>
      <c r="AJ310" s="676"/>
      <c r="AK310" s="690"/>
      <c r="AL310" s="690"/>
    </row>
    <row r="311" s="691" customFormat="1">
      <c r="A311" s="661"/>
      <c r="B311" s="662"/>
      <c r="C311" s="662"/>
      <c r="D311" s="662"/>
      <c r="E311" s="662"/>
      <c r="F311" s="661"/>
      <c r="G311" s="663"/>
      <c r="H311" s="664"/>
      <c r="I311" s="661"/>
      <c r="J311" s="665"/>
      <c r="K311" s="666"/>
      <c r="L311" s="667"/>
      <c r="M311" s="668"/>
      <c r="N311" s="668"/>
      <c r="O311" s="668"/>
      <c r="P311" s="668"/>
      <c r="Q311" s="669"/>
      <c r="R311" s="669"/>
      <c r="S311" s="670"/>
      <c r="T311" s="671"/>
      <c r="U311" s="672"/>
      <c r="V311" s="673"/>
      <c r="W311" s="674"/>
      <c r="X311" s="675"/>
      <c r="Y311" s="676"/>
      <c r="Z311" s="677"/>
      <c r="AA311" s="678"/>
      <c r="AB311" s="679"/>
      <c r="AC311" s="680"/>
      <c r="AD311" s="681"/>
      <c r="AE311" s="682"/>
      <c r="AF311" s="683"/>
      <c r="AG311" s="684"/>
      <c r="AH311" s="669"/>
      <c r="AI311" s="676"/>
      <c r="AJ311" s="676"/>
      <c r="AK311" s="669"/>
      <c r="AL311" s="669"/>
      <c r="AM311" s="660"/>
    </row>
    <row r="312" s="691" customFormat="1">
      <c r="A312" s="661"/>
      <c r="B312" s="662"/>
      <c r="C312" s="662"/>
      <c r="D312" s="662"/>
      <c r="E312" s="662"/>
      <c r="F312" s="661"/>
      <c r="G312" s="663"/>
      <c r="H312" s="664"/>
      <c r="I312" s="661"/>
      <c r="J312" s="665"/>
      <c r="K312" s="666"/>
      <c r="L312" s="667"/>
      <c r="M312" s="668"/>
      <c r="N312" s="668"/>
      <c r="O312" s="668"/>
      <c r="P312" s="668"/>
      <c r="Q312" s="669"/>
      <c r="R312" s="669"/>
      <c r="S312" s="670"/>
      <c r="T312" s="671"/>
      <c r="U312" s="672"/>
      <c r="V312" s="673"/>
      <c r="W312" s="674"/>
      <c r="X312" s="675"/>
      <c r="Y312" s="676"/>
      <c r="Z312" s="677"/>
      <c r="AA312" s="678"/>
      <c r="AB312" s="679"/>
      <c r="AC312" s="680"/>
      <c r="AD312" s="681"/>
      <c r="AE312" s="682"/>
      <c r="AF312" s="683"/>
      <c r="AG312" s="684"/>
      <c r="AH312" s="669"/>
      <c r="AI312" s="676"/>
      <c r="AJ312" s="676"/>
      <c r="AK312" s="669"/>
      <c r="AL312" s="669"/>
      <c r="AM312" s="660"/>
    </row>
    <row r="313" s="691" customFormat="1">
      <c r="A313" s="661"/>
      <c r="B313" s="662"/>
      <c r="C313" s="662"/>
      <c r="D313" s="662"/>
      <c r="E313" s="662"/>
      <c r="F313" s="661"/>
      <c r="G313" s="663"/>
      <c r="H313" s="664"/>
      <c r="I313" s="661"/>
      <c r="J313" s="665"/>
      <c r="K313" s="666"/>
      <c r="L313" s="667"/>
      <c r="M313" s="668"/>
      <c r="N313" s="668"/>
      <c r="O313" s="668"/>
      <c r="P313" s="668"/>
      <c r="Q313" s="669"/>
      <c r="R313" s="669"/>
      <c r="S313" s="670"/>
      <c r="T313" s="671"/>
      <c r="U313" s="672"/>
      <c r="V313" s="673"/>
      <c r="W313" s="674"/>
      <c r="X313" s="675"/>
      <c r="Y313" s="676"/>
      <c r="Z313" s="677"/>
      <c r="AA313" s="678"/>
      <c r="AB313" s="679"/>
      <c r="AC313" s="680"/>
      <c r="AD313" s="681"/>
      <c r="AE313" s="682"/>
      <c r="AF313" s="683"/>
      <c r="AG313" s="684"/>
      <c r="AH313" s="669"/>
      <c r="AI313" s="676"/>
      <c r="AJ313" s="676"/>
      <c r="AK313" s="669"/>
      <c r="AL313" s="669"/>
      <c r="AM313" s="660"/>
    </row>
    <row r="316" ht="15.75" customHeight="1"/>
    <row r="317" s="691" customFormat="1">
      <c r="A317" s="661"/>
      <c r="B317" s="662"/>
      <c r="C317" s="662"/>
      <c r="D317" s="662"/>
      <c r="E317" s="662"/>
      <c r="F317" s="661"/>
      <c r="G317" s="663"/>
      <c r="H317" s="664"/>
      <c r="I317" s="661"/>
      <c r="J317" s="665"/>
      <c r="K317" s="666"/>
      <c r="L317" s="667"/>
      <c r="M317" s="668"/>
      <c r="N317" s="668"/>
      <c r="O317" s="668"/>
      <c r="P317" s="668"/>
      <c r="Q317" s="669"/>
      <c r="R317" s="669"/>
      <c r="S317" s="670"/>
      <c r="T317" s="671"/>
      <c r="U317" s="672"/>
      <c r="V317" s="673"/>
      <c r="W317" s="674"/>
      <c r="X317" s="675"/>
      <c r="Y317" s="676"/>
      <c r="Z317" s="677"/>
      <c r="AA317" s="678"/>
      <c r="AB317" s="679"/>
      <c r="AC317" s="680"/>
      <c r="AD317" s="681"/>
      <c r="AE317" s="682"/>
      <c r="AF317" s="683"/>
      <c r="AG317" s="684"/>
      <c r="AH317" s="669"/>
      <c r="AI317" s="676"/>
      <c r="AJ317" s="676"/>
      <c r="AK317" s="669"/>
      <c r="AL317" s="669"/>
      <c r="AM317" s="660"/>
    </row>
    <row r="318" s="691" customFormat="1" ht="20.25" customHeight="1">
      <c r="A318" s="661"/>
      <c r="B318" s="662"/>
      <c r="C318" s="662"/>
      <c r="D318" s="662"/>
      <c r="E318" s="662"/>
      <c r="F318" s="661"/>
      <c r="G318" s="663"/>
      <c r="H318" s="664"/>
      <c r="I318" s="661"/>
      <c r="J318" s="665"/>
      <c r="K318" s="666"/>
      <c r="L318" s="667"/>
      <c r="M318" s="668"/>
      <c r="N318" s="668"/>
      <c r="O318" s="668"/>
      <c r="P318" s="668"/>
      <c r="Q318" s="669"/>
      <c r="R318" s="669"/>
      <c r="S318" s="670"/>
      <c r="T318" s="671"/>
      <c r="U318" s="672"/>
      <c r="V318" s="673"/>
      <c r="W318" s="674"/>
      <c r="X318" s="675"/>
      <c r="Y318" s="676"/>
      <c r="Z318" s="677"/>
      <c r="AA318" s="678"/>
      <c r="AB318" s="679"/>
      <c r="AC318" s="680"/>
      <c r="AD318" s="681"/>
      <c r="AE318" s="682"/>
      <c r="AF318" s="683"/>
      <c r="AG318" s="684"/>
      <c r="AH318" s="669"/>
      <c r="AI318" s="676"/>
      <c r="AJ318" s="676"/>
      <c r="AK318" s="669"/>
      <c r="AL318" s="669"/>
      <c r="AM318" s="660"/>
    </row>
    <row r="319" s="691" customFormat="1" ht="15.75" customHeight="1">
      <c r="A319" s="661"/>
      <c r="B319" s="662"/>
      <c r="C319" s="662"/>
      <c r="D319" s="662"/>
      <c r="E319" s="662"/>
      <c r="F319" s="661"/>
      <c r="G319" s="663"/>
      <c r="H319" s="664"/>
      <c r="I319" s="661"/>
      <c r="J319" s="665"/>
      <c r="K319" s="666"/>
      <c r="L319" s="667"/>
      <c r="M319" s="668"/>
      <c r="N319" s="668"/>
      <c r="O319" s="668"/>
      <c r="P319" s="668"/>
      <c r="Q319" s="669"/>
      <c r="R319" s="669"/>
      <c r="S319" s="670"/>
      <c r="T319" s="671"/>
      <c r="U319" s="672"/>
      <c r="V319" s="673"/>
      <c r="W319" s="674"/>
      <c r="X319" s="675"/>
      <c r="Y319" s="676"/>
      <c r="Z319" s="677"/>
      <c r="AA319" s="678"/>
      <c r="AB319" s="679"/>
      <c r="AC319" s="680"/>
      <c r="AD319" s="681"/>
      <c r="AE319" s="682"/>
      <c r="AF319" s="683"/>
      <c r="AG319" s="684"/>
      <c r="AH319" s="669"/>
      <c r="AI319" s="676"/>
      <c r="AJ319" s="676"/>
      <c r="AK319" s="669"/>
      <c r="AL319" s="669"/>
      <c r="AM319" s="660"/>
    </row>
    <row r="320" s="691" customFormat="1" ht="20.25" customHeight="1">
      <c r="A320" s="661"/>
      <c r="B320" s="662"/>
      <c r="C320" s="662"/>
      <c r="D320" s="662"/>
      <c r="E320" s="662"/>
      <c r="F320" s="661"/>
      <c r="G320" s="663"/>
      <c r="H320" s="664"/>
      <c r="I320" s="661"/>
      <c r="J320" s="665"/>
      <c r="K320" s="666"/>
      <c r="L320" s="667"/>
      <c r="M320" s="668"/>
      <c r="N320" s="668"/>
      <c r="O320" s="668"/>
      <c r="P320" s="668"/>
      <c r="Q320" s="669"/>
      <c r="R320" s="669"/>
      <c r="S320" s="670"/>
      <c r="T320" s="671"/>
      <c r="U320" s="672"/>
      <c r="V320" s="673"/>
      <c r="W320" s="674"/>
      <c r="X320" s="675"/>
      <c r="Y320" s="676"/>
      <c r="Z320" s="677"/>
      <c r="AA320" s="678"/>
      <c r="AB320" s="679"/>
      <c r="AC320" s="680"/>
      <c r="AD320" s="681"/>
      <c r="AE320" s="682"/>
      <c r="AF320" s="683"/>
      <c r="AG320" s="684"/>
      <c r="AH320" s="669"/>
      <c r="AI320" s="676"/>
      <c r="AJ320" s="676"/>
      <c r="AK320" s="669"/>
      <c r="AL320" s="669"/>
      <c r="AM320" s="660"/>
    </row>
    <row r="321" s="691" customFormat="1">
      <c r="A321" s="661"/>
      <c r="B321" s="662"/>
      <c r="C321" s="662"/>
      <c r="D321" s="662"/>
      <c r="E321" s="662"/>
      <c r="F321" s="661"/>
      <c r="G321" s="663"/>
      <c r="H321" s="664"/>
      <c r="I321" s="661"/>
      <c r="J321" s="665"/>
      <c r="K321" s="666"/>
      <c r="L321" s="667"/>
      <c r="M321" s="668"/>
      <c r="N321" s="668"/>
      <c r="O321" s="668"/>
      <c r="P321" s="668"/>
      <c r="Q321" s="669"/>
      <c r="R321" s="669"/>
      <c r="S321" s="670"/>
      <c r="T321" s="671"/>
      <c r="U321" s="672"/>
      <c r="V321" s="673"/>
      <c r="W321" s="674"/>
      <c r="X321" s="675"/>
      <c r="Y321" s="676"/>
      <c r="Z321" s="677"/>
      <c r="AA321" s="678"/>
      <c r="AB321" s="679"/>
      <c r="AC321" s="680"/>
      <c r="AD321" s="681"/>
      <c r="AE321" s="682"/>
      <c r="AF321" s="683"/>
      <c r="AG321" s="684"/>
      <c r="AH321" s="669"/>
      <c r="AI321" s="676"/>
      <c r="AJ321" s="676"/>
      <c r="AK321" s="669"/>
      <c r="AL321" s="669"/>
      <c r="AM321" s="660"/>
    </row>
    <row r="322" s="691" customFormat="1">
      <c r="A322" s="661"/>
      <c r="B322" s="662"/>
      <c r="C322" s="662"/>
      <c r="D322" s="662"/>
      <c r="E322" s="662"/>
      <c r="F322" s="661"/>
      <c r="G322" s="663"/>
      <c r="H322" s="664"/>
      <c r="I322" s="661"/>
      <c r="J322" s="665"/>
      <c r="K322" s="666"/>
      <c r="L322" s="667"/>
      <c r="M322" s="668"/>
      <c r="N322" s="668"/>
      <c r="O322" s="668"/>
      <c r="P322" s="668"/>
      <c r="Q322" s="669"/>
      <c r="R322" s="669"/>
      <c r="S322" s="670"/>
      <c r="T322" s="671"/>
      <c r="U322" s="672"/>
      <c r="V322" s="673"/>
      <c r="W322" s="674"/>
      <c r="X322" s="675"/>
      <c r="Y322" s="676"/>
      <c r="Z322" s="677"/>
      <c r="AA322" s="678"/>
      <c r="AB322" s="679"/>
      <c r="AC322" s="680"/>
      <c r="AD322" s="681"/>
      <c r="AE322" s="682"/>
      <c r="AF322" s="683"/>
      <c r="AG322" s="684"/>
      <c r="AH322" s="669"/>
      <c r="AI322" s="676"/>
      <c r="AJ322" s="676"/>
      <c r="AK322" s="669"/>
      <c r="AL322" s="669"/>
      <c r="AM322" s="660"/>
    </row>
    <row r="323" s="691" customFormat="1">
      <c r="A323" s="661"/>
      <c r="B323" s="662"/>
      <c r="C323" s="662"/>
      <c r="D323" s="662"/>
      <c r="E323" s="662"/>
      <c r="F323" s="661"/>
      <c r="G323" s="663"/>
      <c r="H323" s="664"/>
      <c r="I323" s="661"/>
      <c r="J323" s="665"/>
      <c r="K323" s="666"/>
      <c r="L323" s="667"/>
      <c r="M323" s="668"/>
      <c r="N323" s="668"/>
      <c r="O323" s="668"/>
      <c r="P323" s="668"/>
      <c r="Q323" s="669"/>
      <c r="R323" s="669"/>
      <c r="S323" s="670"/>
      <c r="T323" s="671"/>
      <c r="U323" s="672"/>
      <c r="V323" s="673"/>
      <c r="W323" s="674"/>
      <c r="X323" s="675"/>
      <c r="Y323" s="676"/>
      <c r="Z323" s="677"/>
      <c r="AA323" s="678"/>
      <c r="AB323" s="679"/>
      <c r="AC323" s="680"/>
      <c r="AD323" s="681"/>
      <c r="AE323" s="682"/>
      <c r="AF323" s="683"/>
      <c r="AG323" s="684"/>
      <c r="AH323" s="669"/>
      <c r="AI323" s="676"/>
      <c r="AJ323" s="676"/>
      <c r="AK323" s="669"/>
      <c r="AL323" s="669"/>
      <c r="AM323" s="660"/>
    </row>
    <row r="324" s="691" customFormat="1">
      <c r="A324" s="661"/>
      <c r="B324" s="662"/>
      <c r="C324" s="662"/>
      <c r="D324" s="662"/>
      <c r="E324" s="662"/>
      <c r="F324" s="661"/>
      <c r="G324" s="663"/>
      <c r="H324" s="664"/>
      <c r="I324" s="661"/>
      <c r="J324" s="665"/>
      <c r="K324" s="666"/>
      <c r="L324" s="667"/>
      <c r="M324" s="668"/>
      <c r="N324" s="668"/>
      <c r="O324" s="668"/>
      <c r="P324" s="668"/>
      <c r="Q324" s="669"/>
      <c r="R324" s="669"/>
      <c r="S324" s="670"/>
      <c r="T324" s="671"/>
      <c r="U324" s="672"/>
      <c r="V324" s="673"/>
      <c r="W324" s="674"/>
      <c r="X324" s="675"/>
      <c r="Y324" s="676"/>
      <c r="Z324" s="677"/>
      <c r="AA324" s="678"/>
      <c r="AB324" s="679"/>
      <c r="AC324" s="680"/>
      <c r="AD324" s="681"/>
      <c r="AE324" s="682"/>
      <c r="AF324" s="683"/>
      <c r="AG324" s="684"/>
      <c r="AH324" s="669"/>
      <c r="AI324" s="676"/>
      <c r="AJ324" s="676"/>
      <c r="AK324" s="669"/>
      <c r="AL324" s="669"/>
      <c r="AM324" s="660"/>
    </row>
    <row r="325" s="691" customFormat="1">
      <c r="A325" s="661"/>
      <c r="B325" s="662"/>
      <c r="C325" s="662"/>
      <c r="D325" s="662"/>
      <c r="E325" s="662"/>
      <c r="F325" s="661"/>
      <c r="G325" s="663"/>
      <c r="H325" s="664"/>
      <c r="I325" s="661"/>
      <c r="J325" s="665"/>
      <c r="K325" s="666"/>
      <c r="L325" s="667"/>
      <c r="M325" s="668"/>
      <c r="N325" s="668"/>
      <c r="O325" s="668"/>
      <c r="P325" s="668"/>
      <c r="Q325" s="669"/>
      <c r="R325" s="669"/>
      <c r="S325" s="670"/>
      <c r="T325" s="671"/>
      <c r="U325" s="672"/>
      <c r="V325" s="673"/>
      <c r="W325" s="674"/>
      <c r="X325" s="675"/>
      <c r="Y325" s="676"/>
      <c r="Z325" s="677"/>
      <c r="AA325" s="678"/>
      <c r="AB325" s="679"/>
      <c r="AC325" s="680"/>
      <c r="AD325" s="681"/>
      <c r="AE325" s="682"/>
      <c r="AF325" s="683"/>
      <c r="AG325" s="684"/>
      <c r="AH325" s="669"/>
      <c r="AI325" s="676"/>
      <c r="AJ325" s="676"/>
      <c r="AK325" s="669"/>
      <c r="AL325" s="669"/>
      <c r="AM325" s="660"/>
    </row>
    <row r="326" s="691" customFormat="1">
      <c r="A326" s="661"/>
      <c r="B326" s="662"/>
      <c r="C326" s="662"/>
      <c r="D326" s="662"/>
      <c r="E326" s="662"/>
      <c r="F326" s="661"/>
      <c r="G326" s="663"/>
      <c r="H326" s="664"/>
      <c r="I326" s="661"/>
      <c r="J326" s="665"/>
      <c r="K326" s="666"/>
      <c r="L326" s="667"/>
      <c r="M326" s="668"/>
      <c r="N326" s="668"/>
      <c r="O326" s="668"/>
      <c r="P326" s="668"/>
      <c r="Q326" s="669"/>
      <c r="R326" s="669"/>
      <c r="S326" s="670"/>
      <c r="T326" s="671"/>
      <c r="U326" s="672"/>
      <c r="V326" s="673"/>
      <c r="W326" s="674"/>
      <c r="X326" s="675"/>
      <c r="Y326" s="676"/>
      <c r="Z326" s="677"/>
      <c r="AA326" s="678"/>
      <c r="AB326" s="679"/>
      <c r="AC326" s="680"/>
      <c r="AD326" s="681"/>
      <c r="AE326" s="682"/>
      <c r="AF326" s="683"/>
      <c r="AG326" s="684"/>
      <c r="AH326" s="669"/>
      <c r="AI326" s="676"/>
      <c r="AJ326" s="676"/>
      <c r="AK326" s="669"/>
      <c r="AL326" s="669"/>
      <c r="AM326" s="660"/>
    </row>
    <row r="327" s="691" customFormat="1">
      <c r="A327" s="661"/>
      <c r="B327" s="662"/>
      <c r="C327" s="662"/>
      <c r="D327" s="662"/>
      <c r="E327" s="662"/>
      <c r="F327" s="661"/>
      <c r="G327" s="663"/>
      <c r="H327" s="664"/>
      <c r="I327" s="661"/>
      <c r="J327" s="665"/>
      <c r="K327" s="666"/>
      <c r="L327" s="667"/>
      <c r="M327" s="668"/>
      <c r="N327" s="668"/>
      <c r="O327" s="668"/>
      <c r="P327" s="668"/>
      <c r="Q327" s="669"/>
      <c r="R327" s="669"/>
      <c r="S327" s="670"/>
      <c r="T327" s="671"/>
      <c r="U327" s="672"/>
      <c r="V327" s="673"/>
      <c r="W327" s="674"/>
      <c r="X327" s="675"/>
      <c r="Y327" s="676"/>
      <c r="Z327" s="677"/>
      <c r="AA327" s="678"/>
      <c r="AB327" s="679"/>
      <c r="AC327" s="680"/>
      <c r="AD327" s="681"/>
      <c r="AE327" s="682"/>
      <c r="AF327" s="683"/>
      <c r="AG327" s="684"/>
      <c r="AH327" s="669"/>
      <c r="AI327" s="676"/>
      <c r="AJ327" s="676"/>
      <c r="AK327" s="669"/>
      <c r="AL327" s="669"/>
      <c r="AM327" s="660"/>
    </row>
    <row r="328" s="691" customFormat="1">
      <c r="A328" s="661"/>
      <c r="B328" s="662"/>
      <c r="C328" s="662"/>
      <c r="D328" s="662"/>
      <c r="E328" s="662"/>
      <c r="F328" s="661"/>
      <c r="G328" s="663"/>
      <c r="H328" s="664"/>
      <c r="I328" s="661"/>
      <c r="J328" s="665"/>
      <c r="K328" s="666"/>
      <c r="L328" s="667"/>
      <c r="M328" s="668"/>
      <c r="N328" s="668"/>
      <c r="O328" s="668"/>
      <c r="P328" s="668"/>
      <c r="Q328" s="669"/>
      <c r="R328" s="669"/>
      <c r="S328" s="670"/>
      <c r="T328" s="671"/>
      <c r="U328" s="672"/>
      <c r="V328" s="673"/>
      <c r="W328" s="674"/>
      <c r="X328" s="675"/>
      <c r="Y328" s="676"/>
      <c r="Z328" s="677"/>
      <c r="AA328" s="678"/>
      <c r="AB328" s="679"/>
      <c r="AC328" s="680"/>
      <c r="AD328" s="681"/>
      <c r="AE328" s="682"/>
      <c r="AF328" s="683"/>
      <c r="AG328" s="684"/>
      <c r="AH328" s="669"/>
      <c r="AI328" s="676"/>
      <c r="AJ328" s="676"/>
      <c r="AK328" s="669"/>
      <c r="AL328" s="669"/>
      <c r="AM328" s="660"/>
    </row>
    <row r="329" s="691" customFormat="1">
      <c r="A329" s="661"/>
      <c r="B329" s="662"/>
      <c r="C329" s="662"/>
      <c r="D329" s="662"/>
      <c r="E329" s="662"/>
      <c r="F329" s="661"/>
      <c r="G329" s="663"/>
      <c r="H329" s="664"/>
      <c r="I329" s="661"/>
      <c r="J329" s="665"/>
      <c r="K329" s="666"/>
      <c r="L329" s="667"/>
      <c r="M329" s="668"/>
      <c r="N329" s="668"/>
      <c r="O329" s="668"/>
      <c r="P329" s="668"/>
      <c r="Q329" s="669"/>
      <c r="R329" s="669"/>
      <c r="S329" s="670"/>
      <c r="T329" s="671"/>
      <c r="U329" s="672"/>
      <c r="V329" s="673"/>
      <c r="W329" s="674"/>
      <c r="X329" s="675"/>
      <c r="Y329" s="676"/>
      <c r="Z329" s="677"/>
      <c r="AA329" s="678"/>
      <c r="AB329" s="679"/>
      <c r="AC329" s="680"/>
      <c r="AD329" s="681"/>
      <c r="AE329" s="682"/>
      <c r="AF329" s="683"/>
      <c r="AG329" s="684"/>
      <c r="AH329" s="669"/>
      <c r="AI329" s="676"/>
      <c r="AJ329" s="676"/>
      <c r="AK329" s="669"/>
      <c r="AL329" s="669"/>
      <c r="AM329" s="660"/>
    </row>
    <row r="333" ht="15.75" customHeight="1"/>
    <row r="337" ht="15.75" customHeight="1"/>
    <row r="338" s="691" customFormat="1" ht="46.5" customHeight="1">
      <c r="A338" s="661"/>
      <c r="B338" s="662"/>
      <c r="C338" s="662"/>
      <c r="D338" s="662"/>
      <c r="E338" s="662"/>
      <c r="F338" s="661"/>
      <c r="G338" s="663"/>
      <c r="H338" s="664"/>
      <c r="I338" s="661"/>
      <c r="J338" s="665"/>
      <c r="K338" s="666"/>
      <c r="L338" s="667"/>
      <c r="M338" s="668"/>
      <c r="N338" s="668"/>
      <c r="O338" s="668"/>
      <c r="P338" s="668"/>
      <c r="Q338" s="669"/>
      <c r="R338" s="669"/>
      <c r="S338" s="670"/>
      <c r="T338" s="671"/>
      <c r="U338" s="672"/>
      <c r="V338" s="673"/>
      <c r="W338" s="674"/>
      <c r="X338" s="675"/>
      <c r="Y338" s="676"/>
      <c r="Z338" s="677"/>
      <c r="AA338" s="678"/>
      <c r="AB338" s="679"/>
      <c r="AC338" s="680"/>
      <c r="AD338" s="681"/>
      <c r="AE338" s="682"/>
      <c r="AF338" s="683"/>
      <c r="AG338" s="684"/>
      <c r="AH338" s="669"/>
      <c r="AI338" s="676"/>
      <c r="AJ338" s="676"/>
      <c r="AK338" s="669"/>
      <c r="AL338" s="669"/>
      <c r="AM338" s="660"/>
    </row>
    <row r="339" s="691" customFormat="1" ht="29.25" customHeight="1">
      <c r="A339" s="661"/>
      <c r="B339" s="662"/>
      <c r="C339" s="662"/>
      <c r="D339" s="662"/>
      <c r="E339" s="662"/>
      <c r="F339" s="661"/>
      <c r="G339" s="663"/>
      <c r="H339" s="664"/>
      <c r="I339" s="661"/>
      <c r="J339" s="665"/>
      <c r="K339" s="666"/>
      <c r="L339" s="667"/>
      <c r="M339" s="668"/>
      <c r="N339" s="668"/>
      <c r="O339" s="668"/>
      <c r="P339" s="668"/>
      <c r="Q339" s="669"/>
      <c r="R339" s="669"/>
      <c r="S339" s="670"/>
      <c r="T339" s="671"/>
      <c r="U339" s="672"/>
      <c r="V339" s="673"/>
      <c r="W339" s="674"/>
      <c r="X339" s="675"/>
      <c r="Y339" s="676"/>
      <c r="Z339" s="677"/>
      <c r="AA339" s="678"/>
      <c r="AB339" s="679"/>
      <c r="AC339" s="680"/>
      <c r="AD339" s="681"/>
      <c r="AE339" s="682"/>
      <c r="AF339" s="683"/>
      <c r="AG339" s="684"/>
      <c r="AH339" s="669"/>
      <c r="AI339" s="676"/>
      <c r="AJ339" s="676"/>
      <c r="AK339" s="669"/>
      <c r="AL339" s="669"/>
      <c r="AM339" s="660"/>
    </row>
    <row r="340" s="691" customFormat="1">
      <c r="A340" s="661"/>
      <c r="B340" s="662"/>
      <c r="C340" s="662"/>
      <c r="D340" s="662"/>
      <c r="E340" s="662"/>
      <c r="F340" s="661"/>
      <c r="G340" s="663"/>
      <c r="H340" s="664"/>
      <c r="I340" s="661"/>
      <c r="J340" s="665"/>
      <c r="K340" s="666"/>
      <c r="L340" s="667"/>
      <c r="M340" s="668"/>
      <c r="N340" s="668"/>
      <c r="O340" s="668"/>
      <c r="P340" s="668"/>
      <c r="Q340" s="669"/>
      <c r="R340" s="669"/>
      <c r="S340" s="670"/>
      <c r="T340" s="671"/>
      <c r="U340" s="672"/>
      <c r="V340" s="673"/>
      <c r="W340" s="674"/>
      <c r="X340" s="675"/>
      <c r="Y340" s="676"/>
      <c r="Z340" s="677"/>
      <c r="AA340" s="678"/>
      <c r="AB340" s="679"/>
      <c r="AC340" s="680"/>
      <c r="AD340" s="681"/>
      <c r="AE340" s="682"/>
      <c r="AF340" s="683"/>
      <c r="AG340" s="684"/>
      <c r="AH340" s="669"/>
      <c r="AI340" s="676"/>
      <c r="AJ340" s="676"/>
      <c r="AK340" s="669"/>
      <c r="AL340" s="669"/>
      <c r="AM340" s="660"/>
    </row>
    <row r="341" s="691" customFormat="1">
      <c r="A341" s="661"/>
      <c r="B341" s="662"/>
      <c r="C341" s="662"/>
      <c r="D341" s="662"/>
      <c r="E341" s="662"/>
      <c r="F341" s="661"/>
      <c r="G341" s="663"/>
      <c r="H341" s="664"/>
      <c r="I341" s="661"/>
      <c r="J341" s="665"/>
      <c r="K341" s="666"/>
      <c r="L341" s="667"/>
      <c r="M341" s="668"/>
      <c r="N341" s="668"/>
      <c r="O341" s="668"/>
      <c r="P341" s="668"/>
      <c r="Q341" s="669"/>
      <c r="R341" s="669"/>
      <c r="S341" s="670"/>
      <c r="T341" s="671"/>
      <c r="U341" s="672"/>
      <c r="V341" s="673"/>
      <c r="W341" s="674"/>
      <c r="X341" s="675"/>
      <c r="Y341" s="676"/>
      <c r="Z341" s="677"/>
      <c r="AA341" s="678"/>
      <c r="AB341" s="679"/>
      <c r="AC341" s="680"/>
      <c r="AD341" s="681"/>
      <c r="AE341" s="682"/>
      <c r="AF341" s="683"/>
      <c r="AG341" s="684"/>
      <c r="AH341" s="669"/>
      <c r="AI341" s="676"/>
      <c r="AJ341" s="676"/>
      <c r="AK341" s="669"/>
      <c r="AL341" s="669"/>
      <c r="AM341" s="660"/>
    </row>
    <row r="342" s="691" customFormat="1">
      <c r="A342" s="661"/>
      <c r="B342" s="662"/>
      <c r="C342" s="662"/>
      <c r="D342" s="662"/>
      <c r="E342" s="662"/>
      <c r="F342" s="661"/>
      <c r="G342" s="663"/>
      <c r="H342" s="664"/>
      <c r="I342" s="661"/>
      <c r="J342" s="665"/>
      <c r="K342" s="666"/>
      <c r="L342" s="667"/>
      <c r="M342" s="668"/>
      <c r="N342" s="668"/>
      <c r="O342" s="668"/>
      <c r="P342" s="668"/>
      <c r="Q342" s="669"/>
      <c r="R342" s="669"/>
      <c r="S342" s="670"/>
      <c r="T342" s="671"/>
      <c r="U342" s="672"/>
      <c r="V342" s="673"/>
      <c r="W342" s="674"/>
      <c r="X342" s="675"/>
      <c r="Y342" s="676"/>
      <c r="Z342" s="677"/>
      <c r="AA342" s="678"/>
      <c r="AB342" s="679"/>
      <c r="AC342" s="680"/>
      <c r="AD342" s="681"/>
      <c r="AE342" s="682"/>
      <c r="AF342" s="683"/>
      <c r="AG342" s="684"/>
      <c r="AH342" s="669"/>
      <c r="AI342" s="676"/>
      <c r="AJ342" s="676"/>
      <c r="AK342" s="669"/>
      <c r="AL342" s="669"/>
      <c r="AM342" s="660"/>
    </row>
    <row r="343" s="691" customFormat="1">
      <c r="A343" s="661"/>
      <c r="B343" s="662"/>
      <c r="C343" s="662"/>
      <c r="D343" s="662"/>
      <c r="E343" s="662"/>
      <c r="F343" s="661"/>
      <c r="G343" s="663"/>
      <c r="H343" s="664"/>
      <c r="I343" s="661"/>
      <c r="J343" s="665"/>
      <c r="K343" s="666"/>
      <c r="L343" s="667"/>
      <c r="M343" s="668"/>
      <c r="N343" s="668"/>
      <c r="O343" s="668"/>
      <c r="P343" s="668"/>
      <c r="Q343" s="669"/>
      <c r="R343" s="669"/>
      <c r="S343" s="670"/>
      <c r="T343" s="671"/>
      <c r="U343" s="672"/>
      <c r="V343" s="673"/>
      <c r="W343" s="674"/>
      <c r="X343" s="675"/>
      <c r="Y343" s="676"/>
      <c r="Z343" s="677"/>
      <c r="AA343" s="678"/>
      <c r="AB343" s="679"/>
      <c r="AC343" s="680"/>
      <c r="AD343" s="681"/>
      <c r="AE343" s="682"/>
      <c r="AF343" s="683"/>
      <c r="AG343" s="684"/>
      <c r="AH343" s="669"/>
      <c r="AI343" s="676"/>
      <c r="AJ343" s="676"/>
      <c r="AK343" s="669"/>
      <c r="AL343" s="669"/>
      <c r="AM343" s="660"/>
    </row>
    <row r="346" s="691" customFormat="1" ht="35.25" customHeight="1">
      <c r="A346" s="661"/>
      <c r="B346" s="662"/>
      <c r="C346" s="662"/>
      <c r="D346" s="662"/>
      <c r="E346" s="662"/>
      <c r="F346" s="661"/>
      <c r="G346" s="663"/>
      <c r="H346" s="664"/>
      <c r="I346" s="661"/>
      <c r="J346" s="665"/>
      <c r="K346" s="666"/>
      <c r="L346" s="667"/>
      <c r="M346" s="668"/>
      <c r="N346" s="668"/>
      <c r="O346" s="668"/>
      <c r="P346" s="668"/>
      <c r="Q346" s="669"/>
      <c r="R346" s="669"/>
      <c r="S346" s="670"/>
      <c r="T346" s="671"/>
      <c r="U346" s="672"/>
      <c r="V346" s="673"/>
      <c r="W346" s="674"/>
      <c r="X346" s="675"/>
      <c r="Y346" s="676"/>
      <c r="Z346" s="677"/>
      <c r="AA346" s="678"/>
      <c r="AB346" s="679"/>
      <c r="AC346" s="680"/>
      <c r="AD346" s="681"/>
      <c r="AE346" s="682"/>
      <c r="AF346" s="683"/>
      <c r="AG346" s="684"/>
      <c r="AH346" s="669"/>
      <c r="AI346" s="676"/>
      <c r="AJ346" s="676"/>
      <c r="AK346" s="669"/>
      <c r="AL346" s="669"/>
      <c r="AM346" s="660"/>
    </row>
    <row r="348" s="661" customFormat="1" ht="17.25" customHeight="1">
      <c r="B348" s="662"/>
      <c r="C348" s="662"/>
      <c r="D348" s="662"/>
      <c r="E348" s="662"/>
      <c r="G348" s="663"/>
      <c r="H348" s="664"/>
      <c r="J348" s="665"/>
      <c r="K348" s="666"/>
      <c r="L348" s="667"/>
      <c r="M348" s="668"/>
      <c r="N348" s="668"/>
      <c r="O348" s="668"/>
      <c r="P348" s="668"/>
      <c r="Q348" s="669"/>
      <c r="R348" s="669"/>
      <c r="S348" s="670"/>
      <c r="T348" s="671"/>
      <c r="U348" s="672"/>
      <c r="V348" s="673"/>
      <c r="W348" s="674"/>
      <c r="X348" s="675"/>
      <c r="Y348" s="676"/>
      <c r="Z348" s="677"/>
      <c r="AA348" s="678"/>
      <c r="AB348" s="679"/>
      <c r="AC348" s="680"/>
      <c r="AD348" s="681"/>
      <c r="AE348" s="682"/>
      <c r="AF348" s="683"/>
      <c r="AG348" s="684"/>
      <c r="AH348" s="669"/>
      <c r="AI348" s="676"/>
      <c r="AJ348" s="676"/>
      <c r="AK348" s="669"/>
      <c r="AL348" s="669"/>
      <c r="AM348" s="660"/>
      <c r="AN348" s="660"/>
      <c r="AO348" s="660"/>
      <c r="AP348" s="660"/>
      <c r="AQ348" s="660"/>
      <c r="AR348" s="660"/>
      <c r="AS348" s="660"/>
      <c r="AT348" s="660"/>
      <c r="AU348" s="660"/>
      <c r="AV348" s="660"/>
      <c r="AW348" s="660"/>
      <c r="AX348" s="660"/>
      <c r="AY348" s="660"/>
      <c r="AZ348" s="660"/>
      <c r="BA348" s="660"/>
      <c r="BB348" s="660"/>
      <c r="BC348" s="660"/>
      <c r="BD348" s="660"/>
      <c r="BE348" s="660"/>
      <c r="BF348" s="660"/>
      <c r="BG348" s="660"/>
      <c r="BH348" s="660"/>
      <c r="BI348" s="660"/>
      <c r="BJ348" s="660"/>
      <c r="BK348" s="660"/>
      <c r="BL348" s="660"/>
      <c r="BM348" s="660"/>
      <c r="BN348" s="660"/>
      <c r="BO348" s="660"/>
      <c r="BP348" s="660"/>
      <c r="BQ348" s="660"/>
      <c r="BR348" s="660"/>
      <c r="BS348" s="660"/>
      <c r="BT348" s="660"/>
      <c r="BU348" s="660"/>
      <c r="BV348" s="660"/>
      <c r="BW348" s="660"/>
      <c r="BX348" s="660"/>
      <c r="BY348" s="660"/>
      <c r="BZ348" s="660"/>
      <c r="CA348" s="660"/>
      <c r="CB348" s="660"/>
      <c r="CC348" s="660"/>
      <c r="CD348" s="660"/>
      <c r="CE348" s="660"/>
      <c r="CF348" s="660"/>
      <c r="CG348" s="660"/>
      <c r="CH348" s="660"/>
      <c r="CI348" s="660"/>
      <c r="CJ348" s="660"/>
      <c r="CK348" s="660"/>
      <c r="CL348" s="660"/>
      <c r="CM348" s="660"/>
      <c r="CN348" s="660"/>
      <c r="CO348" s="660"/>
      <c r="CP348" s="660"/>
      <c r="CQ348" s="660"/>
      <c r="CR348" s="660"/>
      <c r="CS348" s="660"/>
      <c r="CT348" s="660"/>
      <c r="CU348" s="660"/>
      <c r="CV348" s="660"/>
      <c r="CW348" s="660"/>
      <c r="CX348" s="660"/>
      <c r="CY348" s="660"/>
      <c r="CZ348" s="660"/>
      <c r="DA348" s="660"/>
      <c r="DB348" s="660"/>
      <c r="DC348" s="660"/>
      <c r="DD348" s="660"/>
      <c r="DE348" s="660"/>
      <c r="DF348" s="660"/>
      <c r="DG348" s="660"/>
      <c r="DH348" s="660"/>
      <c r="DI348" s="660"/>
      <c r="DJ348" s="660"/>
      <c r="DK348" s="660"/>
      <c r="DL348" s="660"/>
      <c r="DM348" s="660"/>
      <c r="DN348" s="660"/>
      <c r="DO348" s="660"/>
      <c r="DP348" s="660"/>
      <c r="DQ348" s="660"/>
      <c r="DR348" s="660"/>
      <c r="DS348" s="660"/>
      <c r="DT348" s="660"/>
      <c r="DU348" s="660"/>
      <c r="DV348" s="660"/>
      <c r="DW348" s="660"/>
      <c r="DX348" s="660"/>
      <c r="DY348" s="660"/>
      <c r="DZ348" s="660"/>
      <c r="EA348" s="660"/>
      <c r="EB348" s="660"/>
      <c r="EC348" s="660"/>
      <c r="ED348" s="660"/>
      <c r="EE348" s="660"/>
      <c r="EF348" s="660"/>
      <c r="EG348" s="660"/>
      <c r="EH348" s="660"/>
      <c r="EI348" s="660"/>
      <c r="EJ348" s="660"/>
      <c r="EK348" s="660"/>
      <c r="EL348" s="660"/>
      <c r="EM348" s="660"/>
      <c r="EN348" s="660"/>
      <c r="EO348" s="660"/>
      <c r="EP348" s="660"/>
      <c r="EQ348" s="660"/>
      <c r="ER348" s="660"/>
      <c r="ES348" s="660"/>
      <c r="ET348" s="660"/>
      <c r="EU348" s="660"/>
      <c r="EV348" s="660"/>
      <c r="EW348" s="660"/>
      <c r="EX348" s="660"/>
      <c r="EY348" s="660"/>
      <c r="EZ348" s="660"/>
      <c r="FA348" s="660"/>
      <c r="FB348" s="660"/>
      <c r="FC348" s="660"/>
      <c r="FD348" s="660"/>
      <c r="FE348" s="660"/>
      <c r="FF348" s="660"/>
      <c r="FG348" s="660"/>
      <c r="FH348" s="660"/>
      <c r="FI348" s="660"/>
      <c r="FJ348" s="660"/>
      <c r="FK348" s="660"/>
      <c r="FL348" s="660"/>
      <c r="FM348" s="660"/>
      <c r="FN348" s="660"/>
      <c r="FO348" s="660"/>
      <c r="FP348" s="660"/>
      <c r="FQ348" s="660"/>
      <c r="FR348" s="660"/>
      <c r="FS348" s="660"/>
      <c r="FT348" s="660"/>
      <c r="FU348" s="660"/>
      <c r="FV348" s="660"/>
      <c r="FW348" s="660"/>
      <c r="FX348" s="660"/>
      <c r="FY348" s="660"/>
      <c r="FZ348" s="660"/>
      <c r="GA348" s="660"/>
      <c r="GB348" s="660"/>
      <c r="GC348" s="660"/>
      <c r="GD348" s="660"/>
      <c r="GE348" s="660"/>
      <c r="GF348" s="660"/>
      <c r="GG348" s="660"/>
      <c r="GH348" s="660"/>
      <c r="GI348" s="660"/>
      <c r="GJ348" s="660"/>
      <c r="GK348" s="660"/>
      <c r="GL348" s="660"/>
      <c r="GM348" s="660"/>
      <c r="GN348" s="660"/>
      <c r="GO348" s="660"/>
      <c r="GP348" s="660"/>
      <c r="GQ348" s="660"/>
      <c r="GR348" s="660"/>
      <c r="GS348" s="660"/>
      <c r="GT348" s="660"/>
      <c r="GU348" s="660"/>
      <c r="GV348" s="660"/>
      <c r="GW348" s="660"/>
      <c r="GX348" s="660"/>
      <c r="GY348" s="660"/>
      <c r="GZ348" s="660"/>
      <c r="HA348" s="660"/>
      <c r="HB348" s="660"/>
      <c r="HC348" s="660"/>
      <c r="HD348" s="660"/>
      <c r="HE348" s="660"/>
      <c r="HF348" s="660"/>
      <c r="HG348" s="660"/>
      <c r="HH348" s="660"/>
      <c r="HI348" s="660"/>
      <c r="HJ348" s="660"/>
      <c r="HK348" s="660"/>
      <c r="HL348" s="660"/>
      <c r="HM348" s="660"/>
      <c r="HN348" s="660"/>
      <c r="HO348" s="660"/>
      <c r="HP348" s="660"/>
      <c r="HQ348" s="660"/>
      <c r="HR348" s="660"/>
      <c r="HS348" s="660"/>
      <c r="HT348" s="660"/>
      <c r="HU348" s="660"/>
      <c r="HV348" s="660"/>
      <c r="HW348" s="660"/>
      <c r="HX348" s="660"/>
      <c r="HY348" s="660"/>
      <c r="HZ348" s="660"/>
      <c r="IA348" s="660"/>
      <c r="IB348" s="660"/>
      <c r="IC348" s="660"/>
      <c r="ID348" s="660"/>
      <c r="IE348" s="660"/>
      <c r="IF348" s="660"/>
      <c r="IG348" s="660"/>
      <c r="IH348" s="660"/>
      <c r="II348" s="660"/>
      <c r="IJ348" s="660"/>
      <c r="IK348" s="660"/>
      <c r="IL348" s="660"/>
      <c r="IM348" s="660"/>
      <c r="IN348" s="660"/>
      <c r="IO348" s="660"/>
      <c r="IP348" s="660"/>
      <c r="IQ348" s="660"/>
      <c r="IR348" s="660"/>
      <c r="IS348" s="660"/>
      <c r="IT348" s="660"/>
      <c r="IU348" s="660"/>
      <c r="IV348" s="660"/>
      <c r="IW348" s="660"/>
      <c r="IX348" s="660"/>
      <c r="IY348" s="660"/>
      <c r="IZ348" s="660"/>
      <c r="JA348" s="660"/>
      <c r="JB348" s="660"/>
      <c r="JC348" s="660"/>
      <c r="JD348" s="660"/>
      <c r="JE348" s="660"/>
      <c r="JF348" s="660"/>
      <c r="JG348" s="660"/>
      <c r="JH348" s="660"/>
      <c r="JI348" s="660"/>
      <c r="JJ348" s="660"/>
      <c r="JK348" s="660"/>
      <c r="JL348" s="660"/>
      <c r="JM348" s="660"/>
      <c r="JN348" s="660"/>
      <c r="JO348" s="660"/>
      <c r="JP348" s="660"/>
      <c r="JQ348" s="660"/>
      <c r="JR348" s="660"/>
      <c r="JS348" s="660"/>
      <c r="JT348" s="660"/>
      <c r="JU348" s="660"/>
      <c r="JV348" s="660"/>
      <c r="JW348" s="660"/>
      <c r="JX348" s="660"/>
      <c r="JY348" s="660"/>
      <c r="JZ348" s="660"/>
      <c r="KA348" s="660"/>
      <c r="KB348" s="660"/>
      <c r="KC348" s="660"/>
      <c r="KD348" s="660"/>
      <c r="KE348" s="660"/>
      <c r="KF348" s="660"/>
      <c r="KG348" s="660"/>
      <c r="KH348" s="660"/>
      <c r="KI348" s="660"/>
      <c r="KJ348" s="660"/>
      <c r="KK348" s="660"/>
      <c r="KL348" s="660"/>
      <c r="KM348" s="660"/>
      <c r="KN348" s="660"/>
      <c r="KO348" s="660"/>
      <c r="KP348" s="660"/>
      <c r="KQ348" s="660"/>
      <c r="KR348" s="660"/>
      <c r="KS348" s="660"/>
      <c r="KT348" s="660"/>
      <c r="KU348" s="660"/>
      <c r="KV348" s="660"/>
      <c r="KW348" s="660"/>
      <c r="KX348" s="660"/>
      <c r="KY348" s="660"/>
      <c r="KZ348" s="660"/>
      <c r="LA348" s="660"/>
      <c r="LB348" s="660"/>
      <c r="LC348" s="660"/>
      <c r="LD348" s="660"/>
      <c r="LE348" s="660"/>
      <c r="LF348" s="660"/>
      <c r="LG348" s="660"/>
      <c r="LH348" s="660"/>
      <c r="LI348" s="660"/>
      <c r="LJ348" s="660"/>
      <c r="LK348" s="660"/>
      <c r="LL348" s="660"/>
      <c r="LM348" s="660"/>
      <c r="LN348" s="660"/>
      <c r="LO348" s="660"/>
      <c r="LP348" s="660"/>
      <c r="LQ348" s="660"/>
      <c r="LR348" s="660"/>
      <c r="LS348" s="660"/>
      <c r="LT348" s="660"/>
      <c r="LU348" s="660"/>
      <c r="LV348" s="660"/>
      <c r="LW348" s="660"/>
      <c r="LX348" s="660"/>
      <c r="LY348" s="660"/>
      <c r="LZ348" s="660"/>
      <c r="MA348" s="660"/>
      <c r="MB348" s="660"/>
      <c r="MC348" s="660"/>
      <c r="MD348" s="660"/>
      <c r="ME348" s="660"/>
      <c r="MF348" s="660"/>
      <c r="MG348" s="660"/>
      <c r="MH348" s="660"/>
      <c r="MI348" s="660"/>
      <c r="MJ348" s="660"/>
      <c r="MK348" s="660"/>
      <c r="ML348" s="660"/>
      <c r="MM348" s="660"/>
      <c r="MN348" s="660"/>
      <c r="MO348" s="660"/>
      <c r="MP348" s="660"/>
      <c r="MQ348" s="660"/>
      <c r="MR348" s="660"/>
      <c r="MS348" s="660"/>
      <c r="MT348" s="660"/>
      <c r="MU348" s="660"/>
      <c r="MV348" s="660"/>
      <c r="MW348" s="660"/>
      <c r="MX348" s="660"/>
      <c r="MY348" s="660"/>
      <c r="MZ348" s="660"/>
      <c r="NA348" s="660"/>
      <c r="NB348" s="660"/>
      <c r="NC348" s="660"/>
      <c r="ND348" s="660"/>
      <c r="NE348" s="660"/>
      <c r="NF348" s="660"/>
      <c r="NG348" s="660"/>
      <c r="NH348" s="660"/>
      <c r="NI348" s="660"/>
      <c r="NJ348" s="660"/>
      <c r="NK348" s="660"/>
      <c r="NL348" s="660"/>
      <c r="NM348" s="660"/>
      <c r="NN348" s="660"/>
      <c r="NO348" s="660"/>
      <c r="NP348" s="660"/>
      <c r="NQ348" s="660"/>
      <c r="NR348" s="660"/>
      <c r="NS348" s="660"/>
      <c r="NT348" s="660"/>
      <c r="NU348" s="660"/>
      <c r="NV348" s="660"/>
      <c r="NW348" s="660"/>
      <c r="NX348" s="660"/>
      <c r="NY348" s="660"/>
      <c r="NZ348" s="660"/>
      <c r="OA348" s="660"/>
      <c r="OB348" s="660"/>
      <c r="OC348" s="660"/>
      <c r="OD348" s="660"/>
      <c r="OE348" s="660"/>
      <c r="OF348" s="660"/>
      <c r="OG348" s="660"/>
      <c r="OH348" s="660"/>
      <c r="OI348" s="660"/>
      <c r="OJ348" s="660"/>
      <c r="OK348" s="660"/>
      <c r="OL348" s="660"/>
      <c r="OM348" s="660"/>
      <c r="ON348" s="660"/>
      <c r="OO348" s="660"/>
      <c r="OP348" s="660"/>
      <c r="OQ348" s="660"/>
      <c r="OR348" s="660"/>
      <c r="OS348" s="660"/>
      <c r="OT348" s="660"/>
      <c r="OU348" s="660"/>
      <c r="OV348" s="660"/>
      <c r="OW348" s="660"/>
      <c r="OX348" s="660"/>
      <c r="OY348" s="660"/>
      <c r="OZ348" s="660"/>
      <c r="PA348" s="660"/>
      <c r="PB348" s="660"/>
      <c r="PC348" s="660"/>
      <c r="PD348" s="660"/>
      <c r="PE348" s="660"/>
      <c r="PF348" s="660"/>
      <c r="PG348" s="660"/>
      <c r="PH348" s="660"/>
      <c r="PI348" s="660"/>
      <c r="PJ348" s="660"/>
      <c r="PK348" s="660"/>
      <c r="PL348" s="660"/>
      <c r="PM348" s="660"/>
      <c r="PN348" s="660"/>
      <c r="PO348" s="660"/>
      <c r="PP348" s="660"/>
      <c r="PQ348" s="660"/>
      <c r="PR348" s="660"/>
      <c r="PS348" s="660"/>
      <c r="PT348" s="660"/>
      <c r="PU348" s="660"/>
      <c r="PV348" s="660"/>
      <c r="PW348" s="660"/>
      <c r="PX348" s="660"/>
      <c r="PY348" s="660"/>
      <c r="PZ348" s="660"/>
      <c r="QA348" s="660"/>
      <c r="QB348" s="660"/>
      <c r="QC348" s="660"/>
      <c r="QD348" s="660"/>
      <c r="QE348" s="660"/>
      <c r="QF348" s="660"/>
      <c r="QG348" s="660"/>
      <c r="QH348" s="660"/>
      <c r="QI348" s="660"/>
      <c r="QJ348" s="660"/>
      <c r="QK348" s="660"/>
      <c r="QL348" s="660"/>
      <c r="QM348" s="660"/>
      <c r="QN348" s="660"/>
      <c r="QO348" s="660"/>
      <c r="QP348" s="660"/>
      <c r="QQ348" s="660"/>
      <c r="QR348" s="660"/>
      <c r="QS348" s="660"/>
      <c r="QT348" s="660"/>
      <c r="QU348" s="660"/>
      <c r="QV348" s="660"/>
      <c r="QW348" s="660"/>
      <c r="QX348" s="660"/>
      <c r="QY348" s="660"/>
      <c r="QZ348" s="660"/>
      <c r="RA348" s="660"/>
      <c r="RB348" s="660"/>
      <c r="RC348" s="660"/>
      <c r="RD348" s="660"/>
      <c r="RE348" s="660"/>
      <c r="RF348" s="660"/>
      <c r="RG348" s="660"/>
      <c r="RH348" s="660"/>
      <c r="RI348" s="660"/>
      <c r="RJ348" s="660"/>
      <c r="RK348" s="660"/>
      <c r="RL348" s="660"/>
      <c r="RM348" s="660"/>
      <c r="RN348" s="660"/>
      <c r="RO348" s="660"/>
      <c r="RP348" s="660"/>
      <c r="RQ348" s="660"/>
      <c r="RR348" s="660"/>
      <c r="RS348" s="660"/>
      <c r="RT348" s="660"/>
      <c r="RU348" s="660"/>
      <c r="RV348" s="660"/>
      <c r="RW348" s="660"/>
      <c r="RX348" s="660"/>
      <c r="RY348" s="660"/>
      <c r="RZ348" s="660"/>
      <c r="SA348" s="660"/>
      <c r="SB348" s="660"/>
      <c r="SC348" s="660"/>
      <c r="SD348" s="660"/>
      <c r="SE348" s="660"/>
      <c r="SF348" s="660"/>
      <c r="SG348" s="660"/>
      <c r="SH348" s="660"/>
      <c r="SI348" s="660"/>
      <c r="SJ348" s="660"/>
      <c r="SK348" s="660"/>
      <c r="SL348" s="660"/>
      <c r="SM348" s="660"/>
      <c r="SN348" s="660"/>
      <c r="SO348" s="660"/>
      <c r="SP348" s="660"/>
      <c r="SQ348" s="660"/>
      <c r="SR348" s="660"/>
      <c r="SS348" s="660"/>
      <c r="ST348" s="660"/>
      <c r="SU348" s="660"/>
      <c r="SV348" s="660"/>
      <c r="SW348" s="660"/>
      <c r="SX348" s="660"/>
      <c r="SY348" s="660"/>
      <c r="SZ348" s="660"/>
      <c r="TA348" s="660"/>
      <c r="TB348" s="660"/>
      <c r="TC348" s="660"/>
      <c r="TD348" s="660"/>
      <c r="TE348" s="660"/>
      <c r="TF348" s="660"/>
      <c r="TG348" s="660"/>
      <c r="TH348" s="660"/>
      <c r="TI348" s="660"/>
      <c r="TJ348" s="660"/>
      <c r="TK348" s="660"/>
      <c r="TL348" s="660"/>
      <c r="TM348" s="660"/>
      <c r="TN348" s="660"/>
      <c r="TO348" s="660"/>
      <c r="TP348" s="660"/>
      <c r="TQ348" s="660"/>
      <c r="TR348" s="660"/>
      <c r="TS348" s="660"/>
      <c r="TT348" s="660"/>
      <c r="TU348" s="660"/>
      <c r="TV348" s="660"/>
      <c r="TW348" s="660"/>
      <c r="TX348" s="660"/>
      <c r="TY348" s="660"/>
      <c r="TZ348" s="660"/>
      <c r="UA348" s="660"/>
      <c r="UB348" s="660"/>
      <c r="UC348" s="660"/>
      <c r="UD348" s="660"/>
      <c r="UE348" s="660"/>
      <c r="UF348" s="660"/>
      <c r="UG348" s="660"/>
      <c r="UH348" s="660"/>
      <c r="UI348" s="660"/>
      <c r="UJ348" s="660"/>
      <c r="UK348" s="660"/>
      <c r="UL348" s="660"/>
      <c r="UM348" s="660"/>
      <c r="UN348" s="660"/>
      <c r="UO348" s="660"/>
      <c r="UP348" s="660"/>
      <c r="UQ348" s="660"/>
      <c r="UR348" s="660"/>
      <c r="US348" s="660"/>
      <c r="UT348" s="660"/>
      <c r="UU348" s="660"/>
      <c r="UV348" s="660"/>
      <c r="UW348" s="660"/>
      <c r="UX348" s="660"/>
      <c r="UY348" s="660"/>
      <c r="UZ348" s="660"/>
      <c r="VA348" s="660"/>
      <c r="VB348" s="660"/>
      <c r="VC348" s="660"/>
      <c r="VD348" s="660"/>
      <c r="VE348" s="660"/>
      <c r="VF348" s="660"/>
      <c r="VG348" s="660"/>
      <c r="VH348" s="660"/>
      <c r="VI348" s="660"/>
      <c r="VJ348" s="660"/>
      <c r="VK348" s="660"/>
      <c r="VL348" s="660"/>
      <c r="VM348" s="660"/>
      <c r="VN348" s="660"/>
      <c r="VO348" s="660"/>
      <c r="VP348" s="660"/>
      <c r="VQ348" s="660"/>
      <c r="VR348" s="660"/>
      <c r="VS348" s="660"/>
      <c r="VT348" s="660"/>
      <c r="VU348" s="660"/>
      <c r="VV348" s="660"/>
      <c r="VW348" s="660"/>
      <c r="VX348" s="660"/>
      <c r="VY348" s="660"/>
      <c r="VZ348" s="660"/>
      <c r="WA348" s="660"/>
      <c r="WB348" s="660"/>
      <c r="WC348" s="660"/>
      <c r="WD348" s="660"/>
      <c r="WE348" s="660"/>
      <c r="WF348" s="660"/>
      <c r="WG348" s="660"/>
      <c r="WH348" s="660"/>
      <c r="WI348" s="660"/>
      <c r="WJ348" s="660"/>
      <c r="WK348" s="660"/>
      <c r="WL348" s="660"/>
      <c r="WM348" s="660"/>
      <c r="WN348" s="660"/>
      <c r="WO348" s="660"/>
      <c r="WP348" s="660"/>
      <c r="WQ348" s="660"/>
      <c r="WR348" s="660"/>
      <c r="WS348" s="660"/>
      <c r="WT348" s="660"/>
      <c r="WU348" s="660"/>
      <c r="WV348" s="660"/>
      <c r="WW348" s="660"/>
      <c r="WX348" s="660"/>
      <c r="WY348" s="660"/>
      <c r="WZ348" s="660"/>
      <c r="XA348" s="660"/>
      <c r="XB348" s="660"/>
      <c r="XC348" s="660"/>
      <c r="XD348" s="660"/>
      <c r="XE348" s="660"/>
      <c r="XF348" s="660"/>
      <c r="XG348" s="660"/>
      <c r="XH348" s="660"/>
      <c r="XI348" s="660"/>
      <c r="XJ348" s="660"/>
      <c r="XK348" s="660"/>
      <c r="XL348" s="660"/>
      <c r="XM348" s="660"/>
      <c r="XN348" s="660"/>
      <c r="XO348" s="660"/>
      <c r="XP348" s="660"/>
      <c r="XQ348" s="660"/>
      <c r="XR348" s="660"/>
      <c r="XS348" s="660"/>
      <c r="XT348" s="660"/>
      <c r="XU348" s="660"/>
      <c r="XV348" s="660"/>
      <c r="XW348" s="660"/>
      <c r="XX348" s="660"/>
      <c r="XY348" s="660"/>
      <c r="XZ348" s="660"/>
      <c r="YA348" s="660"/>
      <c r="YB348" s="660"/>
      <c r="YC348" s="660"/>
      <c r="YD348" s="660"/>
      <c r="YE348" s="660"/>
      <c r="YF348" s="660"/>
      <c r="YG348" s="660"/>
      <c r="YH348" s="660"/>
      <c r="YI348" s="660"/>
      <c r="YJ348" s="660"/>
      <c r="YK348" s="660"/>
      <c r="YL348" s="660"/>
      <c r="YM348" s="660"/>
      <c r="YN348" s="660"/>
      <c r="YO348" s="660"/>
      <c r="YP348" s="660"/>
      <c r="YQ348" s="660"/>
      <c r="YR348" s="660"/>
      <c r="YS348" s="660"/>
      <c r="YT348" s="660"/>
      <c r="YU348" s="660"/>
      <c r="YV348" s="660"/>
      <c r="YW348" s="660"/>
      <c r="YX348" s="660"/>
      <c r="YY348" s="660"/>
      <c r="YZ348" s="660"/>
      <c r="ZA348" s="660"/>
      <c r="ZB348" s="660"/>
      <c r="ZC348" s="660"/>
      <c r="ZD348" s="660"/>
      <c r="ZE348" s="660"/>
      <c r="ZF348" s="660"/>
      <c r="ZG348" s="660"/>
      <c r="ZH348" s="660"/>
      <c r="ZI348" s="660"/>
      <c r="ZJ348" s="660"/>
      <c r="ZK348" s="660"/>
      <c r="ZL348" s="660"/>
      <c r="ZM348" s="660"/>
      <c r="ZN348" s="660"/>
      <c r="ZO348" s="660"/>
      <c r="ZP348" s="660"/>
      <c r="ZQ348" s="660"/>
      <c r="ZR348" s="660"/>
      <c r="ZS348" s="660"/>
      <c r="ZT348" s="660"/>
      <c r="ZU348" s="660"/>
      <c r="ZV348" s="660"/>
      <c r="ZW348" s="660"/>
      <c r="ZX348" s="660"/>
      <c r="ZY348" s="660"/>
      <c r="ZZ348" s="660"/>
      <c r="AAA348" s="660"/>
      <c r="AAB348" s="660"/>
      <c r="AAC348" s="660"/>
      <c r="AAD348" s="660"/>
      <c r="AAE348" s="660"/>
      <c r="AAF348" s="660"/>
      <c r="AAG348" s="660"/>
      <c r="AAH348" s="660"/>
      <c r="AAI348" s="660"/>
      <c r="AAJ348" s="660"/>
      <c r="AAK348" s="660"/>
      <c r="AAL348" s="660"/>
      <c r="AAM348" s="660"/>
      <c r="AAN348" s="660"/>
      <c r="AAO348" s="660"/>
      <c r="AAP348" s="660"/>
      <c r="AAQ348" s="660"/>
      <c r="AAR348" s="660"/>
      <c r="AAS348" s="660"/>
      <c r="AAT348" s="660"/>
      <c r="AAU348" s="660"/>
      <c r="AAV348" s="660"/>
      <c r="AAW348" s="660"/>
      <c r="AAX348" s="660"/>
      <c r="AAY348" s="660"/>
      <c r="AAZ348" s="660"/>
      <c r="ABA348" s="660"/>
      <c r="ABB348" s="660"/>
      <c r="ABC348" s="660"/>
      <c r="ABD348" s="660"/>
      <c r="ABE348" s="660"/>
      <c r="ABF348" s="660"/>
      <c r="ABG348" s="660"/>
      <c r="ABH348" s="660"/>
      <c r="ABI348" s="660"/>
      <c r="ABJ348" s="660"/>
      <c r="ABK348" s="660"/>
      <c r="ABL348" s="660"/>
      <c r="ABM348" s="660"/>
      <c r="ABN348" s="660"/>
      <c r="ABO348" s="660"/>
      <c r="ABP348" s="660"/>
      <c r="ABQ348" s="660"/>
      <c r="ABR348" s="660"/>
      <c r="ABS348" s="660"/>
      <c r="ABT348" s="660"/>
      <c r="ABU348" s="660"/>
      <c r="ABV348" s="660"/>
      <c r="ABW348" s="660"/>
      <c r="ABX348" s="660"/>
      <c r="ABY348" s="660"/>
      <c r="ABZ348" s="660"/>
      <c r="ACA348" s="660"/>
      <c r="ACB348" s="660"/>
      <c r="ACC348" s="660"/>
      <c r="ACD348" s="660"/>
      <c r="ACE348" s="660"/>
      <c r="ACF348" s="660"/>
      <c r="ACG348" s="660"/>
      <c r="ACH348" s="660"/>
      <c r="ACI348" s="660"/>
      <c r="ACJ348" s="660"/>
      <c r="ACK348" s="660"/>
      <c r="ACL348" s="660"/>
      <c r="ACM348" s="660"/>
      <c r="ACN348" s="660"/>
      <c r="ACO348" s="660"/>
      <c r="ACP348" s="660"/>
      <c r="ACQ348" s="660"/>
      <c r="ACR348" s="660"/>
      <c r="ACS348" s="660"/>
      <c r="ACT348" s="660"/>
      <c r="ACU348" s="660"/>
      <c r="ACV348" s="660"/>
      <c r="ACW348" s="660"/>
      <c r="ACX348" s="660"/>
      <c r="ACY348" s="660"/>
      <c r="ACZ348" s="660"/>
      <c r="ADA348" s="660"/>
      <c r="ADB348" s="660"/>
      <c r="ADC348" s="660"/>
      <c r="ADD348" s="660"/>
      <c r="ADE348" s="660"/>
      <c r="ADF348" s="660"/>
      <c r="ADG348" s="660"/>
      <c r="ADH348" s="660"/>
      <c r="ADI348" s="660"/>
      <c r="ADJ348" s="660"/>
      <c r="ADK348" s="660"/>
      <c r="ADL348" s="660"/>
      <c r="ADM348" s="660"/>
      <c r="ADN348" s="660"/>
      <c r="ADO348" s="660"/>
      <c r="ADP348" s="660"/>
      <c r="ADQ348" s="660"/>
      <c r="ADR348" s="660"/>
      <c r="ADS348" s="660"/>
      <c r="ADT348" s="660"/>
      <c r="ADU348" s="660"/>
      <c r="ADV348" s="660"/>
      <c r="ADW348" s="660"/>
      <c r="ADX348" s="660"/>
      <c r="ADY348" s="660"/>
      <c r="ADZ348" s="660"/>
      <c r="AEA348" s="660"/>
      <c r="AEB348" s="660"/>
      <c r="AEC348" s="660"/>
      <c r="AED348" s="660"/>
      <c r="AEE348" s="660"/>
      <c r="AEF348" s="660"/>
      <c r="AEG348" s="660"/>
      <c r="AEH348" s="660"/>
      <c r="AEI348" s="660"/>
      <c r="AEJ348" s="660"/>
      <c r="AEK348" s="660"/>
      <c r="AEL348" s="660"/>
      <c r="AEM348" s="660"/>
      <c r="AEN348" s="660"/>
      <c r="AEO348" s="660"/>
      <c r="AEP348" s="660"/>
      <c r="AEQ348" s="660"/>
      <c r="AER348" s="660"/>
      <c r="AES348" s="660"/>
      <c r="AET348" s="660"/>
      <c r="AEU348" s="660"/>
      <c r="AEV348" s="660"/>
      <c r="AEW348" s="660"/>
      <c r="AEX348" s="660"/>
      <c r="AEY348" s="660"/>
      <c r="AEZ348" s="660"/>
      <c r="AFA348" s="660"/>
      <c r="AFB348" s="660"/>
      <c r="AFC348" s="660"/>
      <c r="AFD348" s="660"/>
      <c r="AFE348" s="660"/>
      <c r="AFF348" s="660"/>
      <c r="AFG348" s="660"/>
      <c r="AFH348" s="660"/>
      <c r="AFI348" s="660"/>
      <c r="AFJ348" s="660"/>
      <c r="AFK348" s="660"/>
      <c r="AFL348" s="660"/>
      <c r="AFM348" s="660"/>
      <c r="AFN348" s="660"/>
      <c r="AFO348" s="660"/>
      <c r="AFP348" s="660"/>
      <c r="AFQ348" s="660"/>
      <c r="AFR348" s="660"/>
      <c r="AFS348" s="660"/>
      <c r="AFT348" s="660"/>
      <c r="AFU348" s="660"/>
      <c r="AFV348" s="660"/>
      <c r="AFW348" s="660"/>
      <c r="AFX348" s="660"/>
      <c r="AFY348" s="660"/>
      <c r="AFZ348" s="660"/>
      <c r="AGA348" s="660"/>
      <c r="AGB348" s="660"/>
      <c r="AGC348" s="660"/>
      <c r="AGD348" s="660"/>
      <c r="AGE348" s="660"/>
      <c r="AGF348" s="660"/>
      <c r="AGG348" s="660"/>
      <c r="AGH348" s="660"/>
      <c r="AGI348" s="660"/>
      <c r="AGJ348" s="660"/>
      <c r="AGK348" s="660"/>
      <c r="AGL348" s="660"/>
      <c r="AGM348" s="660"/>
      <c r="AGN348" s="660"/>
      <c r="AGO348" s="660"/>
      <c r="AGP348" s="660"/>
      <c r="AGQ348" s="660"/>
      <c r="AGR348" s="660"/>
      <c r="AGS348" s="660"/>
      <c r="AGT348" s="660"/>
      <c r="AGU348" s="660"/>
      <c r="AGV348" s="660"/>
      <c r="AGW348" s="660"/>
      <c r="AGX348" s="660"/>
      <c r="AGY348" s="660"/>
      <c r="AGZ348" s="660"/>
      <c r="AHA348" s="660"/>
      <c r="AHB348" s="660"/>
      <c r="AHC348" s="660"/>
      <c r="AHD348" s="660"/>
      <c r="AHE348" s="660"/>
      <c r="AHF348" s="660"/>
      <c r="AHG348" s="660"/>
      <c r="AHH348" s="660"/>
      <c r="AHI348" s="660"/>
      <c r="AHJ348" s="660"/>
      <c r="AHK348" s="660"/>
      <c r="AHL348" s="660"/>
      <c r="AHM348" s="660"/>
      <c r="AHN348" s="660"/>
      <c r="AHO348" s="660"/>
      <c r="AHP348" s="660"/>
      <c r="AHQ348" s="660"/>
      <c r="AHR348" s="660"/>
      <c r="AHS348" s="660"/>
      <c r="AHT348" s="660"/>
      <c r="AHU348" s="660"/>
      <c r="AHV348" s="660"/>
      <c r="AHW348" s="660"/>
      <c r="AHX348" s="660"/>
      <c r="AHY348" s="660"/>
      <c r="AHZ348" s="660"/>
      <c r="AIA348" s="660"/>
      <c r="AIB348" s="660"/>
      <c r="AIC348" s="660"/>
      <c r="AID348" s="660"/>
      <c r="AIE348" s="660"/>
      <c r="AIF348" s="660"/>
      <c r="AIG348" s="660"/>
      <c r="AIH348" s="660"/>
      <c r="AII348" s="660"/>
      <c r="AIJ348" s="660"/>
      <c r="AIK348" s="660"/>
      <c r="AIL348" s="660"/>
      <c r="AIM348" s="660"/>
      <c r="AIN348" s="660"/>
      <c r="AIO348" s="660"/>
      <c r="AIP348" s="660"/>
      <c r="AIQ348" s="660"/>
      <c r="AIR348" s="660"/>
      <c r="AIS348" s="660"/>
      <c r="AIT348" s="660"/>
      <c r="AIU348" s="660"/>
      <c r="AIV348" s="660"/>
      <c r="AIW348" s="660"/>
      <c r="AIX348" s="660"/>
      <c r="AIY348" s="660"/>
      <c r="AIZ348" s="660"/>
      <c r="AJA348" s="660"/>
      <c r="AJB348" s="660"/>
      <c r="AJC348" s="660"/>
      <c r="AJD348" s="660"/>
      <c r="AJE348" s="660"/>
      <c r="AJF348" s="660"/>
      <c r="AJG348" s="660"/>
      <c r="AJH348" s="660"/>
      <c r="AJI348" s="660"/>
      <c r="AJJ348" s="660"/>
      <c r="AJK348" s="660"/>
      <c r="AJL348" s="660"/>
      <c r="AJM348" s="660"/>
      <c r="AJN348" s="660"/>
      <c r="AJO348" s="660"/>
      <c r="AJP348" s="660"/>
      <c r="AJQ348" s="660"/>
      <c r="AJR348" s="660"/>
      <c r="AJS348" s="660"/>
      <c r="AJT348" s="660"/>
      <c r="AJU348" s="660"/>
      <c r="AJV348" s="660"/>
      <c r="AJW348" s="660"/>
      <c r="AJX348" s="660"/>
      <c r="AJY348" s="660"/>
      <c r="AJZ348" s="660"/>
      <c r="AKA348" s="660"/>
      <c r="AKB348" s="660"/>
      <c r="AKC348" s="660"/>
      <c r="AKD348" s="660"/>
      <c r="AKE348" s="660"/>
      <c r="AKF348" s="660"/>
      <c r="AKG348" s="660"/>
      <c r="AKH348" s="660"/>
      <c r="AKI348" s="660"/>
      <c r="AKJ348" s="660"/>
      <c r="AKK348" s="660"/>
      <c r="AKL348" s="660"/>
      <c r="AKM348" s="660"/>
      <c r="AKN348" s="660"/>
      <c r="AKO348" s="660"/>
      <c r="AKP348" s="660"/>
      <c r="AKQ348" s="660"/>
      <c r="AKR348" s="660"/>
      <c r="AKS348" s="660"/>
      <c r="AKT348" s="660"/>
      <c r="AKU348" s="660"/>
      <c r="AKV348" s="660"/>
      <c r="AKW348" s="660"/>
      <c r="AKX348" s="660"/>
      <c r="AKY348" s="660"/>
      <c r="AKZ348" s="660"/>
      <c r="ALA348" s="660"/>
      <c r="ALB348" s="660"/>
      <c r="ALC348" s="660"/>
      <c r="ALD348" s="660"/>
      <c r="ALE348" s="660"/>
      <c r="ALF348" s="660"/>
      <c r="ALG348" s="660"/>
      <c r="ALH348" s="660"/>
      <c r="ALI348" s="660"/>
      <c r="ALJ348" s="660"/>
      <c r="ALK348" s="660"/>
      <c r="ALL348" s="660"/>
      <c r="ALM348" s="660"/>
      <c r="ALN348" s="660"/>
      <c r="ALO348" s="660"/>
      <c r="ALP348" s="660"/>
      <c r="ALQ348" s="660"/>
      <c r="ALR348" s="660"/>
      <c r="ALS348" s="660"/>
      <c r="ALT348" s="660"/>
      <c r="ALU348" s="660"/>
      <c r="ALV348" s="660"/>
      <c r="ALW348" s="660"/>
      <c r="ALX348" s="660"/>
      <c r="ALY348" s="660"/>
      <c r="ALZ348" s="660"/>
      <c r="AMA348" s="660"/>
      <c r="AMB348" s="660"/>
      <c r="AMC348" s="660"/>
      <c r="AMD348" s="660"/>
      <c r="AME348" s="660"/>
      <c r="AMF348" s="660"/>
      <c r="AMG348" s="660"/>
      <c r="AMH348" s="660"/>
      <c r="AMI348" s="660"/>
      <c r="AMJ348" s="660"/>
      <c r="AMK348" s="660"/>
      <c r="AML348" s="660"/>
      <c r="AMM348" s="660"/>
      <c r="AMN348" s="660"/>
      <c r="AMO348" s="660"/>
      <c r="AMP348" s="660"/>
      <c r="AMQ348" s="660"/>
    </row>
    <row r="349" s="661" customFormat="1" ht="15.75" customHeight="1">
      <c r="B349" s="662"/>
      <c r="C349" s="662"/>
      <c r="D349" s="662"/>
      <c r="E349" s="662"/>
      <c r="G349" s="663"/>
      <c r="H349" s="664"/>
      <c r="J349" s="665"/>
      <c r="K349" s="666"/>
      <c r="L349" s="667"/>
      <c r="M349" s="668"/>
      <c r="N349" s="668"/>
      <c r="O349" s="668"/>
      <c r="P349" s="668"/>
      <c r="Q349" s="669"/>
      <c r="R349" s="669"/>
      <c r="S349" s="670"/>
      <c r="T349" s="671"/>
      <c r="U349" s="672"/>
      <c r="V349" s="673"/>
      <c r="W349" s="674"/>
      <c r="X349" s="675"/>
      <c r="Y349" s="676"/>
      <c r="Z349" s="677"/>
      <c r="AA349" s="678"/>
      <c r="AB349" s="679"/>
      <c r="AC349" s="680"/>
      <c r="AD349" s="681"/>
      <c r="AE349" s="682"/>
      <c r="AF349" s="683"/>
      <c r="AG349" s="684"/>
      <c r="AH349" s="669"/>
      <c r="AI349" s="676"/>
      <c r="AJ349" s="676"/>
      <c r="AK349" s="669"/>
      <c r="AL349" s="669"/>
      <c r="AM349" s="660"/>
      <c r="AN349" s="660"/>
      <c r="AO349" s="660"/>
      <c r="AP349" s="660"/>
      <c r="AQ349" s="660"/>
      <c r="AR349" s="660"/>
      <c r="AS349" s="660"/>
      <c r="AT349" s="660"/>
      <c r="AU349" s="660"/>
      <c r="AV349" s="660"/>
      <c r="AW349" s="660"/>
      <c r="AX349" s="660"/>
      <c r="AY349" s="660"/>
      <c r="AZ349" s="660"/>
      <c r="BA349" s="660"/>
      <c r="BB349" s="660"/>
      <c r="BC349" s="660"/>
      <c r="BD349" s="660"/>
      <c r="BE349" s="660"/>
      <c r="BF349" s="660"/>
      <c r="BG349" s="660"/>
      <c r="BH349" s="660"/>
      <c r="BI349" s="660"/>
      <c r="BJ349" s="660"/>
      <c r="BK349" s="660"/>
      <c r="BL349" s="660"/>
      <c r="BM349" s="660"/>
      <c r="BN349" s="660"/>
      <c r="BO349" s="660"/>
      <c r="BP349" s="660"/>
      <c r="BQ349" s="660"/>
      <c r="BR349" s="660"/>
      <c r="BS349" s="660"/>
      <c r="BT349" s="660"/>
      <c r="BU349" s="660"/>
      <c r="BV349" s="660"/>
      <c r="BW349" s="660"/>
      <c r="BX349" s="660"/>
      <c r="BY349" s="660"/>
      <c r="BZ349" s="660"/>
      <c r="CA349" s="660"/>
      <c r="CB349" s="660"/>
      <c r="CC349" s="660"/>
      <c r="CD349" s="660"/>
      <c r="CE349" s="660"/>
      <c r="CF349" s="660"/>
      <c r="CG349" s="660"/>
      <c r="CH349" s="660"/>
      <c r="CI349" s="660"/>
      <c r="CJ349" s="660"/>
      <c r="CK349" s="660"/>
      <c r="CL349" s="660"/>
      <c r="CM349" s="660"/>
      <c r="CN349" s="660"/>
      <c r="CO349" s="660"/>
      <c r="CP349" s="660"/>
      <c r="CQ349" s="660"/>
      <c r="CR349" s="660"/>
      <c r="CS349" s="660"/>
      <c r="CT349" s="660"/>
      <c r="CU349" s="660"/>
      <c r="CV349" s="660"/>
      <c r="CW349" s="660"/>
      <c r="CX349" s="660"/>
      <c r="CY349" s="660"/>
      <c r="CZ349" s="660"/>
      <c r="DA349" s="660"/>
      <c r="DB349" s="660"/>
      <c r="DC349" s="660"/>
      <c r="DD349" s="660"/>
      <c r="DE349" s="660"/>
      <c r="DF349" s="660"/>
      <c r="DG349" s="660"/>
      <c r="DH349" s="660"/>
      <c r="DI349" s="660"/>
      <c r="DJ349" s="660"/>
      <c r="DK349" s="660"/>
      <c r="DL349" s="660"/>
      <c r="DM349" s="660"/>
      <c r="DN349" s="660"/>
      <c r="DO349" s="660"/>
      <c r="DP349" s="660"/>
      <c r="DQ349" s="660"/>
      <c r="DR349" s="660"/>
      <c r="DS349" s="660"/>
      <c r="DT349" s="660"/>
      <c r="DU349" s="660"/>
      <c r="DV349" s="660"/>
      <c r="DW349" s="660"/>
      <c r="DX349" s="660"/>
      <c r="DY349" s="660"/>
      <c r="DZ349" s="660"/>
      <c r="EA349" s="660"/>
      <c r="EB349" s="660"/>
      <c r="EC349" s="660"/>
      <c r="ED349" s="660"/>
      <c r="EE349" s="660"/>
      <c r="EF349" s="660"/>
      <c r="EG349" s="660"/>
      <c r="EH349" s="660"/>
      <c r="EI349" s="660"/>
      <c r="EJ349" s="660"/>
      <c r="EK349" s="660"/>
      <c r="EL349" s="660"/>
      <c r="EM349" s="660"/>
      <c r="EN349" s="660"/>
      <c r="EO349" s="660"/>
      <c r="EP349" s="660"/>
      <c r="EQ349" s="660"/>
      <c r="ER349" s="660"/>
      <c r="ES349" s="660"/>
      <c r="ET349" s="660"/>
      <c r="EU349" s="660"/>
      <c r="EV349" s="660"/>
      <c r="EW349" s="660"/>
      <c r="EX349" s="660"/>
      <c r="EY349" s="660"/>
      <c r="EZ349" s="660"/>
      <c r="FA349" s="660"/>
      <c r="FB349" s="660"/>
      <c r="FC349" s="660"/>
      <c r="FD349" s="660"/>
      <c r="FE349" s="660"/>
      <c r="FF349" s="660"/>
      <c r="FG349" s="660"/>
      <c r="FH349" s="660"/>
      <c r="FI349" s="660"/>
      <c r="FJ349" s="660"/>
      <c r="FK349" s="660"/>
      <c r="FL349" s="660"/>
      <c r="FM349" s="660"/>
      <c r="FN349" s="660"/>
      <c r="FO349" s="660"/>
      <c r="FP349" s="660"/>
      <c r="FQ349" s="660"/>
      <c r="FR349" s="660"/>
      <c r="FS349" s="660"/>
      <c r="FT349" s="660"/>
      <c r="FU349" s="660"/>
      <c r="FV349" s="660"/>
      <c r="FW349" s="660"/>
      <c r="FX349" s="660"/>
      <c r="FY349" s="660"/>
      <c r="FZ349" s="660"/>
      <c r="GA349" s="660"/>
      <c r="GB349" s="660"/>
      <c r="GC349" s="660"/>
      <c r="GD349" s="660"/>
      <c r="GE349" s="660"/>
      <c r="GF349" s="660"/>
      <c r="GG349" s="660"/>
      <c r="GH349" s="660"/>
      <c r="GI349" s="660"/>
      <c r="GJ349" s="660"/>
      <c r="GK349" s="660"/>
      <c r="GL349" s="660"/>
      <c r="GM349" s="660"/>
      <c r="GN349" s="660"/>
      <c r="GO349" s="660"/>
      <c r="GP349" s="660"/>
      <c r="GQ349" s="660"/>
      <c r="GR349" s="660"/>
      <c r="GS349" s="660"/>
      <c r="GT349" s="660"/>
      <c r="GU349" s="660"/>
      <c r="GV349" s="660"/>
      <c r="GW349" s="660"/>
      <c r="GX349" s="660"/>
      <c r="GY349" s="660"/>
      <c r="GZ349" s="660"/>
      <c r="HA349" s="660"/>
      <c r="HB349" s="660"/>
      <c r="HC349" s="660"/>
      <c r="HD349" s="660"/>
      <c r="HE349" s="660"/>
      <c r="HF349" s="660"/>
      <c r="HG349" s="660"/>
      <c r="HH349" s="660"/>
      <c r="HI349" s="660"/>
      <c r="HJ349" s="660"/>
      <c r="HK349" s="660"/>
      <c r="HL349" s="660"/>
      <c r="HM349" s="660"/>
      <c r="HN349" s="660"/>
      <c r="HO349" s="660"/>
      <c r="HP349" s="660"/>
      <c r="HQ349" s="660"/>
      <c r="HR349" s="660"/>
      <c r="HS349" s="660"/>
      <c r="HT349" s="660"/>
      <c r="HU349" s="660"/>
      <c r="HV349" s="660"/>
      <c r="HW349" s="660"/>
      <c r="HX349" s="660"/>
      <c r="HY349" s="660"/>
      <c r="HZ349" s="660"/>
      <c r="IA349" s="660"/>
      <c r="IB349" s="660"/>
      <c r="IC349" s="660"/>
      <c r="ID349" s="660"/>
      <c r="IE349" s="660"/>
      <c r="IF349" s="660"/>
      <c r="IG349" s="660"/>
      <c r="IH349" s="660"/>
      <c r="II349" s="660"/>
      <c r="IJ349" s="660"/>
      <c r="IK349" s="660"/>
      <c r="IL349" s="660"/>
      <c r="IM349" s="660"/>
      <c r="IN349" s="660"/>
      <c r="IO349" s="660"/>
      <c r="IP349" s="660"/>
      <c r="IQ349" s="660"/>
      <c r="IR349" s="660"/>
      <c r="IS349" s="660"/>
      <c r="IT349" s="660"/>
      <c r="IU349" s="660"/>
      <c r="IV349" s="660"/>
      <c r="IW349" s="660"/>
      <c r="IX349" s="660"/>
      <c r="IY349" s="660"/>
      <c r="IZ349" s="660"/>
      <c r="JA349" s="660"/>
      <c r="JB349" s="660"/>
      <c r="JC349" s="660"/>
      <c r="JD349" s="660"/>
      <c r="JE349" s="660"/>
      <c r="JF349" s="660"/>
      <c r="JG349" s="660"/>
      <c r="JH349" s="660"/>
      <c r="JI349" s="660"/>
      <c r="JJ349" s="660"/>
      <c r="JK349" s="660"/>
      <c r="JL349" s="660"/>
      <c r="JM349" s="660"/>
      <c r="JN349" s="660"/>
      <c r="JO349" s="660"/>
      <c r="JP349" s="660"/>
      <c r="JQ349" s="660"/>
      <c r="JR349" s="660"/>
      <c r="JS349" s="660"/>
      <c r="JT349" s="660"/>
      <c r="JU349" s="660"/>
      <c r="JV349" s="660"/>
      <c r="JW349" s="660"/>
      <c r="JX349" s="660"/>
      <c r="JY349" s="660"/>
      <c r="JZ349" s="660"/>
      <c r="KA349" s="660"/>
      <c r="KB349" s="660"/>
      <c r="KC349" s="660"/>
      <c r="KD349" s="660"/>
      <c r="KE349" s="660"/>
      <c r="KF349" s="660"/>
      <c r="KG349" s="660"/>
      <c r="KH349" s="660"/>
      <c r="KI349" s="660"/>
      <c r="KJ349" s="660"/>
      <c r="KK349" s="660"/>
      <c r="KL349" s="660"/>
      <c r="KM349" s="660"/>
      <c r="KN349" s="660"/>
      <c r="KO349" s="660"/>
      <c r="KP349" s="660"/>
      <c r="KQ349" s="660"/>
      <c r="KR349" s="660"/>
      <c r="KS349" s="660"/>
      <c r="KT349" s="660"/>
      <c r="KU349" s="660"/>
      <c r="KV349" s="660"/>
      <c r="KW349" s="660"/>
      <c r="KX349" s="660"/>
      <c r="KY349" s="660"/>
      <c r="KZ349" s="660"/>
      <c r="LA349" s="660"/>
      <c r="LB349" s="660"/>
      <c r="LC349" s="660"/>
      <c r="LD349" s="660"/>
      <c r="LE349" s="660"/>
      <c r="LF349" s="660"/>
      <c r="LG349" s="660"/>
      <c r="LH349" s="660"/>
      <c r="LI349" s="660"/>
      <c r="LJ349" s="660"/>
      <c r="LK349" s="660"/>
      <c r="LL349" s="660"/>
      <c r="LM349" s="660"/>
      <c r="LN349" s="660"/>
      <c r="LO349" s="660"/>
      <c r="LP349" s="660"/>
      <c r="LQ349" s="660"/>
      <c r="LR349" s="660"/>
      <c r="LS349" s="660"/>
      <c r="LT349" s="660"/>
      <c r="LU349" s="660"/>
      <c r="LV349" s="660"/>
      <c r="LW349" s="660"/>
      <c r="LX349" s="660"/>
      <c r="LY349" s="660"/>
      <c r="LZ349" s="660"/>
      <c r="MA349" s="660"/>
      <c r="MB349" s="660"/>
      <c r="MC349" s="660"/>
      <c r="MD349" s="660"/>
      <c r="ME349" s="660"/>
      <c r="MF349" s="660"/>
      <c r="MG349" s="660"/>
      <c r="MH349" s="660"/>
      <c r="MI349" s="660"/>
      <c r="MJ349" s="660"/>
      <c r="MK349" s="660"/>
      <c r="ML349" s="660"/>
      <c r="MM349" s="660"/>
      <c r="MN349" s="660"/>
      <c r="MO349" s="660"/>
      <c r="MP349" s="660"/>
      <c r="MQ349" s="660"/>
      <c r="MR349" s="660"/>
      <c r="MS349" s="660"/>
      <c r="MT349" s="660"/>
      <c r="MU349" s="660"/>
      <c r="MV349" s="660"/>
      <c r="MW349" s="660"/>
      <c r="MX349" s="660"/>
      <c r="MY349" s="660"/>
      <c r="MZ349" s="660"/>
      <c r="NA349" s="660"/>
      <c r="NB349" s="660"/>
      <c r="NC349" s="660"/>
      <c r="ND349" s="660"/>
      <c r="NE349" s="660"/>
      <c r="NF349" s="660"/>
      <c r="NG349" s="660"/>
      <c r="NH349" s="660"/>
      <c r="NI349" s="660"/>
      <c r="NJ349" s="660"/>
      <c r="NK349" s="660"/>
      <c r="NL349" s="660"/>
      <c r="NM349" s="660"/>
      <c r="NN349" s="660"/>
      <c r="NO349" s="660"/>
      <c r="NP349" s="660"/>
      <c r="NQ349" s="660"/>
      <c r="NR349" s="660"/>
      <c r="NS349" s="660"/>
      <c r="NT349" s="660"/>
      <c r="NU349" s="660"/>
      <c r="NV349" s="660"/>
      <c r="NW349" s="660"/>
      <c r="NX349" s="660"/>
      <c r="NY349" s="660"/>
      <c r="NZ349" s="660"/>
      <c r="OA349" s="660"/>
      <c r="OB349" s="660"/>
      <c r="OC349" s="660"/>
      <c r="OD349" s="660"/>
      <c r="OE349" s="660"/>
      <c r="OF349" s="660"/>
      <c r="OG349" s="660"/>
      <c r="OH349" s="660"/>
      <c r="OI349" s="660"/>
      <c r="OJ349" s="660"/>
      <c r="OK349" s="660"/>
      <c r="OL349" s="660"/>
      <c r="OM349" s="660"/>
      <c r="ON349" s="660"/>
      <c r="OO349" s="660"/>
      <c r="OP349" s="660"/>
      <c r="OQ349" s="660"/>
      <c r="OR349" s="660"/>
      <c r="OS349" s="660"/>
      <c r="OT349" s="660"/>
      <c r="OU349" s="660"/>
      <c r="OV349" s="660"/>
      <c r="OW349" s="660"/>
      <c r="OX349" s="660"/>
      <c r="OY349" s="660"/>
      <c r="OZ349" s="660"/>
      <c r="PA349" s="660"/>
      <c r="PB349" s="660"/>
      <c r="PC349" s="660"/>
      <c r="PD349" s="660"/>
      <c r="PE349" s="660"/>
      <c r="PF349" s="660"/>
      <c r="PG349" s="660"/>
      <c r="PH349" s="660"/>
      <c r="PI349" s="660"/>
      <c r="PJ349" s="660"/>
      <c r="PK349" s="660"/>
      <c r="PL349" s="660"/>
      <c r="PM349" s="660"/>
      <c r="PN349" s="660"/>
      <c r="PO349" s="660"/>
      <c r="PP349" s="660"/>
      <c r="PQ349" s="660"/>
      <c r="PR349" s="660"/>
      <c r="PS349" s="660"/>
      <c r="PT349" s="660"/>
      <c r="PU349" s="660"/>
      <c r="PV349" s="660"/>
      <c r="PW349" s="660"/>
      <c r="PX349" s="660"/>
      <c r="PY349" s="660"/>
      <c r="PZ349" s="660"/>
      <c r="QA349" s="660"/>
      <c r="QB349" s="660"/>
      <c r="QC349" s="660"/>
      <c r="QD349" s="660"/>
      <c r="QE349" s="660"/>
      <c r="QF349" s="660"/>
      <c r="QG349" s="660"/>
      <c r="QH349" s="660"/>
      <c r="QI349" s="660"/>
      <c r="QJ349" s="660"/>
      <c r="QK349" s="660"/>
      <c r="QL349" s="660"/>
      <c r="QM349" s="660"/>
      <c r="QN349" s="660"/>
      <c r="QO349" s="660"/>
      <c r="QP349" s="660"/>
      <c r="QQ349" s="660"/>
      <c r="QR349" s="660"/>
      <c r="QS349" s="660"/>
      <c r="QT349" s="660"/>
      <c r="QU349" s="660"/>
      <c r="QV349" s="660"/>
      <c r="QW349" s="660"/>
      <c r="QX349" s="660"/>
      <c r="QY349" s="660"/>
      <c r="QZ349" s="660"/>
      <c r="RA349" s="660"/>
      <c r="RB349" s="660"/>
      <c r="RC349" s="660"/>
      <c r="RD349" s="660"/>
      <c r="RE349" s="660"/>
      <c r="RF349" s="660"/>
      <c r="RG349" s="660"/>
      <c r="RH349" s="660"/>
      <c r="RI349" s="660"/>
      <c r="RJ349" s="660"/>
      <c r="RK349" s="660"/>
      <c r="RL349" s="660"/>
      <c r="RM349" s="660"/>
      <c r="RN349" s="660"/>
      <c r="RO349" s="660"/>
      <c r="RP349" s="660"/>
      <c r="RQ349" s="660"/>
      <c r="RR349" s="660"/>
      <c r="RS349" s="660"/>
      <c r="RT349" s="660"/>
      <c r="RU349" s="660"/>
      <c r="RV349" s="660"/>
      <c r="RW349" s="660"/>
      <c r="RX349" s="660"/>
      <c r="RY349" s="660"/>
      <c r="RZ349" s="660"/>
      <c r="SA349" s="660"/>
      <c r="SB349" s="660"/>
      <c r="SC349" s="660"/>
      <c r="SD349" s="660"/>
      <c r="SE349" s="660"/>
      <c r="SF349" s="660"/>
      <c r="SG349" s="660"/>
      <c r="SH349" s="660"/>
      <c r="SI349" s="660"/>
      <c r="SJ349" s="660"/>
      <c r="SK349" s="660"/>
      <c r="SL349" s="660"/>
      <c r="SM349" s="660"/>
      <c r="SN349" s="660"/>
      <c r="SO349" s="660"/>
      <c r="SP349" s="660"/>
      <c r="SQ349" s="660"/>
      <c r="SR349" s="660"/>
      <c r="SS349" s="660"/>
      <c r="ST349" s="660"/>
      <c r="SU349" s="660"/>
      <c r="SV349" s="660"/>
      <c r="SW349" s="660"/>
      <c r="SX349" s="660"/>
      <c r="SY349" s="660"/>
      <c r="SZ349" s="660"/>
      <c r="TA349" s="660"/>
      <c r="TB349" s="660"/>
      <c r="TC349" s="660"/>
      <c r="TD349" s="660"/>
      <c r="TE349" s="660"/>
      <c r="TF349" s="660"/>
      <c r="TG349" s="660"/>
      <c r="TH349" s="660"/>
      <c r="TI349" s="660"/>
      <c r="TJ349" s="660"/>
      <c r="TK349" s="660"/>
      <c r="TL349" s="660"/>
      <c r="TM349" s="660"/>
      <c r="TN349" s="660"/>
      <c r="TO349" s="660"/>
      <c r="TP349" s="660"/>
      <c r="TQ349" s="660"/>
      <c r="TR349" s="660"/>
      <c r="TS349" s="660"/>
      <c r="TT349" s="660"/>
      <c r="TU349" s="660"/>
      <c r="TV349" s="660"/>
      <c r="TW349" s="660"/>
      <c r="TX349" s="660"/>
      <c r="TY349" s="660"/>
      <c r="TZ349" s="660"/>
      <c r="UA349" s="660"/>
      <c r="UB349" s="660"/>
      <c r="UC349" s="660"/>
      <c r="UD349" s="660"/>
      <c r="UE349" s="660"/>
      <c r="UF349" s="660"/>
      <c r="UG349" s="660"/>
      <c r="UH349" s="660"/>
      <c r="UI349" s="660"/>
      <c r="UJ349" s="660"/>
      <c r="UK349" s="660"/>
      <c r="UL349" s="660"/>
      <c r="UM349" s="660"/>
      <c r="UN349" s="660"/>
      <c r="UO349" s="660"/>
      <c r="UP349" s="660"/>
      <c r="UQ349" s="660"/>
      <c r="UR349" s="660"/>
      <c r="US349" s="660"/>
      <c r="UT349" s="660"/>
      <c r="UU349" s="660"/>
      <c r="UV349" s="660"/>
      <c r="UW349" s="660"/>
      <c r="UX349" s="660"/>
      <c r="UY349" s="660"/>
      <c r="UZ349" s="660"/>
      <c r="VA349" s="660"/>
      <c r="VB349" s="660"/>
      <c r="VC349" s="660"/>
      <c r="VD349" s="660"/>
      <c r="VE349" s="660"/>
      <c r="VF349" s="660"/>
      <c r="VG349" s="660"/>
      <c r="VH349" s="660"/>
      <c r="VI349" s="660"/>
      <c r="VJ349" s="660"/>
      <c r="VK349" s="660"/>
      <c r="VL349" s="660"/>
      <c r="VM349" s="660"/>
      <c r="VN349" s="660"/>
      <c r="VO349" s="660"/>
      <c r="VP349" s="660"/>
      <c r="VQ349" s="660"/>
      <c r="VR349" s="660"/>
      <c r="VS349" s="660"/>
      <c r="VT349" s="660"/>
      <c r="VU349" s="660"/>
      <c r="VV349" s="660"/>
      <c r="VW349" s="660"/>
      <c r="VX349" s="660"/>
      <c r="VY349" s="660"/>
      <c r="VZ349" s="660"/>
      <c r="WA349" s="660"/>
      <c r="WB349" s="660"/>
      <c r="WC349" s="660"/>
      <c r="WD349" s="660"/>
      <c r="WE349" s="660"/>
      <c r="WF349" s="660"/>
      <c r="WG349" s="660"/>
      <c r="WH349" s="660"/>
      <c r="WI349" s="660"/>
      <c r="WJ349" s="660"/>
      <c r="WK349" s="660"/>
      <c r="WL349" s="660"/>
      <c r="WM349" s="660"/>
      <c r="WN349" s="660"/>
      <c r="WO349" s="660"/>
      <c r="WP349" s="660"/>
      <c r="WQ349" s="660"/>
      <c r="WR349" s="660"/>
      <c r="WS349" s="660"/>
      <c r="WT349" s="660"/>
      <c r="WU349" s="660"/>
      <c r="WV349" s="660"/>
      <c r="WW349" s="660"/>
      <c r="WX349" s="660"/>
      <c r="WY349" s="660"/>
      <c r="WZ349" s="660"/>
      <c r="XA349" s="660"/>
      <c r="XB349" s="660"/>
      <c r="XC349" s="660"/>
      <c r="XD349" s="660"/>
      <c r="XE349" s="660"/>
      <c r="XF349" s="660"/>
      <c r="XG349" s="660"/>
      <c r="XH349" s="660"/>
      <c r="XI349" s="660"/>
      <c r="XJ349" s="660"/>
      <c r="XK349" s="660"/>
      <c r="XL349" s="660"/>
      <c r="XM349" s="660"/>
      <c r="XN349" s="660"/>
      <c r="XO349" s="660"/>
      <c r="XP349" s="660"/>
      <c r="XQ349" s="660"/>
      <c r="XR349" s="660"/>
      <c r="XS349" s="660"/>
      <c r="XT349" s="660"/>
      <c r="XU349" s="660"/>
      <c r="XV349" s="660"/>
      <c r="XW349" s="660"/>
      <c r="XX349" s="660"/>
      <c r="XY349" s="660"/>
      <c r="XZ349" s="660"/>
      <c r="YA349" s="660"/>
      <c r="YB349" s="660"/>
      <c r="YC349" s="660"/>
      <c r="YD349" s="660"/>
      <c r="YE349" s="660"/>
      <c r="YF349" s="660"/>
      <c r="YG349" s="660"/>
      <c r="YH349" s="660"/>
      <c r="YI349" s="660"/>
      <c r="YJ349" s="660"/>
      <c r="YK349" s="660"/>
      <c r="YL349" s="660"/>
      <c r="YM349" s="660"/>
      <c r="YN349" s="660"/>
      <c r="YO349" s="660"/>
      <c r="YP349" s="660"/>
      <c r="YQ349" s="660"/>
      <c r="YR349" s="660"/>
      <c r="YS349" s="660"/>
      <c r="YT349" s="660"/>
      <c r="YU349" s="660"/>
      <c r="YV349" s="660"/>
      <c r="YW349" s="660"/>
      <c r="YX349" s="660"/>
      <c r="YY349" s="660"/>
      <c r="YZ349" s="660"/>
      <c r="ZA349" s="660"/>
      <c r="ZB349" s="660"/>
      <c r="ZC349" s="660"/>
      <c r="ZD349" s="660"/>
      <c r="ZE349" s="660"/>
      <c r="ZF349" s="660"/>
      <c r="ZG349" s="660"/>
      <c r="ZH349" s="660"/>
      <c r="ZI349" s="660"/>
      <c r="ZJ349" s="660"/>
      <c r="ZK349" s="660"/>
      <c r="ZL349" s="660"/>
      <c r="ZM349" s="660"/>
      <c r="ZN349" s="660"/>
      <c r="ZO349" s="660"/>
      <c r="ZP349" s="660"/>
      <c r="ZQ349" s="660"/>
      <c r="ZR349" s="660"/>
      <c r="ZS349" s="660"/>
      <c r="ZT349" s="660"/>
      <c r="ZU349" s="660"/>
      <c r="ZV349" s="660"/>
      <c r="ZW349" s="660"/>
      <c r="ZX349" s="660"/>
      <c r="ZY349" s="660"/>
      <c r="ZZ349" s="660"/>
      <c r="AAA349" s="660"/>
      <c r="AAB349" s="660"/>
      <c r="AAC349" s="660"/>
      <c r="AAD349" s="660"/>
      <c r="AAE349" s="660"/>
      <c r="AAF349" s="660"/>
      <c r="AAG349" s="660"/>
      <c r="AAH349" s="660"/>
      <c r="AAI349" s="660"/>
      <c r="AAJ349" s="660"/>
      <c r="AAK349" s="660"/>
      <c r="AAL349" s="660"/>
      <c r="AAM349" s="660"/>
      <c r="AAN349" s="660"/>
      <c r="AAO349" s="660"/>
      <c r="AAP349" s="660"/>
      <c r="AAQ349" s="660"/>
      <c r="AAR349" s="660"/>
      <c r="AAS349" s="660"/>
      <c r="AAT349" s="660"/>
      <c r="AAU349" s="660"/>
      <c r="AAV349" s="660"/>
      <c r="AAW349" s="660"/>
      <c r="AAX349" s="660"/>
      <c r="AAY349" s="660"/>
      <c r="AAZ349" s="660"/>
      <c r="ABA349" s="660"/>
      <c r="ABB349" s="660"/>
      <c r="ABC349" s="660"/>
      <c r="ABD349" s="660"/>
      <c r="ABE349" s="660"/>
      <c r="ABF349" s="660"/>
      <c r="ABG349" s="660"/>
      <c r="ABH349" s="660"/>
      <c r="ABI349" s="660"/>
      <c r="ABJ349" s="660"/>
      <c r="ABK349" s="660"/>
      <c r="ABL349" s="660"/>
      <c r="ABM349" s="660"/>
      <c r="ABN349" s="660"/>
      <c r="ABO349" s="660"/>
      <c r="ABP349" s="660"/>
      <c r="ABQ349" s="660"/>
      <c r="ABR349" s="660"/>
      <c r="ABS349" s="660"/>
      <c r="ABT349" s="660"/>
      <c r="ABU349" s="660"/>
      <c r="ABV349" s="660"/>
      <c r="ABW349" s="660"/>
      <c r="ABX349" s="660"/>
      <c r="ABY349" s="660"/>
      <c r="ABZ349" s="660"/>
      <c r="ACA349" s="660"/>
      <c r="ACB349" s="660"/>
      <c r="ACC349" s="660"/>
      <c r="ACD349" s="660"/>
      <c r="ACE349" s="660"/>
      <c r="ACF349" s="660"/>
      <c r="ACG349" s="660"/>
      <c r="ACH349" s="660"/>
      <c r="ACI349" s="660"/>
      <c r="ACJ349" s="660"/>
      <c r="ACK349" s="660"/>
      <c r="ACL349" s="660"/>
      <c r="ACM349" s="660"/>
      <c r="ACN349" s="660"/>
      <c r="ACO349" s="660"/>
      <c r="ACP349" s="660"/>
      <c r="ACQ349" s="660"/>
      <c r="ACR349" s="660"/>
      <c r="ACS349" s="660"/>
      <c r="ACT349" s="660"/>
      <c r="ACU349" s="660"/>
      <c r="ACV349" s="660"/>
      <c r="ACW349" s="660"/>
      <c r="ACX349" s="660"/>
      <c r="ACY349" s="660"/>
      <c r="ACZ349" s="660"/>
      <c r="ADA349" s="660"/>
      <c r="ADB349" s="660"/>
      <c r="ADC349" s="660"/>
      <c r="ADD349" s="660"/>
      <c r="ADE349" s="660"/>
      <c r="ADF349" s="660"/>
      <c r="ADG349" s="660"/>
      <c r="ADH349" s="660"/>
      <c r="ADI349" s="660"/>
      <c r="ADJ349" s="660"/>
      <c r="ADK349" s="660"/>
      <c r="ADL349" s="660"/>
      <c r="ADM349" s="660"/>
      <c r="ADN349" s="660"/>
      <c r="ADO349" s="660"/>
      <c r="ADP349" s="660"/>
      <c r="ADQ349" s="660"/>
      <c r="ADR349" s="660"/>
      <c r="ADS349" s="660"/>
      <c r="ADT349" s="660"/>
      <c r="ADU349" s="660"/>
      <c r="ADV349" s="660"/>
      <c r="ADW349" s="660"/>
      <c r="ADX349" s="660"/>
      <c r="ADY349" s="660"/>
      <c r="ADZ349" s="660"/>
      <c r="AEA349" s="660"/>
      <c r="AEB349" s="660"/>
      <c r="AEC349" s="660"/>
      <c r="AED349" s="660"/>
      <c r="AEE349" s="660"/>
      <c r="AEF349" s="660"/>
      <c r="AEG349" s="660"/>
      <c r="AEH349" s="660"/>
      <c r="AEI349" s="660"/>
      <c r="AEJ349" s="660"/>
      <c r="AEK349" s="660"/>
      <c r="AEL349" s="660"/>
      <c r="AEM349" s="660"/>
      <c r="AEN349" s="660"/>
      <c r="AEO349" s="660"/>
      <c r="AEP349" s="660"/>
      <c r="AEQ349" s="660"/>
      <c r="AER349" s="660"/>
      <c r="AES349" s="660"/>
      <c r="AET349" s="660"/>
      <c r="AEU349" s="660"/>
      <c r="AEV349" s="660"/>
      <c r="AEW349" s="660"/>
      <c r="AEX349" s="660"/>
      <c r="AEY349" s="660"/>
      <c r="AEZ349" s="660"/>
      <c r="AFA349" s="660"/>
      <c r="AFB349" s="660"/>
      <c r="AFC349" s="660"/>
      <c r="AFD349" s="660"/>
      <c r="AFE349" s="660"/>
      <c r="AFF349" s="660"/>
      <c r="AFG349" s="660"/>
      <c r="AFH349" s="660"/>
      <c r="AFI349" s="660"/>
      <c r="AFJ349" s="660"/>
      <c r="AFK349" s="660"/>
      <c r="AFL349" s="660"/>
      <c r="AFM349" s="660"/>
      <c r="AFN349" s="660"/>
      <c r="AFO349" s="660"/>
      <c r="AFP349" s="660"/>
      <c r="AFQ349" s="660"/>
      <c r="AFR349" s="660"/>
      <c r="AFS349" s="660"/>
      <c r="AFT349" s="660"/>
      <c r="AFU349" s="660"/>
      <c r="AFV349" s="660"/>
      <c r="AFW349" s="660"/>
      <c r="AFX349" s="660"/>
      <c r="AFY349" s="660"/>
      <c r="AFZ349" s="660"/>
      <c r="AGA349" s="660"/>
      <c r="AGB349" s="660"/>
      <c r="AGC349" s="660"/>
      <c r="AGD349" s="660"/>
      <c r="AGE349" s="660"/>
      <c r="AGF349" s="660"/>
      <c r="AGG349" s="660"/>
      <c r="AGH349" s="660"/>
      <c r="AGI349" s="660"/>
      <c r="AGJ349" s="660"/>
      <c r="AGK349" s="660"/>
      <c r="AGL349" s="660"/>
      <c r="AGM349" s="660"/>
      <c r="AGN349" s="660"/>
      <c r="AGO349" s="660"/>
      <c r="AGP349" s="660"/>
      <c r="AGQ349" s="660"/>
      <c r="AGR349" s="660"/>
      <c r="AGS349" s="660"/>
      <c r="AGT349" s="660"/>
      <c r="AGU349" s="660"/>
      <c r="AGV349" s="660"/>
      <c r="AGW349" s="660"/>
      <c r="AGX349" s="660"/>
      <c r="AGY349" s="660"/>
      <c r="AGZ349" s="660"/>
      <c r="AHA349" s="660"/>
      <c r="AHB349" s="660"/>
      <c r="AHC349" s="660"/>
      <c r="AHD349" s="660"/>
      <c r="AHE349" s="660"/>
      <c r="AHF349" s="660"/>
      <c r="AHG349" s="660"/>
      <c r="AHH349" s="660"/>
      <c r="AHI349" s="660"/>
      <c r="AHJ349" s="660"/>
      <c r="AHK349" s="660"/>
      <c r="AHL349" s="660"/>
      <c r="AHM349" s="660"/>
      <c r="AHN349" s="660"/>
      <c r="AHO349" s="660"/>
      <c r="AHP349" s="660"/>
      <c r="AHQ349" s="660"/>
      <c r="AHR349" s="660"/>
      <c r="AHS349" s="660"/>
      <c r="AHT349" s="660"/>
      <c r="AHU349" s="660"/>
      <c r="AHV349" s="660"/>
      <c r="AHW349" s="660"/>
      <c r="AHX349" s="660"/>
      <c r="AHY349" s="660"/>
      <c r="AHZ349" s="660"/>
      <c r="AIA349" s="660"/>
      <c r="AIB349" s="660"/>
      <c r="AIC349" s="660"/>
      <c r="AID349" s="660"/>
      <c r="AIE349" s="660"/>
      <c r="AIF349" s="660"/>
      <c r="AIG349" s="660"/>
      <c r="AIH349" s="660"/>
      <c r="AII349" s="660"/>
      <c r="AIJ349" s="660"/>
      <c r="AIK349" s="660"/>
      <c r="AIL349" s="660"/>
      <c r="AIM349" s="660"/>
      <c r="AIN349" s="660"/>
      <c r="AIO349" s="660"/>
      <c r="AIP349" s="660"/>
      <c r="AIQ349" s="660"/>
      <c r="AIR349" s="660"/>
      <c r="AIS349" s="660"/>
      <c r="AIT349" s="660"/>
      <c r="AIU349" s="660"/>
      <c r="AIV349" s="660"/>
      <c r="AIW349" s="660"/>
      <c r="AIX349" s="660"/>
      <c r="AIY349" s="660"/>
      <c r="AIZ349" s="660"/>
      <c r="AJA349" s="660"/>
      <c r="AJB349" s="660"/>
      <c r="AJC349" s="660"/>
      <c r="AJD349" s="660"/>
      <c r="AJE349" s="660"/>
      <c r="AJF349" s="660"/>
      <c r="AJG349" s="660"/>
      <c r="AJH349" s="660"/>
      <c r="AJI349" s="660"/>
      <c r="AJJ349" s="660"/>
      <c r="AJK349" s="660"/>
      <c r="AJL349" s="660"/>
      <c r="AJM349" s="660"/>
      <c r="AJN349" s="660"/>
      <c r="AJO349" s="660"/>
      <c r="AJP349" s="660"/>
      <c r="AJQ349" s="660"/>
      <c r="AJR349" s="660"/>
      <c r="AJS349" s="660"/>
      <c r="AJT349" s="660"/>
      <c r="AJU349" s="660"/>
      <c r="AJV349" s="660"/>
      <c r="AJW349" s="660"/>
      <c r="AJX349" s="660"/>
      <c r="AJY349" s="660"/>
      <c r="AJZ349" s="660"/>
      <c r="AKA349" s="660"/>
      <c r="AKB349" s="660"/>
      <c r="AKC349" s="660"/>
      <c r="AKD349" s="660"/>
      <c r="AKE349" s="660"/>
      <c r="AKF349" s="660"/>
      <c r="AKG349" s="660"/>
      <c r="AKH349" s="660"/>
      <c r="AKI349" s="660"/>
      <c r="AKJ349" s="660"/>
      <c r="AKK349" s="660"/>
      <c r="AKL349" s="660"/>
      <c r="AKM349" s="660"/>
      <c r="AKN349" s="660"/>
      <c r="AKO349" s="660"/>
      <c r="AKP349" s="660"/>
      <c r="AKQ349" s="660"/>
      <c r="AKR349" s="660"/>
      <c r="AKS349" s="660"/>
      <c r="AKT349" s="660"/>
      <c r="AKU349" s="660"/>
      <c r="AKV349" s="660"/>
      <c r="AKW349" s="660"/>
      <c r="AKX349" s="660"/>
      <c r="AKY349" s="660"/>
      <c r="AKZ349" s="660"/>
      <c r="ALA349" s="660"/>
      <c r="ALB349" s="660"/>
      <c r="ALC349" s="660"/>
      <c r="ALD349" s="660"/>
      <c r="ALE349" s="660"/>
      <c r="ALF349" s="660"/>
      <c r="ALG349" s="660"/>
      <c r="ALH349" s="660"/>
      <c r="ALI349" s="660"/>
      <c r="ALJ349" s="660"/>
      <c r="ALK349" s="660"/>
      <c r="ALL349" s="660"/>
      <c r="ALM349" s="660"/>
      <c r="ALN349" s="660"/>
      <c r="ALO349" s="660"/>
      <c r="ALP349" s="660"/>
      <c r="ALQ349" s="660"/>
      <c r="ALR349" s="660"/>
      <c r="ALS349" s="660"/>
      <c r="ALT349" s="660"/>
      <c r="ALU349" s="660"/>
      <c r="ALV349" s="660"/>
      <c r="ALW349" s="660"/>
      <c r="ALX349" s="660"/>
      <c r="ALY349" s="660"/>
      <c r="ALZ349" s="660"/>
      <c r="AMA349" s="660"/>
      <c r="AMB349" s="660"/>
      <c r="AMC349" s="660"/>
      <c r="AMD349" s="660"/>
      <c r="AME349" s="660"/>
      <c r="AMF349" s="660"/>
      <c r="AMG349" s="660"/>
      <c r="AMH349" s="660"/>
      <c r="AMI349" s="660"/>
      <c r="AMJ349" s="660"/>
      <c r="AMK349" s="660"/>
      <c r="AML349" s="660"/>
      <c r="AMM349" s="660"/>
      <c r="AMN349" s="660"/>
      <c r="AMO349" s="660"/>
      <c r="AMP349" s="660"/>
      <c r="AMQ349" s="660"/>
    </row>
    <row r="351" s="661" customFormat="1" ht="48.75" customHeight="1">
      <c r="B351" s="662"/>
      <c r="C351" s="662"/>
      <c r="D351" s="662"/>
      <c r="E351" s="662"/>
      <c r="G351" s="663"/>
      <c r="H351" s="664"/>
      <c r="J351" s="665"/>
      <c r="K351" s="666"/>
      <c r="L351" s="667"/>
      <c r="M351" s="668"/>
      <c r="N351" s="668"/>
      <c r="O351" s="668"/>
      <c r="P351" s="668"/>
      <c r="Q351" s="669"/>
      <c r="R351" s="669"/>
      <c r="S351" s="670"/>
      <c r="T351" s="671"/>
      <c r="U351" s="672"/>
      <c r="V351" s="673"/>
      <c r="W351" s="674"/>
      <c r="X351" s="675"/>
      <c r="Y351" s="676"/>
      <c r="Z351" s="677"/>
      <c r="AA351" s="678"/>
      <c r="AB351" s="679"/>
      <c r="AC351" s="680"/>
      <c r="AD351" s="681"/>
      <c r="AE351" s="682"/>
      <c r="AF351" s="683"/>
      <c r="AG351" s="684"/>
      <c r="AH351" s="669"/>
      <c r="AI351" s="676"/>
      <c r="AJ351" s="676"/>
      <c r="AK351" s="669"/>
      <c r="AL351" s="669"/>
      <c r="AM351" s="660"/>
      <c r="AN351" s="660"/>
      <c r="AO351" s="660"/>
      <c r="AP351" s="660"/>
      <c r="AQ351" s="660"/>
      <c r="AR351" s="660"/>
      <c r="AS351" s="660"/>
      <c r="AT351" s="660"/>
      <c r="AU351" s="660"/>
      <c r="AV351" s="660"/>
      <c r="AW351" s="660"/>
      <c r="AX351" s="660"/>
      <c r="AY351" s="660"/>
      <c r="AZ351" s="660"/>
      <c r="BA351" s="660"/>
      <c r="BB351" s="660"/>
      <c r="BC351" s="660"/>
      <c r="BD351" s="660"/>
      <c r="BE351" s="660"/>
      <c r="BF351" s="660"/>
      <c r="BG351" s="660"/>
      <c r="BH351" s="660"/>
      <c r="BI351" s="660"/>
      <c r="BJ351" s="660"/>
      <c r="BK351" s="660"/>
      <c r="BL351" s="660"/>
      <c r="BM351" s="660"/>
      <c r="BN351" s="660"/>
      <c r="BO351" s="660"/>
      <c r="BP351" s="660"/>
      <c r="BQ351" s="660"/>
      <c r="BR351" s="660"/>
      <c r="BS351" s="660"/>
      <c r="BT351" s="660"/>
      <c r="BU351" s="660"/>
      <c r="BV351" s="660"/>
      <c r="BW351" s="660"/>
      <c r="BX351" s="660"/>
      <c r="BY351" s="660"/>
      <c r="BZ351" s="660"/>
      <c r="CA351" s="660"/>
      <c r="CB351" s="660"/>
      <c r="CC351" s="660"/>
      <c r="CD351" s="660"/>
      <c r="CE351" s="660"/>
      <c r="CF351" s="660"/>
      <c r="CG351" s="660"/>
      <c r="CH351" s="660"/>
      <c r="CI351" s="660"/>
      <c r="CJ351" s="660"/>
      <c r="CK351" s="660"/>
      <c r="CL351" s="660"/>
      <c r="CM351" s="660"/>
      <c r="CN351" s="660"/>
      <c r="CO351" s="660"/>
      <c r="CP351" s="660"/>
      <c r="CQ351" s="660"/>
      <c r="CR351" s="660"/>
      <c r="CS351" s="660"/>
      <c r="CT351" s="660"/>
      <c r="CU351" s="660"/>
      <c r="CV351" s="660"/>
      <c r="CW351" s="660"/>
      <c r="CX351" s="660"/>
      <c r="CY351" s="660"/>
      <c r="CZ351" s="660"/>
      <c r="DA351" s="660"/>
      <c r="DB351" s="660"/>
      <c r="DC351" s="660"/>
      <c r="DD351" s="660"/>
      <c r="DE351" s="660"/>
      <c r="DF351" s="660"/>
      <c r="DG351" s="660"/>
      <c r="DH351" s="660"/>
      <c r="DI351" s="660"/>
      <c r="DJ351" s="660"/>
      <c r="DK351" s="660"/>
      <c r="DL351" s="660"/>
      <c r="DM351" s="660"/>
      <c r="DN351" s="660"/>
      <c r="DO351" s="660"/>
      <c r="DP351" s="660"/>
      <c r="DQ351" s="660"/>
      <c r="DR351" s="660"/>
      <c r="DS351" s="660"/>
      <c r="DT351" s="660"/>
      <c r="DU351" s="660"/>
      <c r="DV351" s="660"/>
      <c r="DW351" s="660"/>
      <c r="DX351" s="660"/>
      <c r="DY351" s="660"/>
      <c r="DZ351" s="660"/>
      <c r="EA351" s="660"/>
      <c r="EB351" s="660"/>
      <c r="EC351" s="660"/>
      <c r="ED351" s="660"/>
      <c r="EE351" s="660"/>
      <c r="EF351" s="660"/>
      <c r="EG351" s="660"/>
      <c r="EH351" s="660"/>
      <c r="EI351" s="660"/>
      <c r="EJ351" s="660"/>
      <c r="EK351" s="660"/>
      <c r="EL351" s="660"/>
      <c r="EM351" s="660"/>
      <c r="EN351" s="660"/>
      <c r="EO351" s="660"/>
      <c r="EP351" s="660"/>
      <c r="EQ351" s="660"/>
      <c r="ER351" s="660"/>
      <c r="ES351" s="660"/>
      <c r="ET351" s="660"/>
      <c r="EU351" s="660"/>
      <c r="EV351" s="660"/>
      <c r="EW351" s="660"/>
      <c r="EX351" s="660"/>
      <c r="EY351" s="660"/>
      <c r="EZ351" s="660"/>
      <c r="FA351" s="660"/>
      <c r="FB351" s="660"/>
      <c r="FC351" s="660"/>
      <c r="FD351" s="660"/>
      <c r="FE351" s="660"/>
      <c r="FF351" s="660"/>
      <c r="FG351" s="660"/>
      <c r="FH351" s="660"/>
      <c r="FI351" s="660"/>
      <c r="FJ351" s="660"/>
      <c r="FK351" s="660"/>
      <c r="FL351" s="660"/>
      <c r="FM351" s="660"/>
      <c r="FN351" s="660"/>
      <c r="FO351" s="660"/>
      <c r="FP351" s="660"/>
      <c r="FQ351" s="660"/>
      <c r="FR351" s="660"/>
      <c r="FS351" s="660"/>
      <c r="FT351" s="660"/>
      <c r="FU351" s="660"/>
      <c r="FV351" s="660"/>
      <c r="FW351" s="660"/>
      <c r="FX351" s="660"/>
      <c r="FY351" s="660"/>
      <c r="FZ351" s="660"/>
      <c r="GA351" s="660"/>
      <c r="GB351" s="660"/>
      <c r="GC351" s="660"/>
      <c r="GD351" s="660"/>
      <c r="GE351" s="660"/>
      <c r="GF351" s="660"/>
      <c r="GG351" s="660"/>
      <c r="GH351" s="660"/>
      <c r="GI351" s="660"/>
      <c r="GJ351" s="660"/>
      <c r="GK351" s="660"/>
      <c r="GL351" s="660"/>
      <c r="GM351" s="660"/>
      <c r="GN351" s="660"/>
      <c r="GO351" s="660"/>
      <c r="GP351" s="660"/>
      <c r="GQ351" s="660"/>
      <c r="GR351" s="660"/>
      <c r="GS351" s="660"/>
      <c r="GT351" s="660"/>
      <c r="GU351" s="660"/>
      <c r="GV351" s="660"/>
      <c r="GW351" s="660"/>
      <c r="GX351" s="660"/>
      <c r="GY351" s="660"/>
      <c r="GZ351" s="660"/>
      <c r="HA351" s="660"/>
      <c r="HB351" s="660"/>
      <c r="HC351" s="660"/>
      <c r="HD351" s="660"/>
      <c r="HE351" s="660"/>
      <c r="HF351" s="660"/>
      <c r="HG351" s="660"/>
      <c r="HH351" s="660"/>
      <c r="HI351" s="660"/>
      <c r="HJ351" s="660"/>
      <c r="HK351" s="660"/>
      <c r="HL351" s="660"/>
      <c r="HM351" s="660"/>
      <c r="HN351" s="660"/>
      <c r="HO351" s="660"/>
      <c r="HP351" s="660"/>
      <c r="HQ351" s="660"/>
      <c r="HR351" s="660"/>
      <c r="HS351" s="660"/>
      <c r="HT351" s="660"/>
      <c r="HU351" s="660"/>
      <c r="HV351" s="660"/>
      <c r="HW351" s="660"/>
      <c r="HX351" s="660"/>
      <c r="HY351" s="660"/>
      <c r="HZ351" s="660"/>
      <c r="IA351" s="660"/>
      <c r="IB351" s="660"/>
      <c r="IC351" s="660"/>
      <c r="ID351" s="660"/>
      <c r="IE351" s="660"/>
      <c r="IF351" s="660"/>
      <c r="IG351" s="660"/>
      <c r="IH351" s="660"/>
      <c r="II351" s="660"/>
      <c r="IJ351" s="660"/>
      <c r="IK351" s="660"/>
      <c r="IL351" s="660"/>
      <c r="IM351" s="660"/>
      <c r="IN351" s="660"/>
      <c r="IO351" s="660"/>
      <c r="IP351" s="660"/>
      <c r="IQ351" s="660"/>
      <c r="IR351" s="660"/>
      <c r="IS351" s="660"/>
      <c r="IT351" s="660"/>
      <c r="IU351" s="660"/>
      <c r="IV351" s="660"/>
      <c r="IW351" s="660"/>
      <c r="IX351" s="660"/>
      <c r="IY351" s="660"/>
      <c r="IZ351" s="660"/>
      <c r="JA351" s="660"/>
      <c r="JB351" s="660"/>
      <c r="JC351" s="660"/>
      <c r="JD351" s="660"/>
      <c r="JE351" s="660"/>
      <c r="JF351" s="660"/>
      <c r="JG351" s="660"/>
      <c r="JH351" s="660"/>
      <c r="JI351" s="660"/>
      <c r="JJ351" s="660"/>
      <c r="JK351" s="660"/>
      <c r="JL351" s="660"/>
      <c r="JM351" s="660"/>
      <c r="JN351" s="660"/>
      <c r="JO351" s="660"/>
      <c r="JP351" s="660"/>
      <c r="JQ351" s="660"/>
      <c r="JR351" s="660"/>
      <c r="JS351" s="660"/>
      <c r="JT351" s="660"/>
      <c r="JU351" s="660"/>
      <c r="JV351" s="660"/>
      <c r="JW351" s="660"/>
      <c r="JX351" s="660"/>
      <c r="JY351" s="660"/>
      <c r="JZ351" s="660"/>
      <c r="KA351" s="660"/>
      <c r="KB351" s="660"/>
      <c r="KC351" s="660"/>
      <c r="KD351" s="660"/>
      <c r="KE351" s="660"/>
      <c r="KF351" s="660"/>
      <c r="KG351" s="660"/>
      <c r="KH351" s="660"/>
      <c r="KI351" s="660"/>
      <c r="KJ351" s="660"/>
      <c r="KK351" s="660"/>
      <c r="KL351" s="660"/>
      <c r="KM351" s="660"/>
      <c r="KN351" s="660"/>
      <c r="KO351" s="660"/>
      <c r="KP351" s="660"/>
      <c r="KQ351" s="660"/>
      <c r="KR351" s="660"/>
      <c r="KS351" s="660"/>
      <c r="KT351" s="660"/>
      <c r="KU351" s="660"/>
      <c r="KV351" s="660"/>
      <c r="KW351" s="660"/>
      <c r="KX351" s="660"/>
      <c r="KY351" s="660"/>
      <c r="KZ351" s="660"/>
      <c r="LA351" s="660"/>
      <c r="LB351" s="660"/>
      <c r="LC351" s="660"/>
      <c r="LD351" s="660"/>
      <c r="LE351" s="660"/>
      <c r="LF351" s="660"/>
      <c r="LG351" s="660"/>
      <c r="LH351" s="660"/>
      <c r="LI351" s="660"/>
      <c r="LJ351" s="660"/>
      <c r="LK351" s="660"/>
      <c r="LL351" s="660"/>
      <c r="LM351" s="660"/>
      <c r="LN351" s="660"/>
      <c r="LO351" s="660"/>
      <c r="LP351" s="660"/>
      <c r="LQ351" s="660"/>
      <c r="LR351" s="660"/>
      <c r="LS351" s="660"/>
      <c r="LT351" s="660"/>
      <c r="LU351" s="660"/>
      <c r="LV351" s="660"/>
      <c r="LW351" s="660"/>
      <c r="LX351" s="660"/>
      <c r="LY351" s="660"/>
      <c r="LZ351" s="660"/>
      <c r="MA351" s="660"/>
      <c r="MB351" s="660"/>
      <c r="MC351" s="660"/>
      <c r="MD351" s="660"/>
      <c r="ME351" s="660"/>
      <c r="MF351" s="660"/>
      <c r="MG351" s="660"/>
      <c r="MH351" s="660"/>
      <c r="MI351" s="660"/>
      <c r="MJ351" s="660"/>
      <c r="MK351" s="660"/>
      <c r="ML351" s="660"/>
      <c r="MM351" s="660"/>
      <c r="MN351" s="660"/>
      <c r="MO351" s="660"/>
      <c r="MP351" s="660"/>
      <c r="MQ351" s="660"/>
      <c r="MR351" s="660"/>
      <c r="MS351" s="660"/>
      <c r="MT351" s="660"/>
      <c r="MU351" s="660"/>
      <c r="MV351" s="660"/>
      <c r="MW351" s="660"/>
      <c r="MX351" s="660"/>
      <c r="MY351" s="660"/>
      <c r="MZ351" s="660"/>
      <c r="NA351" s="660"/>
      <c r="NB351" s="660"/>
      <c r="NC351" s="660"/>
      <c r="ND351" s="660"/>
      <c r="NE351" s="660"/>
      <c r="NF351" s="660"/>
      <c r="NG351" s="660"/>
      <c r="NH351" s="660"/>
      <c r="NI351" s="660"/>
      <c r="NJ351" s="660"/>
      <c r="NK351" s="660"/>
      <c r="NL351" s="660"/>
      <c r="NM351" s="660"/>
      <c r="NN351" s="660"/>
      <c r="NO351" s="660"/>
      <c r="NP351" s="660"/>
      <c r="NQ351" s="660"/>
      <c r="NR351" s="660"/>
      <c r="NS351" s="660"/>
      <c r="NT351" s="660"/>
      <c r="NU351" s="660"/>
      <c r="NV351" s="660"/>
      <c r="NW351" s="660"/>
      <c r="NX351" s="660"/>
      <c r="NY351" s="660"/>
      <c r="NZ351" s="660"/>
      <c r="OA351" s="660"/>
      <c r="OB351" s="660"/>
      <c r="OC351" s="660"/>
      <c r="OD351" s="660"/>
      <c r="OE351" s="660"/>
      <c r="OF351" s="660"/>
      <c r="OG351" s="660"/>
      <c r="OH351" s="660"/>
      <c r="OI351" s="660"/>
      <c r="OJ351" s="660"/>
      <c r="OK351" s="660"/>
      <c r="OL351" s="660"/>
      <c r="OM351" s="660"/>
      <c r="ON351" s="660"/>
      <c r="OO351" s="660"/>
      <c r="OP351" s="660"/>
      <c r="OQ351" s="660"/>
      <c r="OR351" s="660"/>
      <c r="OS351" s="660"/>
      <c r="OT351" s="660"/>
      <c r="OU351" s="660"/>
      <c r="OV351" s="660"/>
      <c r="OW351" s="660"/>
      <c r="OX351" s="660"/>
      <c r="OY351" s="660"/>
      <c r="OZ351" s="660"/>
      <c r="PA351" s="660"/>
      <c r="PB351" s="660"/>
      <c r="PC351" s="660"/>
      <c r="PD351" s="660"/>
      <c r="PE351" s="660"/>
      <c r="PF351" s="660"/>
      <c r="PG351" s="660"/>
      <c r="PH351" s="660"/>
      <c r="PI351" s="660"/>
      <c r="PJ351" s="660"/>
      <c r="PK351" s="660"/>
      <c r="PL351" s="660"/>
      <c r="PM351" s="660"/>
      <c r="PN351" s="660"/>
      <c r="PO351" s="660"/>
      <c r="PP351" s="660"/>
      <c r="PQ351" s="660"/>
      <c r="PR351" s="660"/>
      <c r="PS351" s="660"/>
      <c r="PT351" s="660"/>
      <c r="PU351" s="660"/>
      <c r="PV351" s="660"/>
      <c r="PW351" s="660"/>
      <c r="PX351" s="660"/>
      <c r="PY351" s="660"/>
      <c r="PZ351" s="660"/>
      <c r="QA351" s="660"/>
      <c r="QB351" s="660"/>
      <c r="QC351" s="660"/>
      <c r="QD351" s="660"/>
      <c r="QE351" s="660"/>
      <c r="QF351" s="660"/>
      <c r="QG351" s="660"/>
      <c r="QH351" s="660"/>
      <c r="QI351" s="660"/>
      <c r="QJ351" s="660"/>
      <c r="QK351" s="660"/>
      <c r="QL351" s="660"/>
      <c r="QM351" s="660"/>
      <c r="QN351" s="660"/>
      <c r="QO351" s="660"/>
      <c r="QP351" s="660"/>
      <c r="QQ351" s="660"/>
      <c r="QR351" s="660"/>
      <c r="QS351" s="660"/>
      <c r="QT351" s="660"/>
      <c r="QU351" s="660"/>
      <c r="QV351" s="660"/>
      <c r="QW351" s="660"/>
      <c r="QX351" s="660"/>
      <c r="QY351" s="660"/>
      <c r="QZ351" s="660"/>
      <c r="RA351" s="660"/>
      <c r="RB351" s="660"/>
      <c r="RC351" s="660"/>
      <c r="RD351" s="660"/>
      <c r="RE351" s="660"/>
      <c r="RF351" s="660"/>
      <c r="RG351" s="660"/>
      <c r="RH351" s="660"/>
      <c r="RI351" s="660"/>
      <c r="RJ351" s="660"/>
      <c r="RK351" s="660"/>
      <c r="RL351" s="660"/>
      <c r="RM351" s="660"/>
      <c r="RN351" s="660"/>
      <c r="RO351" s="660"/>
      <c r="RP351" s="660"/>
      <c r="RQ351" s="660"/>
      <c r="RR351" s="660"/>
      <c r="RS351" s="660"/>
      <c r="RT351" s="660"/>
      <c r="RU351" s="660"/>
      <c r="RV351" s="660"/>
      <c r="RW351" s="660"/>
      <c r="RX351" s="660"/>
      <c r="RY351" s="660"/>
      <c r="RZ351" s="660"/>
      <c r="SA351" s="660"/>
      <c r="SB351" s="660"/>
      <c r="SC351" s="660"/>
      <c r="SD351" s="660"/>
      <c r="SE351" s="660"/>
      <c r="SF351" s="660"/>
      <c r="SG351" s="660"/>
      <c r="SH351" s="660"/>
      <c r="SI351" s="660"/>
      <c r="SJ351" s="660"/>
      <c r="SK351" s="660"/>
      <c r="SL351" s="660"/>
      <c r="SM351" s="660"/>
      <c r="SN351" s="660"/>
      <c r="SO351" s="660"/>
      <c r="SP351" s="660"/>
      <c r="SQ351" s="660"/>
      <c r="SR351" s="660"/>
      <c r="SS351" s="660"/>
      <c r="ST351" s="660"/>
      <c r="SU351" s="660"/>
      <c r="SV351" s="660"/>
      <c r="SW351" s="660"/>
      <c r="SX351" s="660"/>
      <c r="SY351" s="660"/>
      <c r="SZ351" s="660"/>
      <c r="TA351" s="660"/>
      <c r="TB351" s="660"/>
      <c r="TC351" s="660"/>
      <c r="TD351" s="660"/>
      <c r="TE351" s="660"/>
      <c r="TF351" s="660"/>
      <c r="TG351" s="660"/>
      <c r="TH351" s="660"/>
      <c r="TI351" s="660"/>
      <c r="TJ351" s="660"/>
      <c r="TK351" s="660"/>
      <c r="TL351" s="660"/>
      <c r="TM351" s="660"/>
      <c r="TN351" s="660"/>
      <c r="TO351" s="660"/>
      <c r="TP351" s="660"/>
      <c r="TQ351" s="660"/>
      <c r="TR351" s="660"/>
      <c r="TS351" s="660"/>
      <c r="TT351" s="660"/>
      <c r="TU351" s="660"/>
      <c r="TV351" s="660"/>
      <c r="TW351" s="660"/>
      <c r="TX351" s="660"/>
      <c r="TY351" s="660"/>
      <c r="TZ351" s="660"/>
      <c r="UA351" s="660"/>
      <c r="UB351" s="660"/>
      <c r="UC351" s="660"/>
      <c r="UD351" s="660"/>
      <c r="UE351" s="660"/>
      <c r="UF351" s="660"/>
      <c r="UG351" s="660"/>
      <c r="UH351" s="660"/>
      <c r="UI351" s="660"/>
      <c r="UJ351" s="660"/>
      <c r="UK351" s="660"/>
      <c r="UL351" s="660"/>
      <c r="UM351" s="660"/>
      <c r="UN351" s="660"/>
      <c r="UO351" s="660"/>
      <c r="UP351" s="660"/>
      <c r="UQ351" s="660"/>
      <c r="UR351" s="660"/>
      <c r="US351" s="660"/>
      <c r="UT351" s="660"/>
      <c r="UU351" s="660"/>
      <c r="UV351" s="660"/>
      <c r="UW351" s="660"/>
      <c r="UX351" s="660"/>
      <c r="UY351" s="660"/>
      <c r="UZ351" s="660"/>
      <c r="VA351" s="660"/>
      <c r="VB351" s="660"/>
      <c r="VC351" s="660"/>
      <c r="VD351" s="660"/>
      <c r="VE351" s="660"/>
      <c r="VF351" s="660"/>
      <c r="VG351" s="660"/>
      <c r="VH351" s="660"/>
      <c r="VI351" s="660"/>
      <c r="VJ351" s="660"/>
      <c r="VK351" s="660"/>
      <c r="VL351" s="660"/>
      <c r="VM351" s="660"/>
      <c r="VN351" s="660"/>
      <c r="VO351" s="660"/>
      <c r="VP351" s="660"/>
      <c r="VQ351" s="660"/>
      <c r="VR351" s="660"/>
      <c r="VS351" s="660"/>
      <c r="VT351" s="660"/>
      <c r="VU351" s="660"/>
      <c r="VV351" s="660"/>
      <c r="VW351" s="660"/>
      <c r="VX351" s="660"/>
      <c r="VY351" s="660"/>
      <c r="VZ351" s="660"/>
      <c r="WA351" s="660"/>
      <c r="WB351" s="660"/>
      <c r="WC351" s="660"/>
      <c r="WD351" s="660"/>
      <c r="WE351" s="660"/>
      <c r="WF351" s="660"/>
      <c r="WG351" s="660"/>
      <c r="WH351" s="660"/>
      <c r="WI351" s="660"/>
      <c r="WJ351" s="660"/>
      <c r="WK351" s="660"/>
      <c r="WL351" s="660"/>
      <c r="WM351" s="660"/>
      <c r="WN351" s="660"/>
      <c r="WO351" s="660"/>
      <c r="WP351" s="660"/>
      <c r="WQ351" s="660"/>
      <c r="WR351" s="660"/>
      <c r="WS351" s="660"/>
      <c r="WT351" s="660"/>
      <c r="WU351" s="660"/>
      <c r="WV351" s="660"/>
      <c r="WW351" s="660"/>
      <c r="WX351" s="660"/>
      <c r="WY351" s="660"/>
      <c r="WZ351" s="660"/>
      <c r="XA351" s="660"/>
      <c r="XB351" s="660"/>
      <c r="XC351" s="660"/>
      <c r="XD351" s="660"/>
      <c r="XE351" s="660"/>
      <c r="XF351" s="660"/>
      <c r="XG351" s="660"/>
      <c r="XH351" s="660"/>
      <c r="XI351" s="660"/>
      <c r="XJ351" s="660"/>
      <c r="XK351" s="660"/>
      <c r="XL351" s="660"/>
      <c r="XM351" s="660"/>
      <c r="XN351" s="660"/>
      <c r="XO351" s="660"/>
      <c r="XP351" s="660"/>
      <c r="XQ351" s="660"/>
      <c r="XR351" s="660"/>
      <c r="XS351" s="660"/>
      <c r="XT351" s="660"/>
      <c r="XU351" s="660"/>
      <c r="XV351" s="660"/>
      <c r="XW351" s="660"/>
      <c r="XX351" s="660"/>
      <c r="XY351" s="660"/>
      <c r="XZ351" s="660"/>
      <c r="YA351" s="660"/>
      <c r="YB351" s="660"/>
      <c r="YC351" s="660"/>
      <c r="YD351" s="660"/>
      <c r="YE351" s="660"/>
      <c r="YF351" s="660"/>
      <c r="YG351" s="660"/>
      <c r="YH351" s="660"/>
      <c r="YI351" s="660"/>
      <c r="YJ351" s="660"/>
      <c r="YK351" s="660"/>
      <c r="YL351" s="660"/>
      <c r="YM351" s="660"/>
      <c r="YN351" s="660"/>
      <c r="YO351" s="660"/>
      <c r="YP351" s="660"/>
      <c r="YQ351" s="660"/>
      <c r="YR351" s="660"/>
      <c r="YS351" s="660"/>
      <c r="YT351" s="660"/>
      <c r="YU351" s="660"/>
      <c r="YV351" s="660"/>
      <c r="YW351" s="660"/>
      <c r="YX351" s="660"/>
      <c r="YY351" s="660"/>
      <c r="YZ351" s="660"/>
      <c r="ZA351" s="660"/>
      <c r="ZB351" s="660"/>
      <c r="ZC351" s="660"/>
      <c r="ZD351" s="660"/>
      <c r="ZE351" s="660"/>
      <c r="ZF351" s="660"/>
      <c r="ZG351" s="660"/>
      <c r="ZH351" s="660"/>
      <c r="ZI351" s="660"/>
      <c r="ZJ351" s="660"/>
      <c r="ZK351" s="660"/>
      <c r="ZL351" s="660"/>
      <c r="ZM351" s="660"/>
      <c r="ZN351" s="660"/>
      <c r="ZO351" s="660"/>
      <c r="ZP351" s="660"/>
      <c r="ZQ351" s="660"/>
      <c r="ZR351" s="660"/>
      <c r="ZS351" s="660"/>
      <c r="ZT351" s="660"/>
      <c r="ZU351" s="660"/>
      <c r="ZV351" s="660"/>
      <c r="ZW351" s="660"/>
      <c r="ZX351" s="660"/>
      <c r="ZY351" s="660"/>
      <c r="ZZ351" s="660"/>
      <c r="AAA351" s="660"/>
      <c r="AAB351" s="660"/>
      <c r="AAC351" s="660"/>
      <c r="AAD351" s="660"/>
      <c r="AAE351" s="660"/>
      <c r="AAF351" s="660"/>
      <c r="AAG351" s="660"/>
      <c r="AAH351" s="660"/>
      <c r="AAI351" s="660"/>
      <c r="AAJ351" s="660"/>
      <c r="AAK351" s="660"/>
      <c r="AAL351" s="660"/>
      <c r="AAM351" s="660"/>
      <c r="AAN351" s="660"/>
      <c r="AAO351" s="660"/>
      <c r="AAP351" s="660"/>
      <c r="AAQ351" s="660"/>
      <c r="AAR351" s="660"/>
      <c r="AAS351" s="660"/>
      <c r="AAT351" s="660"/>
      <c r="AAU351" s="660"/>
      <c r="AAV351" s="660"/>
      <c r="AAW351" s="660"/>
      <c r="AAX351" s="660"/>
      <c r="AAY351" s="660"/>
      <c r="AAZ351" s="660"/>
      <c r="ABA351" s="660"/>
      <c r="ABB351" s="660"/>
      <c r="ABC351" s="660"/>
      <c r="ABD351" s="660"/>
      <c r="ABE351" s="660"/>
      <c r="ABF351" s="660"/>
      <c r="ABG351" s="660"/>
      <c r="ABH351" s="660"/>
      <c r="ABI351" s="660"/>
      <c r="ABJ351" s="660"/>
      <c r="ABK351" s="660"/>
      <c r="ABL351" s="660"/>
      <c r="ABM351" s="660"/>
      <c r="ABN351" s="660"/>
      <c r="ABO351" s="660"/>
      <c r="ABP351" s="660"/>
      <c r="ABQ351" s="660"/>
      <c r="ABR351" s="660"/>
      <c r="ABS351" s="660"/>
      <c r="ABT351" s="660"/>
      <c r="ABU351" s="660"/>
      <c r="ABV351" s="660"/>
      <c r="ABW351" s="660"/>
      <c r="ABX351" s="660"/>
      <c r="ABY351" s="660"/>
      <c r="ABZ351" s="660"/>
      <c r="ACA351" s="660"/>
      <c r="ACB351" s="660"/>
      <c r="ACC351" s="660"/>
      <c r="ACD351" s="660"/>
      <c r="ACE351" s="660"/>
      <c r="ACF351" s="660"/>
      <c r="ACG351" s="660"/>
      <c r="ACH351" s="660"/>
      <c r="ACI351" s="660"/>
      <c r="ACJ351" s="660"/>
      <c r="ACK351" s="660"/>
      <c r="ACL351" s="660"/>
      <c r="ACM351" s="660"/>
      <c r="ACN351" s="660"/>
      <c r="ACO351" s="660"/>
      <c r="ACP351" s="660"/>
      <c r="ACQ351" s="660"/>
      <c r="ACR351" s="660"/>
      <c r="ACS351" s="660"/>
      <c r="ACT351" s="660"/>
      <c r="ACU351" s="660"/>
      <c r="ACV351" s="660"/>
      <c r="ACW351" s="660"/>
      <c r="ACX351" s="660"/>
      <c r="ACY351" s="660"/>
      <c r="ACZ351" s="660"/>
      <c r="ADA351" s="660"/>
      <c r="ADB351" s="660"/>
      <c r="ADC351" s="660"/>
      <c r="ADD351" s="660"/>
      <c r="ADE351" s="660"/>
      <c r="ADF351" s="660"/>
      <c r="ADG351" s="660"/>
      <c r="ADH351" s="660"/>
      <c r="ADI351" s="660"/>
      <c r="ADJ351" s="660"/>
      <c r="ADK351" s="660"/>
      <c r="ADL351" s="660"/>
      <c r="ADM351" s="660"/>
      <c r="ADN351" s="660"/>
      <c r="ADO351" s="660"/>
      <c r="ADP351" s="660"/>
      <c r="ADQ351" s="660"/>
      <c r="ADR351" s="660"/>
      <c r="ADS351" s="660"/>
      <c r="ADT351" s="660"/>
      <c r="ADU351" s="660"/>
      <c r="ADV351" s="660"/>
      <c r="ADW351" s="660"/>
      <c r="ADX351" s="660"/>
      <c r="ADY351" s="660"/>
      <c r="ADZ351" s="660"/>
      <c r="AEA351" s="660"/>
      <c r="AEB351" s="660"/>
      <c r="AEC351" s="660"/>
      <c r="AED351" s="660"/>
      <c r="AEE351" s="660"/>
      <c r="AEF351" s="660"/>
      <c r="AEG351" s="660"/>
      <c r="AEH351" s="660"/>
      <c r="AEI351" s="660"/>
      <c r="AEJ351" s="660"/>
      <c r="AEK351" s="660"/>
      <c r="AEL351" s="660"/>
      <c r="AEM351" s="660"/>
      <c r="AEN351" s="660"/>
      <c r="AEO351" s="660"/>
      <c r="AEP351" s="660"/>
      <c r="AEQ351" s="660"/>
      <c r="AER351" s="660"/>
      <c r="AES351" s="660"/>
      <c r="AET351" s="660"/>
      <c r="AEU351" s="660"/>
      <c r="AEV351" s="660"/>
      <c r="AEW351" s="660"/>
      <c r="AEX351" s="660"/>
      <c r="AEY351" s="660"/>
      <c r="AEZ351" s="660"/>
      <c r="AFA351" s="660"/>
      <c r="AFB351" s="660"/>
      <c r="AFC351" s="660"/>
      <c r="AFD351" s="660"/>
      <c r="AFE351" s="660"/>
      <c r="AFF351" s="660"/>
      <c r="AFG351" s="660"/>
      <c r="AFH351" s="660"/>
      <c r="AFI351" s="660"/>
      <c r="AFJ351" s="660"/>
      <c r="AFK351" s="660"/>
      <c r="AFL351" s="660"/>
      <c r="AFM351" s="660"/>
      <c r="AFN351" s="660"/>
      <c r="AFO351" s="660"/>
      <c r="AFP351" s="660"/>
      <c r="AFQ351" s="660"/>
      <c r="AFR351" s="660"/>
      <c r="AFS351" s="660"/>
      <c r="AFT351" s="660"/>
      <c r="AFU351" s="660"/>
      <c r="AFV351" s="660"/>
      <c r="AFW351" s="660"/>
      <c r="AFX351" s="660"/>
      <c r="AFY351" s="660"/>
      <c r="AFZ351" s="660"/>
      <c r="AGA351" s="660"/>
      <c r="AGB351" s="660"/>
      <c r="AGC351" s="660"/>
      <c r="AGD351" s="660"/>
      <c r="AGE351" s="660"/>
      <c r="AGF351" s="660"/>
      <c r="AGG351" s="660"/>
      <c r="AGH351" s="660"/>
      <c r="AGI351" s="660"/>
      <c r="AGJ351" s="660"/>
      <c r="AGK351" s="660"/>
      <c r="AGL351" s="660"/>
      <c r="AGM351" s="660"/>
      <c r="AGN351" s="660"/>
      <c r="AGO351" s="660"/>
      <c r="AGP351" s="660"/>
      <c r="AGQ351" s="660"/>
      <c r="AGR351" s="660"/>
      <c r="AGS351" s="660"/>
      <c r="AGT351" s="660"/>
      <c r="AGU351" s="660"/>
      <c r="AGV351" s="660"/>
      <c r="AGW351" s="660"/>
      <c r="AGX351" s="660"/>
      <c r="AGY351" s="660"/>
      <c r="AGZ351" s="660"/>
      <c r="AHA351" s="660"/>
      <c r="AHB351" s="660"/>
      <c r="AHC351" s="660"/>
      <c r="AHD351" s="660"/>
      <c r="AHE351" s="660"/>
      <c r="AHF351" s="660"/>
      <c r="AHG351" s="660"/>
      <c r="AHH351" s="660"/>
      <c r="AHI351" s="660"/>
      <c r="AHJ351" s="660"/>
      <c r="AHK351" s="660"/>
      <c r="AHL351" s="660"/>
      <c r="AHM351" s="660"/>
      <c r="AHN351" s="660"/>
      <c r="AHO351" s="660"/>
      <c r="AHP351" s="660"/>
      <c r="AHQ351" s="660"/>
      <c r="AHR351" s="660"/>
      <c r="AHS351" s="660"/>
      <c r="AHT351" s="660"/>
      <c r="AHU351" s="660"/>
      <c r="AHV351" s="660"/>
      <c r="AHW351" s="660"/>
      <c r="AHX351" s="660"/>
      <c r="AHY351" s="660"/>
      <c r="AHZ351" s="660"/>
      <c r="AIA351" s="660"/>
      <c r="AIB351" s="660"/>
      <c r="AIC351" s="660"/>
      <c r="AID351" s="660"/>
      <c r="AIE351" s="660"/>
      <c r="AIF351" s="660"/>
      <c r="AIG351" s="660"/>
      <c r="AIH351" s="660"/>
      <c r="AII351" s="660"/>
      <c r="AIJ351" s="660"/>
      <c r="AIK351" s="660"/>
      <c r="AIL351" s="660"/>
      <c r="AIM351" s="660"/>
      <c r="AIN351" s="660"/>
      <c r="AIO351" s="660"/>
      <c r="AIP351" s="660"/>
      <c r="AIQ351" s="660"/>
      <c r="AIR351" s="660"/>
      <c r="AIS351" s="660"/>
      <c r="AIT351" s="660"/>
      <c r="AIU351" s="660"/>
      <c r="AIV351" s="660"/>
      <c r="AIW351" s="660"/>
      <c r="AIX351" s="660"/>
      <c r="AIY351" s="660"/>
      <c r="AIZ351" s="660"/>
      <c r="AJA351" s="660"/>
      <c r="AJB351" s="660"/>
      <c r="AJC351" s="660"/>
      <c r="AJD351" s="660"/>
      <c r="AJE351" s="660"/>
      <c r="AJF351" s="660"/>
      <c r="AJG351" s="660"/>
      <c r="AJH351" s="660"/>
      <c r="AJI351" s="660"/>
      <c r="AJJ351" s="660"/>
      <c r="AJK351" s="660"/>
      <c r="AJL351" s="660"/>
      <c r="AJM351" s="660"/>
      <c r="AJN351" s="660"/>
      <c r="AJO351" s="660"/>
      <c r="AJP351" s="660"/>
      <c r="AJQ351" s="660"/>
      <c r="AJR351" s="660"/>
      <c r="AJS351" s="660"/>
      <c r="AJT351" s="660"/>
      <c r="AJU351" s="660"/>
      <c r="AJV351" s="660"/>
      <c r="AJW351" s="660"/>
      <c r="AJX351" s="660"/>
      <c r="AJY351" s="660"/>
      <c r="AJZ351" s="660"/>
      <c r="AKA351" s="660"/>
      <c r="AKB351" s="660"/>
      <c r="AKC351" s="660"/>
      <c r="AKD351" s="660"/>
      <c r="AKE351" s="660"/>
      <c r="AKF351" s="660"/>
      <c r="AKG351" s="660"/>
      <c r="AKH351" s="660"/>
      <c r="AKI351" s="660"/>
      <c r="AKJ351" s="660"/>
      <c r="AKK351" s="660"/>
      <c r="AKL351" s="660"/>
      <c r="AKM351" s="660"/>
      <c r="AKN351" s="660"/>
      <c r="AKO351" s="660"/>
      <c r="AKP351" s="660"/>
      <c r="AKQ351" s="660"/>
      <c r="AKR351" s="660"/>
      <c r="AKS351" s="660"/>
      <c r="AKT351" s="660"/>
      <c r="AKU351" s="660"/>
      <c r="AKV351" s="660"/>
      <c r="AKW351" s="660"/>
      <c r="AKX351" s="660"/>
      <c r="AKY351" s="660"/>
      <c r="AKZ351" s="660"/>
      <c r="ALA351" s="660"/>
      <c r="ALB351" s="660"/>
      <c r="ALC351" s="660"/>
      <c r="ALD351" s="660"/>
      <c r="ALE351" s="660"/>
      <c r="ALF351" s="660"/>
      <c r="ALG351" s="660"/>
      <c r="ALH351" s="660"/>
      <c r="ALI351" s="660"/>
      <c r="ALJ351" s="660"/>
      <c r="ALK351" s="660"/>
      <c r="ALL351" s="660"/>
      <c r="ALM351" s="660"/>
      <c r="ALN351" s="660"/>
      <c r="ALO351" s="660"/>
      <c r="ALP351" s="660"/>
      <c r="ALQ351" s="660"/>
      <c r="ALR351" s="660"/>
      <c r="ALS351" s="660"/>
      <c r="ALT351" s="660"/>
      <c r="ALU351" s="660"/>
      <c r="ALV351" s="660"/>
      <c r="ALW351" s="660"/>
      <c r="ALX351" s="660"/>
      <c r="ALY351" s="660"/>
      <c r="ALZ351" s="660"/>
      <c r="AMA351" s="660"/>
      <c r="AMB351" s="660"/>
      <c r="AMC351" s="660"/>
      <c r="AMD351" s="660"/>
      <c r="AME351" s="660"/>
      <c r="AMF351" s="660"/>
      <c r="AMG351" s="660"/>
      <c r="AMH351" s="660"/>
      <c r="AMI351" s="660"/>
      <c r="AMJ351" s="660"/>
      <c r="AMK351" s="660"/>
      <c r="AML351" s="660"/>
      <c r="AMM351" s="660"/>
      <c r="AMN351" s="660"/>
      <c r="AMO351" s="660"/>
      <c r="AMP351" s="660"/>
      <c r="AMQ351" s="660"/>
    </row>
    <row r="352" s="661" customFormat="1" ht="46.5" customHeight="1">
      <c r="B352" s="662"/>
      <c r="C352" s="662"/>
      <c r="D352" s="662"/>
      <c r="E352" s="662"/>
      <c r="G352" s="663"/>
      <c r="H352" s="664"/>
      <c r="J352" s="665"/>
      <c r="K352" s="666"/>
      <c r="L352" s="667"/>
      <c r="M352" s="668"/>
      <c r="N352" s="668"/>
      <c r="O352" s="668"/>
      <c r="P352" s="668"/>
      <c r="Q352" s="669"/>
      <c r="R352" s="669"/>
      <c r="S352" s="670"/>
      <c r="T352" s="671"/>
      <c r="U352" s="672"/>
      <c r="V352" s="673"/>
      <c r="W352" s="674"/>
      <c r="X352" s="675"/>
      <c r="Y352" s="676"/>
      <c r="Z352" s="677"/>
      <c r="AA352" s="678"/>
      <c r="AB352" s="679"/>
      <c r="AC352" s="680"/>
      <c r="AD352" s="681"/>
      <c r="AE352" s="682"/>
      <c r="AF352" s="683"/>
      <c r="AG352" s="684"/>
      <c r="AH352" s="669"/>
      <c r="AI352" s="676"/>
      <c r="AJ352" s="676"/>
      <c r="AK352" s="669"/>
      <c r="AL352" s="669"/>
      <c r="AM352" s="660"/>
      <c r="AN352" s="660"/>
      <c r="AO352" s="660"/>
      <c r="AP352" s="660"/>
      <c r="AQ352" s="660"/>
      <c r="AR352" s="660"/>
      <c r="AS352" s="660"/>
      <c r="AT352" s="660"/>
      <c r="AU352" s="660"/>
      <c r="AV352" s="660"/>
      <c r="AW352" s="660"/>
      <c r="AX352" s="660"/>
      <c r="AY352" s="660"/>
      <c r="AZ352" s="660"/>
      <c r="BA352" s="660"/>
      <c r="BB352" s="660"/>
      <c r="BC352" s="660"/>
      <c r="BD352" s="660"/>
      <c r="BE352" s="660"/>
      <c r="BF352" s="660"/>
      <c r="BG352" s="660"/>
      <c r="BH352" s="660"/>
      <c r="BI352" s="660"/>
      <c r="BJ352" s="660"/>
      <c r="BK352" s="660"/>
      <c r="BL352" s="660"/>
      <c r="BM352" s="660"/>
      <c r="BN352" s="660"/>
      <c r="BO352" s="660"/>
      <c r="BP352" s="660"/>
      <c r="BQ352" s="660"/>
      <c r="BR352" s="660"/>
      <c r="BS352" s="660"/>
      <c r="BT352" s="660"/>
      <c r="BU352" s="660"/>
      <c r="BV352" s="660"/>
      <c r="BW352" s="660"/>
      <c r="BX352" s="660"/>
      <c r="BY352" s="660"/>
      <c r="BZ352" s="660"/>
      <c r="CA352" s="660"/>
      <c r="CB352" s="660"/>
      <c r="CC352" s="660"/>
      <c r="CD352" s="660"/>
      <c r="CE352" s="660"/>
      <c r="CF352" s="660"/>
      <c r="CG352" s="660"/>
      <c r="CH352" s="660"/>
      <c r="CI352" s="660"/>
      <c r="CJ352" s="660"/>
      <c r="CK352" s="660"/>
      <c r="CL352" s="660"/>
      <c r="CM352" s="660"/>
      <c r="CN352" s="660"/>
      <c r="CO352" s="660"/>
      <c r="CP352" s="660"/>
      <c r="CQ352" s="660"/>
      <c r="CR352" s="660"/>
      <c r="CS352" s="660"/>
      <c r="CT352" s="660"/>
      <c r="CU352" s="660"/>
      <c r="CV352" s="660"/>
      <c r="CW352" s="660"/>
      <c r="CX352" s="660"/>
      <c r="CY352" s="660"/>
      <c r="CZ352" s="660"/>
      <c r="DA352" s="660"/>
      <c r="DB352" s="660"/>
      <c r="DC352" s="660"/>
      <c r="DD352" s="660"/>
      <c r="DE352" s="660"/>
      <c r="DF352" s="660"/>
      <c r="DG352" s="660"/>
      <c r="DH352" s="660"/>
      <c r="DI352" s="660"/>
      <c r="DJ352" s="660"/>
      <c r="DK352" s="660"/>
      <c r="DL352" s="660"/>
      <c r="DM352" s="660"/>
      <c r="DN352" s="660"/>
      <c r="DO352" s="660"/>
      <c r="DP352" s="660"/>
      <c r="DQ352" s="660"/>
      <c r="DR352" s="660"/>
      <c r="DS352" s="660"/>
      <c r="DT352" s="660"/>
      <c r="DU352" s="660"/>
      <c r="DV352" s="660"/>
      <c r="DW352" s="660"/>
      <c r="DX352" s="660"/>
      <c r="DY352" s="660"/>
      <c r="DZ352" s="660"/>
      <c r="EA352" s="660"/>
      <c r="EB352" s="660"/>
      <c r="EC352" s="660"/>
      <c r="ED352" s="660"/>
      <c r="EE352" s="660"/>
      <c r="EF352" s="660"/>
      <c r="EG352" s="660"/>
      <c r="EH352" s="660"/>
      <c r="EI352" s="660"/>
      <c r="EJ352" s="660"/>
      <c r="EK352" s="660"/>
      <c r="EL352" s="660"/>
      <c r="EM352" s="660"/>
      <c r="EN352" s="660"/>
      <c r="EO352" s="660"/>
      <c r="EP352" s="660"/>
      <c r="EQ352" s="660"/>
      <c r="ER352" s="660"/>
      <c r="ES352" s="660"/>
      <c r="ET352" s="660"/>
      <c r="EU352" s="660"/>
      <c r="EV352" s="660"/>
      <c r="EW352" s="660"/>
      <c r="EX352" s="660"/>
      <c r="EY352" s="660"/>
      <c r="EZ352" s="660"/>
      <c r="FA352" s="660"/>
      <c r="FB352" s="660"/>
      <c r="FC352" s="660"/>
      <c r="FD352" s="660"/>
      <c r="FE352" s="660"/>
      <c r="FF352" s="660"/>
      <c r="FG352" s="660"/>
      <c r="FH352" s="660"/>
      <c r="FI352" s="660"/>
      <c r="FJ352" s="660"/>
      <c r="FK352" s="660"/>
      <c r="FL352" s="660"/>
      <c r="FM352" s="660"/>
      <c r="FN352" s="660"/>
      <c r="FO352" s="660"/>
      <c r="FP352" s="660"/>
      <c r="FQ352" s="660"/>
      <c r="FR352" s="660"/>
      <c r="FS352" s="660"/>
      <c r="FT352" s="660"/>
      <c r="FU352" s="660"/>
      <c r="FV352" s="660"/>
      <c r="FW352" s="660"/>
      <c r="FX352" s="660"/>
      <c r="FY352" s="660"/>
      <c r="FZ352" s="660"/>
      <c r="GA352" s="660"/>
      <c r="GB352" s="660"/>
      <c r="GC352" s="660"/>
      <c r="GD352" s="660"/>
      <c r="GE352" s="660"/>
      <c r="GF352" s="660"/>
      <c r="GG352" s="660"/>
      <c r="GH352" s="660"/>
      <c r="GI352" s="660"/>
      <c r="GJ352" s="660"/>
      <c r="GK352" s="660"/>
      <c r="GL352" s="660"/>
      <c r="GM352" s="660"/>
      <c r="GN352" s="660"/>
      <c r="GO352" s="660"/>
      <c r="GP352" s="660"/>
      <c r="GQ352" s="660"/>
      <c r="GR352" s="660"/>
      <c r="GS352" s="660"/>
      <c r="GT352" s="660"/>
      <c r="GU352" s="660"/>
      <c r="GV352" s="660"/>
      <c r="GW352" s="660"/>
      <c r="GX352" s="660"/>
      <c r="GY352" s="660"/>
      <c r="GZ352" s="660"/>
      <c r="HA352" s="660"/>
      <c r="HB352" s="660"/>
      <c r="HC352" s="660"/>
      <c r="HD352" s="660"/>
      <c r="HE352" s="660"/>
      <c r="HF352" s="660"/>
      <c r="HG352" s="660"/>
      <c r="HH352" s="660"/>
      <c r="HI352" s="660"/>
      <c r="HJ352" s="660"/>
      <c r="HK352" s="660"/>
      <c r="HL352" s="660"/>
      <c r="HM352" s="660"/>
      <c r="HN352" s="660"/>
      <c r="HO352" s="660"/>
      <c r="HP352" s="660"/>
      <c r="HQ352" s="660"/>
      <c r="HR352" s="660"/>
      <c r="HS352" s="660"/>
      <c r="HT352" s="660"/>
      <c r="HU352" s="660"/>
      <c r="HV352" s="660"/>
      <c r="HW352" s="660"/>
      <c r="HX352" s="660"/>
      <c r="HY352" s="660"/>
      <c r="HZ352" s="660"/>
      <c r="IA352" s="660"/>
      <c r="IB352" s="660"/>
      <c r="IC352" s="660"/>
      <c r="ID352" s="660"/>
      <c r="IE352" s="660"/>
      <c r="IF352" s="660"/>
      <c r="IG352" s="660"/>
      <c r="IH352" s="660"/>
      <c r="II352" s="660"/>
      <c r="IJ352" s="660"/>
      <c r="IK352" s="660"/>
      <c r="IL352" s="660"/>
      <c r="IM352" s="660"/>
      <c r="IN352" s="660"/>
      <c r="IO352" s="660"/>
      <c r="IP352" s="660"/>
      <c r="IQ352" s="660"/>
      <c r="IR352" s="660"/>
      <c r="IS352" s="660"/>
      <c r="IT352" s="660"/>
      <c r="IU352" s="660"/>
      <c r="IV352" s="660"/>
      <c r="IW352" s="660"/>
      <c r="IX352" s="660"/>
      <c r="IY352" s="660"/>
      <c r="IZ352" s="660"/>
      <c r="JA352" s="660"/>
      <c r="JB352" s="660"/>
      <c r="JC352" s="660"/>
      <c r="JD352" s="660"/>
      <c r="JE352" s="660"/>
      <c r="JF352" s="660"/>
      <c r="JG352" s="660"/>
      <c r="JH352" s="660"/>
      <c r="JI352" s="660"/>
      <c r="JJ352" s="660"/>
      <c r="JK352" s="660"/>
      <c r="JL352" s="660"/>
      <c r="JM352" s="660"/>
      <c r="JN352" s="660"/>
      <c r="JO352" s="660"/>
      <c r="JP352" s="660"/>
      <c r="JQ352" s="660"/>
      <c r="JR352" s="660"/>
      <c r="JS352" s="660"/>
      <c r="JT352" s="660"/>
      <c r="JU352" s="660"/>
      <c r="JV352" s="660"/>
      <c r="JW352" s="660"/>
      <c r="JX352" s="660"/>
      <c r="JY352" s="660"/>
      <c r="JZ352" s="660"/>
      <c r="KA352" s="660"/>
      <c r="KB352" s="660"/>
      <c r="KC352" s="660"/>
      <c r="KD352" s="660"/>
      <c r="KE352" s="660"/>
      <c r="KF352" s="660"/>
      <c r="KG352" s="660"/>
      <c r="KH352" s="660"/>
      <c r="KI352" s="660"/>
      <c r="KJ352" s="660"/>
      <c r="KK352" s="660"/>
      <c r="KL352" s="660"/>
      <c r="KM352" s="660"/>
      <c r="KN352" s="660"/>
      <c r="KO352" s="660"/>
      <c r="KP352" s="660"/>
      <c r="KQ352" s="660"/>
      <c r="KR352" s="660"/>
      <c r="KS352" s="660"/>
      <c r="KT352" s="660"/>
      <c r="KU352" s="660"/>
      <c r="KV352" s="660"/>
      <c r="KW352" s="660"/>
      <c r="KX352" s="660"/>
      <c r="KY352" s="660"/>
      <c r="KZ352" s="660"/>
      <c r="LA352" s="660"/>
      <c r="LB352" s="660"/>
      <c r="LC352" s="660"/>
      <c r="LD352" s="660"/>
      <c r="LE352" s="660"/>
      <c r="LF352" s="660"/>
      <c r="LG352" s="660"/>
      <c r="LH352" s="660"/>
      <c r="LI352" s="660"/>
      <c r="LJ352" s="660"/>
      <c r="LK352" s="660"/>
      <c r="LL352" s="660"/>
      <c r="LM352" s="660"/>
      <c r="LN352" s="660"/>
      <c r="LO352" s="660"/>
      <c r="LP352" s="660"/>
      <c r="LQ352" s="660"/>
      <c r="LR352" s="660"/>
      <c r="LS352" s="660"/>
      <c r="LT352" s="660"/>
      <c r="LU352" s="660"/>
      <c r="LV352" s="660"/>
      <c r="LW352" s="660"/>
      <c r="LX352" s="660"/>
      <c r="LY352" s="660"/>
      <c r="LZ352" s="660"/>
      <c r="MA352" s="660"/>
      <c r="MB352" s="660"/>
      <c r="MC352" s="660"/>
      <c r="MD352" s="660"/>
      <c r="ME352" s="660"/>
      <c r="MF352" s="660"/>
      <c r="MG352" s="660"/>
      <c r="MH352" s="660"/>
      <c r="MI352" s="660"/>
      <c r="MJ352" s="660"/>
      <c r="MK352" s="660"/>
      <c r="ML352" s="660"/>
      <c r="MM352" s="660"/>
      <c r="MN352" s="660"/>
      <c r="MO352" s="660"/>
      <c r="MP352" s="660"/>
      <c r="MQ352" s="660"/>
      <c r="MR352" s="660"/>
      <c r="MS352" s="660"/>
      <c r="MT352" s="660"/>
      <c r="MU352" s="660"/>
      <c r="MV352" s="660"/>
      <c r="MW352" s="660"/>
      <c r="MX352" s="660"/>
      <c r="MY352" s="660"/>
      <c r="MZ352" s="660"/>
      <c r="NA352" s="660"/>
      <c r="NB352" s="660"/>
      <c r="NC352" s="660"/>
      <c r="ND352" s="660"/>
      <c r="NE352" s="660"/>
      <c r="NF352" s="660"/>
      <c r="NG352" s="660"/>
      <c r="NH352" s="660"/>
      <c r="NI352" s="660"/>
      <c r="NJ352" s="660"/>
      <c r="NK352" s="660"/>
      <c r="NL352" s="660"/>
      <c r="NM352" s="660"/>
      <c r="NN352" s="660"/>
      <c r="NO352" s="660"/>
      <c r="NP352" s="660"/>
      <c r="NQ352" s="660"/>
      <c r="NR352" s="660"/>
      <c r="NS352" s="660"/>
      <c r="NT352" s="660"/>
      <c r="NU352" s="660"/>
      <c r="NV352" s="660"/>
      <c r="NW352" s="660"/>
      <c r="NX352" s="660"/>
      <c r="NY352" s="660"/>
      <c r="NZ352" s="660"/>
      <c r="OA352" s="660"/>
      <c r="OB352" s="660"/>
      <c r="OC352" s="660"/>
      <c r="OD352" s="660"/>
      <c r="OE352" s="660"/>
      <c r="OF352" s="660"/>
      <c r="OG352" s="660"/>
      <c r="OH352" s="660"/>
      <c r="OI352" s="660"/>
      <c r="OJ352" s="660"/>
      <c r="OK352" s="660"/>
      <c r="OL352" s="660"/>
      <c r="OM352" s="660"/>
      <c r="ON352" s="660"/>
      <c r="OO352" s="660"/>
      <c r="OP352" s="660"/>
      <c r="OQ352" s="660"/>
      <c r="OR352" s="660"/>
      <c r="OS352" s="660"/>
      <c r="OT352" s="660"/>
      <c r="OU352" s="660"/>
      <c r="OV352" s="660"/>
      <c r="OW352" s="660"/>
      <c r="OX352" s="660"/>
      <c r="OY352" s="660"/>
      <c r="OZ352" s="660"/>
      <c r="PA352" s="660"/>
      <c r="PB352" s="660"/>
      <c r="PC352" s="660"/>
      <c r="PD352" s="660"/>
      <c r="PE352" s="660"/>
      <c r="PF352" s="660"/>
      <c r="PG352" s="660"/>
      <c r="PH352" s="660"/>
      <c r="PI352" s="660"/>
      <c r="PJ352" s="660"/>
      <c r="PK352" s="660"/>
      <c r="PL352" s="660"/>
      <c r="PM352" s="660"/>
      <c r="PN352" s="660"/>
      <c r="PO352" s="660"/>
      <c r="PP352" s="660"/>
      <c r="PQ352" s="660"/>
      <c r="PR352" s="660"/>
      <c r="PS352" s="660"/>
      <c r="PT352" s="660"/>
      <c r="PU352" s="660"/>
      <c r="PV352" s="660"/>
      <c r="PW352" s="660"/>
      <c r="PX352" s="660"/>
      <c r="PY352" s="660"/>
      <c r="PZ352" s="660"/>
      <c r="QA352" s="660"/>
      <c r="QB352" s="660"/>
      <c r="QC352" s="660"/>
      <c r="QD352" s="660"/>
      <c r="QE352" s="660"/>
      <c r="QF352" s="660"/>
      <c r="QG352" s="660"/>
      <c r="QH352" s="660"/>
      <c r="QI352" s="660"/>
      <c r="QJ352" s="660"/>
      <c r="QK352" s="660"/>
      <c r="QL352" s="660"/>
      <c r="QM352" s="660"/>
      <c r="QN352" s="660"/>
      <c r="QO352" s="660"/>
      <c r="QP352" s="660"/>
      <c r="QQ352" s="660"/>
      <c r="QR352" s="660"/>
      <c r="QS352" s="660"/>
      <c r="QT352" s="660"/>
      <c r="QU352" s="660"/>
      <c r="QV352" s="660"/>
      <c r="QW352" s="660"/>
      <c r="QX352" s="660"/>
      <c r="QY352" s="660"/>
      <c r="QZ352" s="660"/>
      <c r="RA352" s="660"/>
      <c r="RB352" s="660"/>
      <c r="RC352" s="660"/>
      <c r="RD352" s="660"/>
      <c r="RE352" s="660"/>
      <c r="RF352" s="660"/>
      <c r="RG352" s="660"/>
      <c r="RH352" s="660"/>
      <c r="RI352" s="660"/>
      <c r="RJ352" s="660"/>
      <c r="RK352" s="660"/>
      <c r="RL352" s="660"/>
      <c r="RM352" s="660"/>
      <c r="RN352" s="660"/>
      <c r="RO352" s="660"/>
      <c r="RP352" s="660"/>
      <c r="RQ352" s="660"/>
      <c r="RR352" s="660"/>
      <c r="RS352" s="660"/>
      <c r="RT352" s="660"/>
      <c r="RU352" s="660"/>
      <c r="RV352" s="660"/>
      <c r="RW352" s="660"/>
      <c r="RX352" s="660"/>
      <c r="RY352" s="660"/>
      <c r="RZ352" s="660"/>
      <c r="SA352" s="660"/>
      <c r="SB352" s="660"/>
      <c r="SC352" s="660"/>
      <c r="SD352" s="660"/>
      <c r="SE352" s="660"/>
      <c r="SF352" s="660"/>
      <c r="SG352" s="660"/>
      <c r="SH352" s="660"/>
      <c r="SI352" s="660"/>
      <c r="SJ352" s="660"/>
      <c r="SK352" s="660"/>
      <c r="SL352" s="660"/>
      <c r="SM352" s="660"/>
      <c r="SN352" s="660"/>
      <c r="SO352" s="660"/>
      <c r="SP352" s="660"/>
      <c r="SQ352" s="660"/>
      <c r="SR352" s="660"/>
      <c r="SS352" s="660"/>
      <c r="ST352" s="660"/>
      <c r="SU352" s="660"/>
      <c r="SV352" s="660"/>
      <c r="SW352" s="660"/>
      <c r="SX352" s="660"/>
      <c r="SY352" s="660"/>
      <c r="SZ352" s="660"/>
      <c r="TA352" s="660"/>
      <c r="TB352" s="660"/>
      <c r="TC352" s="660"/>
      <c r="TD352" s="660"/>
      <c r="TE352" s="660"/>
      <c r="TF352" s="660"/>
      <c r="TG352" s="660"/>
      <c r="TH352" s="660"/>
      <c r="TI352" s="660"/>
      <c r="TJ352" s="660"/>
      <c r="TK352" s="660"/>
      <c r="TL352" s="660"/>
      <c r="TM352" s="660"/>
      <c r="TN352" s="660"/>
      <c r="TO352" s="660"/>
      <c r="TP352" s="660"/>
      <c r="TQ352" s="660"/>
      <c r="TR352" s="660"/>
      <c r="TS352" s="660"/>
      <c r="TT352" s="660"/>
      <c r="TU352" s="660"/>
      <c r="TV352" s="660"/>
      <c r="TW352" s="660"/>
      <c r="TX352" s="660"/>
      <c r="TY352" s="660"/>
      <c r="TZ352" s="660"/>
      <c r="UA352" s="660"/>
      <c r="UB352" s="660"/>
      <c r="UC352" s="660"/>
      <c r="UD352" s="660"/>
      <c r="UE352" s="660"/>
      <c r="UF352" s="660"/>
      <c r="UG352" s="660"/>
      <c r="UH352" s="660"/>
      <c r="UI352" s="660"/>
      <c r="UJ352" s="660"/>
      <c r="UK352" s="660"/>
      <c r="UL352" s="660"/>
      <c r="UM352" s="660"/>
      <c r="UN352" s="660"/>
      <c r="UO352" s="660"/>
      <c r="UP352" s="660"/>
      <c r="UQ352" s="660"/>
      <c r="UR352" s="660"/>
      <c r="US352" s="660"/>
      <c r="UT352" s="660"/>
      <c r="UU352" s="660"/>
      <c r="UV352" s="660"/>
      <c r="UW352" s="660"/>
      <c r="UX352" s="660"/>
      <c r="UY352" s="660"/>
      <c r="UZ352" s="660"/>
      <c r="VA352" s="660"/>
      <c r="VB352" s="660"/>
      <c r="VC352" s="660"/>
      <c r="VD352" s="660"/>
      <c r="VE352" s="660"/>
      <c r="VF352" s="660"/>
      <c r="VG352" s="660"/>
      <c r="VH352" s="660"/>
      <c r="VI352" s="660"/>
      <c r="VJ352" s="660"/>
      <c r="VK352" s="660"/>
      <c r="VL352" s="660"/>
      <c r="VM352" s="660"/>
      <c r="VN352" s="660"/>
      <c r="VO352" s="660"/>
      <c r="VP352" s="660"/>
      <c r="VQ352" s="660"/>
      <c r="VR352" s="660"/>
      <c r="VS352" s="660"/>
      <c r="VT352" s="660"/>
      <c r="VU352" s="660"/>
      <c r="VV352" s="660"/>
      <c r="VW352" s="660"/>
      <c r="VX352" s="660"/>
      <c r="VY352" s="660"/>
      <c r="VZ352" s="660"/>
      <c r="WA352" s="660"/>
      <c r="WB352" s="660"/>
      <c r="WC352" s="660"/>
      <c r="WD352" s="660"/>
      <c r="WE352" s="660"/>
      <c r="WF352" s="660"/>
      <c r="WG352" s="660"/>
      <c r="WH352" s="660"/>
      <c r="WI352" s="660"/>
      <c r="WJ352" s="660"/>
      <c r="WK352" s="660"/>
      <c r="WL352" s="660"/>
      <c r="WM352" s="660"/>
      <c r="WN352" s="660"/>
      <c r="WO352" s="660"/>
      <c r="WP352" s="660"/>
      <c r="WQ352" s="660"/>
      <c r="WR352" s="660"/>
      <c r="WS352" s="660"/>
      <c r="WT352" s="660"/>
      <c r="WU352" s="660"/>
      <c r="WV352" s="660"/>
      <c r="WW352" s="660"/>
      <c r="WX352" s="660"/>
      <c r="WY352" s="660"/>
      <c r="WZ352" s="660"/>
      <c r="XA352" s="660"/>
      <c r="XB352" s="660"/>
      <c r="XC352" s="660"/>
      <c r="XD352" s="660"/>
      <c r="XE352" s="660"/>
      <c r="XF352" s="660"/>
      <c r="XG352" s="660"/>
      <c r="XH352" s="660"/>
      <c r="XI352" s="660"/>
      <c r="XJ352" s="660"/>
      <c r="XK352" s="660"/>
      <c r="XL352" s="660"/>
      <c r="XM352" s="660"/>
      <c r="XN352" s="660"/>
      <c r="XO352" s="660"/>
      <c r="XP352" s="660"/>
      <c r="XQ352" s="660"/>
      <c r="XR352" s="660"/>
      <c r="XS352" s="660"/>
      <c r="XT352" s="660"/>
      <c r="XU352" s="660"/>
      <c r="XV352" s="660"/>
      <c r="XW352" s="660"/>
      <c r="XX352" s="660"/>
      <c r="XY352" s="660"/>
      <c r="XZ352" s="660"/>
      <c r="YA352" s="660"/>
      <c r="YB352" s="660"/>
      <c r="YC352" s="660"/>
      <c r="YD352" s="660"/>
      <c r="YE352" s="660"/>
      <c r="YF352" s="660"/>
      <c r="YG352" s="660"/>
      <c r="YH352" s="660"/>
      <c r="YI352" s="660"/>
      <c r="YJ352" s="660"/>
      <c r="YK352" s="660"/>
      <c r="YL352" s="660"/>
      <c r="YM352" s="660"/>
      <c r="YN352" s="660"/>
      <c r="YO352" s="660"/>
      <c r="YP352" s="660"/>
      <c r="YQ352" s="660"/>
      <c r="YR352" s="660"/>
      <c r="YS352" s="660"/>
      <c r="YT352" s="660"/>
      <c r="YU352" s="660"/>
      <c r="YV352" s="660"/>
      <c r="YW352" s="660"/>
      <c r="YX352" s="660"/>
      <c r="YY352" s="660"/>
      <c r="YZ352" s="660"/>
      <c r="ZA352" s="660"/>
      <c r="ZB352" s="660"/>
      <c r="ZC352" s="660"/>
      <c r="ZD352" s="660"/>
      <c r="ZE352" s="660"/>
      <c r="ZF352" s="660"/>
      <c r="ZG352" s="660"/>
      <c r="ZH352" s="660"/>
      <c r="ZI352" s="660"/>
      <c r="ZJ352" s="660"/>
      <c r="ZK352" s="660"/>
      <c r="ZL352" s="660"/>
      <c r="ZM352" s="660"/>
      <c r="ZN352" s="660"/>
      <c r="ZO352" s="660"/>
      <c r="ZP352" s="660"/>
      <c r="ZQ352" s="660"/>
      <c r="ZR352" s="660"/>
      <c r="ZS352" s="660"/>
      <c r="ZT352" s="660"/>
      <c r="ZU352" s="660"/>
      <c r="ZV352" s="660"/>
      <c r="ZW352" s="660"/>
      <c r="ZX352" s="660"/>
      <c r="ZY352" s="660"/>
      <c r="ZZ352" s="660"/>
      <c r="AAA352" s="660"/>
      <c r="AAB352" s="660"/>
      <c r="AAC352" s="660"/>
      <c r="AAD352" s="660"/>
      <c r="AAE352" s="660"/>
      <c r="AAF352" s="660"/>
      <c r="AAG352" s="660"/>
      <c r="AAH352" s="660"/>
      <c r="AAI352" s="660"/>
      <c r="AAJ352" s="660"/>
      <c r="AAK352" s="660"/>
      <c r="AAL352" s="660"/>
      <c r="AAM352" s="660"/>
      <c r="AAN352" s="660"/>
      <c r="AAO352" s="660"/>
      <c r="AAP352" s="660"/>
      <c r="AAQ352" s="660"/>
      <c r="AAR352" s="660"/>
      <c r="AAS352" s="660"/>
      <c r="AAT352" s="660"/>
      <c r="AAU352" s="660"/>
      <c r="AAV352" s="660"/>
      <c r="AAW352" s="660"/>
      <c r="AAX352" s="660"/>
      <c r="AAY352" s="660"/>
      <c r="AAZ352" s="660"/>
      <c r="ABA352" s="660"/>
      <c r="ABB352" s="660"/>
      <c r="ABC352" s="660"/>
      <c r="ABD352" s="660"/>
      <c r="ABE352" s="660"/>
      <c r="ABF352" s="660"/>
      <c r="ABG352" s="660"/>
      <c r="ABH352" s="660"/>
      <c r="ABI352" s="660"/>
      <c r="ABJ352" s="660"/>
      <c r="ABK352" s="660"/>
      <c r="ABL352" s="660"/>
      <c r="ABM352" s="660"/>
      <c r="ABN352" s="660"/>
      <c r="ABO352" s="660"/>
      <c r="ABP352" s="660"/>
      <c r="ABQ352" s="660"/>
      <c r="ABR352" s="660"/>
      <c r="ABS352" s="660"/>
      <c r="ABT352" s="660"/>
      <c r="ABU352" s="660"/>
      <c r="ABV352" s="660"/>
      <c r="ABW352" s="660"/>
      <c r="ABX352" s="660"/>
      <c r="ABY352" s="660"/>
      <c r="ABZ352" s="660"/>
      <c r="ACA352" s="660"/>
      <c r="ACB352" s="660"/>
      <c r="ACC352" s="660"/>
      <c r="ACD352" s="660"/>
      <c r="ACE352" s="660"/>
      <c r="ACF352" s="660"/>
      <c r="ACG352" s="660"/>
      <c r="ACH352" s="660"/>
      <c r="ACI352" s="660"/>
      <c r="ACJ352" s="660"/>
      <c r="ACK352" s="660"/>
      <c r="ACL352" s="660"/>
      <c r="ACM352" s="660"/>
      <c r="ACN352" s="660"/>
      <c r="ACO352" s="660"/>
      <c r="ACP352" s="660"/>
      <c r="ACQ352" s="660"/>
      <c r="ACR352" s="660"/>
      <c r="ACS352" s="660"/>
      <c r="ACT352" s="660"/>
      <c r="ACU352" s="660"/>
      <c r="ACV352" s="660"/>
      <c r="ACW352" s="660"/>
      <c r="ACX352" s="660"/>
      <c r="ACY352" s="660"/>
      <c r="ACZ352" s="660"/>
      <c r="ADA352" s="660"/>
      <c r="ADB352" s="660"/>
      <c r="ADC352" s="660"/>
      <c r="ADD352" s="660"/>
      <c r="ADE352" s="660"/>
      <c r="ADF352" s="660"/>
      <c r="ADG352" s="660"/>
      <c r="ADH352" s="660"/>
      <c r="ADI352" s="660"/>
      <c r="ADJ352" s="660"/>
      <c r="ADK352" s="660"/>
      <c r="ADL352" s="660"/>
      <c r="ADM352" s="660"/>
      <c r="ADN352" s="660"/>
      <c r="ADO352" s="660"/>
      <c r="ADP352" s="660"/>
      <c r="ADQ352" s="660"/>
      <c r="ADR352" s="660"/>
      <c r="ADS352" s="660"/>
      <c r="ADT352" s="660"/>
      <c r="ADU352" s="660"/>
      <c r="ADV352" s="660"/>
      <c r="ADW352" s="660"/>
      <c r="ADX352" s="660"/>
      <c r="ADY352" s="660"/>
      <c r="ADZ352" s="660"/>
      <c r="AEA352" s="660"/>
      <c r="AEB352" s="660"/>
      <c r="AEC352" s="660"/>
      <c r="AED352" s="660"/>
      <c r="AEE352" s="660"/>
      <c r="AEF352" s="660"/>
      <c r="AEG352" s="660"/>
      <c r="AEH352" s="660"/>
      <c r="AEI352" s="660"/>
      <c r="AEJ352" s="660"/>
      <c r="AEK352" s="660"/>
      <c r="AEL352" s="660"/>
      <c r="AEM352" s="660"/>
      <c r="AEN352" s="660"/>
      <c r="AEO352" s="660"/>
      <c r="AEP352" s="660"/>
      <c r="AEQ352" s="660"/>
      <c r="AER352" s="660"/>
      <c r="AES352" s="660"/>
      <c r="AET352" s="660"/>
      <c r="AEU352" s="660"/>
      <c r="AEV352" s="660"/>
      <c r="AEW352" s="660"/>
      <c r="AEX352" s="660"/>
      <c r="AEY352" s="660"/>
      <c r="AEZ352" s="660"/>
      <c r="AFA352" s="660"/>
      <c r="AFB352" s="660"/>
      <c r="AFC352" s="660"/>
      <c r="AFD352" s="660"/>
      <c r="AFE352" s="660"/>
      <c r="AFF352" s="660"/>
      <c r="AFG352" s="660"/>
      <c r="AFH352" s="660"/>
      <c r="AFI352" s="660"/>
      <c r="AFJ352" s="660"/>
      <c r="AFK352" s="660"/>
      <c r="AFL352" s="660"/>
      <c r="AFM352" s="660"/>
      <c r="AFN352" s="660"/>
      <c r="AFO352" s="660"/>
      <c r="AFP352" s="660"/>
      <c r="AFQ352" s="660"/>
      <c r="AFR352" s="660"/>
      <c r="AFS352" s="660"/>
      <c r="AFT352" s="660"/>
      <c r="AFU352" s="660"/>
      <c r="AFV352" s="660"/>
      <c r="AFW352" s="660"/>
      <c r="AFX352" s="660"/>
      <c r="AFY352" s="660"/>
      <c r="AFZ352" s="660"/>
      <c r="AGA352" s="660"/>
      <c r="AGB352" s="660"/>
      <c r="AGC352" s="660"/>
      <c r="AGD352" s="660"/>
      <c r="AGE352" s="660"/>
      <c r="AGF352" s="660"/>
      <c r="AGG352" s="660"/>
      <c r="AGH352" s="660"/>
      <c r="AGI352" s="660"/>
      <c r="AGJ352" s="660"/>
      <c r="AGK352" s="660"/>
      <c r="AGL352" s="660"/>
      <c r="AGM352" s="660"/>
      <c r="AGN352" s="660"/>
      <c r="AGO352" s="660"/>
      <c r="AGP352" s="660"/>
      <c r="AGQ352" s="660"/>
      <c r="AGR352" s="660"/>
      <c r="AGS352" s="660"/>
      <c r="AGT352" s="660"/>
      <c r="AGU352" s="660"/>
      <c r="AGV352" s="660"/>
      <c r="AGW352" s="660"/>
      <c r="AGX352" s="660"/>
      <c r="AGY352" s="660"/>
      <c r="AGZ352" s="660"/>
      <c r="AHA352" s="660"/>
      <c r="AHB352" s="660"/>
      <c r="AHC352" s="660"/>
      <c r="AHD352" s="660"/>
      <c r="AHE352" s="660"/>
      <c r="AHF352" s="660"/>
      <c r="AHG352" s="660"/>
      <c r="AHH352" s="660"/>
      <c r="AHI352" s="660"/>
      <c r="AHJ352" s="660"/>
      <c r="AHK352" s="660"/>
      <c r="AHL352" s="660"/>
      <c r="AHM352" s="660"/>
      <c r="AHN352" s="660"/>
      <c r="AHO352" s="660"/>
      <c r="AHP352" s="660"/>
      <c r="AHQ352" s="660"/>
      <c r="AHR352" s="660"/>
      <c r="AHS352" s="660"/>
      <c r="AHT352" s="660"/>
      <c r="AHU352" s="660"/>
      <c r="AHV352" s="660"/>
      <c r="AHW352" s="660"/>
      <c r="AHX352" s="660"/>
      <c r="AHY352" s="660"/>
      <c r="AHZ352" s="660"/>
      <c r="AIA352" s="660"/>
      <c r="AIB352" s="660"/>
      <c r="AIC352" s="660"/>
      <c r="AID352" s="660"/>
      <c r="AIE352" s="660"/>
      <c r="AIF352" s="660"/>
      <c r="AIG352" s="660"/>
      <c r="AIH352" s="660"/>
      <c r="AII352" s="660"/>
      <c r="AIJ352" s="660"/>
      <c r="AIK352" s="660"/>
      <c r="AIL352" s="660"/>
      <c r="AIM352" s="660"/>
      <c r="AIN352" s="660"/>
      <c r="AIO352" s="660"/>
      <c r="AIP352" s="660"/>
      <c r="AIQ352" s="660"/>
      <c r="AIR352" s="660"/>
      <c r="AIS352" s="660"/>
      <c r="AIT352" s="660"/>
      <c r="AIU352" s="660"/>
      <c r="AIV352" s="660"/>
      <c r="AIW352" s="660"/>
      <c r="AIX352" s="660"/>
      <c r="AIY352" s="660"/>
      <c r="AIZ352" s="660"/>
      <c r="AJA352" s="660"/>
      <c r="AJB352" s="660"/>
      <c r="AJC352" s="660"/>
      <c r="AJD352" s="660"/>
      <c r="AJE352" s="660"/>
      <c r="AJF352" s="660"/>
      <c r="AJG352" s="660"/>
      <c r="AJH352" s="660"/>
      <c r="AJI352" s="660"/>
      <c r="AJJ352" s="660"/>
      <c r="AJK352" s="660"/>
      <c r="AJL352" s="660"/>
      <c r="AJM352" s="660"/>
      <c r="AJN352" s="660"/>
      <c r="AJO352" s="660"/>
      <c r="AJP352" s="660"/>
      <c r="AJQ352" s="660"/>
      <c r="AJR352" s="660"/>
      <c r="AJS352" s="660"/>
      <c r="AJT352" s="660"/>
      <c r="AJU352" s="660"/>
      <c r="AJV352" s="660"/>
      <c r="AJW352" s="660"/>
      <c r="AJX352" s="660"/>
      <c r="AJY352" s="660"/>
      <c r="AJZ352" s="660"/>
      <c r="AKA352" s="660"/>
      <c r="AKB352" s="660"/>
      <c r="AKC352" s="660"/>
      <c r="AKD352" s="660"/>
      <c r="AKE352" s="660"/>
      <c r="AKF352" s="660"/>
      <c r="AKG352" s="660"/>
      <c r="AKH352" s="660"/>
      <c r="AKI352" s="660"/>
      <c r="AKJ352" s="660"/>
      <c r="AKK352" s="660"/>
      <c r="AKL352" s="660"/>
      <c r="AKM352" s="660"/>
      <c r="AKN352" s="660"/>
      <c r="AKO352" s="660"/>
      <c r="AKP352" s="660"/>
      <c r="AKQ352" s="660"/>
      <c r="AKR352" s="660"/>
      <c r="AKS352" s="660"/>
      <c r="AKT352" s="660"/>
      <c r="AKU352" s="660"/>
      <c r="AKV352" s="660"/>
      <c r="AKW352" s="660"/>
      <c r="AKX352" s="660"/>
      <c r="AKY352" s="660"/>
      <c r="AKZ352" s="660"/>
      <c r="ALA352" s="660"/>
      <c r="ALB352" s="660"/>
      <c r="ALC352" s="660"/>
      <c r="ALD352" s="660"/>
      <c r="ALE352" s="660"/>
      <c r="ALF352" s="660"/>
      <c r="ALG352" s="660"/>
      <c r="ALH352" s="660"/>
      <c r="ALI352" s="660"/>
      <c r="ALJ352" s="660"/>
      <c r="ALK352" s="660"/>
      <c r="ALL352" s="660"/>
      <c r="ALM352" s="660"/>
      <c r="ALN352" s="660"/>
      <c r="ALO352" s="660"/>
      <c r="ALP352" s="660"/>
      <c r="ALQ352" s="660"/>
      <c r="ALR352" s="660"/>
      <c r="ALS352" s="660"/>
      <c r="ALT352" s="660"/>
      <c r="ALU352" s="660"/>
      <c r="ALV352" s="660"/>
      <c r="ALW352" s="660"/>
      <c r="ALX352" s="660"/>
      <c r="ALY352" s="660"/>
      <c r="ALZ352" s="660"/>
      <c r="AMA352" s="660"/>
      <c r="AMB352" s="660"/>
      <c r="AMC352" s="660"/>
      <c r="AMD352" s="660"/>
      <c r="AME352" s="660"/>
      <c r="AMF352" s="660"/>
      <c r="AMG352" s="660"/>
      <c r="AMH352" s="660"/>
      <c r="AMI352" s="660"/>
      <c r="AMJ352" s="660"/>
      <c r="AMK352" s="660"/>
      <c r="AML352" s="660"/>
      <c r="AMM352" s="660"/>
      <c r="AMN352" s="660"/>
      <c r="AMO352" s="660"/>
      <c r="AMP352" s="660"/>
      <c r="AMQ352" s="660"/>
    </row>
    <row r="353" s="661" customFormat="1" ht="32.25" customHeight="1">
      <c r="B353" s="662"/>
      <c r="C353" s="662"/>
      <c r="D353" s="662"/>
      <c r="E353" s="662"/>
      <c r="G353" s="663"/>
      <c r="H353" s="664"/>
      <c r="J353" s="665"/>
      <c r="K353" s="666"/>
      <c r="L353" s="667"/>
      <c r="M353" s="668"/>
      <c r="N353" s="668"/>
      <c r="O353" s="668"/>
      <c r="P353" s="668"/>
      <c r="Q353" s="669"/>
      <c r="R353" s="669"/>
      <c r="S353" s="670"/>
      <c r="T353" s="671"/>
      <c r="U353" s="672"/>
      <c r="V353" s="673"/>
      <c r="W353" s="674"/>
      <c r="X353" s="675"/>
      <c r="Y353" s="676"/>
      <c r="Z353" s="677"/>
      <c r="AA353" s="678"/>
      <c r="AB353" s="679"/>
      <c r="AC353" s="680"/>
      <c r="AD353" s="681"/>
      <c r="AE353" s="682"/>
      <c r="AF353" s="683"/>
      <c r="AG353" s="684"/>
      <c r="AH353" s="669"/>
      <c r="AI353" s="676"/>
      <c r="AJ353" s="676"/>
      <c r="AK353" s="669"/>
      <c r="AL353" s="669"/>
      <c r="AM353" s="660"/>
      <c r="AN353" s="660"/>
      <c r="AO353" s="660"/>
      <c r="AP353" s="660"/>
      <c r="AQ353" s="660"/>
      <c r="AR353" s="660"/>
      <c r="AS353" s="660"/>
      <c r="AT353" s="660"/>
      <c r="AU353" s="660"/>
      <c r="AV353" s="660"/>
      <c r="AW353" s="660"/>
      <c r="AX353" s="660"/>
      <c r="AY353" s="660"/>
      <c r="AZ353" s="660"/>
      <c r="BA353" s="660"/>
      <c r="BB353" s="660"/>
      <c r="BC353" s="660"/>
      <c r="BD353" s="660"/>
      <c r="BE353" s="660"/>
      <c r="BF353" s="660"/>
      <c r="BG353" s="660"/>
      <c r="BH353" s="660"/>
      <c r="BI353" s="660"/>
      <c r="BJ353" s="660"/>
      <c r="BK353" s="660"/>
      <c r="BL353" s="660"/>
      <c r="BM353" s="660"/>
      <c r="BN353" s="660"/>
      <c r="BO353" s="660"/>
      <c r="BP353" s="660"/>
      <c r="BQ353" s="660"/>
      <c r="BR353" s="660"/>
      <c r="BS353" s="660"/>
      <c r="BT353" s="660"/>
      <c r="BU353" s="660"/>
      <c r="BV353" s="660"/>
      <c r="BW353" s="660"/>
      <c r="BX353" s="660"/>
      <c r="BY353" s="660"/>
      <c r="BZ353" s="660"/>
      <c r="CA353" s="660"/>
      <c r="CB353" s="660"/>
      <c r="CC353" s="660"/>
      <c r="CD353" s="660"/>
      <c r="CE353" s="660"/>
      <c r="CF353" s="660"/>
      <c r="CG353" s="660"/>
      <c r="CH353" s="660"/>
      <c r="CI353" s="660"/>
      <c r="CJ353" s="660"/>
      <c r="CK353" s="660"/>
      <c r="CL353" s="660"/>
      <c r="CM353" s="660"/>
      <c r="CN353" s="660"/>
      <c r="CO353" s="660"/>
      <c r="CP353" s="660"/>
      <c r="CQ353" s="660"/>
      <c r="CR353" s="660"/>
      <c r="CS353" s="660"/>
      <c r="CT353" s="660"/>
      <c r="CU353" s="660"/>
      <c r="CV353" s="660"/>
      <c r="CW353" s="660"/>
      <c r="CX353" s="660"/>
      <c r="CY353" s="660"/>
      <c r="CZ353" s="660"/>
      <c r="DA353" s="660"/>
      <c r="DB353" s="660"/>
      <c r="DC353" s="660"/>
      <c r="DD353" s="660"/>
      <c r="DE353" s="660"/>
      <c r="DF353" s="660"/>
      <c r="DG353" s="660"/>
      <c r="DH353" s="660"/>
      <c r="DI353" s="660"/>
      <c r="DJ353" s="660"/>
      <c r="DK353" s="660"/>
      <c r="DL353" s="660"/>
      <c r="DM353" s="660"/>
      <c r="DN353" s="660"/>
      <c r="DO353" s="660"/>
      <c r="DP353" s="660"/>
      <c r="DQ353" s="660"/>
      <c r="DR353" s="660"/>
      <c r="DS353" s="660"/>
      <c r="DT353" s="660"/>
      <c r="DU353" s="660"/>
      <c r="DV353" s="660"/>
      <c r="DW353" s="660"/>
      <c r="DX353" s="660"/>
      <c r="DY353" s="660"/>
      <c r="DZ353" s="660"/>
      <c r="EA353" s="660"/>
      <c r="EB353" s="660"/>
      <c r="EC353" s="660"/>
      <c r="ED353" s="660"/>
      <c r="EE353" s="660"/>
      <c r="EF353" s="660"/>
      <c r="EG353" s="660"/>
      <c r="EH353" s="660"/>
      <c r="EI353" s="660"/>
      <c r="EJ353" s="660"/>
      <c r="EK353" s="660"/>
      <c r="EL353" s="660"/>
      <c r="EM353" s="660"/>
      <c r="EN353" s="660"/>
      <c r="EO353" s="660"/>
      <c r="EP353" s="660"/>
      <c r="EQ353" s="660"/>
      <c r="ER353" s="660"/>
      <c r="ES353" s="660"/>
      <c r="ET353" s="660"/>
      <c r="EU353" s="660"/>
      <c r="EV353" s="660"/>
      <c r="EW353" s="660"/>
      <c r="EX353" s="660"/>
      <c r="EY353" s="660"/>
      <c r="EZ353" s="660"/>
      <c r="FA353" s="660"/>
      <c r="FB353" s="660"/>
      <c r="FC353" s="660"/>
      <c r="FD353" s="660"/>
      <c r="FE353" s="660"/>
      <c r="FF353" s="660"/>
      <c r="FG353" s="660"/>
      <c r="FH353" s="660"/>
      <c r="FI353" s="660"/>
      <c r="FJ353" s="660"/>
      <c r="FK353" s="660"/>
      <c r="FL353" s="660"/>
      <c r="FM353" s="660"/>
      <c r="FN353" s="660"/>
      <c r="FO353" s="660"/>
      <c r="FP353" s="660"/>
      <c r="FQ353" s="660"/>
      <c r="FR353" s="660"/>
      <c r="FS353" s="660"/>
      <c r="FT353" s="660"/>
      <c r="FU353" s="660"/>
      <c r="FV353" s="660"/>
      <c r="FW353" s="660"/>
      <c r="FX353" s="660"/>
      <c r="FY353" s="660"/>
      <c r="FZ353" s="660"/>
      <c r="GA353" s="660"/>
      <c r="GB353" s="660"/>
      <c r="GC353" s="660"/>
      <c r="GD353" s="660"/>
      <c r="GE353" s="660"/>
      <c r="GF353" s="660"/>
      <c r="GG353" s="660"/>
      <c r="GH353" s="660"/>
      <c r="GI353" s="660"/>
      <c r="GJ353" s="660"/>
      <c r="GK353" s="660"/>
      <c r="GL353" s="660"/>
      <c r="GM353" s="660"/>
      <c r="GN353" s="660"/>
      <c r="GO353" s="660"/>
      <c r="GP353" s="660"/>
      <c r="GQ353" s="660"/>
      <c r="GR353" s="660"/>
      <c r="GS353" s="660"/>
      <c r="GT353" s="660"/>
      <c r="GU353" s="660"/>
      <c r="GV353" s="660"/>
      <c r="GW353" s="660"/>
      <c r="GX353" s="660"/>
      <c r="GY353" s="660"/>
      <c r="GZ353" s="660"/>
      <c r="HA353" s="660"/>
      <c r="HB353" s="660"/>
      <c r="HC353" s="660"/>
      <c r="HD353" s="660"/>
      <c r="HE353" s="660"/>
      <c r="HF353" s="660"/>
      <c r="HG353" s="660"/>
      <c r="HH353" s="660"/>
      <c r="HI353" s="660"/>
      <c r="HJ353" s="660"/>
      <c r="HK353" s="660"/>
      <c r="HL353" s="660"/>
      <c r="HM353" s="660"/>
      <c r="HN353" s="660"/>
      <c r="HO353" s="660"/>
      <c r="HP353" s="660"/>
      <c r="HQ353" s="660"/>
      <c r="HR353" s="660"/>
      <c r="HS353" s="660"/>
      <c r="HT353" s="660"/>
      <c r="HU353" s="660"/>
      <c r="HV353" s="660"/>
      <c r="HW353" s="660"/>
      <c r="HX353" s="660"/>
      <c r="HY353" s="660"/>
      <c r="HZ353" s="660"/>
      <c r="IA353" s="660"/>
      <c r="IB353" s="660"/>
      <c r="IC353" s="660"/>
      <c r="ID353" s="660"/>
      <c r="IE353" s="660"/>
      <c r="IF353" s="660"/>
      <c r="IG353" s="660"/>
      <c r="IH353" s="660"/>
      <c r="II353" s="660"/>
      <c r="IJ353" s="660"/>
      <c r="IK353" s="660"/>
      <c r="IL353" s="660"/>
      <c r="IM353" s="660"/>
      <c r="IN353" s="660"/>
      <c r="IO353" s="660"/>
      <c r="IP353" s="660"/>
      <c r="IQ353" s="660"/>
      <c r="IR353" s="660"/>
      <c r="IS353" s="660"/>
      <c r="IT353" s="660"/>
      <c r="IU353" s="660"/>
      <c r="IV353" s="660"/>
      <c r="IW353" s="660"/>
      <c r="IX353" s="660"/>
      <c r="IY353" s="660"/>
      <c r="IZ353" s="660"/>
      <c r="JA353" s="660"/>
      <c r="JB353" s="660"/>
      <c r="JC353" s="660"/>
      <c r="JD353" s="660"/>
      <c r="JE353" s="660"/>
      <c r="JF353" s="660"/>
      <c r="JG353" s="660"/>
      <c r="JH353" s="660"/>
      <c r="JI353" s="660"/>
      <c r="JJ353" s="660"/>
      <c r="JK353" s="660"/>
      <c r="JL353" s="660"/>
      <c r="JM353" s="660"/>
      <c r="JN353" s="660"/>
      <c r="JO353" s="660"/>
      <c r="JP353" s="660"/>
      <c r="JQ353" s="660"/>
      <c r="JR353" s="660"/>
      <c r="JS353" s="660"/>
      <c r="JT353" s="660"/>
      <c r="JU353" s="660"/>
      <c r="JV353" s="660"/>
      <c r="JW353" s="660"/>
      <c r="JX353" s="660"/>
      <c r="JY353" s="660"/>
      <c r="JZ353" s="660"/>
      <c r="KA353" s="660"/>
      <c r="KB353" s="660"/>
      <c r="KC353" s="660"/>
      <c r="KD353" s="660"/>
      <c r="KE353" s="660"/>
      <c r="KF353" s="660"/>
      <c r="KG353" s="660"/>
      <c r="KH353" s="660"/>
      <c r="KI353" s="660"/>
      <c r="KJ353" s="660"/>
      <c r="KK353" s="660"/>
      <c r="KL353" s="660"/>
      <c r="KM353" s="660"/>
      <c r="KN353" s="660"/>
      <c r="KO353" s="660"/>
      <c r="KP353" s="660"/>
      <c r="KQ353" s="660"/>
      <c r="KR353" s="660"/>
      <c r="KS353" s="660"/>
      <c r="KT353" s="660"/>
      <c r="KU353" s="660"/>
      <c r="KV353" s="660"/>
      <c r="KW353" s="660"/>
      <c r="KX353" s="660"/>
      <c r="KY353" s="660"/>
      <c r="KZ353" s="660"/>
      <c r="LA353" s="660"/>
      <c r="LB353" s="660"/>
      <c r="LC353" s="660"/>
      <c r="LD353" s="660"/>
      <c r="LE353" s="660"/>
      <c r="LF353" s="660"/>
      <c r="LG353" s="660"/>
      <c r="LH353" s="660"/>
      <c r="LI353" s="660"/>
      <c r="LJ353" s="660"/>
      <c r="LK353" s="660"/>
      <c r="LL353" s="660"/>
      <c r="LM353" s="660"/>
      <c r="LN353" s="660"/>
      <c r="LO353" s="660"/>
      <c r="LP353" s="660"/>
      <c r="LQ353" s="660"/>
      <c r="LR353" s="660"/>
      <c r="LS353" s="660"/>
      <c r="LT353" s="660"/>
      <c r="LU353" s="660"/>
      <c r="LV353" s="660"/>
      <c r="LW353" s="660"/>
      <c r="LX353" s="660"/>
      <c r="LY353" s="660"/>
      <c r="LZ353" s="660"/>
      <c r="MA353" s="660"/>
      <c r="MB353" s="660"/>
      <c r="MC353" s="660"/>
      <c r="MD353" s="660"/>
      <c r="ME353" s="660"/>
      <c r="MF353" s="660"/>
      <c r="MG353" s="660"/>
      <c r="MH353" s="660"/>
      <c r="MI353" s="660"/>
      <c r="MJ353" s="660"/>
      <c r="MK353" s="660"/>
      <c r="ML353" s="660"/>
      <c r="MM353" s="660"/>
      <c r="MN353" s="660"/>
      <c r="MO353" s="660"/>
      <c r="MP353" s="660"/>
      <c r="MQ353" s="660"/>
      <c r="MR353" s="660"/>
      <c r="MS353" s="660"/>
      <c r="MT353" s="660"/>
      <c r="MU353" s="660"/>
      <c r="MV353" s="660"/>
      <c r="MW353" s="660"/>
      <c r="MX353" s="660"/>
      <c r="MY353" s="660"/>
      <c r="MZ353" s="660"/>
      <c r="NA353" s="660"/>
      <c r="NB353" s="660"/>
      <c r="NC353" s="660"/>
      <c r="ND353" s="660"/>
      <c r="NE353" s="660"/>
      <c r="NF353" s="660"/>
      <c r="NG353" s="660"/>
      <c r="NH353" s="660"/>
      <c r="NI353" s="660"/>
      <c r="NJ353" s="660"/>
      <c r="NK353" s="660"/>
      <c r="NL353" s="660"/>
      <c r="NM353" s="660"/>
      <c r="NN353" s="660"/>
      <c r="NO353" s="660"/>
      <c r="NP353" s="660"/>
      <c r="NQ353" s="660"/>
      <c r="NR353" s="660"/>
      <c r="NS353" s="660"/>
      <c r="NT353" s="660"/>
      <c r="NU353" s="660"/>
      <c r="NV353" s="660"/>
      <c r="NW353" s="660"/>
      <c r="NX353" s="660"/>
      <c r="NY353" s="660"/>
      <c r="NZ353" s="660"/>
      <c r="OA353" s="660"/>
      <c r="OB353" s="660"/>
      <c r="OC353" s="660"/>
      <c r="OD353" s="660"/>
      <c r="OE353" s="660"/>
      <c r="OF353" s="660"/>
      <c r="OG353" s="660"/>
      <c r="OH353" s="660"/>
      <c r="OI353" s="660"/>
      <c r="OJ353" s="660"/>
      <c r="OK353" s="660"/>
      <c r="OL353" s="660"/>
      <c r="OM353" s="660"/>
      <c r="ON353" s="660"/>
      <c r="OO353" s="660"/>
      <c r="OP353" s="660"/>
      <c r="OQ353" s="660"/>
      <c r="OR353" s="660"/>
      <c r="OS353" s="660"/>
      <c r="OT353" s="660"/>
      <c r="OU353" s="660"/>
      <c r="OV353" s="660"/>
      <c r="OW353" s="660"/>
      <c r="OX353" s="660"/>
      <c r="OY353" s="660"/>
      <c r="OZ353" s="660"/>
      <c r="PA353" s="660"/>
      <c r="PB353" s="660"/>
      <c r="PC353" s="660"/>
      <c r="PD353" s="660"/>
      <c r="PE353" s="660"/>
      <c r="PF353" s="660"/>
      <c r="PG353" s="660"/>
      <c r="PH353" s="660"/>
      <c r="PI353" s="660"/>
      <c r="PJ353" s="660"/>
      <c r="PK353" s="660"/>
      <c r="PL353" s="660"/>
      <c r="PM353" s="660"/>
      <c r="PN353" s="660"/>
      <c r="PO353" s="660"/>
      <c r="PP353" s="660"/>
      <c r="PQ353" s="660"/>
      <c r="PR353" s="660"/>
      <c r="PS353" s="660"/>
      <c r="PT353" s="660"/>
      <c r="PU353" s="660"/>
      <c r="PV353" s="660"/>
      <c r="PW353" s="660"/>
      <c r="PX353" s="660"/>
      <c r="PY353" s="660"/>
      <c r="PZ353" s="660"/>
      <c r="QA353" s="660"/>
      <c r="QB353" s="660"/>
      <c r="QC353" s="660"/>
      <c r="QD353" s="660"/>
      <c r="QE353" s="660"/>
      <c r="QF353" s="660"/>
      <c r="QG353" s="660"/>
      <c r="QH353" s="660"/>
      <c r="QI353" s="660"/>
      <c r="QJ353" s="660"/>
      <c r="QK353" s="660"/>
      <c r="QL353" s="660"/>
      <c r="QM353" s="660"/>
      <c r="QN353" s="660"/>
      <c r="QO353" s="660"/>
      <c r="QP353" s="660"/>
      <c r="QQ353" s="660"/>
      <c r="QR353" s="660"/>
      <c r="QS353" s="660"/>
      <c r="QT353" s="660"/>
      <c r="QU353" s="660"/>
      <c r="QV353" s="660"/>
      <c r="QW353" s="660"/>
      <c r="QX353" s="660"/>
      <c r="QY353" s="660"/>
      <c r="QZ353" s="660"/>
      <c r="RA353" s="660"/>
      <c r="RB353" s="660"/>
      <c r="RC353" s="660"/>
      <c r="RD353" s="660"/>
      <c r="RE353" s="660"/>
      <c r="RF353" s="660"/>
      <c r="RG353" s="660"/>
      <c r="RH353" s="660"/>
      <c r="RI353" s="660"/>
      <c r="RJ353" s="660"/>
      <c r="RK353" s="660"/>
      <c r="RL353" s="660"/>
      <c r="RM353" s="660"/>
      <c r="RN353" s="660"/>
      <c r="RO353" s="660"/>
      <c r="RP353" s="660"/>
      <c r="RQ353" s="660"/>
      <c r="RR353" s="660"/>
      <c r="RS353" s="660"/>
      <c r="RT353" s="660"/>
      <c r="RU353" s="660"/>
      <c r="RV353" s="660"/>
      <c r="RW353" s="660"/>
      <c r="RX353" s="660"/>
      <c r="RY353" s="660"/>
      <c r="RZ353" s="660"/>
      <c r="SA353" s="660"/>
      <c r="SB353" s="660"/>
      <c r="SC353" s="660"/>
      <c r="SD353" s="660"/>
      <c r="SE353" s="660"/>
      <c r="SF353" s="660"/>
      <c r="SG353" s="660"/>
      <c r="SH353" s="660"/>
      <c r="SI353" s="660"/>
      <c r="SJ353" s="660"/>
      <c r="SK353" s="660"/>
      <c r="SL353" s="660"/>
      <c r="SM353" s="660"/>
      <c r="SN353" s="660"/>
      <c r="SO353" s="660"/>
      <c r="SP353" s="660"/>
      <c r="SQ353" s="660"/>
      <c r="SR353" s="660"/>
      <c r="SS353" s="660"/>
      <c r="ST353" s="660"/>
      <c r="SU353" s="660"/>
      <c r="SV353" s="660"/>
      <c r="SW353" s="660"/>
      <c r="SX353" s="660"/>
      <c r="SY353" s="660"/>
      <c r="SZ353" s="660"/>
      <c r="TA353" s="660"/>
      <c r="TB353" s="660"/>
      <c r="TC353" s="660"/>
      <c r="TD353" s="660"/>
      <c r="TE353" s="660"/>
      <c r="TF353" s="660"/>
      <c r="TG353" s="660"/>
      <c r="TH353" s="660"/>
      <c r="TI353" s="660"/>
      <c r="TJ353" s="660"/>
      <c r="TK353" s="660"/>
      <c r="TL353" s="660"/>
      <c r="TM353" s="660"/>
      <c r="TN353" s="660"/>
      <c r="TO353" s="660"/>
      <c r="TP353" s="660"/>
      <c r="TQ353" s="660"/>
      <c r="TR353" s="660"/>
      <c r="TS353" s="660"/>
      <c r="TT353" s="660"/>
      <c r="TU353" s="660"/>
      <c r="TV353" s="660"/>
      <c r="TW353" s="660"/>
      <c r="TX353" s="660"/>
      <c r="TY353" s="660"/>
      <c r="TZ353" s="660"/>
      <c r="UA353" s="660"/>
      <c r="UB353" s="660"/>
      <c r="UC353" s="660"/>
      <c r="UD353" s="660"/>
      <c r="UE353" s="660"/>
      <c r="UF353" s="660"/>
      <c r="UG353" s="660"/>
      <c r="UH353" s="660"/>
      <c r="UI353" s="660"/>
      <c r="UJ353" s="660"/>
      <c r="UK353" s="660"/>
      <c r="UL353" s="660"/>
      <c r="UM353" s="660"/>
      <c r="UN353" s="660"/>
      <c r="UO353" s="660"/>
      <c r="UP353" s="660"/>
      <c r="UQ353" s="660"/>
      <c r="UR353" s="660"/>
      <c r="US353" s="660"/>
      <c r="UT353" s="660"/>
      <c r="UU353" s="660"/>
      <c r="UV353" s="660"/>
      <c r="UW353" s="660"/>
      <c r="UX353" s="660"/>
      <c r="UY353" s="660"/>
      <c r="UZ353" s="660"/>
      <c r="VA353" s="660"/>
      <c r="VB353" s="660"/>
      <c r="VC353" s="660"/>
      <c r="VD353" s="660"/>
      <c r="VE353" s="660"/>
      <c r="VF353" s="660"/>
      <c r="VG353" s="660"/>
      <c r="VH353" s="660"/>
      <c r="VI353" s="660"/>
      <c r="VJ353" s="660"/>
      <c r="VK353" s="660"/>
      <c r="VL353" s="660"/>
      <c r="VM353" s="660"/>
      <c r="VN353" s="660"/>
      <c r="VO353" s="660"/>
      <c r="VP353" s="660"/>
      <c r="VQ353" s="660"/>
      <c r="VR353" s="660"/>
      <c r="VS353" s="660"/>
      <c r="VT353" s="660"/>
      <c r="VU353" s="660"/>
      <c r="VV353" s="660"/>
      <c r="VW353" s="660"/>
      <c r="VX353" s="660"/>
      <c r="VY353" s="660"/>
      <c r="VZ353" s="660"/>
      <c r="WA353" s="660"/>
      <c r="WB353" s="660"/>
      <c r="WC353" s="660"/>
      <c r="WD353" s="660"/>
      <c r="WE353" s="660"/>
      <c r="WF353" s="660"/>
      <c r="WG353" s="660"/>
      <c r="WH353" s="660"/>
      <c r="WI353" s="660"/>
      <c r="WJ353" s="660"/>
      <c r="WK353" s="660"/>
      <c r="WL353" s="660"/>
      <c r="WM353" s="660"/>
      <c r="WN353" s="660"/>
      <c r="WO353" s="660"/>
      <c r="WP353" s="660"/>
      <c r="WQ353" s="660"/>
      <c r="WR353" s="660"/>
      <c r="WS353" s="660"/>
      <c r="WT353" s="660"/>
      <c r="WU353" s="660"/>
      <c r="WV353" s="660"/>
      <c r="WW353" s="660"/>
      <c r="WX353" s="660"/>
      <c r="WY353" s="660"/>
      <c r="WZ353" s="660"/>
      <c r="XA353" s="660"/>
      <c r="XB353" s="660"/>
      <c r="XC353" s="660"/>
      <c r="XD353" s="660"/>
      <c r="XE353" s="660"/>
      <c r="XF353" s="660"/>
      <c r="XG353" s="660"/>
      <c r="XH353" s="660"/>
      <c r="XI353" s="660"/>
      <c r="XJ353" s="660"/>
      <c r="XK353" s="660"/>
      <c r="XL353" s="660"/>
      <c r="XM353" s="660"/>
      <c r="XN353" s="660"/>
      <c r="XO353" s="660"/>
      <c r="XP353" s="660"/>
      <c r="XQ353" s="660"/>
      <c r="XR353" s="660"/>
      <c r="XS353" s="660"/>
      <c r="XT353" s="660"/>
      <c r="XU353" s="660"/>
      <c r="XV353" s="660"/>
      <c r="XW353" s="660"/>
      <c r="XX353" s="660"/>
      <c r="XY353" s="660"/>
      <c r="XZ353" s="660"/>
      <c r="YA353" s="660"/>
      <c r="YB353" s="660"/>
      <c r="YC353" s="660"/>
      <c r="YD353" s="660"/>
      <c r="YE353" s="660"/>
      <c r="YF353" s="660"/>
      <c r="YG353" s="660"/>
      <c r="YH353" s="660"/>
      <c r="YI353" s="660"/>
      <c r="YJ353" s="660"/>
      <c r="YK353" s="660"/>
      <c r="YL353" s="660"/>
      <c r="YM353" s="660"/>
      <c r="YN353" s="660"/>
      <c r="YO353" s="660"/>
      <c r="YP353" s="660"/>
      <c r="YQ353" s="660"/>
      <c r="YR353" s="660"/>
      <c r="YS353" s="660"/>
      <c r="YT353" s="660"/>
      <c r="YU353" s="660"/>
      <c r="YV353" s="660"/>
      <c r="YW353" s="660"/>
      <c r="YX353" s="660"/>
      <c r="YY353" s="660"/>
      <c r="YZ353" s="660"/>
      <c r="ZA353" s="660"/>
      <c r="ZB353" s="660"/>
      <c r="ZC353" s="660"/>
      <c r="ZD353" s="660"/>
      <c r="ZE353" s="660"/>
      <c r="ZF353" s="660"/>
      <c r="ZG353" s="660"/>
      <c r="ZH353" s="660"/>
      <c r="ZI353" s="660"/>
      <c r="ZJ353" s="660"/>
      <c r="ZK353" s="660"/>
      <c r="ZL353" s="660"/>
      <c r="ZM353" s="660"/>
      <c r="ZN353" s="660"/>
      <c r="ZO353" s="660"/>
      <c r="ZP353" s="660"/>
      <c r="ZQ353" s="660"/>
      <c r="ZR353" s="660"/>
      <c r="ZS353" s="660"/>
      <c r="ZT353" s="660"/>
      <c r="ZU353" s="660"/>
      <c r="ZV353" s="660"/>
      <c r="ZW353" s="660"/>
      <c r="ZX353" s="660"/>
      <c r="ZY353" s="660"/>
      <c r="ZZ353" s="660"/>
      <c r="AAA353" s="660"/>
      <c r="AAB353" s="660"/>
      <c r="AAC353" s="660"/>
      <c r="AAD353" s="660"/>
      <c r="AAE353" s="660"/>
      <c r="AAF353" s="660"/>
      <c r="AAG353" s="660"/>
      <c r="AAH353" s="660"/>
      <c r="AAI353" s="660"/>
      <c r="AAJ353" s="660"/>
      <c r="AAK353" s="660"/>
      <c r="AAL353" s="660"/>
      <c r="AAM353" s="660"/>
      <c r="AAN353" s="660"/>
      <c r="AAO353" s="660"/>
      <c r="AAP353" s="660"/>
      <c r="AAQ353" s="660"/>
      <c r="AAR353" s="660"/>
      <c r="AAS353" s="660"/>
      <c r="AAT353" s="660"/>
      <c r="AAU353" s="660"/>
      <c r="AAV353" s="660"/>
      <c r="AAW353" s="660"/>
      <c r="AAX353" s="660"/>
      <c r="AAY353" s="660"/>
      <c r="AAZ353" s="660"/>
      <c r="ABA353" s="660"/>
      <c r="ABB353" s="660"/>
      <c r="ABC353" s="660"/>
      <c r="ABD353" s="660"/>
      <c r="ABE353" s="660"/>
      <c r="ABF353" s="660"/>
      <c r="ABG353" s="660"/>
      <c r="ABH353" s="660"/>
      <c r="ABI353" s="660"/>
      <c r="ABJ353" s="660"/>
      <c r="ABK353" s="660"/>
      <c r="ABL353" s="660"/>
      <c r="ABM353" s="660"/>
      <c r="ABN353" s="660"/>
      <c r="ABO353" s="660"/>
      <c r="ABP353" s="660"/>
      <c r="ABQ353" s="660"/>
      <c r="ABR353" s="660"/>
      <c r="ABS353" s="660"/>
      <c r="ABT353" s="660"/>
      <c r="ABU353" s="660"/>
      <c r="ABV353" s="660"/>
      <c r="ABW353" s="660"/>
      <c r="ABX353" s="660"/>
      <c r="ABY353" s="660"/>
      <c r="ABZ353" s="660"/>
      <c r="ACA353" s="660"/>
      <c r="ACB353" s="660"/>
      <c r="ACC353" s="660"/>
      <c r="ACD353" s="660"/>
      <c r="ACE353" s="660"/>
      <c r="ACF353" s="660"/>
      <c r="ACG353" s="660"/>
      <c r="ACH353" s="660"/>
      <c r="ACI353" s="660"/>
      <c r="ACJ353" s="660"/>
      <c r="ACK353" s="660"/>
      <c r="ACL353" s="660"/>
      <c r="ACM353" s="660"/>
      <c r="ACN353" s="660"/>
      <c r="ACO353" s="660"/>
      <c r="ACP353" s="660"/>
      <c r="ACQ353" s="660"/>
      <c r="ACR353" s="660"/>
      <c r="ACS353" s="660"/>
      <c r="ACT353" s="660"/>
      <c r="ACU353" s="660"/>
      <c r="ACV353" s="660"/>
      <c r="ACW353" s="660"/>
      <c r="ACX353" s="660"/>
      <c r="ACY353" s="660"/>
      <c r="ACZ353" s="660"/>
      <c r="ADA353" s="660"/>
      <c r="ADB353" s="660"/>
      <c r="ADC353" s="660"/>
      <c r="ADD353" s="660"/>
      <c r="ADE353" s="660"/>
      <c r="ADF353" s="660"/>
      <c r="ADG353" s="660"/>
      <c r="ADH353" s="660"/>
      <c r="ADI353" s="660"/>
      <c r="ADJ353" s="660"/>
      <c r="ADK353" s="660"/>
      <c r="ADL353" s="660"/>
      <c r="ADM353" s="660"/>
      <c r="ADN353" s="660"/>
      <c r="ADO353" s="660"/>
      <c r="ADP353" s="660"/>
      <c r="ADQ353" s="660"/>
      <c r="ADR353" s="660"/>
      <c r="ADS353" s="660"/>
      <c r="ADT353" s="660"/>
      <c r="ADU353" s="660"/>
      <c r="ADV353" s="660"/>
      <c r="ADW353" s="660"/>
      <c r="ADX353" s="660"/>
      <c r="ADY353" s="660"/>
      <c r="ADZ353" s="660"/>
      <c r="AEA353" s="660"/>
      <c r="AEB353" s="660"/>
      <c r="AEC353" s="660"/>
      <c r="AED353" s="660"/>
      <c r="AEE353" s="660"/>
      <c r="AEF353" s="660"/>
      <c r="AEG353" s="660"/>
      <c r="AEH353" s="660"/>
      <c r="AEI353" s="660"/>
      <c r="AEJ353" s="660"/>
      <c r="AEK353" s="660"/>
      <c r="AEL353" s="660"/>
      <c r="AEM353" s="660"/>
      <c r="AEN353" s="660"/>
      <c r="AEO353" s="660"/>
      <c r="AEP353" s="660"/>
      <c r="AEQ353" s="660"/>
      <c r="AER353" s="660"/>
      <c r="AES353" s="660"/>
      <c r="AET353" s="660"/>
      <c r="AEU353" s="660"/>
      <c r="AEV353" s="660"/>
      <c r="AEW353" s="660"/>
      <c r="AEX353" s="660"/>
      <c r="AEY353" s="660"/>
      <c r="AEZ353" s="660"/>
      <c r="AFA353" s="660"/>
      <c r="AFB353" s="660"/>
      <c r="AFC353" s="660"/>
      <c r="AFD353" s="660"/>
      <c r="AFE353" s="660"/>
      <c r="AFF353" s="660"/>
      <c r="AFG353" s="660"/>
      <c r="AFH353" s="660"/>
      <c r="AFI353" s="660"/>
      <c r="AFJ353" s="660"/>
      <c r="AFK353" s="660"/>
      <c r="AFL353" s="660"/>
      <c r="AFM353" s="660"/>
      <c r="AFN353" s="660"/>
      <c r="AFO353" s="660"/>
      <c r="AFP353" s="660"/>
      <c r="AFQ353" s="660"/>
      <c r="AFR353" s="660"/>
      <c r="AFS353" s="660"/>
      <c r="AFT353" s="660"/>
      <c r="AFU353" s="660"/>
      <c r="AFV353" s="660"/>
      <c r="AFW353" s="660"/>
      <c r="AFX353" s="660"/>
      <c r="AFY353" s="660"/>
      <c r="AFZ353" s="660"/>
      <c r="AGA353" s="660"/>
      <c r="AGB353" s="660"/>
      <c r="AGC353" s="660"/>
      <c r="AGD353" s="660"/>
      <c r="AGE353" s="660"/>
      <c r="AGF353" s="660"/>
      <c r="AGG353" s="660"/>
      <c r="AGH353" s="660"/>
      <c r="AGI353" s="660"/>
      <c r="AGJ353" s="660"/>
      <c r="AGK353" s="660"/>
      <c r="AGL353" s="660"/>
      <c r="AGM353" s="660"/>
      <c r="AGN353" s="660"/>
      <c r="AGO353" s="660"/>
      <c r="AGP353" s="660"/>
      <c r="AGQ353" s="660"/>
      <c r="AGR353" s="660"/>
      <c r="AGS353" s="660"/>
      <c r="AGT353" s="660"/>
      <c r="AGU353" s="660"/>
      <c r="AGV353" s="660"/>
      <c r="AGW353" s="660"/>
      <c r="AGX353" s="660"/>
      <c r="AGY353" s="660"/>
      <c r="AGZ353" s="660"/>
      <c r="AHA353" s="660"/>
      <c r="AHB353" s="660"/>
      <c r="AHC353" s="660"/>
      <c r="AHD353" s="660"/>
      <c r="AHE353" s="660"/>
      <c r="AHF353" s="660"/>
      <c r="AHG353" s="660"/>
      <c r="AHH353" s="660"/>
      <c r="AHI353" s="660"/>
      <c r="AHJ353" s="660"/>
      <c r="AHK353" s="660"/>
      <c r="AHL353" s="660"/>
      <c r="AHM353" s="660"/>
      <c r="AHN353" s="660"/>
      <c r="AHO353" s="660"/>
      <c r="AHP353" s="660"/>
      <c r="AHQ353" s="660"/>
      <c r="AHR353" s="660"/>
      <c r="AHS353" s="660"/>
      <c r="AHT353" s="660"/>
      <c r="AHU353" s="660"/>
      <c r="AHV353" s="660"/>
      <c r="AHW353" s="660"/>
      <c r="AHX353" s="660"/>
      <c r="AHY353" s="660"/>
      <c r="AHZ353" s="660"/>
      <c r="AIA353" s="660"/>
      <c r="AIB353" s="660"/>
      <c r="AIC353" s="660"/>
      <c r="AID353" s="660"/>
      <c r="AIE353" s="660"/>
      <c r="AIF353" s="660"/>
      <c r="AIG353" s="660"/>
      <c r="AIH353" s="660"/>
      <c r="AII353" s="660"/>
      <c r="AIJ353" s="660"/>
      <c r="AIK353" s="660"/>
      <c r="AIL353" s="660"/>
      <c r="AIM353" s="660"/>
      <c r="AIN353" s="660"/>
      <c r="AIO353" s="660"/>
      <c r="AIP353" s="660"/>
      <c r="AIQ353" s="660"/>
      <c r="AIR353" s="660"/>
      <c r="AIS353" s="660"/>
      <c r="AIT353" s="660"/>
      <c r="AIU353" s="660"/>
      <c r="AIV353" s="660"/>
      <c r="AIW353" s="660"/>
      <c r="AIX353" s="660"/>
      <c r="AIY353" s="660"/>
      <c r="AIZ353" s="660"/>
      <c r="AJA353" s="660"/>
      <c r="AJB353" s="660"/>
      <c r="AJC353" s="660"/>
      <c r="AJD353" s="660"/>
      <c r="AJE353" s="660"/>
      <c r="AJF353" s="660"/>
      <c r="AJG353" s="660"/>
      <c r="AJH353" s="660"/>
      <c r="AJI353" s="660"/>
      <c r="AJJ353" s="660"/>
      <c r="AJK353" s="660"/>
      <c r="AJL353" s="660"/>
      <c r="AJM353" s="660"/>
      <c r="AJN353" s="660"/>
      <c r="AJO353" s="660"/>
      <c r="AJP353" s="660"/>
      <c r="AJQ353" s="660"/>
      <c r="AJR353" s="660"/>
      <c r="AJS353" s="660"/>
      <c r="AJT353" s="660"/>
      <c r="AJU353" s="660"/>
      <c r="AJV353" s="660"/>
      <c r="AJW353" s="660"/>
      <c r="AJX353" s="660"/>
      <c r="AJY353" s="660"/>
      <c r="AJZ353" s="660"/>
      <c r="AKA353" s="660"/>
      <c r="AKB353" s="660"/>
      <c r="AKC353" s="660"/>
      <c r="AKD353" s="660"/>
      <c r="AKE353" s="660"/>
      <c r="AKF353" s="660"/>
      <c r="AKG353" s="660"/>
      <c r="AKH353" s="660"/>
      <c r="AKI353" s="660"/>
      <c r="AKJ353" s="660"/>
      <c r="AKK353" s="660"/>
      <c r="AKL353" s="660"/>
      <c r="AKM353" s="660"/>
      <c r="AKN353" s="660"/>
      <c r="AKO353" s="660"/>
      <c r="AKP353" s="660"/>
      <c r="AKQ353" s="660"/>
      <c r="AKR353" s="660"/>
      <c r="AKS353" s="660"/>
      <c r="AKT353" s="660"/>
      <c r="AKU353" s="660"/>
      <c r="AKV353" s="660"/>
      <c r="AKW353" s="660"/>
      <c r="AKX353" s="660"/>
      <c r="AKY353" s="660"/>
      <c r="AKZ353" s="660"/>
      <c r="ALA353" s="660"/>
      <c r="ALB353" s="660"/>
      <c r="ALC353" s="660"/>
      <c r="ALD353" s="660"/>
      <c r="ALE353" s="660"/>
      <c r="ALF353" s="660"/>
      <c r="ALG353" s="660"/>
      <c r="ALH353" s="660"/>
      <c r="ALI353" s="660"/>
      <c r="ALJ353" s="660"/>
      <c r="ALK353" s="660"/>
      <c r="ALL353" s="660"/>
      <c r="ALM353" s="660"/>
      <c r="ALN353" s="660"/>
      <c r="ALO353" s="660"/>
      <c r="ALP353" s="660"/>
      <c r="ALQ353" s="660"/>
      <c r="ALR353" s="660"/>
      <c r="ALS353" s="660"/>
      <c r="ALT353" s="660"/>
      <c r="ALU353" s="660"/>
      <c r="ALV353" s="660"/>
      <c r="ALW353" s="660"/>
      <c r="ALX353" s="660"/>
      <c r="ALY353" s="660"/>
      <c r="ALZ353" s="660"/>
      <c r="AMA353" s="660"/>
      <c r="AMB353" s="660"/>
      <c r="AMC353" s="660"/>
      <c r="AMD353" s="660"/>
      <c r="AME353" s="660"/>
      <c r="AMF353" s="660"/>
      <c r="AMG353" s="660"/>
      <c r="AMH353" s="660"/>
      <c r="AMI353" s="660"/>
      <c r="AMJ353" s="660"/>
      <c r="AMK353" s="660"/>
      <c r="AML353" s="660"/>
      <c r="AMM353" s="660"/>
      <c r="AMN353" s="660"/>
      <c r="AMO353" s="660"/>
      <c r="AMP353" s="660"/>
      <c r="AMQ353" s="660"/>
    </row>
    <row r="354" s="661" customFormat="1" ht="18.75" customHeight="1">
      <c r="B354" s="662"/>
      <c r="C354" s="662"/>
      <c r="D354" s="662"/>
      <c r="E354" s="662"/>
      <c r="G354" s="663"/>
      <c r="H354" s="664"/>
      <c r="J354" s="665"/>
      <c r="K354" s="666"/>
      <c r="L354" s="667"/>
      <c r="M354" s="668"/>
      <c r="N354" s="668"/>
      <c r="O354" s="668"/>
      <c r="P354" s="668"/>
      <c r="Q354" s="669"/>
      <c r="R354" s="669"/>
      <c r="S354" s="670"/>
      <c r="T354" s="671"/>
      <c r="U354" s="672"/>
      <c r="V354" s="673"/>
      <c r="W354" s="674"/>
      <c r="X354" s="675"/>
      <c r="Y354" s="676"/>
      <c r="Z354" s="677"/>
      <c r="AA354" s="678"/>
      <c r="AB354" s="679"/>
      <c r="AC354" s="680"/>
      <c r="AD354" s="681"/>
      <c r="AE354" s="682"/>
      <c r="AF354" s="683"/>
      <c r="AG354" s="684"/>
      <c r="AH354" s="669"/>
      <c r="AI354" s="676"/>
      <c r="AJ354" s="676"/>
      <c r="AK354" s="669"/>
      <c r="AL354" s="669"/>
      <c r="AM354" s="660"/>
      <c r="AN354" s="660"/>
      <c r="AO354" s="660"/>
      <c r="AP354" s="660"/>
      <c r="AQ354" s="660"/>
      <c r="AR354" s="660"/>
      <c r="AS354" s="660"/>
      <c r="AT354" s="660"/>
      <c r="AU354" s="660"/>
      <c r="AV354" s="660"/>
      <c r="AW354" s="660"/>
      <c r="AX354" s="660"/>
      <c r="AY354" s="660"/>
      <c r="AZ354" s="660"/>
      <c r="BA354" s="660"/>
      <c r="BB354" s="660"/>
      <c r="BC354" s="660"/>
      <c r="BD354" s="660"/>
      <c r="BE354" s="660"/>
      <c r="BF354" s="660"/>
      <c r="BG354" s="660"/>
      <c r="BH354" s="660"/>
      <c r="BI354" s="660"/>
      <c r="BJ354" s="660"/>
      <c r="BK354" s="660"/>
      <c r="BL354" s="660"/>
      <c r="BM354" s="660"/>
      <c r="BN354" s="660"/>
      <c r="BO354" s="660"/>
      <c r="BP354" s="660"/>
      <c r="BQ354" s="660"/>
      <c r="BR354" s="660"/>
      <c r="BS354" s="660"/>
      <c r="BT354" s="660"/>
      <c r="BU354" s="660"/>
      <c r="BV354" s="660"/>
      <c r="BW354" s="660"/>
      <c r="BX354" s="660"/>
      <c r="BY354" s="660"/>
      <c r="BZ354" s="660"/>
      <c r="CA354" s="660"/>
      <c r="CB354" s="660"/>
      <c r="CC354" s="660"/>
      <c r="CD354" s="660"/>
      <c r="CE354" s="660"/>
      <c r="CF354" s="660"/>
      <c r="CG354" s="660"/>
      <c r="CH354" s="660"/>
      <c r="CI354" s="660"/>
      <c r="CJ354" s="660"/>
      <c r="CK354" s="660"/>
      <c r="CL354" s="660"/>
      <c r="CM354" s="660"/>
      <c r="CN354" s="660"/>
      <c r="CO354" s="660"/>
      <c r="CP354" s="660"/>
      <c r="CQ354" s="660"/>
      <c r="CR354" s="660"/>
      <c r="CS354" s="660"/>
      <c r="CT354" s="660"/>
      <c r="CU354" s="660"/>
      <c r="CV354" s="660"/>
      <c r="CW354" s="660"/>
      <c r="CX354" s="660"/>
      <c r="CY354" s="660"/>
      <c r="CZ354" s="660"/>
      <c r="DA354" s="660"/>
      <c r="DB354" s="660"/>
      <c r="DC354" s="660"/>
      <c r="DD354" s="660"/>
      <c r="DE354" s="660"/>
      <c r="DF354" s="660"/>
      <c r="DG354" s="660"/>
      <c r="DH354" s="660"/>
      <c r="DI354" s="660"/>
      <c r="DJ354" s="660"/>
      <c r="DK354" s="660"/>
      <c r="DL354" s="660"/>
      <c r="DM354" s="660"/>
      <c r="DN354" s="660"/>
      <c r="DO354" s="660"/>
      <c r="DP354" s="660"/>
      <c r="DQ354" s="660"/>
      <c r="DR354" s="660"/>
      <c r="DS354" s="660"/>
      <c r="DT354" s="660"/>
      <c r="DU354" s="660"/>
      <c r="DV354" s="660"/>
      <c r="DW354" s="660"/>
      <c r="DX354" s="660"/>
      <c r="DY354" s="660"/>
      <c r="DZ354" s="660"/>
      <c r="EA354" s="660"/>
      <c r="EB354" s="660"/>
      <c r="EC354" s="660"/>
      <c r="ED354" s="660"/>
      <c r="EE354" s="660"/>
      <c r="EF354" s="660"/>
      <c r="EG354" s="660"/>
      <c r="EH354" s="660"/>
      <c r="EI354" s="660"/>
      <c r="EJ354" s="660"/>
      <c r="EK354" s="660"/>
      <c r="EL354" s="660"/>
      <c r="EM354" s="660"/>
      <c r="EN354" s="660"/>
      <c r="EO354" s="660"/>
      <c r="EP354" s="660"/>
      <c r="EQ354" s="660"/>
      <c r="ER354" s="660"/>
      <c r="ES354" s="660"/>
      <c r="ET354" s="660"/>
      <c r="EU354" s="660"/>
      <c r="EV354" s="660"/>
      <c r="EW354" s="660"/>
      <c r="EX354" s="660"/>
      <c r="EY354" s="660"/>
      <c r="EZ354" s="660"/>
      <c r="FA354" s="660"/>
      <c r="FB354" s="660"/>
      <c r="FC354" s="660"/>
      <c r="FD354" s="660"/>
      <c r="FE354" s="660"/>
      <c r="FF354" s="660"/>
      <c r="FG354" s="660"/>
      <c r="FH354" s="660"/>
      <c r="FI354" s="660"/>
      <c r="FJ354" s="660"/>
      <c r="FK354" s="660"/>
      <c r="FL354" s="660"/>
      <c r="FM354" s="660"/>
      <c r="FN354" s="660"/>
      <c r="FO354" s="660"/>
      <c r="FP354" s="660"/>
      <c r="FQ354" s="660"/>
      <c r="FR354" s="660"/>
      <c r="FS354" s="660"/>
      <c r="FT354" s="660"/>
      <c r="FU354" s="660"/>
      <c r="FV354" s="660"/>
      <c r="FW354" s="660"/>
      <c r="FX354" s="660"/>
      <c r="FY354" s="660"/>
      <c r="FZ354" s="660"/>
      <c r="GA354" s="660"/>
      <c r="GB354" s="660"/>
      <c r="GC354" s="660"/>
      <c r="GD354" s="660"/>
      <c r="GE354" s="660"/>
      <c r="GF354" s="660"/>
      <c r="GG354" s="660"/>
      <c r="GH354" s="660"/>
      <c r="GI354" s="660"/>
      <c r="GJ354" s="660"/>
      <c r="GK354" s="660"/>
      <c r="GL354" s="660"/>
      <c r="GM354" s="660"/>
      <c r="GN354" s="660"/>
      <c r="GO354" s="660"/>
      <c r="GP354" s="660"/>
      <c r="GQ354" s="660"/>
      <c r="GR354" s="660"/>
      <c r="GS354" s="660"/>
      <c r="GT354" s="660"/>
      <c r="GU354" s="660"/>
      <c r="GV354" s="660"/>
      <c r="GW354" s="660"/>
      <c r="GX354" s="660"/>
      <c r="GY354" s="660"/>
      <c r="GZ354" s="660"/>
      <c r="HA354" s="660"/>
      <c r="HB354" s="660"/>
      <c r="HC354" s="660"/>
      <c r="HD354" s="660"/>
      <c r="HE354" s="660"/>
      <c r="HF354" s="660"/>
      <c r="HG354" s="660"/>
      <c r="HH354" s="660"/>
      <c r="HI354" s="660"/>
      <c r="HJ354" s="660"/>
      <c r="HK354" s="660"/>
      <c r="HL354" s="660"/>
      <c r="HM354" s="660"/>
      <c r="HN354" s="660"/>
      <c r="HO354" s="660"/>
      <c r="HP354" s="660"/>
      <c r="HQ354" s="660"/>
      <c r="HR354" s="660"/>
      <c r="HS354" s="660"/>
      <c r="HT354" s="660"/>
      <c r="HU354" s="660"/>
      <c r="HV354" s="660"/>
      <c r="HW354" s="660"/>
      <c r="HX354" s="660"/>
      <c r="HY354" s="660"/>
      <c r="HZ354" s="660"/>
      <c r="IA354" s="660"/>
      <c r="IB354" s="660"/>
      <c r="IC354" s="660"/>
      <c r="ID354" s="660"/>
      <c r="IE354" s="660"/>
      <c r="IF354" s="660"/>
      <c r="IG354" s="660"/>
      <c r="IH354" s="660"/>
      <c r="II354" s="660"/>
      <c r="IJ354" s="660"/>
      <c r="IK354" s="660"/>
      <c r="IL354" s="660"/>
      <c r="IM354" s="660"/>
      <c r="IN354" s="660"/>
      <c r="IO354" s="660"/>
      <c r="IP354" s="660"/>
      <c r="IQ354" s="660"/>
      <c r="IR354" s="660"/>
      <c r="IS354" s="660"/>
      <c r="IT354" s="660"/>
      <c r="IU354" s="660"/>
      <c r="IV354" s="660"/>
      <c r="IW354" s="660"/>
      <c r="IX354" s="660"/>
      <c r="IY354" s="660"/>
      <c r="IZ354" s="660"/>
      <c r="JA354" s="660"/>
      <c r="JB354" s="660"/>
      <c r="JC354" s="660"/>
      <c r="JD354" s="660"/>
      <c r="JE354" s="660"/>
      <c r="JF354" s="660"/>
      <c r="JG354" s="660"/>
      <c r="JH354" s="660"/>
      <c r="JI354" s="660"/>
      <c r="JJ354" s="660"/>
      <c r="JK354" s="660"/>
      <c r="JL354" s="660"/>
      <c r="JM354" s="660"/>
      <c r="JN354" s="660"/>
      <c r="JO354" s="660"/>
      <c r="JP354" s="660"/>
      <c r="JQ354" s="660"/>
      <c r="JR354" s="660"/>
      <c r="JS354" s="660"/>
      <c r="JT354" s="660"/>
      <c r="JU354" s="660"/>
      <c r="JV354" s="660"/>
      <c r="JW354" s="660"/>
      <c r="JX354" s="660"/>
      <c r="JY354" s="660"/>
      <c r="JZ354" s="660"/>
      <c r="KA354" s="660"/>
      <c r="KB354" s="660"/>
      <c r="KC354" s="660"/>
      <c r="KD354" s="660"/>
      <c r="KE354" s="660"/>
      <c r="KF354" s="660"/>
      <c r="KG354" s="660"/>
      <c r="KH354" s="660"/>
      <c r="KI354" s="660"/>
      <c r="KJ354" s="660"/>
      <c r="KK354" s="660"/>
      <c r="KL354" s="660"/>
      <c r="KM354" s="660"/>
      <c r="KN354" s="660"/>
      <c r="KO354" s="660"/>
      <c r="KP354" s="660"/>
      <c r="KQ354" s="660"/>
      <c r="KR354" s="660"/>
      <c r="KS354" s="660"/>
      <c r="KT354" s="660"/>
      <c r="KU354" s="660"/>
      <c r="KV354" s="660"/>
      <c r="KW354" s="660"/>
      <c r="KX354" s="660"/>
      <c r="KY354" s="660"/>
      <c r="KZ354" s="660"/>
      <c r="LA354" s="660"/>
      <c r="LB354" s="660"/>
      <c r="LC354" s="660"/>
      <c r="LD354" s="660"/>
      <c r="LE354" s="660"/>
      <c r="LF354" s="660"/>
      <c r="LG354" s="660"/>
      <c r="LH354" s="660"/>
      <c r="LI354" s="660"/>
      <c r="LJ354" s="660"/>
      <c r="LK354" s="660"/>
      <c r="LL354" s="660"/>
      <c r="LM354" s="660"/>
      <c r="LN354" s="660"/>
      <c r="LO354" s="660"/>
      <c r="LP354" s="660"/>
      <c r="LQ354" s="660"/>
      <c r="LR354" s="660"/>
      <c r="LS354" s="660"/>
      <c r="LT354" s="660"/>
      <c r="LU354" s="660"/>
      <c r="LV354" s="660"/>
      <c r="LW354" s="660"/>
      <c r="LX354" s="660"/>
      <c r="LY354" s="660"/>
      <c r="LZ354" s="660"/>
      <c r="MA354" s="660"/>
      <c r="MB354" s="660"/>
      <c r="MC354" s="660"/>
      <c r="MD354" s="660"/>
      <c r="ME354" s="660"/>
      <c r="MF354" s="660"/>
      <c r="MG354" s="660"/>
      <c r="MH354" s="660"/>
      <c r="MI354" s="660"/>
      <c r="MJ354" s="660"/>
      <c r="MK354" s="660"/>
      <c r="ML354" s="660"/>
      <c r="MM354" s="660"/>
      <c r="MN354" s="660"/>
      <c r="MO354" s="660"/>
      <c r="MP354" s="660"/>
      <c r="MQ354" s="660"/>
      <c r="MR354" s="660"/>
      <c r="MS354" s="660"/>
      <c r="MT354" s="660"/>
      <c r="MU354" s="660"/>
      <c r="MV354" s="660"/>
      <c r="MW354" s="660"/>
      <c r="MX354" s="660"/>
      <c r="MY354" s="660"/>
      <c r="MZ354" s="660"/>
      <c r="NA354" s="660"/>
      <c r="NB354" s="660"/>
      <c r="NC354" s="660"/>
      <c r="ND354" s="660"/>
      <c r="NE354" s="660"/>
      <c r="NF354" s="660"/>
      <c r="NG354" s="660"/>
      <c r="NH354" s="660"/>
      <c r="NI354" s="660"/>
      <c r="NJ354" s="660"/>
      <c r="NK354" s="660"/>
      <c r="NL354" s="660"/>
      <c r="NM354" s="660"/>
      <c r="NN354" s="660"/>
      <c r="NO354" s="660"/>
      <c r="NP354" s="660"/>
      <c r="NQ354" s="660"/>
      <c r="NR354" s="660"/>
      <c r="NS354" s="660"/>
      <c r="NT354" s="660"/>
      <c r="NU354" s="660"/>
      <c r="NV354" s="660"/>
      <c r="NW354" s="660"/>
      <c r="NX354" s="660"/>
      <c r="NY354" s="660"/>
      <c r="NZ354" s="660"/>
      <c r="OA354" s="660"/>
      <c r="OB354" s="660"/>
      <c r="OC354" s="660"/>
      <c r="OD354" s="660"/>
      <c r="OE354" s="660"/>
      <c r="OF354" s="660"/>
      <c r="OG354" s="660"/>
      <c r="OH354" s="660"/>
      <c r="OI354" s="660"/>
      <c r="OJ354" s="660"/>
      <c r="OK354" s="660"/>
      <c r="OL354" s="660"/>
      <c r="OM354" s="660"/>
      <c r="ON354" s="660"/>
      <c r="OO354" s="660"/>
      <c r="OP354" s="660"/>
      <c r="OQ354" s="660"/>
      <c r="OR354" s="660"/>
      <c r="OS354" s="660"/>
      <c r="OT354" s="660"/>
      <c r="OU354" s="660"/>
      <c r="OV354" s="660"/>
      <c r="OW354" s="660"/>
      <c r="OX354" s="660"/>
      <c r="OY354" s="660"/>
      <c r="OZ354" s="660"/>
      <c r="PA354" s="660"/>
      <c r="PB354" s="660"/>
      <c r="PC354" s="660"/>
      <c r="PD354" s="660"/>
      <c r="PE354" s="660"/>
      <c r="PF354" s="660"/>
      <c r="PG354" s="660"/>
      <c r="PH354" s="660"/>
      <c r="PI354" s="660"/>
      <c r="PJ354" s="660"/>
      <c r="PK354" s="660"/>
      <c r="PL354" s="660"/>
      <c r="PM354" s="660"/>
      <c r="PN354" s="660"/>
      <c r="PO354" s="660"/>
      <c r="PP354" s="660"/>
      <c r="PQ354" s="660"/>
      <c r="PR354" s="660"/>
      <c r="PS354" s="660"/>
      <c r="PT354" s="660"/>
      <c r="PU354" s="660"/>
      <c r="PV354" s="660"/>
      <c r="PW354" s="660"/>
      <c r="PX354" s="660"/>
      <c r="PY354" s="660"/>
      <c r="PZ354" s="660"/>
      <c r="QA354" s="660"/>
      <c r="QB354" s="660"/>
      <c r="QC354" s="660"/>
      <c r="QD354" s="660"/>
      <c r="QE354" s="660"/>
      <c r="QF354" s="660"/>
      <c r="QG354" s="660"/>
      <c r="QH354" s="660"/>
      <c r="QI354" s="660"/>
      <c r="QJ354" s="660"/>
      <c r="QK354" s="660"/>
      <c r="QL354" s="660"/>
      <c r="QM354" s="660"/>
      <c r="QN354" s="660"/>
      <c r="QO354" s="660"/>
      <c r="QP354" s="660"/>
      <c r="QQ354" s="660"/>
      <c r="QR354" s="660"/>
      <c r="QS354" s="660"/>
      <c r="QT354" s="660"/>
      <c r="QU354" s="660"/>
      <c r="QV354" s="660"/>
      <c r="QW354" s="660"/>
      <c r="QX354" s="660"/>
      <c r="QY354" s="660"/>
      <c r="QZ354" s="660"/>
      <c r="RA354" s="660"/>
      <c r="RB354" s="660"/>
      <c r="RC354" s="660"/>
      <c r="RD354" s="660"/>
      <c r="RE354" s="660"/>
      <c r="RF354" s="660"/>
      <c r="RG354" s="660"/>
      <c r="RH354" s="660"/>
      <c r="RI354" s="660"/>
      <c r="RJ354" s="660"/>
      <c r="RK354" s="660"/>
      <c r="RL354" s="660"/>
      <c r="RM354" s="660"/>
      <c r="RN354" s="660"/>
      <c r="RO354" s="660"/>
      <c r="RP354" s="660"/>
      <c r="RQ354" s="660"/>
      <c r="RR354" s="660"/>
      <c r="RS354" s="660"/>
      <c r="RT354" s="660"/>
      <c r="RU354" s="660"/>
      <c r="RV354" s="660"/>
      <c r="RW354" s="660"/>
      <c r="RX354" s="660"/>
      <c r="RY354" s="660"/>
      <c r="RZ354" s="660"/>
      <c r="SA354" s="660"/>
      <c r="SB354" s="660"/>
      <c r="SC354" s="660"/>
      <c r="SD354" s="660"/>
      <c r="SE354" s="660"/>
      <c r="SF354" s="660"/>
      <c r="SG354" s="660"/>
      <c r="SH354" s="660"/>
      <c r="SI354" s="660"/>
      <c r="SJ354" s="660"/>
      <c r="SK354" s="660"/>
      <c r="SL354" s="660"/>
      <c r="SM354" s="660"/>
      <c r="SN354" s="660"/>
      <c r="SO354" s="660"/>
      <c r="SP354" s="660"/>
      <c r="SQ354" s="660"/>
      <c r="SR354" s="660"/>
      <c r="SS354" s="660"/>
      <c r="ST354" s="660"/>
      <c r="SU354" s="660"/>
      <c r="SV354" s="660"/>
      <c r="SW354" s="660"/>
      <c r="SX354" s="660"/>
      <c r="SY354" s="660"/>
      <c r="SZ354" s="660"/>
      <c r="TA354" s="660"/>
      <c r="TB354" s="660"/>
      <c r="TC354" s="660"/>
      <c r="TD354" s="660"/>
      <c r="TE354" s="660"/>
      <c r="TF354" s="660"/>
      <c r="TG354" s="660"/>
      <c r="TH354" s="660"/>
      <c r="TI354" s="660"/>
      <c r="TJ354" s="660"/>
      <c r="TK354" s="660"/>
      <c r="TL354" s="660"/>
      <c r="TM354" s="660"/>
      <c r="TN354" s="660"/>
      <c r="TO354" s="660"/>
      <c r="TP354" s="660"/>
      <c r="TQ354" s="660"/>
      <c r="TR354" s="660"/>
      <c r="TS354" s="660"/>
      <c r="TT354" s="660"/>
      <c r="TU354" s="660"/>
      <c r="TV354" s="660"/>
      <c r="TW354" s="660"/>
      <c r="TX354" s="660"/>
      <c r="TY354" s="660"/>
      <c r="TZ354" s="660"/>
      <c r="UA354" s="660"/>
      <c r="UB354" s="660"/>
      <c r="UC354" s="660"/>
      <c r="UD354" s="660"/>
      <c r="UE354" s="660"/>
      <c r="UF354" s="660"/>
      <c r="UG354" s="660"/>
      <c r="UH354" s="660"/>
      <c r="UI354" s="660"/>
      <c r="UJ354" s="660"/>
      <c r="UK354" s="660"/>
      <c r="UL354" s="660"/>
      <c r="UM354" s="660"/>
      <c r="UN354" s="660"/>
      <c r="UO354" s="660"/>
      <c r="UP354" s="660"/>
      <c r="UQ354" s="660"/>
      <c r="UR354" s="660"/>
      <c r="US354" s="660"/>
      <c r="UT354" s="660"/>
      <c r="UU354" s="660"/>
      <c r="UV354" s="660"/>
      <c r="UW354" s="660"/>
      <c r="UX354" s="660"/>
      <c r="UY354" s="660"/>
      <c r="UZ354" s="660"/>
      <c r="VA354" s="660"/>
      <c r="VB354" s="660"/>
      <c r="VC354" s="660"/>
      <c r="VD354" s="660"/>
      <c r="VE354" s="660"/>
      <c r="VF354" s="660"/>
      <c r="VG354" s="660"/>
      <c r="VH354" s="660"/>
      <c r="VI354" s="660"/>
      <c r="VJ354" s="660"/>
      <c r="VK354" s="660"/>
      <c r="VL354" s="660"/>
      <c r="VM354" s="660"/>
      <c r="VN354" s="660"/>
      <c r="VO354" s="660"/>
      <c r="VP354" s="660"/>
      <c r="VQ354" s="660"/>
      <c r="VR354" s="660"/>
      <c r="VS354" s="660"/>
      <c r="VT354" s="660"/>
      <c r="VU354" s="660"/>
      <c r="VV354" s="660"/>
      <c r="VW354" s="660"/>
      <c r="VX354" s="660"/>
      <c r="VY354" s="660"/>
      <c r="VZ354" s="660"/>
      <c r="WA354" s="660"/>
      <c r="WB354" s="660"/>
      <c r="WC354" s="660"/>
      <c r="WD354" s="660"/>
      <c r="WE354" s="660"/>
      <c r="WF354" s="660"/>
      <c r="WG354" s="660"/>
      <c r="WH354" s="660"/>
      <c r="WI354" s="660"/>
      <c r="WJ354" s="660"/>
      <c r="WK354" s="660"/>
      <c r="WL354" s="660"/>
      <c r="WM354" s="660"/>
      <c r="WN354" s="660"/>
      <c r="WO354" s="660"/>
      <c r="WP354" s="660"/>
      <c r="WQ354" s="660"/>
      <c r="WR354" s="660"/>
      <c r="WS354" s="660"/>
      <c r="WT354" s="660"/>
      <c r="WU354" s="660"/>
      <c r="WV354" s="660"/>
      <c r="WW354" s="660"/>
      <c r="WX354" s="660"/>
      <c r="WY354" s="660"/>
      <c r="WZ354" s="660"/>
      <c r="XA354" s="660"/>
      <c r="XB354" s="660"/>
      <c r="XC354" s="660"/>
      <c r="XD354" s="660"/>
      <c r="XE354" s="660"/>
      <c r="XF354" s="660"/>
      <c r="XG354" s="660"/>
      <c r="XH354" s="660"/>
      <c r="XI354" s="660"/>
      <c r="XJ354" s="660"/>
      <c r="XK354" s="660"/>
      <c r="XL354" s="660"/>
      <c r="XM354" s="660"/>
      <c r="XN354" s="660"/>
      <c r="XO354" s="660"/>
      <c r="XP354" s="660"/>
      <c r="XQ354" s="660"/>
      <c r="XR354" s="660"/>
      <c r="XS354" s="660"/>
      <c r="XT354" s="660"/>
      <c r="XU354" s="660"/>
      <c r="XV354" s="660"/>
      <c r="XW354" s="660"/>
      <c r="XX354" s="660"/>
      <c r="XY354" s="660"/>
      <c r="XZ354" s="660"/>
      <c r="YA354" s="660"/>
      <c r="YB354" s="660"/>
      <c r="YC354" s="660"/>
      <c r="YD354" s="660"/>
      <c r="YE354" s="660"/>
      <c r="YF354" s="660"/>
      <c r="YG354" s="660"/>
      <c r="YH354" s="660"/>
      <c r="YI354" s="660"/>
      <c r="YJ354" s="660"/>
      <c r="YK354" s="660"/>
      <c r="YL354" s="660"/>
      <c r="YM354" s="660"/>
      <c r="YN354" s="660"/>
      <c r="YO354" s="660"/>
      <c r="YP354" s="660"/>
      <c r="YQ354" s="660"/>
      <c r="YR354" s="660"/>
      <c r="YS354" s="660"/>
      <c r="YT354" s="660"/>
      <c r="YU354" s="660"/>
      <c r="YV354" s="660"/>
      <c r="YW354" s="660"/>
      <c r="YX354" s="660"/>
      <c r="YY354" s="660"/>
      <c r="YZ354" s="660"/>
      <c r="ZA354" s="660"/>
      <c r="ZB354" s="660"/>
      <c r="ZC354" s="660"/>
      <c r="ZD354" s="660"/>
      <c r="ZE354" s="660"/>
      <c r="ZF354" s="660"/>
      <c r="ZG354" s="660"/>
      <c r="ZH354" s="660"/>
      <c r="ZI354" s="660"/>
      <c r="ZJ354" s="660"/>
      <c r="ZK354" s="660"/>
      <c r="ZL354" s="660"/>
      <c r="ZM354" s="660"/>
      <c r="ZN354" s="660"/>
      <c r="ZO354" s="660"/>
      <c r="ZP354" s="660"/>
      <c r="ZQ354" s="660"/>
      <c r="ZR354" s="660"/>
      <c r="ZS354" s="660"/>
      <c r="ZT354" s="660"/>
      <c r="ZU354" s="660"/>
      <c r="ZV354" s="660"/>
      <c r="ZW354" s="660"/>
      <c r="ZX354" s="660"/>
      <c r="ZY354" s="660"/>
      <c r="ZZ354" s="660"/>
      <c r="AAA354" s="660"/>
      <c r="AAB354" s="660"/>
      <c r="AAC354" s="660"/>
      <c r="AAD354" s="660"/>
      <c r="AAE354" s="660"/>
      <c r="AAF354" s="660"/>
      <c r="AAG354" s="660"/>
      <c r="AAH354" s="660"/>
      <c r="AAI354" s="660"/>
      <c r="AAJ354" s="660"/>
      <c r="AAK354" s="660"/>
      <c r="AAL354" s="660"/>
      <c r="AAM354" s="660"/>
      <c r="AAN354" s="660"/>
      <c r="AAO354" s="660"/>
      <c r="AAP354" s="660"/>
      <c r="AAQ354" s="660"/>
      <c r="AAR354" s="660"/>
      <c r="AAS354" s="660"/>
      <c r="AAT354" s="660"/>
      <c r="AAU354" s="660"/>
      <c r="AAV354" s="660"/>
      <c r="AAW354" s="660"/>
      <c r="AAX354" s="660"/>
      <c r="AAY354" s="660"/>
      <c r="AAZ354" s="660"/>
      <c r="ABA354" s="660"/>
      <c r="ABB354" s="660"/>
      <c r="ABC354" s="660"/>
      <c r="ABD354" s="660"/>
      <c r="ABE354" s="660"/>
      <c r="ABF354" s="660"/>
      <c r="ABG354" s="660"/>
      <c r="ABH354" s="660"/>
      <c r="ABI354" s="660"/>
      <c r="ABJ354" s="660"/>
      <c r="ABK354" s="660"/>
      <c r="ABL354" s="660"/>
      <c r="ABM354" s="660"/>
      <c r="ABN354" s="660"/>
      <c r="ABO354" s="660"/>
      <c r="ABP354" s="660"/>
      <c r="ABQ354" s="660"/>
      <c r="ABR354" s="660"/>
      <c r="ABS354" s="660"/>
      <c r="ABT354" s="660"/>
      <c r="ABU354" s="660"/>
      <c r="ABV354" s="660"/>
      <c r="ABW354" s="660"/>
      <c r="ABX354" s="660"/>
      <c r="ABY354" s="660"/>
      <c r="ABZ354" s="660"/>
      <c r="ACA354" s="660"/>
      <c r="ACB354" s="660"/>
      <c r="ACC354" s="660"/>
      <c r="ACD354" s="660"/>
      <c r="ACE354" s="660"/>
      <c r="ACF354" s="660"/>
      <c r="ACG354" s="660"/>
      <c r="ACH354" s="660"/>
      <c r="ACI354" s="660"/>
      <c r="ACJ354" s="660"/>
      <c r="ACK354" s="660"/>
      <c r="ACL354" s="660"/>
      <c r="ACM354" s="660"/>
      <c r="ACN354" s="660"/>
      <c r="ACO354" s="660"/>
      <c r="ACP354" s="660"/>
      <c r="ACQ354" s="660"/>
      <c r="ACR354" s="660"/>
      <c r="ACS354" s="660"/>
      <c r="ACT354" s="660"/>
      <c r="ACU354" s="660"/>
      <c r="ACV354" s="660"/>
      <c r="ACW354" s="660"/>
      <c r="ACX354" s="660"/>
      <c r="ACY354" s="660"/>
      <c r="ACZ354" s="660"/>
      <c r="ADA354" s="660"/>
      <c r="ADB354" s="660"/>
      <c r="ADC354" s="660"/>
      <c r="ADD354" s="660"/>
      <c r="ADE354" s="660"/>
      <c r="ADF354" s="660"/>
      <c r="ADG354" s="660"/>
      <c r="ADH354" s="660"/>
      <c r="ADI354" s="660"/>
      <c r="ADJ354" s="660"/>
      <c r="ADK354" s="660"/>
      <c r="ADL354" s="660"/>
      <c r="ADM354" s="660"/>
      <c r="ADN354" s="660"/>
      <c r="ADO354" s="660"/>
      <c r="ADP354" s="660"/>
      <c r="ADQ354" s="660"/>
      <c r="ADR354" s="660"/>
      <c r="ADS354" s="660"/>
      <c r="ADT354" s="660"/>
      <c r="ADU354" s="660"/>
      <c r="ADV354" s="660"/>
      <c r="ADW354" s="660"/>
      <c r="ADX354" s="660"/>
      <c r="ADY354" s="660"/>
      <c r="ADZ354" s="660"/>
      <c r="AEA354" s="660"/>
      <c r="AEB354" s="660"/>
      <c r="AEC354" s="660"/>
      <c r="AED354" s="660"/>
      <c r="AEE354" s="660"/>
      <c r="AEF354" s="660"/>
      <c r="AEG354" s="660"/>
      <c r="AEH354" s="660"/>
      <c r="AEI354" s="660"/>
      <c r="AEJ354" s="660"/>
      <c r="AEK354" s="660"/>
      <c r="AEL354" s="660"/>
      <c r="AEM354" s="660"/>
      <c r="AEN354" s="660"/>
      <c r="AEO354" s="660"/>
      <c r="AEP354" s="660"/>
      <c r="AEQ354" s="660"/>
      <c r="AER354" s="660"/>
      <c r="AES354" s="660"/>
      <c r="AET354" s="660"/>
      <c r="AEU354" s="660"/>
      <c r="AEV354" s="660"/>
      <c r="AEW354" s="660"/>
      <c r="AEX354" s="660"/>
      <c r="AEY354" s="660"/>
      <c r="AEZ354" s="660"/>
      <c r="AFA354" s="660"/>
      <c r="AFB354" s="660"/>
      <c r="AFC354" s="660"/>
      <c r="AFD354" s="660"/>
      <c r="AFE354" s="660"/>
      <c r="AFF354" s="660"/>
      <c r="AFG354" s="660"/>
      <c r="AFH354" s="660"/>
      <c r="AFI354" s="660"/>
      <c r="AFJ354" s="660"/>
      <c r="AFK354" s="660"/>
      <c r="AFL354" s="660"/>
      <c r="AFM354" s="660"/>
      <c r="AFN354" s="660"/>
      <c r="AFO354" s="660"/>
      <c r="AFP354" s="660"/>
      <c r="AFQ354" s="660"/>
      <c r="AFR354" s="660"/>
      <c r="AFS354" s="660"/>
      <c r="AFT354" s="660"/>
      <c r="AFU354" s="660"/>
      <c r="AFV354" s="660"/>
      <c r="AFW354" s="660"/>
      <c r="AFX354" s="660"/>
      <c r="AFY354" s="660"/>
      <c r="AFZ354" s="660"/>
      <c r="AGA354" s="660"/>
      <c r="AGB354" s="660"/>
      <c r="AGC354" s="660"/>
      <c r="AGD354" s="660"/>
      <c r="AGE354" s="660"/>
      <c r="AGF354" s="660"/>
      <c r="AGG354" s="660"/>
      <c r="AGH354" s="660"/>
      <c r="AGI354" s="660"/>
      <c r="AGJ354" s="660"/>
      <c r="AGK354" s="660"/>
      <c r="AGL354" s="660"/>
      <c r="AGM354" s="660"/>
      <c r="AGN354" s="660"/>
      <c r="AGO354" s="660"/>
      <c r="AGP354" s="660"/>
      <c r="AGQ354" s="660"/>
      <c r="AGR354" s="660"/>
      <c r="AGS354" s="660"/>
      <c r="AGT354" s="660"/>
      <c r="AGU354" s="660"/>
      <c r="AGV354" s="660"/>
      <c r="AGW354" s="660"/>
      <c r="AGX354" s="660"/>
      <c r="AGY354" s="660"/>
      <c r="AGZ354" s="660"/>
      <c r="AHA354" s="660"/>
      <c r="AHB354" s="660"/>
      <c r="AHC354" s="660"/>
      <c r="AHD354" s="660"/>
      <c r="AHE354" s="660"/>
      <c r="AHF354" s="660"/>
      <c r="AHG354" s="660"/>
      <c r="AHH354" s="660"/>
      <c r="AHI354" s="660"/>
      <c r="AHJ354" s="660"/>
      <c r="AHK354" s="660"/>
      <c r="AHL354" s="660"/>
      <c r="AHM354" s="660"/>
      <c r="AHN354" s="660"/>
      <c r="AHO354" s="660"/>
      <c r="AHP354" s="660"/>
      <c r="AHQ354" s="660"/>
      <c r="AHR354" s="660"/>
      <c r="AHS354" s="660"/>
      <c r="AHT354" s="660"/>
      <c r="AHU354" s="660"/>
      <c r="AHV354" s="660"/>
      <c r="AHW354" s="660"/>
      <c r="AHX354" s="660"/>
      <c r="AHY354" s="660"/>
      <c r="AHZ354" s="660"/>
      <c r="AIA354" s="660"/>
      <c r="AIB354" s="660"/>
      <c r="AIC354" s="660"/>
      <c r="AID354" s="660"/>
      <c r="AIE354" s="660"/>
      <c r="AIF354" s="660"/>
      <c r="AIG354" s="660"/>
      <c r="AIH354" s="660"/>
      <c r="AII354" s="660"/>
      <c r="AIJ354" s="660"/>
      <c r="AIK354" s="660"/>
      <c r="AIL354" s="660"/>
      <c r="AIM354" s="660"/>
      <c r="AIN354" s="660"/>
      <c r="AIO354" s="660"/>
      <c r="AIP354" s="660"/>
      <c r="AIQ354" s="660"/>
      <c r="AIR354" s="660"/>
      <c r="AIS354" s="660"/>
      <c r="AIT354" s="660"/>
      <c r="AIU354" s="660"/>
      <c r="AIV354" s="660"/>
      <c r="AIW354" s="660"/>
      <c r="AIX354" s="660"/>
      <c r="AIY354" s="660"/>
      <c r="AIZ354" s="660"/>
      <c r="AJA354" s="660"/>
      <c r="AJB354" s="660"/>
      <c r="AJC354" s="660"/>
      <c r="AJD354" s="660"/>
      <c r="AJE354" s="660"/>
      <c r="AJF354" s="660"/>
      <c r="AJG354" s="660"/>
      <c r="AJH354" s="660"/>
      <c r="AJI354" s="660"/>
      <c r="AJJ354" s="660"/>
      <c r="AJK354" s="660"/>
      <c r="AJL354" s="660"/>
      <c r="AJM354" s="660"/>
      <c r="AJN354" s="660"/>
      <c r="AJO354" s="660"/>
      <c r="AJP354" s="660"/>
      <c r="AJQ354" s="660"/>
      <c r="AJR354" s="660"/>
      <c r="AJS354" s="660"/>
      <c r="AJT354" s="660"/>
      <c r="AJU354" s="660"/>
      <c r="AJV354" s="660"/>
      <c r="AJW354" s="660"/>
      <c r="AJX354" s="660"/>
      <c r="AJY354" s="660"/>
      <c r="AJZ354" s="660"/>
      <c r="AKA354" s="660"/>
      <c r="AKB354" s="660"/>
      <c r="AKC354" s="660"/>
      <c r="AKD354" s="660"/>
      <c r="AKE354" s="660"/>
      <c r="AKF354" s="660"/>
      <c r="AKG354" s="660"/>
      <c r="AKH354" s="660"/>
      <c r="AKI354" s="660"/>
      <c r="AKJ354" s="660"/>
      <c r="AKK354" s="660"/>
      <c r="AKL354" s="660"/>
      <c r="AKM354" s="660"/>
      <c r="AKN354" s="660"/>
      <c r="AKO354" s="660"/>
      <c r="AKP354" s="660"/>
      <c r="AKQ354" s="660"/>
      <c r="AKR354" s="660"/>
      <c r="AKS354" s="660"/>
      <c r="AKT354" s="660"/>
      <c r="AKU354" s="660"/>
      <c r="AKV354" s="660"/>
      <c r="AKW354" s="660"/>
      <c r="AKX354" s="660"/>
      <c r="AKY354" s="660"/>
      <c r="AKZ354" s="660"/>
      <c r="ALA354" s="660"/>
      <c r="ALB354" s="660"/>
      <c r="ALC354" s="660"/>
      <c r="ALD354" s="660"/>
      <c r="ALE354" s="660"/>
      <c r="ALF354" s="660"/>
      <c r="ALG354" s="660"/>
      <c r="ALH354" s="660"/>
      <c r="ALI354" s="660"/>
      <c r="ALJ354" s="660"/>
      <c r="ALK354" s="660"/>
      <c r="ALL354" s="660"/>
      <c r="ALM354" s="660"/>
      <c r="ALN354" s="660"/>
      <c r="ALO354" s="660"/>
      <c r="ALP354" s="660"/>
      <c r="ALQ354" s="660"/>
      <c r="ALR354" s="660"/>
      <c r="ALS354" s="660"/>
      <c r="ALT354" s="660"/>
      <c r="ALU354" s="660"/>
      <c r="ALV354" s="660"/>
      <c r="ALW354" s="660"/>
      <c r="ALX354" s="660"/>
      <c r="ALY354" s="660"/>
      <c r="ALZ354" s="660"/>
      <c r="AMA354" s="660"/>
      <c r="AMB354" s="660"/>
      <c r="AMC354" s="660"/>
      <c r="AMD354" s="660"/>
      <c r="AME354" s="660"/>
      <c r="AMF354" s="660"/>
      <c r="AMG354" s="660"/>
      <c r="AMH354" s="660"/>
      <c r="AMI354" s="660"/>
      <c r="AMJ354" s="660"/>
      <c r="AMK354" s="660"/>
      <c r="AML354" s="660"/>
      <c r="AMM354" s="660"/>
      <c r="AMN354" s="660"/>
      <c r="AMO354" s="660"/>
      <c r="AMP354" s="660"/>
      <c r="AMQ354" s="660"/>
    </row>
    <row r="365" s="661" customFormat="1" ht="48" customHeight="1">
      <c r="B365" s="662"/>
      <c r="C365" s="662"/>
      <c r="D365" s="662"/>
      <c r="E365" s="662"/>
      <c r="G365" s="663"/>
      <c r="H365" s="664"/>
      <c r="J365" s="665"/>
      <c r="K365" s="666"/>
      <c r="L365" s="667"/>
      <c r="M365" s="668"/>
      <c r="N365" s="668"/>
      <c r="O365" s="668"/>
      <c r="P365" s="668"/>
      <c r="Q365" s="669"/>
      <c r="R365" s="669"/>
      <c r="S365" s="670"/>
      <c r="T365" s="671"/>
      <c r="U365" s="672"/>
      <c r="V365" s="673"/>
      <c r="W365" s="674"/>
      <c r="X365" s="675"/>
      <c r="Y365" s="676"/>
      <c r="Z365" s="677"/>
      <c r="AA365" s="678"/>
      <c r="AB365" s="679"/>
      <c r="AC365" s="680"/>
      <c r="AD365" s="681"/>
      <c r="AE365" s="682"/>
      <c r="AF365" s="683"/>
      <c r="AG365" s="684"/>
      <c r="AH365" s="669"/>
      <c r="AI365" s="676"/>
      <c r="AJ365" s="676"/>
      <c r="AK365" s="669"/>
      <c r="AL365" s="669"/>
      <c r="AM365" s="660"/>
      <c r="AN365" s="660"/>
      <c r="AO365" s="660"/>
      <c r="AP365" s="660"/>
      <c r="AQ365" s="660"/>
      <c r="AR365" s="660"/>
      <c r="AS365" s="660"/>
      <c r="AT365" s="660"/>
      <c r="AU365" s="660"/>
      <c r="AV365" s="660"/>
      <c r="AW365" s="660"/>
      <c r="AX365" s="660"/>
      <c r="AY365" s="660"/>
      <c r="AZ365" s="660"/>
      <c r="BA365" s="660"/>
      <c r="BB365" s="660"/>
      <c r="BC365" s="660"/>
      <c r="BD365" s="660"/>
      <c r="BE365" s="660"/>
      <c r="BF365" s="660"/>
      <c r="BG365" s="660"/>
      <c r="BH365" s="660"/>
      <c r="BI365" s="660"/>
      <c r="BJ365" s="660"/>
      <c r="BK365" s="660"/>
      <c r="BL365" s="660"/>
      <c r="BM365" s="660"/>
      <c r="BN365" s="660"/>
      <c r="BO365" s="660"/>
      <c r="BP365" s="660"/>
      <c r="BQ365" s="660"/>
      <c r="BR365" s="660"/>
      <c r="BS365" s="660"/>
      <c r="BT365" s="660"/>
      <c r="BU365" s="660"/>
      <c r="BV365" s="660"/>
      <c r="BW365" s="660"/>
      <c r="BX365" s="660"/>
      <c r="BY365" s="660"/>
      <c r="BZ365" s="660"/>
      <c r="CA365" s="660"/>
      <c r="CB365" s="660"/>
      <c r="CC365" s="660"/>
      <c r="CD365" s="660"/>
      <c r="CE365" s="660"/>
      <c r="CF365" s="660"/>
      <c r="CG365" s="660"/>
      <c r="CH365" s="660"/>
      <c r="CI365" s="660"/>
      <c r="CJ365" s="660"/>
      <c r="CK365" s="660"/>
      <c r="CL365" s="660"/>
      <c r="CM365" s="660"/>
      <c r="CN365" s="660"/>
      <c r="CO365" s="660"/>
      <c r="CP365" s="660"/>
      <c r="CQ365" s="660"/>
      <c r="CR365" s="660"/>
      <c r="CS365" s="660"/>
      <c r="CT365" s="660"/>
      <c r="CU365" s="660"/>
      <c r="CV365" s="660"/>
      <c r="CW365" s="660"/>
      <c r="CX365" s="660"/>
      <c r="CY365" s="660"/>
      <c r="CZ365" s="660"/>
      <c r="DA365" s="660"/>
      <c r="DB365" s="660"/>
      <c r="DC365" s="660"/>
      <c r="DD365" s="660"/>
      <c r="DE365" s="660"/>
      <c r="DF365" s="660"/>
      <c r="DG365" s="660"/>
      <c r="DH365" s="660"/>
      <c r="DI365" s="660"/>
      <c r="DJ365" s="660"/>
      <c r="DK365" s="660"/>
      <c r="DL365" s="660"/>
      <c r="DM365" s="660"/>
      <c r="DN365" s="660"/>
      <c r="DO365" s="660"/>
      <c r="DP365" s="660"/>
      <c r="DQ365" s="660"/>
      <c r="DR365" s="660"/>
      <c r="DS365" s="660"/>
      <c r="DT365" s="660"/>
      <c r="DU365" s="660"/>
      <c r="DV365" s="660"/>
      <c r="DW365" s="660"/>
      <c r="DX365" s="660"/>
      <c r="DY365" s="660"/>
      <c r="DZ365" s="660"/>
      <c r="EA365" s="660"/>
      <c r="EB365" s="660"/>
      <c r="EC365" s="660"/>
      <c r="ED365" s="660"/>
      <c r="EE365" s="660"/>
      <c r="EF365" s="660"/>
      <c r="EG365" s="660"/>
      <c r="EH365" s="660"/>
      <c r="EI365" s="660"/>
      <c r="EJ365" s="660"/>
      <c r="EK365" s="660"/>
      <c r="EL365" s="660"/>
      <c r="EM365" s="660"/>
      <c r="EN365" s="660"/>
      <c r="EO365" s="660"/>
      <c r="EP365" s="660"/>
      <c r="EQ365" s="660"/>
      <c r="ER365" s="660"/>
      <c r="ES365" s="660"/>
      <c r="ET365" s="660"/>
      <c r="EU365" s="660"/>
      <c r="EV365" s="660"/>
      <c r="EW365" s="660"/>
      <c r="EX365" s="660"/>
      <c r="EY365" s="660"/>
      <c r="EZ365" s="660"/>
      <c r="FA365" s="660"/>
      <c r="FB365" s="660"/>
      <c r="FC365" s="660"/>
      <c r="FD365" s="660"/>
      <c r="FE365" s="660"/>
      <c r="FF365" s="660"/>
      <c r="FG365" s="660"/>
      <c r="FH365" s="660"/>
      <c r="FI365" s="660"/>
      <c r="FJ365" s="660"/>
      <c r="FK365" s="660"/>
      <c r="FL365" s="660"/>
      <c r="FM365" s="660"/>
      <c r="FN365" s="660"/>
      <c r="FO365" s="660"/>
      <c r="FP365" s="660"/>
      <c r="FQ365" s="660"/>
      <c r="FR365" s="660"/>
      <c r="FS365" s="660"/>
      <c r="FT365" s="660"/>
      <c r="FU365" s="660"/>
      <c r="FV365" s="660"/>
      <c r="FW365" s="660"/>
      <c r="FX365" s="660"/>
      <c r="FY365" s="660"/>
      <c r="FZ365" s="660"/>
      <c r="GA365" s="660"/>
      <c r="GB365" s="660"/>
      <c r="GC365" s="660"/>
      <c r="GD365" s="660"/>
      <c r="GE365" s="660"/>
      <c r="GF365" s="660"/>
      <c r="GG365" s="660"/>
      <c r="GH365" s="660"/>
      <c r="GI365" s="660"/>
      <c r="GJ365" s="660"/>
      <c r="GK365" s="660"/>
      <c r="GL365" s="660"/>
      <c r="GM365" s="660"/>
      <c r="GN365" s="660"/>
      <c r="GO365" s="660"/>
      <c r="GP365" s="660"/>
      <c r="GQ365" s="660"/>
      <c r="GR365" s="660"/>
      <c r="GS365" s="660"/>
      <c r="GT365" s="660"/>
      <c r="GU365" s="660"/>
      <c r="GV365" s="660"/>
      <c r="GW365" s="660"/>
      <c r="GX365" s="660"/>
      <c r="GY365" s="660"/>
      <c r="GZ365" s="660"/>
      <c r="HA365" s="660"/>
      <c r="HB365" s="660"/>
      <c r="HC365" s="660"/>
      <c r="HD365" s="660"/>
      <c r="HE365" s="660"/>
      <c r="HF365" s="660"/>
      <c r="HG365" s="660"/>
      <c r="HH365" s="660"/>
      <c r="HI365" s="660"/>
      <c r="HJ365" s="660"/>
      <c r="HK365" s="660"/>
      <c r="HL365" s="660"/>
      <c r="HM365" s="660"/>
      <c r="HN365" s="660"/>
      <c r="HO365" s="660"/>
      <c r="HP365" s="660"/>
      <c r="HQ365" s="660"/>
      <c r="HR365" s="660"/>
      <c r="HS365" s="660"/>
      <c r="HT365" s="660"/>
      <c r="HU365" s="660"/>
      <c r="HV365" s="660"/>
      <c r="HW365" s="660"/>
      <c r="HX365" s="660"/>
      <c r="HY365" s="660"/>
      <c r="HZ365" s="660"/>
      <c r="IA365" s="660"/>
      <c r="IB365" s="660"/>
      <c r="IC365" s="660"/>
      <c r="ID365" s="660"/>
      <c r="IE365" s="660"/>
      <c r="IF365" s="660"/>
      <c r="IG365" s="660"/>
      <c r="IH365" s="660"/>
      <c r="II365" s="660"/>
      <c r="IJ365" s="660"/>
      <c r="IK365" s="660"/>
      <c r="IL365" s="660"/>
      <c r="IM365" s="660"/>
      <c r="IN365" s="660"/>
      <c r="IO365" s="660"/>
      <c r="IP365" s="660"/>
      <c r="IQ365" s="660"/>
      <c r="IR365" s="660"/>
      <c r="IS365" s="660"/>
      <c r="IT365" s="660"/>
      <c r="IU365" s="660"/>
      <c r="IV365" s="660"/>
      <c r="IW365" s="660"/>
      <c r="IX365" s="660"/>
      <c r="IY365" s="660"/>
      <c r="IZ365" s="660"/>
      <c r="JA365" s="660"/>
      <c r="JB365" s="660"/>
      <c r="JC365" s="660"/>
      <c r="JD365" s="660"/>
      <c r="JE365" s="660"/>
      <c r="JF365" s="660"/>
      <c r="JG365" s="660"/>
      <c r="JH365" s="660"/>
      <c r="JI365" s="660"/>
      <c r="JJ365" s="660"/>
      <c r="JK365" s="660"/>
      <c r="JL365" s="660"/>
      <c r="JM365" s="660"/>
      <c r="JN365" s="660"/>
      <c r="JO365" s="660"/>
      <c r="JP365" s="660"/>
      <c r="JQ365" s="660"/>
      <c r="JR365" s="660"/>
      <c r="JS365" s="660"/>
      <c r="JT365" s="660"/>
      <c r="JU365" s="660"/>
      <c r="JV365" s="660"/>
      <c r="JW365" s="660"/>
      <c r="JX365" s="660"/>
      <c r="JY365" s="660"/>
      <c r="JZ365" s="660"/>
      <c r="KA365" s="660"/>
      <c r="KB365" s="660"/>
      <c r="KC365" s="660"/>
      <c r="KD365" s="660"/>
      <c r="KE365" s="660"/>
      <c r="KF365" s="660"/>
      <c r="KG365" s="660"/>
      <c r="KH365" s="660"/>
      <c r="KI365" s="660"/>
      <c r="KJ365" s="660"/>
      <c r="KK365" s="660"/>
      <c r="KL365" s="660"/>
      <c r="KM365" s="660"/>
      <c r="KN365" s="660"/>
      <c r="KO365" s="660"/>
      <c r="KP365" s="660"/>
      <c r="KQ365" s="660"/>
      <c r="KR365" s="660"/>
      <c r="KS365" s="660"/>
      <c r="KT365" s="660"/>
      <c r="KU365" s="660"/>
      <c r="KV365" s="660"/>
      <c r="KW365" s="660"/>
      <c r="KX365" s="660"/>
      <c r="KY365" s="660"/>
      <c r="KZ365" s="660"/>
      <c r="LA365" s="660"/>
      <c r="LB365" s="660"/>
      <c r="LC365" s="660"/>
      <c r="LD365" s="660"/>
      <c r="LE365" s="660"/>
      <c r="LF365" s="660"/>
      <c r="LG365" s="660"/>
      <c r="LH365" s="660"/>
      <c r="LI365" s="660"/>
      <c r="LJ365" s="660"/>
      <c r="LK365" s="660"/>
      <c r="LL365" s="660"/>
      <c r="LM365" s="660"/>
      <c r="LN365" s="660"/>
      <c r="LO365" s="660"/>
      <c r="LP365" s="660"/>
      <c r="LQ365" s="660"/>
      <c r="LR365" s="660"/>
      <c r="LS365" s="660"/>
      <c r="LT365" s="660"/>
      <c r="LU365" s="660"/>
      <c r="LV365" s="660"/>
      <c r="LW365" s="660"/>
      <c r="LX365" s="660"/>
      <c r="LY365" s="660"/>
      <c r="LZ365" s="660"/>
      <c r="MA365" s="660"/>
      <c r="MB365" s="660"/>
      <c r="MC365" s="660"/>
      <c r="MD365" s="660"/>
      <c r="ME365" s="660"/>
      <c r="MF365" s="660"/>
      <c r="MG365" s="660"/>
      <c r="MH365" s="660"/>
      <c r="MI365" s="660"/>
      <c r="MJ365" s="660"/>
      <c r="MK365" s="660"/>
      <c r="ML365" s="660"/>
      <c r="MM365" s="660"/>
      <c r="MN365" s="660"/>
      <c r="MO365" s="660"/>
      <c r="MP365" s="660"/>
      <c r="MQ365" s="660"/>
      <c r="MR365" s="660"/>
      <c r="MS365" s="660"/>
      <c r="MT365" s="660"/>
      <c r="MU365" s="660"/>
      <c r="MV365" s="660"/>
      <c r="MW365" s="660"/>
      <c r="MX365" s="660"/>
      <c r="MY365" s="660"/>
      <c r="MZ365" s="660"/>
      <c r="NA365" s="660"/>
      <c r="NB365" s="660"/>
      <c r="NC365" s="660"/>
      <c r="ND365" s="660"/>
      <c r="NE365" s="660"/>
      <c r="NF365" s="660"/>
      <c r="NG365" s="660"/>
      <c r="NH365" s="660"/>
      <c r="NI365" s="660"/>
      <c r="NJ365" s="660"/>
      <c r="NK365" s="660"/>
      <c r="NL365" s="660"/>
      <c r="NM365" s="660"/>
      <c r="NN365" s="660"/>
      <c r="NO365" s="660"/>
      <c r="NP365" s="660"/>
      <c r="NQ365" s="660"/>
      <c r="NR365" s="660"/>
      <c r="NS365" s="660"/>
      <c r="NT365" s="660"/>
      <c r="NU365" s="660"/>
      <c r="NV365" s="660"/>
      <c r="NW365" s="660"/>
      <c r="NX365" s="660"/>
      <c r="NY365" s="660"/>
      <c r="NZ365" s="660"/>
      <c r="OA365" s="660"/>
      <c r="OB365" s="660"/>
      <c r="OC365" s="660"/>
      <c r="OD365" s="660"/>
      <c r="OE365" s="660"/>
      <c r="OF365" s="660"/>
      <c r="OG365" s="660"/>
      <c r="OH365" s="660"/>
      <c r="OI365" s="660"/>
      <c r="OJ365" s="660"/>
      <c r="OK365" s="660"/>
      <c r="OL365" s="660"/>
      <c r="OM365" s="660"/>
      <c r="ON365" s="660"/>
      <c r="OO365" s="660"/>
      <c r="OP365" s="660"/>
      <c r="OQ365" s="660"/>
      <c r="OR365" s="660"/>
      <c r="OS365" s="660"/>
      <c r="OT365" s="660"/>
      <c r="OU365" s="660"/>
      <c r="OV365" s="660"/>
      <c r="OW365" s="660"/>
      <c r="OX365" s="660"/>
      <c r="OY365" s="660"/>
      <c r="OZ365" s="660"/>
      <c r="PA365" s="660"/>
      <c r="PB365" s="660"/>
      <c r="PC365" s="660"/>
      <c r="PD365" s="660"/>
      <c r="PE365" s="660"/>
      <c r="PF365" s="660"/>
      <c r="PG365" s="660"/>
      <c r="PH365" s="660"/>
      <c r="PI365" s="660"/>
      <c r="PJ365" s="660"/>
      <c r="PK365" s="660"/>
      <c r="PL365" s="660"/>
      <c r="PM365" s="660"/>
      <c r="PN365" s="660"/>
      <c r="PO365" s="660"/>
      <c r="PP365" s="660"/>
      <c r="PQ365" s="660"/>
      <c r="PR365" s="660"/>
      <c r="PS365" s="660"/>
      <c r="PT365" s="660"/>
      <c r="PU365" s="660"/>
      <c r="PV365" s="660"/>
      <c r="PW365" s="660"/>
      <c r="PX365" s="660"/>
      <c r="PY365" s="660"/>
      <c r="PZ365" s="660"/>
      <c r="QA365" s="660"/>
      <c r="QB365" s="660"/>
      <c r="QC365" s="660"/>
      <c r="QD365" s="660"/>
      <c r="QE365" s="660"/>
      <c r="QF365" s="660"/>
      <c r="QG365" s="660"/>
      <c r="QH365" s="660"/>
      <c r="QI365" s="660"/>
      <c r="QJ365" s="660"/>
      <c r="QK365" s="660"/>
      <c r="QL365" s="660"/>
      <c r="QM365" s="660"/>
      <c r="QN365" s="660"/>
      <c r="QO365" s="660"/>
      <c r="QP365" s="660"/>
      <c r="QQ365" s="660"/>
      <c r="QR365" s="660"/>
      <c r="QS365" s="660"/>
      <c r="QT365" s="660"/>
      <c r="QU365" s="660"/>
      <c r="QV365" s="660"/>
      <c r="QW365" s="660"/>
      <c r="QX365" s="660"/>
      <c r="QY365" s="660"/>
      <c r="QZ365" s="660"/>
      <c r="RA365" s="660"/>
      <c r="RB365" s="660"/>
      <c r="RC365" s="660"/>
      <c r="RD365" s="660"/>
      <c r="RE365" s="660"/>
      <c r="RF365" s="660"/>
      <c r="RG365" s="660"/>
      <c r="RH365" s="660"/>
      <c r="RI365" s="660"/>
      <c r="RJ365" s="660"/>
      <c r="RK365" s="660"/>
      <c r="RL365" s="660"/>
      <c r="RM365" s="660"/>
      <c r="RN365" s="660"/>
      <c r="RO365" s="660"/>
      <c r="RP365" s="660"/>
      <c r="RQ365" s="660"/>
      <c r="RR365" s="660"/>
      <c r="RS365" s="660"/>
      <c r="RT365" s="660"/>
      <c r="RU365" s="660"/>
      <c r="RV365" s="660"/>
      <c r="RW365" s="660"/>
      <c r="RX365" s="660"/>
      <c r="RY365" s="660"/>
      <c r="RZ365" s="660"/>
      <c r="SA365" s="660"/>
      <c r="SB365" s="660"/>
      <c r="SC365" s="660"/>
      <c r="SD365" s="660"/>
      <c r="SE365" s="660"/>
      <c r="SF365" s="660"/>
      <c r="SG365" s="660"/>
      <c r="SH365" s="660"/>
      <c r="SI365" s="660"/>
      <c r="SJ365" s="660"/>
      <c r="SK365" s="660"/>
      <c r="SL365" s="660"/>
      <c r="SM365" s="660"/>
      <c r="SN365" s="660"/>
      <c r="SO365" s="660"/>
      <c r="SP365" s="660"/>
      <c r="SQ365" s="660"/>
      <c r="SR365" s="660"/>
      <c r="SS365" s="660"/>
      <c r="ST365" s="660"/>
      <c r="SU365" s="660"/>
      <c r="SV365" s="660"/>
      <c r="SW365" s="660"/>
      <c r="SX365" s="660"/>
      <c r="SY365" s="660"/>
      <c r="SZ365" s="660"/>
      <c r="TA365" s="660"/>
      <c r="TB365" s="660"/>
      <c r="TC365" s="660"/>
      <c r="TD365" s="660"/>
      <c r="TE365" s="660"/>
      <c r="TF365" s="660"/>
      <c r="TG365" s="660"/>
      <c r="TH365" s="660"/>
      <c r="TI365" s="660"/>
      <c r="TJ365" s="660"/>
      <c r="TK365" s="660"/>
      <c r="TL365" s="660"/>
      <c r="TM365" s="660"/>
      <c r="TN365" s="660"/>
      <c r="TO365" s="660"/>
      <c r="TP365" s="660"/>
      <c r="TQ365" s="660"/>
      <c r="TR365" s="660"/>
      <c r="TS365" s="660"/>
      <c r="TT365" s="660"/>
      <c r="TU365" s="660"/>
      <c r="TV365" s="660"/>
      <c r="TW365" s="660"/>
      <c r="TX365" s="660"/>
      <c r="TY365" s="660"/>
      <c r="TZ365" s="660"/>
      <c r="UA365" s="660"/>
      <c r="UB365" s="660"/>
      <c r="UC365" s="660"/>
      <c r="UD365" s="660"/>
      <c r="UE365" s="660"/>
      <c r="UF365" s="660"/>
      <c r="UG365" s="660"/>
      <c r="UH365" s="660"/>
      <c r="UI365" s="660"/>
      <c r="UJ365" s="660"/>
      <c r="UK365" s="660"/>
      <c r="UL365" s="660"/>
      <c r="UM365" s="660"/>
      <c r="UN365" s="660"/>
      <c r="UO365" s="660"/>
      <c r="UP365" s="660"/>
      <c r="UQ365" s="660"/>
      <c r="UR365" s="660"/>
      <c r="US365" s="660"/>
      <c r="UT365" s="660"/>
      <c r="UU365" s="660"/>
      <c r="UV365" s="660"/>
      <c r="UW365" s="660"/>
      <c r="UX365" s="660"/>
      <c r="UY365" s="660"/>
      <c r="UZ365" s="660"/>
      <c r="VA365" s="660"/>
      <c r="VB365" s="660"/>
      <c r="VC365" s="660"/>
      <c r="VD365" s="660"/>
      <c r="VE365" s="660"/>
      <c r="VF365" s="660"/>
      <c r="VG365" s="660"/>
      <c r="VH365" s="660"/>
      <c r="VI365" s="660"/>
      <c r="VJ365" s="660"/>
      <c r="VK365" s="660"/>
      <c r="VL365" s="660"/>
      <c r="VM365" s="660"/>
      <c r="VN365" s="660"/>
      <c r="VO365" s="660"/>
      <c r="VP365" s="660"/>
      <c r="VQ365" s="660"/>
      <c r="VR365" s="660"/>
      <c r="VS365" s="660"/>
      <c r="VT365" s="660"/>
      <c r="VU365" s="660"/>
      <c r="VV365" s="660"/>
      <c r="VW365" s="660"/>
      <c r="VX365" s="660"/>
      <c r="VY365" s="660"/>
      <c r="VZ365" s="660"/>
      <c r="WA365" s="660"/>
      <c r="WB365" s="660"/>
      <c r="WC365" s="660"/>
      <c r="WD365" s="660"/>
      <c r="WE365" s="660"/>
      <c r="WF365" s="660"/>
      <c r="WG365" s="660"/>
      <c r="WH365" s="660"/>
      <c r="WI365" s="660"/>
      <c r="WJ365" s="660"/>
      <c r="WK365" s="660"/>
      <c r="WL365" s="660"/>
      <c r="WM365" s="660"/>
      <c r="WN365" s="660"/>
      <c r="WO365" s="660"/>
      <c r="WP365" s="660"/>
      <c r="WQ365" s="660"/>
      <c r="WR365" s="660"/>
      <c r="WS365" s="660"/>
      <c r="WT365" s="660"/>
      <c r="WU365" s="660"/>
      <c r="WV365" s="660"/>
      <c r="WW365" s="660"/>
      <c r="WX365" s="660"/>
      <c r="WY365" s="660"/>
      <c r="WZ365" s="660"/>
      <c r="XA365" s="660"/>
      <c r="XB365" s="660"/>
      <c r="XC365" s="660"/>
      <c r="XD365" s="660"/>
      <c r="XE365" s="660"/>
      <c r="XF365" s="660"/>
      <c r="XG365" s="660"/>
      <c r="XH365" s="660"/>
      <c r="XI365" s="660"/>
      <c r="XJ365" s="660"/>
      <c r="XK365" s="660"/>
      <c r="XL365" s="660"/>
      <c r="XM365" s="660"/>
      <c r="XN365" s="660"/>
      <c r="XO365" s="660"/>
      <c r="XP365" s="660"/>
      <c r="XQ365" s="660"/>
      <c r="XR365" s="660"/>
      <c r="XS365" s="660"/>
      <c r="XT365" s="660"/>
      <c r="XU365" s="660"/>
      <c r="XV365" s="660"/>
      <c r="XW365" s="660"/>
      <c r="XX365" s="660"/>
      <c r="XY365" s="660"/>
      <c r="XZ365" s="660"/>
      <c r="YA365" s="660"/>
      <c r="YB365" s="660"/>
      <c r="YC365" s="660"/>
      <c r="YD365" s="660"/>
      <c r="YE365" s="660"/>
      <c r="YF365" s="660"/>
      <c r="YG365" s="660"/>
      <c r="YH365" s="660"/>
      <c r="YI365" s="660"/>
      <c r="YJ365" s="660"/>
      <c r="YK365" s="660"/>
      <c r="YL365" s="660"/>
      <c r="YM365" s="660"/>
      <c r="YN365" s="660"/>
      <c r="YO365" s="660"/>
      <c r="YP365" s="660"/>
      <c r="YQ365" s="660"/>
      <c r="YR365" s="660"/>
      <c r="YS365" s="660"/>
      <c r="YT365" s="660"/>
      <c r="YU365" s="660"/>
      <c r="YV365" s="660"/>
      <c r="YW365" s="660"/>
      <c r="YX365" s="660"/>
      <c r="YY365" s="660"/>
      <c r="YZ365" s="660"/>
      <c r="ZA365" s="660"/>
      <c r="ZB365" s="660"/>
      <c r="ZC365" s="660"/>
      <c r="ZD365" s="660"/>
      <c r="ZE365" s="660"/>
      <c r="ZF365" s="660"/>
      <c r="ZG365" s="660"/>
      <c r="ZH365" s="660"/>
      <c r="ZI365" s="660"/>
      <c r="ZJ365" s="660"/>
      <c r="ZK365" s="660"/>
      <c r="ZL365" s="660"/>
      <c r="ZM365" s="660"/>
      <c r="ZN365" s="660"/>
      <c r="ZO365" s="660"/>
      <c r="ZP365" s="660"/>
      <c r="ZQ365" s="660"/>
      <c r="ZR365" s="660"/>
      <c r="ZS365" s="660"/>
      <c r="ZT365" s="660"/>
      <c r="ZU365" s="660"/>
      <c r="ZV365" s="660"/>
      <c r="ZW365" s="660"/>
      <c r="ZX365" s="660"/>
      <c r="ZY365" s="660"/>
      <c r="ZZ365" s="660"/>
      <c r="AAA365" s="660"/>
      <c r="AAB365" s="660"/>
      <c r="AAC365" s="660"/>
      <c r="AAD365" s="660"/>
      <c r="AAE365" s="660"/>
      <c r="AAF365" s="660"/>
      <c r="AAG365" s="660"/>
      <c r="AAH365" s="660"/>
      <c r="AAI365" s="660"/>
      <c r="AAJ365" s="660"/>
      <c r="AAK365" s="660"/>
      <c r="AAL365" s="660"/>
      <c r="AAM365" s="660"/>
      <c r="AAN365" s="660"/>
      <c r="AAO365" s="660"/>
      <c r="AAP365" s="660"/>
      <c r="AAQ365" s="660"/>
      <c r="AAR365" s="660"/>
      <c r="AAS365" s="660"/>
      <c r="AAT365" s="660"/>
      <c r="AAU365" s="660"/>
      <c r="AAV365" s="660"/>
      <c r="AAW365" s="660"/>
      <c r="AAX365" s="660"/>
      <c r="AAY365" s="660"/>
      <c r="AAZ365" s="660"/>
      <c r="ABA365" s="660"/>
      <c r="ABB365" s="660"/>
      <c r="ABC365" s="660"/>
      <c r="ABD365" s="660"/>
      <c r="ABE365" s="660"/>
      <c r="ABF365" s="660"/>
      <c r="ABG365" s="660"/>
      <c r="ABH365" s="660"/>
      <c r="ABI365" s="660"/>
      <c r="ABJ365" s="660"/>
      <c r="ABK365" s="660"/>
      <c r="ABL365" s="660"/>
      <c r="ABM365" s="660"/>
      <c r="ABN365" s="660"/>
      <c r="ABO365" s="660"/>
      <c r="ABP365" s="660"/>
      <c r="ABQ365" s="660"/>
      <c r="ABR365" s="660"/>
      <c r="ABS365" s="660"/>
      <c r="ABT365" s="660"/>
      <c r="ABU365" s="660"/>
      <c r="ABV365" s="660"/>
      <c r="ABW365" s="660"/>
      <c r="ABX365" s="660"/>
      <c r="ABY365" s="660"/>
      <c r="ABZ365" s="660"/>
      <c r="ACA365" s="660"/>
      <c r="ACB365" s="660"/>
      <c r="ACC365" s="660"/>
      <c r="ACD365" s="660"/>
      <c r="ACE365" s="660"/>
      <c r="ACF365" s="660"/>
      <c r="ACG365" s="660"/>
      <c r="ACH365" s="660"/>
      <c r="ACI365" s="660"/>
      <c r="ACJ365" s="660"/>
      <c r="ACK365" s="660"/>
      <c r="ACL365" s="660"/>
      <c r="ACM365" s="660"/>
      <c r="ACN365" s="660"/>
      <c r="ACO365" s="660"/>
      <c r="ACP365" s="660"/>
      <c r="ACQ365" s="660"/>
      <c r="ACR365" s="660"/>
      <c r="ACS365" s="660"/>
      <c r="ACT365" s="660"/>
      <c r="ACU365" s="660"/>
      <c r="ACV365" s="660"/>
      <c r="ACW365" s="660"/>
      <c r="ACX365" s="660"/>
      <c r="ACY365" s="660"/>
      <c r="ACZ365" s="660"/>
      <c r="ADA365" s="660"/>
      <c r="ADB365" s="660"/>
      <c r="ADC365" s="660"/>
      <c r="ADD365" s="660"/>
      <c r="ADE365" s="660"/>
      <c r="ADF365" s="660"/>
      <c r="ADG365" s="660"/>
      <c r="ADH365" s="660"/>
      <c r="ADI365" s="660"/>
      <c r="ADJ365" s="660"/>
      <c r="ADK365" s="660"/>
      <c r="ADL365" s="660"/>
      <c r="ADM365" s="660"/>
      <c r="ADN365" s="660"/>
      <c r="ADO365" s="660"/>
      <c r="ADP365" s="660"/>
      <c r="ADQ365" s="660"/>
      <c r="ADR365" s="660"/>
      <c r="ADS365" s="660"/>
      <c r="ADT365" s="660"/>
      <c r="ADU365" s="660"/>
      <c r="ADV365" s="660"/>
      <c r="ADW365" s="660"/>
      <c r="ADX365" s="660"/>
      <c r="ADY365" s="660"/>
      <c r="ADZ365" s="660"/>
      <c r="AEA365" s="660"/>
      <c r="AEB365" s="660"/>
      <c r="AEC365" s="660"/>
      <c r="AED365" s="660"/>
      <c r="AEE365" s="660"/>
      <c r="AEF365" s="660"/>
      <c r="AEG365" s="660"/>
      <c r="AEH365" s="660"/>
      <c r="AEI365" s="660"/>
      <c r="AEJ365" s="660"/>
      <c r="AEK365" s="660"/>
      <c r="AEL365" s="660"/>
      <c r="AEM365" s="660"/>
      <c r="AEN365" s="660"/>
      <c r="AEO365" s="660"/>
      <c r="AEP365" s="660"/>
      <c r="AEQ365" s="660"/>
      <c r="AER365" s="660"/>
      <c r="AES365" s="660"/>
      <c r="AET365" s="660"/>
      <c r="AEU365" s="660"/>
      <c r="AEV365" s="660"/>
      <c r="AEW365" s="660"/>
      <c r="AEX365" s="660"/>
      <c r="AEY365" s="660"/>
      <c r="AEZ365" s="660"/>
      <c r="AFA365" s="660"/>
      <c r="AFB365" s="660"/>
      <c r="AFC365" s="660"/>
      <c r="AFD365" s="660"/>
      <c r="AFE365" s="660"/>
      <c r="AFF365" s="660"/>
      <c r="AFG365" s="660"/>
      <c r="AFH365" s="660"/>
      <c r="AFI365" s="660"/>
      <c r="AFJ365" s="660"/>
      <c r="AFK365" s="660"/>
      <c r="AFL365" s="660"/>
      <c r="AFM365" s="660"/>
      <c r="AFN365" s="660"/>
      <c r="AFO365" s="660"/>
      <c r="AFP365" s="660"/>
      <c r="AFQ365" s="660"/>
      <c r="AFR365" s="660"/>
      <c r="AFS365" s="660"/>
      <c r="AFT365" s="660"/>
      <c r="AFU365" s="660"/>
      <c r="AFV365" s="660"/>
      <c r="AFW365" s="660"/>
      <c r="AFX365" s="660"/>
      <c r="AFY365" s="660"/>
      <c r="AFZ365" s="660"/>
      <c r="AGA365" s="660"/>
      <c r="AGB365" s="660"/>
      <c r="AGC365" s="660"/>
      <c r="AGD365" s="660"/>
      <c r="AGE365" s="660"/>
      <c r="AGF365" s="660"/>
      <c r="AGG365" s="660"/>
      <c r="AGH365" s="660"/>
      <c r="AGI365" s="660"/>
      <c r="AGJ365" s="660"/>
      <c r="AGK365" s="660"/>
      <c r="AGL365" s="660"/>
      <c r="AGM365" s="660"/>
      <c r="AGN365" s="660"/>
      <c r="AGO365" s="660"/>
      <c r="AGP365" s="660"/>
      <c r="AGQ365" s="660"/>
      <c r="AGR365" s="660"/>
      <c r="AGS365" s="660"/>
      <c r="AGT365" s="660"/>
      <c r="AGU365" s="660"/>
      <c r="AGV365" s="660"/>
      <c r="AGW365" s="660"/>
      <c r="AGX365" s="660"/>
      <c r="AGY365" s="660"/>
      <c r="AGZ365" s="660"/>
      <c r="AHA365" s="660"/>
      <c r="AHB365" s="660"/>
      <c r="AHC365" s="660"/>
      <c r="AHD365" s="660"/>
      <c r="AHE365" s="660"/>
      <c r="AHF365" s="660"/>
      <c r="AHG365" s="660"/>
      <c r="AHH365" s="660"/>
      <c r="AHI365" s="660"/>
      <c r="AHJ365" s="660"/>
      <c r="AHK365" s="660"/>
      <c r="AHL365" s="660"/>
      <c r="AHM365" s="660"/>
      <c r="AHN365" s="660"/>
      <c r="AHO365" s="660"/>
      <c r="AHP365" s="660"/>
      <c r="AHQ365" s="660"/>
      <c r="AHR365" s="660"/>
      <c r="AHS365" s="660"/>
      <c r="AHT365" s="660"/>
      <c r="AHU365" s="660"/>
      <c r="AHV365" s="660"/>
      <c r="AHW365" s="660"/>
      <c r="AHX365" s="660"/>
      <c r="AHY365" s="660"/>
      <c r="AHZ365" s="660"/>
      <c r="AIA365" s="660"/>
      <c r="AIB365" s="660"/>
      <c r="AIC365" s="660"/>
      <c r="AID365" s="660"/>
      <c r="AIE365" s="660"/>
      <c r="AIF365" s="660"/>
      <c r="AIG365" s="660"/>
      <c r="AIH365" s="660"/>
      <c r="AII365" s="660"/>
      <c r="AIJ365" s="660"/>
      <c r="AIK365" s="660"/>
      <c r="AIL365" s="660"/>
      <c r="AIM365" s="660"/>
      <c r="AIN365" s="660"/>
      <c r="AIO365" s="660"/>
      <c r="AIP365" s="660"/>
      <c r="AIQ365" s="660"/>
      <c r="AIR365" s="660"/>
      <c r="AIS365" s="660"/>
      <c r="AIT365" s="660"/>
      <c r="AIU365" s="660"/>
      <c r="AIV365" s="660"/>
      <c r="AIW365" s="660"/>
      <c r="AIX365" s="660"/>
      <c r="AIY365" s="660"/>
      <c r="AIZ365" s="660"/>
      <c r="AJA365" s="660"/>
      <c r="AJB365" s="660"/>
      <c r="AJC365" s="660"/>
      <c r="AJD365" s="660"/>
      <c r="AJE365" s="660"/>
      <c r="AJF365" s="660"/>
      <c r="AJG365" s="660"/>
      <c r="AJH365" s="660"/>
      <c r="AJI365" s="660"/>
      <c r="AJJ365" s="660"/>
      <c r="AJK365" s="660"/>
      <c r="AJL365" s="660"/>
      <c r="AJM365" s="660"/>
      <c r="AJN365" s="660"/>
      <c r="AJO365" s="660"/>
      <c r="AJP365" s="660"/>
      <c r="AJQ365" s="660"/>
      <c r="AJR365" s="660"/>
      <c r="AJS365" s="660"/>
      <c r="AJT365" s="660"/>
      <c r="AJU365" s="660"/>
      <c r="AJV365" s="660"/>
      <c r="AJW365" s="660"/>
      <c r="AJX365" s="660"/>
      <c r="AJY365" s="660"/>
      <c r="AJZ365" s="660"/>
      <c r="AKA365" s="660"/>
      <c r="AKB365" s="660"/>
      <c r="AKC365" s="660"/>
      <c r="AKD365" s="660"/>
      <c r="AKE365" s="660"/>
      <c r="AKF365" s="660"/>
      <c r="AKG365" s="660"/>
      <c r="AKH365" s="660"/>
      <c r="AKI365" s="660"/>
      <c r="AKJ365" s="660"/>
      <c r="AKK365" s="660"/>
      <c r="AKL365" s="660"/>
      <c r="AKM365" s="660"/>
      <c r="AKN365" s="660"/>
      <c r="AKO365" s="660"/>
      <c r="AKP365" s="660"/>
      <c r="AKQ365" s="660"/>
      <c r="AKR365" s="660"/>
      <c r="AKS365" s="660"/>
      <c r="AKT365" s="660"/>
      <c r="AKU365" s="660"/>
      <c r="AKV365" s="660"/>
      <c r="AKW365" s="660"/>
      <c r="AKX365" s="660"/>
      <c r="AKY365" s="660"/>
      <c r="AKZ365" s="660"/>
      <c r="ALA365" s="660"/>
      <c r="ALB365" s="660"/>
      <c r="ALC365" s="660"/>
      <c r="ALD365" s="660"/>
      <c r="ALE365" s="660"/>
      <c r="ALF365" s="660"/>
      <c r="ALG365" s="660"/>
      <c r="ALH365" s="660"/>
      <c r="ALI365" s="660"/>
      <c r="ALJ365" s="660"/>
      <c r="ALK365" s="660"/>
      <c r="ALL365" s="660"/>
      <c r="ALM365" s="660"/>
      <c r="ALN365" s="660"/>
      <c r="ALO365" s="660"/>
      <c r="ALP365" s="660"/>
      <c r="ALQ365" s="660"/>
      <c r="ALR365" s="660"/>
      <c r="ALS365" s="660"/>
      <c r="ALT365" s="660"/>
      <c r="ALU365" s="660"/>
      <c r="ALV365" s="660"/>
      <c r="ALW365" s="660"/>
      <c r="ALX365" s="660"/>
      <c r="ALY365" s="660"/>
      <c r="ALZ365" s="660"/>
      <c r="AMA365" s="660"/>
      <c r="AMB365" s="660"/>
      <c r="AMC365" s="660"/>
      <c r="AMD365" s="660"/>
      <c r="AME365" s="660"/>
      <c r="AMF365" s="660"/>
      <c r="AMG365" s="660"/>
      <c r="AMH365" s="660"/>
      <c r="AMI365" s="660"/>
      <c r="AMJ365" s="660"/>
      <c r="AMK365" s="660"/>
      <c r="AML365" s="660"/>
      <c r="AMM365" s="660"/>
      <c r="AMN365" s="660"/>
      <c r="AMO365" s="660"/>
      <c r="AMP365" s="660"/>
      <c r="AMQ365" s="660"/>
    </row>
    <row r="366" s="661" customFormat="1" ht="30.75" customHeight="1">
      <c r="B366" s="662"/>
      <c r="C366" s="662"/>
      <c r="D366" s="662"/>
      <c r="E366" s="662"/>
      <c r="G366" s="663"/>
      <c r="H366" s="664"/>
      <c r="J366" s="665"/>
      <c r="K366" s="666"/>
      <c r="L366" s="667"/>
      <c r="M366" s="668"/>
      <c r="N366" s="668"/>
      <c r="O366" s="668"/>
      <c r="P366" s="668"/>
      <c r="Q366" s="669"/>
      <c r="R366" s="669"/>
      <c r="S366" s="670"/>
      <c r="T366" s="671"/>
      <c r="U366" s="672"/>
      <c r="V366" s="673"/>
      <c r="W366" s="674"/>
      <c r="X366" s="675"/>
      <c r="Y366" s="676"/>
      <c r="Z366" s="677"/>
      <c r="AA366" s="678"/>
      <c r="AB366" s="679"/>
      <c r="AC366" s="680"/>
      <c r="AD366" s="681"/>
      <c r="AE366" s="682"/>
      <c r="AF366" s="683"/>
      <c r="AG366" s="684"/>
      <c r="AH366" s="669"/>
      <c r="AI366" s="676"/>
      <c r="AJ366" s="676"/>
      <c r="AK366" s="669"/>
      <c r="AL366" s="669"/>
      <c r="AM366" s="660"/>
      <c r="AN366" s="660"/>
      <c r="AO366" s="660"/>
      <c r="AP366" s="660"/>
      <c r="AQ366" s="660"/>
      <c r="AR366" s="660"/>
      <c r="AS366" s="660"/>
      <c r="AT366" s="660"/>
      <c r="AU366" s="660"/>
      <c r="AV366" s="660"/>
      <c r="AW366" s="660"/>
      <c r="AX366" s="660"/>
      <c r="AY366" s="660"/>
      <c r="AZ366" s="660"/>
      <c r="BA366" s="660"/>
      <c r="BB366" s="660"/>
      <c r="BC366" s="660"/>
      <c r="BD366" s="660"/>
      <c r="BE366" s="660"/>
      <c r="BF366" s="660"/>
      <c r="BG366" s="660"/>
      <c r="BH366" s="660"/>
      <c r="BI366" s="660"/>
      <c r="BJ366" s="660"/>
      <c r="BK366" s="660"/>
      <c r="BL366" s="660"/>
      <c r="BM366" s="660"/>
      <c r="BN366" s="660"/>
      <c r="BO366" s="660"/>
      <c r="BP366" s="660"/>
      <c r="BQ366" s="660"/>
      <c r="BR366" s="660"/>
      <c r="BS366" s="660"/>
      <c r="BT366" s="660"/>
      <c r="BU366" s="660"/>
      <c r="BV366" s="660"/>
      <c r="BW366" s="660"/>
      <c r="BX366" s="660"/>
      <c r="BY366" s="660"/>
      <c r="BZ366" s="660"/>
      <c r="CA366" s="660"/>
      <c r="CB366" s="660"/>
      <c r="CC366" s="660"/>
      <c r="CD366" s="660"/>
      <c r="CE366" s="660"/>
      <c r="CF366" s="660"/>
      <c r="CG366" s="660"/>
      <c r="CH366" s="660"/>
      <c r="CI366" s="660"/>
      <c r="CJ366" s="660"/>
      <c r="CK366" s="660"/>
      <c r="CL366" s="660"/>
      <c r="CM366" s="660"/>
      <c r="CN366" s="660"/>
      <c r="CO366" s="660"/>
      <c r="CP366" s="660"/>
      <c r="CQ366" s="660"/>
      <c r="CR366" s="660"/>
      <c r="CS366" s="660"/>
      <c r="CT366" s="660"/>
      <c r="CU366" s="660"/>
      <c r="CV366" s="660"/>
      <c r="CW366" s="660"/>
      <c r="CX366" s="660"/>
      <c r="CY366" s="660"/>
      <c r="CZ366" s="660"/>
      <c r="DA366" s="660"/>
      <c r="DB366" s="660"/>
      <c r="DC366" s="660"/>
      <c r="DD366" s="660"/>
      <c r="DE366" s="660"/>
      <c r="DF366" s="660"/>
      <c r="DG366" s="660"/>
      <c r="DH366" s="660"/>
      <c r="DI366" s="660"/>
      <c r="DJ366" s="660"/>
      <c r="DK366" s="660"/>
      <c r="DL366" s="660"/>
      <c r="DM366" s="660"/>
      <c r="DN366" s="660"/>
      <c r="DO366" s="660"/>
      <c r="DP366" s="660"/>
      <c r="DQ366" s="660"/>
      <c r="DR366" s="660"/>
      <c r="DS366" s="660"/>
      <c r="DT366" s="660"/>
      <c r="DU366" s="660"/>
      <c r="DV366" s="660"/>
      <c r="DW366" s="660"/>
      <c r="DX366" s="660"/>
      <c r="DY366" s="660"/>
      <c r="DZ366" s="660"/>
      <c r="EA366" s="660"/>
      <c r="EB366" s="660"/>
      <c r="EC366" s="660"/>
      <c r="ED366" s="660"/>
      <c r="EE366" s="660"/>
      <c r="EF366" s="660"/>
      <c r="EG366" s="660"/>
      <c r="EH366" s="660"/>
      <c r="EI366" s="660"/>
      <c r="EJ366" s="660"/>
      <c r="EK366" s="660"/>
      <c r="EL366" s="660"/>
      <c r="EM366" s="660"/>
      <c r="EN366" s="660"/>
      <c r="EO366" s="660"/>
      <c r="EP366" s="660"/>
      <c r="EQ366" s="660"/>
      <c r="ER366" s="660"/>
      <c r="ES366" s="660"/>
      <c r="ET366" s="660"/>
      <c r="EU366" s="660"/>
      <c r="EV366" s="660"/>
      <c r="EW366" s="660"/>
      <c r="EX366" s="660"/>
      <c r="EY366" s="660"/>
      <c r="EZ366" s="660"/>
      <c r="FA366" s="660"/>
      <c r="FB366" s="660"/>
      <c r="FC366" s="660"/>
      <c r="FD366" s="660"/>
      <c r="FE366" s="660"/>
      <c r="FF366" s="660"/>
      <c r="FG366" s="660"/>
      <c r="FH366" s="660"/>
      <c r="FI366" s="660"/>
      <c r="FJ366" s="660"/>
      <c r="FK366" s="660"/>
      <c r="FL366" s="660"/>
      <c r="FM366" s="660"/>
      <c r="FN366" s="660"/>
      <c r="FO366" s="660"/>
      <c r="FP366" s="660"/>
      <c r="FQ366" s="660"/>
      <c r="FR366" s="660"/>
      <c r="FS366" s="660"/>
      <c r="FT366" s="660"/>
      <c r="FU366" s="660"/>
      <c r="FV366" s="660"/>
      <c r="FW366" s="660"/>
      <c r="FX366" s="660"/>
      <c r="FY366" s="660"/>
      <c r="FZ366" s="660"/>
      <c r="GA366" s="660"/>
      <c r="GB366" s="660"/>
      <c r="GC366" s="660"/>
      <c r="GD366" s="660"/>
      <c r="GE366" s="660"/>
      <c r="GF366" s="660"/>
      <c r="GG366" s="660"/>
      <c r="GH366" s="660"/>
      <c r="GI366" s="660"/>
      <c r="GJ366" s="660"/>
      <c r="GK366" s="660"/>
      <c r="GL366" s="660"/>
      <c r="GM366" s="660"/>
      <c r="GN366" s="660"/>
      <c r="GO366" s="660"/>
      <c r="GP366" s="660"/>
      <c r="GQ366" s="660"/>
      <c r="GR366" s="660"/>
      <c r="GS366" s="660"/>
      <c r="GT366" s="660"/>
      <c r="GU366" s="660"/>
      <c r="GV366" s="660"/>
      <c r="GW366" s="660"/>
      <c r="GX366" s="660"/>
      <c r="GY366" s="660"/>
      <c r="GZ366" s="660"/>
      <c r="HA366" s="660"/>
      <c r="HB366" s="660"/>
      <c r="HC366" s="660"/>
      <c r="HD366" s="660"/>
      <c r="HE366" s="660"/>
      <c r="HF366" s="660"/>
      <c r="HG366" s="660"/>
      <c r="HH366" s="660"/>
      <c r="HI366" s="660"/>
      <c r="HJ366" s="660"/>
      <c r="HK366" s="660"/>
      <c r="HL366" s="660"/>
      <c r="HM366" s="660"/>
      <c r="HN366" s="660"/>
      <c r="HO366" s="660"/>
      <c r="HP366" s="660"/>
      <c r="HQ366" s="660"/>
      <c r="HR366" s="660"/>
      <c r="HS366" s="660"/>
      <c r="HT366" s="660"/>
      <c r="HU366" s="660"/>
      <c r="HV366" s="660"/>
      <c r="HW366" s="660"/>
      <c r="HX366" s="660"/>
      <c r="HY366" s="660"/>
      <c r="HZ366" s="660"/>
      <c r="IA366" s="660"/>
      <c r="IB366" s="660"/>
      <c r="IC366" s="660"/>
      <c r="ID366" s="660"/>
      <c r="IE366" s="660"/>
      <c r="IF366" s="660"/>
      <c r="IG366" s="660"/>
      <c r="IH366" s="660"/>
      <c r="II366" s="660"/>
      <c r="IJ366" s="660"/>
      <c r="IK366" s="660"/>
      <c r="IL366" s="660"/>
      <c r="IM366" s="660"/>
      <c r="IN366" s="660"/>
      <c r="IO366" s="660"/>
      <c r="IP366" s="660"/>
      <c r="IQ366" s="660"/>
      <c r="IR366" s="660"/>
      <c r="IS366" s="660"/>
      <c r="IT366" s="660"/>
      <c r="IU366" s="660"/>
      <c r="IV366" s="660"/>
      <c r="IW366" s="660"/>
      <c r="IX366" s="660"/>
      <c r="IY366" s="660"/>
      <c r="IZ366" s="660"/>
      <c r="JA366" s="660"/>
      <c r="JB366" s="660"/>
      <c r="JC366" s="660"/>
      <c r="JD366" s="660"/>
      <c r="JE366" s="660"/>
      <c r="JF366" s="660"/>
      <c r="JG366" s="660"/>
      <c r="JH366" s="660"/>
      <c r="JI366" s="660"/>
      <c r="JJ366" s="660"/>
      <c r="JK366" s="660"/>
      <c r="JL366" s="660"/>
      <c r="JM366" s="660"/>
      <c r="JN366" s="660"/>
      <c r="JO366" s="660"/>
      <c r="JP366" s="660"/>
      <c r="JQ366" s="660"/>
      <c r="JR366" s="660"/>
      <c r="JS366" s="660"/>
      <c r="JT366" s="660"/>
      <c r="JU366" s="660"/>
      <c r="JV366" s="660"/>
      <c r="JW366" s="660"/>
      <c r="JX366" s="660"/>
      <c r="JY366" s="660"/>
      <c r="JZ366" s="660"/>
      <c r="KA366" s="660"/>
      <c r="KB366" s="660"/>
      <c r="KC366" s="660"/>
      <c r="KD366" s="660"/>
      <c r="KE366" s="660"/>
      <c r="KF366" s="660"/>
      <c r="KG366" s="660"/>
      <c r="KH366" s="660"/>
      <c r="KI366" s="660"/>
      <c r="KJ366" s="660"/>
      <c r="KK366" s="660"/>
      <c r="KL366" s="660"/>
      <c r="KM366" s="660"/>
      <c r="KN366" s="660"/>
      <c r="KO366" s="660"/>
      <c r="KP366" s="660"/>
      <c r="KQ366" s="660"/>
      <c r="KR366" s="660"/>
      <c r="KS366" s="660"/>
      <c r="KT366" s="660"/>
      <c r="KU366" s="660"/>
      <c r="KV366" s="660"/>
      <c r="KW366" s="660"/>
      <c r="KX366" s="660"/>
      <c r="KY366" s="660"/>
      <c r="KZ366" s="660"/>
      <c r="LA366" s="660"/>
      <c r="LB366" s="660"/>
      <c r="LC366" s="660"/>
      <c r="LD366" s="660"/>
      <c r="LE366" s="660"/>
      <c r="LF366" s="660"/>
      <c r="LG366" s="660"/>
      <c r="LH366" s="660"/>
      <c r="LI366" s="660"/>
      <c r="LJ366" s="660"/>
      <c r="LK366" s="660"/>
      <c r="LL366" s="660"/>
      <c r="LM366" s="660"/>
      <c r="LN366" s="660"/>
      <c r="LO366" s="660"/>
      <c r="LP366" s="660"/>
      <c r="LQ366" s="660"/>
      <c r="LR366" s="660"/>
      <c r="LS366" s="660"/>
      <c r="LT366" s="660"/>
      <c r="LU366" s="660"/>
      <c r="LV366" s="660"/>
      <c r="LW366" s="660"/>
      <c r="LX366" s="660"/>
      <c r="LY366" s="660"/>
      <c r="LZ366" s="660"/>
      <c r="MA366" s="660"/>
      <c r="MB366" s="660"/>
      <c r="MC366" s="660"/>
      <c r="MD366" s="660"/>
      <c r="ME366" s="660"/>
      <c r="MF366" s="660"/>
      <c r="MG366" s="660"/>
      <c r="MH366" s="660"/>
      <c r="MI366" s="660"/>
      <c r="MJ366" s="660"/>
      <c r="MK366" s="660"/>
      <c r="ML366" s="660"/>
      <c r="MM366" s="660"/>
      <c r="MN366" s="660"/>
      <c r="MO366" s="660"/>
      <c r="MP366" s="660"/>
      <c r="MQ366" s="660"/>
      <c r="MR366" s="660"/>
      <c r="MS366" s="660"/>
      <c r="MT366" s="660"/>
      <c r="MU366" s="660"/>
      <c r="MV366" s="660"/>
      <c r="MW366" s="660"/>
      <c r="MX366" s="660"/>
      <c r="MY366" s="660"/>
      <c r="MZ366" s="660"/>
      <c r="NA366" s="660"/>
      <c r="NB366" s="660"/>
      <c r="NC366" s="660"/>
      <c r="ND366" s="660"/>
      <c r="NE366" s="660"/>
      <c r="NF366" s="660"/>
      <c r="NG366" s="660"/>
      <c r="NH366" s="660"/>
      <c r="NI366" s="660"/>
      <c r="NJ366" s="660"/>
      <c r="NK366" s="660"/>
      <c r="NL366" s="660"/>
      <c r="NM366" s="660"/>
      <c r="NN366" s="660"/>
      <c r="NO366" s="660"/>
      <c r="NP366" s="660"/>
      <c r="NQ366" s="660"/>
      <c r="NR366" s="660"/>
      <c r="NS366" s="660"/>
      <c r="NT366" s="660"/>
      <c r="NU366" s="660"/>
      <c r="NV366" s="660"/>
      <c r="NW366" s="660"/>
      <c r="NX366" s="660"/>
      <c r="NY366" s="660"/>
      <c r="NZ366" s="660"/>
      <c r="OA366" s="660"/>
      <c r="OB366" s="660"/>
      <c r="OC366" s="660"/>
      <c r="OD366" s="660"/>
      <c r="OE366" s="660"/>
      <c r="OF366" s="660"/>
      <c r="OG366" s="660"/>
      <c r="OH366" s="660"/>
      <c r="OI366" s="660"/>
      <c r="OJ366" s="660"/>
      <c r="OK366" s="660"/>
      <c r="OL366" s="660"/>
      <c r="OM366" s="660"/>
      <c r="ON366" s="660"/>
      <c r="OO366" s="660"/>
      <c r="OP366" s="660"/>
      <c r="OQ366" s="660"/>
      <c r="OR366" s="660"/>
      <c r="OS366" s="660"/>
      <c r="OT366" s="660"/>
      <c r="OU366" s="660"/>
      <c r="OV366" s="660"/>
      <c r="OW366" s="660"/>
      <c r="OX366" s="660"/>
      <c r="OY366" s="660"/>
      <c r="OZ366" s="660"/>
      <c r="PA366" s="660"/>
      <c r="PB366" s="660"/>
      <c r="PC366" s="660"/>
      <c r="PD366" s="660"/>
      <c r="PE366" s="660"/>
      <c r="PF366" s="660"/>
      <c r="PG366" s="660"/>
      <c r="PH366" s="660"/>
      <c r="PI366" s="660"/>
      <c r="PJ366" s="660"/>
      <c r="PK366" s="660"/>
      <c r="PL366" s="660"/>
      <c r="PM366" s="660"/>
      <c r="PN366" s="660"/>
      <c r="PO366" s="660"/>
      <c r="PP366" s="660"/>
      <c r="PQ366" s="660"/>
      <c r="PR366" s="660"/>
      <c r="PS366" s="660"/>
      <c r="PT366" s="660"/>
      <c r="PU366" s="660"/>
      <c r="PV366" s="660"/>
      <c r="PW366" s="660"/>
      <c r="PX366" s="660"/>
      <c r="PY366" s="660"/>
      <c r="PZ366" s="660"/>
      <c r="QA366" s="660"/>
      <c r="QB366" s="660"/>
      <c r="QC366" s="660"/>
      <c r="QD366" s="660"/>
      <c r="QE366" s="660"/>
      <c r="QF366" s="660"/>
      <c r="QG366" s="660"/>
      <c r="QH366" s="660"/>
      <c r="QI366" s="660"/>
      <c r="QJ366" s="660"/>
      <c r="QK366" s="660"/>
      <c r="QL366" s="660"/>
      <c r="QM366" s="660"/>
      <c r="QN366" s="660"/>
      <c r="QO366" s="660"/>
      <c r="QP366" s="660"/>
      <c r="QQ366" s="660"/>
      <c r="QR366" s="660"/>
      <c r="QS366" s="660"/>
      <c r="QT366" s="660"/>
      <c r="QU366" s="660"/>
      <c r="QV366" s="660"/>
      <c r="QW366" s="660"/>
      <c r="QX366" s="660"/>
      <c r="QY366" s="660"/>
      <c r="QZ366" s="660"/>
      <c r="RA366" s="660"/>
      <c r="RB366" s="660"/>
      <c r="RC366" s="660"/>
      <c r="RD366" s="660"/>
      <c r="RE366" s="660"/>
      <c r="RF366" s="660"/>
      <c r="RG366" s="660"/>
      <c r="RH366" s="660"/>
      <c r="RI366" s="660"/>
      <c r="RJ366" s="660"/>
      <c r="RK366" s="660"/>
      <c r="RL366" s="660"/>
      <c r="RM366" s="660"/>
      <c r="RN366" s="660"/>
      <c r="RO366" s="660"/>
      <c r="RP366" s="660"/>
      <c r="RQ366" s="660"/>
      <c r="RR366" s="660"/>
      <c r="RS366" s="660"/>
      <c r="RT366" s="660"/>
      <c r="RU366" s="660"/>
      <c r="RV366" s="660"/>
      <c r="RW366" s="660"/>
      <c r="RX366" s="660"/>
      <c r="RY366" s="660"/>
      <c r="RZ366" s="660"/>
      <c r="SA366" s="660"/>
      <c r="SB366" s="660"/>
      <c r="SC366" s="660"/>
      <c r="SD366" s="660"/>
      <c r="SE366" s="660"/>
      <c r="SF366" s="660"/>
      <c r="SG366" s="660"/>
      <c r="SH366" s="660"/>
      <c r="SI366" s="660"/>
      <c r="SJ366" s="660"/>
      <c r="SK366" s="660"/>
      <c r="SL366" s="660"/>
      <c r="SM366" s="660"/>
      <c r="SN366" s="660"/>
      <c r="SO366" s="660"/>
      <c r="SP366" s="660"/>
      <c r="SQ366" s="660"/>
      <c r="SR366" s="660"/>
      <c r="SS366" s="660"/>
      <c r="ST366" s="660"/>
      <c r="SU366" s="660"/>
      <c r="SV366" s="660"/>
      <c r="SW366" s="660"/>
      <c r="SX366" s="660"/>
      <c r="SY366" s="660"/>
      <c r="SZ366" s="660"/>
      <c r="TA366" s="660"/>
      <c r="TB366" s="660"/>
      <c r="TC366" s="660"/>
      <c r="TD366" s="660"/>
      <c r="TE366" s="660"/>
      <c r="TF366" s="660"/>
      <c r="TG366" s="660"/>
      <c r="TH366" s="660"/>
      <c r="TI366" s="660"/>
      <c r="TJ366" s="660"/>
      <c r="TK366" s="660"/>
      <c r="TL366" s="660"/>
      <c r="TM366" s="660"/>
      <c r="TN366" s="660"/>
      <c r="TO366" s="660"/>
      <c r="TP366" s="660"/>
      <c r="TQ366" s="660"/>
      <c r="TR366" s="660"/>
      <c r="TS366" s="660"/>
      <c r="TT366" s="660"/>
      <c r="TU366" s="660"/>
      <c r="TV366" s="660"/>
      <c r="TW366" s="660"/>
      <c r="TX366" s="660"/>
      <c r="TY366" s="660"/>
      <c r="TZ366" s="660"/>
      <c r="UA366" s="660"/>
      <c r="UB366" s="660"/>
      <c r="UC366" s="660"/>
      <c r="UD366" s="660"/>
      <c r="UE366" s="660"/>
      <c r="UF366" s="660"/>
      <c r="UG366" s="660"/>
      <c r="UH366" s="660"/>
      <c r="UI366" s="660"/>
      <c r="UJ366" s="660"/>
      <c r="UK366" s="660"/>
      <c r="UL366" s="660"/>
      <c r="UM366" s="660"/>
      <c r="UN366" s="660"/>
      <c r="UO366" s="660"/>
      <c r="UP366" s="660"/>
      <c r="UQ366" s="660"/>
      <c r="UR366" s="660"/>
      <c r="US366" s="660"/>
      <c r="UT366" s="660"/>
      <c r="UU366" s="660"/>
      <c r="UV366" s="660"/>
      <c r="UW366" s="660"/>
      <c r="UX366" s="660"/>
      <c r="UY366" s="660"/>
      <c r="UZ366" s="660"/>
      <c r="VA366" s="660"/>
      <c r="VB366" s="660"/>
      <c r="VC366" s="660"/>
      <c r="VD366" s="660"/>
      <c r="VE366" s="660"/>
      <c r="VF366" s="660"/>
      <c r="VG366" s="660"/>
      <c r="VH366" s="660"/>
      <c r="VI366" s="660"/>
      <c r="VJ366" s="660"/>
      <c r="VK366" s="660"/>
      <c r="VL366" s="660"/>
      <c r="VM366" s="660"/>
      <c r="VN366" s="660"/>
      <c r="VO366" s="660"/>
      <c r="VP366" s="660"/>
      <c r="VQ366" s="660"/>
      <c r="VR366" s="660"/>
      <c r="VS366" s="660"/>
      <c r="VT366" s="660"/>
      <c r="VU366" s="660"/>
      <c r="VV366" s="660"/>
      <c r="VW366" s="660"/>
      <c r="VX366" s="660"/>
      <c r="VY366" s="660"/>
      <c r="VZ366" s="660"/>
      <c r="WA366" s="660"/>
      <c r="WB366" s="660"/>
      <c r="WC366" s="660"/>
      <c r="WD366" s="660"/>
      <c r="WE366" s="660"/>
      <c r="WF366" s="660"/>
      <c r="WG366" s="660"/>
      <c r="WH366" s="660"/>
      <c r="WI366" s="660"/>
      <c r="WJ366" s="660"/>
      <c r="WK366" s="660"/>
      <c r="WL366" s="660"/>
      <c r="WM366" s="660"/>
      <c r="WN366" s="660"/>
      <c r="WO366" s="660"/>
      <c r="WP366" s="660"/>
      <c r="WQ366" s="660"/>
      <c r="WR366" s="660"/>
      <c r="WS366" s="660"/>
      <c r="WT366" s="660"/>
      <c r="WU366" s="660"/>
      <c r="WV366" s="660"/>
      <c r="WW366" s="660"/>
      <c r="WX366" s="660"/>
      <c r="WY366" s="660"/>
      <c r="WZ366" s="660"/>
      <c r="XA366" s="660"/>
      <c r="XB366" s="660"/>
      <c r="XC366" s="660"/>
      <c r="XD366" s="660"/>
      <c r="XE366" s="660"/>
      <c r="XF366" s="660"/>
      <c r="XG366" s="660"/>
      <c r="XH366" s="660"/>
      <c r="XI366" s="660"/>
      <c r="XJ366" s="660"/>
      <c r="XK366" s="660"/>
      <c r="XL366" s="660"/>
      <c r="XM366" s="660"/>
      <c r="XN366" s="660"/>
      <c r="XO366" s="660"/>
      <c r="XP366" s="660"/>
      <c r="XQ366" s="660"/>
      <c r="XR366" s="660"/>
      <c r="XS366" s="660"/>
      <c r="XT366" s="660"/>
      <c r="XU366" s="660"/>
      <c r="XV366" s="660"/>
      <c r="XW366" s="660"/>
      <c r="XX366" s="660"/>
      <c r="XY366" s="660"/>
      <c r="XZ366" s="660"/>
      <c r="YA366" s="660"/>
      <c r="YB366" s="660"/>
      <c r="YC366" s="660"/>
      <c r="YD366" s="660"/>
      <c r="YE366" s="660"/>
      <c r="YF366" s="660"/>
      <c r="YG366" s="660"/>
      <c r="YH366" s="660"/>
      <c r="YI366" s="660"/>
      <c r="YJ366" s="660"/>
      <c r="YK366" s="660"/>
      <c r="YL366" s="660"/>
      <c r="YM366" s="660"/>
      <c r="YN366" s="660"/>
      <c r="YO366" s="660"/>
      <c r="YP366" s="660"/>
      <c r="YQ366" s="660"/>
      <c r="YR366" s="660"/>
      <c r="YS366" s="660"/>
      <c r="YT366" s="660"/>
      <c r="YU366" s="660"/>
      <c r="YV366" s="660"/>
      <c r="YW366" s="660"/>
      <c r="YX366" s="660"/>
      <c r="YY366" s="660"/>
      <c r="YZ366" s="660"/>
      <c r="ZA366" s="660"/>
      <c r="ZB366" s="660"/>
      <c r="ZC366" s="660"/>
      <c r="ZD366" s="660"/>
      <c r="ZE366" s="660"/>
      <c r="ZF366" s="660"/>
      <c r="ZG366" s="660"/>
      <c r="ZH366" s="660"/>
      <c r="ZI366" s="660"/>
      <c r="ZJ366" s="660"/>
      <c r="ZK366" s="660"/>
      <c r="ZL366" s="660"/>
      <c r="ZM366" s="660"/>
      <c r="ZN366" s="660"/>
      <c r="ZO366" s="660"/>
      <c r="ZP366" s="660"/>
      <c r="ZQ366" s="660"/>
      <c r="ZR366" s="660"/>
      <c r="ZS366" s="660"/>
      <c r="ZT366" s="660"/>
      <c r="ZU366" s="660"/>
      <c r="ZV366" s="660"/>
      <c r="ZW366" s="660"/>
      <c r="ZX366" s="660"/>
      <c r="ZY366" s="660"/>
      <c r="ZZ366" s="660"/>
      <c r="AAA366" s="660"/>
      <c r="AAB366" s="660"/>
      <c r="AAC366" s="660"/>
      <c r="AAD366" s="660"/>
      <c r="AAE366" s="660"/>
      <c r="AAF366" s="660"/>
      <c r="AAG366" s="660"/>
      <c r="AAH366" s="660"/>
      <c r="AAI366" s="660"/>
      <c r="AAJ366" s="660"/>
      <c r="AAK366" s="660"/>
      <c r="AAL366" s="660"/>
      <c r="AAM366" s="660"/>
      <c r="AAN366" s="660"/>
      <c r="AAO366" s="660"/>
      <c r="AAP366" s="660"/>
      <c r="AAQ366" s="660"/>
      <c r="AAR366" s="660"/>
      <c r="AAS366" s="660"/>
      <c r="AAT366" s="660"/>
      <c r="AAU366" s="660"/>
      <c r="AAV366" s="660"/>
      <c r="AAW366" s="660"/>
      <c r="AAX366" s="660"/>
      <c r="AAY366" s="660"/>
      <c r="AAZ366" s="660"/>
      <c r="ABA366" s="660"/>
      <c r="ABB366" s="660"/>
      <c r="ABC366" s="660"/>
      <c r="ABD366" s="660"/>
      <c r="ABE366" s="660"/>
      <c r="ABF366" s="660"/>
      <c r="ABG366" s="660"/>
      <c r="ABH366" s="660"/>
      <c r="ABI366" s="660"/>
      <c r="ABJ366" s="660"/>
      <c r="ABK366" s="660"/>
      <c r="ABL366" s="660"/>
      <c r="ABM366" s="660"/>
      <c r="ABN366" s="660"/>
      <c r="ABO366" s="660"/>
      <c r="ABP366" s="660"/>
      <c r="ABQ366" s="660"/>
      <c r="ABR366" s="660"/>
      <c r="ABS366" s="660"/>
      <c r="ABT366" s="660"/>
      <c r="ABU366" s="660"/>
      <c r="ABV366" s="660"/>
      <c r="ABW366" s="660"/>
      <c r="ABX366" s="660"/>
      <c r="ABY366" s="660"/>
      <c r="ABZ366" s="660"/>
      <c r="ACA366" s="660"/>
      <c r="ACB366" s="660"/>
      <c r="ACC366" s="660"/>
      <c r="ACD366" s="660"/>
      <c r="ACE366" s="660"/>
      <c r="ACF366" s="660"/>
      <c r="ACG366" s="660"/>
      <c r="ACH366" s="660"/>
      <c r="ACI366" s="660"/>
      <c r="ACJ366" s="660"/>
      <c r="ACK366" s="660"/>
      <c r="ACL366" s="660"/>
      <c r="ACM366" s="660"/>
      <c r="ACN366" s="660"/>
      <c r="ACO366" s="660"/>
      <c r="ACP366" s="660"/>
      <c r="ACQ366" s="660"/>
      <c r="ACR366" s="660"/>
      <c r="ACS366" s="660"/>
      <c r="ACT366" s="660"/>
      <c r="ACU366" s="660"/>
      <c r="ACV366" s="660"/>
      <c r="ACW366" s="660"/>
      <c r="ACX366" s="660"/>
      <c r="ACY366" s="660"/>
      <c r="ACZ366" s="660"/>
      <c r="ADA366" s="660"/>
      <c r="ADB366" s="660"/>
      <c r="ADC366" s="660"/>
      <c r="ADD366" s="660"/>
      <c r="ADE366" s="660"/>
      <c r="ADF366" s="660"/>
      <c r="ADG366" s="660"/>
      <c r="ADH366" s="660"/>
      <c r="ADI366" s="660"/>
      <c r="ADJ366" s="660"/>
      <c r="ADK366" s="660"/>
      <c r="ADL366" s="660"/>
      <c r="ADM366" s="660"/>
      <c r="ADN366" s="660"/>
      <c r="ADO366" s="660"/>
      <c r="ADP366" s="660"/>
      <c r="ADQ366" s="660"/>
      <c r="ADR366" s="660"/>
      <c r="ADS366" s="660"/>
      <c r="ADT366" s="660"/>
      <c r="ADU366" s="660"/>
      <c r="ADV366" s="660"/>
      <c r="ADW366" s="660"/>
      <c r="ADX366" s="660"/>
      <c r="ADY366" s="660"/>
      <c r="ADZ366" s="660"/>
      <c r="AEA366" s="660"/>
      <c r="AEB366" s="660"/>
      <c r="AEC366" s="660"/>
      <c r="AED366" s="660"/>
      <c r="AEE366" s="660"/>
      <c r="AEF366" s="660"/>
      <c r="AEG366" s="660"/>
      <c r="AEH366" s="660"/>
      <c r="AEI366" s="660"/>
      <c r="AEJ366" s="660"/>
      <c r="AEK366" s="660"/>
      <c r="AEL366" s="660"/>
      <c r="AEM366" s="660"/>
      <c r="AEN366" s="660"/>
      <c r="AEO366" s="660"/>
      <c r="AEP366" s="660"/>
      <c r="AEQ366" s="660"/>
      <c r="AER366" s="660"/>
      <c r="AES366" s="660"/>
      <c r="AET366" s="660"/>
      <c r="AEU366" s="660"/>
      <c r="AEV366" s="660"/>
      <c r="AEW366" s="660"/>
      <c r="AEX366" s="660"/>
      <c r="AEY366" s="660"/>
      <c r="AEZ366" s="660"/>
      <c r="AFA366" s="660"/>
      <c r="AFB366" s="660"/>
      <c r="AFC366" s="660"/>
      <c r="AFD366" s="660"/>
      <c r="AFE366" s="660"/>
      <c r="AFF366" s="660"/>
      <c r="AFG366" s="660"/>
      <c r="AFH366" s="660"/>
      <c r="AFI366" s="660"/>
      <c r="AFJ366" s="660"/>
      <c r="AFK366" s="660"/>
      <c r="AFL366" s="660"/>
      <c r="AFM366" s="660"/>
      <c r="AFN366" s="660"/>
      <c r="AFO366" s="660"/>
      <c r="AFP366" s="660"/>
      <c r="AFQ366" s="660"/>
      <c r="AFR366" s="660"/>
      <c r="AFS366" s="660"/>
      <c r="AFT366" s="660"/>
      <c r="AFU366" s="660"/>
      <c r="AFV366" s="660"/>
      <c r="AFW366" s="660"/>
      <c r="AFX366" s="660"/>
      <c r="AFY366" s="660"/>
      <c r="AFZ366" s="660"/>
      <c r="AGA366" s="660"/>
      <c r="AGB366" s="660"/>
      <c r="AGC366" s="660"/>
      <c r="AGD366" s="660"/>
      <c r="AGE366" s="660"/>
      <c r="AGF366" s="660"/>
      <c r="AGG366" s="660"/>
      <c r="AGH366" s="660"/>
      <c r="AGI366" s="660"/>
      <c r="AGJ366" s="660"/>
      <c r="AGK366" s="660"/>
      <c r="AGL366" s="660"/>
      <c r="AGM366" s="660"/>
      <c r="AGN366" s="660"/>
      <c r="AGO366" s="660"/>
      <c r="AGP366" s="660"/>
      <c r="AGQ366" s="660"/>
      <c r="AGR366" s="660"/>
      <c r="AGS366" s="660"/>
      <c r="AGT366" s="660"/>
      <c r="AGU366" s="660"/>
      <c r="AGV366" s="660"/>
      <c r="AGW366" s="660"/>
      <c r="AGX366" s="660"/>
      <c r="AGY366" s="660"/>
      <c r="AGZ366" s="660"/>
      <c r="AHA366" s="660"/>
      <c r="AHB366" s="660"/>
      <c r="AHC366" s="660"/>
      <c r="AHD366" s="660"/>
      <c r="AHE366" s="660"/>
      <c r="AHF366" s="660"/>
      <c r="AHG366" s="660"/>
      <c r="AHH366" s="660"/>
      <c r="AHI366" s="660"/>
      <c r="AHJ366" s="660"/>
      <c r="AHK366" s="660"/>
      <c r="AHL366" s="660"/>
      <c r="AHM366" s="660"/>
      <c r="AHN366" s="660"/>
      <c r="AHO366" s="660"/>
      <c r="AHP366" s="660"/>
      <c r="AHQ366" s="660"/>
      <c r="AHR366" s="660"/>
      <c r="AHS366" s="660"/>
      <c r="AHT366" s="660"/>
      <c r="AHU366" s="660"/>
      <c r="AHV366" s="660"/>
      <c r="AHW366" s="660"/>
      <c r="AHX366" s="660"/>
      <c r="AHY366" s="660"/>
      <c r="AHZ366" s="660"/>
      <c r="AIA366" s="660"/>
      <c r="AIB366" s="660"/>
      <c r="AIC366" s="660"/>
      <c r="AID366" s="660"/>
      <c r="AIE366" s="660"/>
      <c r="AIF366" s="660"/>
      <c r="AIG366" s="660"/>
      <c r="AIH366" s="660"/>
      <c r="AII366" s="660"/>
      <c r="AIJ366" s="660"/>
      <c r="AIK366" s="660"/>
      <c r="AIL366" s="660"/>
      <c r="AIM366" s="660"/>
      <c r="AIN366" s="660"/>
      <c r="AIO366" s="660"/>
      <c r="AIP366" s="660"/>
      <c r="AIQ366" s="660"/>
      <c r="AIR366" s="660"/>
      <c r="AIS366" s="660"/>
      <c r="AIT366" s="660"/>
      <c r="AIU366" s="660"/>
      <c r="AIV366" s="660"/>
      <c r="AIW366" s="660"/>
      <c r="AIX366" s="660"/>
      <c r="AIY366" s="660"/>
      <c r="AIZ366" s="660"/>
      <c r="AJA366" s="660"/>
      <c r="AJB366" s="660"/>
      <c r="AJC366" s="660"/>
      <c r="AJD366" s="660"/>
      <c r="AJE366" s="660"/>
      <c r="AJF366" s="660"/>
      <c r="AJG366" s="660"/>
      <c r="AJH366" s="660"/>
      <c r="AJI366" s="660"/>
      <c r="AJJ366" s="660"/>
      <c r="AJK366" s="660"/>
      <c r="AJL366" s="660"/>
      <c r="AJM366" s="660"/>
      <c r="AJN366" s="660"/>
      <c r="AJO366" s="660"/>
      <c r="AJP366" s="660"/>
      <c r="AJQ366" s="660"/>
      <c r="AJR366" s="660"/>
      <c r="AJS366" s="660"/>
      <c r="AJT366" s="660"/>
      <c r="AJU366" s="660"/>
      <c r="AJV366" s="660"/>
      <c r="AJW366" s="660"/>
      <c r="AJX366" s="660"/>
      <c r="AJY366" s="660"/>
      <c r="AJZ366" s="660"/>
      <c r="AKA366" s="660"/>
      <c r="AKB366" s="660"/>
      <c r="AKC366" s="660"/>
      <c r="AKD366" s="660"/>
      <c r="AKE366" s="660"/>
      <c r="AKF366" s="660"/>
      <c r="AKG366" s="660"/>
      <c r="AKH366" s="660"/>
      <c r="AKI366" s="660"/>
      <c r="AKJ366" s="660"/>
      <c r="AKK366" s="660"/>
      <c r="AKL366" s="660"/>
      <c r="AKM366" s="660"/>
      <c r="AKN366" s="660"/>
      <c r="AKO366" s="660"/>
      <c r="AKP366" s="660"/>
      <c r="AKQ366" s="660"/>
      <c r="AKR366" s="660"/>
      <c r="AKS366" s="660"/>
      <c r="AKT366" s="660"/>
      <c r="AKU366" s="660"/>
      <c r="AKV366" s="660"/>
      <c r="AKW366" s="660"/>
      <c r="AKX366" s="660"/>
      <c r="AKY366" s="660"/>
      <c r="AKZ366" s="660"/>
      <c r="ALA366" s="660"/>
      <c r="ALB366" s="660"/>
      <c r="ALC366" s="660"/>
      <c r="ALD366" s="660"/>
      <c r="ALE366" s="660"/>
      <c r="ALF366" s="660"/>
      <c r="ALG366" s="660"/>
      <c r="ALH366" s="660"/>
      <c r="ALI366" s="660"/>
      <c r="ALJ366" s="660"/>
      <c r="ALK366" s="660"/>
      <c r="ALL366" s="660"/>
      <c r="ALM366" s="660"/>
      <c r="ALN366" s="660"/>
      <c r="ALO366" s="660"/>
      <c r="ALP366" s="660"/>
      <c r="ALQ366" s="660"/>
      <c r="ALR366" s="660"/>
      <c r="ALS366" s="660"/>
      <c r="ALT366" s="660"/>
      <c r="ALU366" s="660"/>
      <c r="ALV366" s="660"/>
      <c r="ALW366" s="660"/>
      <c r="ALX366" s="660"/>
      <c r="ALY366" s="660"/>
      <c r="ALZ366" s="660"/>
      <c r="AMA366" s="660"/>
      <c r="AMB366" s="660"/>
      <c r="AMC366" s="660"/>
      <c r="AMD366" s="660"/>
      <c r="AME366" s="660"/>
      <c r="AMF366" s="660"/>
      <c r="AMG366" s="660"/>
      <c r="AMH366" s="660"/>
      <c r="AMI366" s="660"/>
      <c r="AMJ366" s="660"/>
      <c r="AMK366" s="660"/>
      <c r="AML366" s="660"/>
      <c r="AMM366" s="660"/>
      <c r="AMN366" s="660"/>
      <c r="AMO366" s="660"/>
      <c r="AMP366" s="660"/>
      <c r="AMQ366" s="660"/>
    </row>
    <row r="367" s="661" customFormat="1" ht="34.5" customHeight="1">
      <c r="B367" s="662"/>
      <c r="C367" s="662"/>
      <c r="D367" s="662"/>
      <c r="E367" s="662"/>
      <c r="G367" s="663"/>
      <c r="H367" s="664"/>
      <c r="J367" s="665"/>
      <c r="K367" s="666"/>
      <c r="L367" s="667"/>
      <c r="M367" s="668"/>
      <c r="N367" s="668"/>
      <c r="O367" s="668"/>
      <c r="P367" s="668"/>
      <c r="Q367" s="669"/>
      <c r="R367" s="669"/>
      <c r="S367" s="670"/>
      <c r="T367" s="671"/>
      <c r="U367" s="672"/>
      <c r="V367" s="673"/>
      <c r="W367" s="674"/>
      <c r="X367" s="675"/>
      <c r="Y367" s="676"/>
      <c r="Z367" s="677"/>
      <c r="AA367" s="678"/>
      <c r="AB367" s="679"/>
      <c r="AC367" s="680"/>
      <c r="AD367" s="681"/>
      <c r="AE367" s="682"/>
      <c r="AF367" s="683"/>
      <c r="AG367" s="684"/>
      <c r="AH367" s="669"/>
      <c r="AI367" s="676"/>
      <c r="AJ367" s="676"/>
      <c r="AK367" s="669"/>
      <c r="AL367" s="669"/>
      <c r="AM367" s="660"/>
      <c r="AN367" s="660"/>
      <c r="AO367" s="660"/>
      <c r="AP367" s="660"/>
      <c r="AQ367" s="660"/>
      <c r="AR367" s="660"/>
      <c r="AS367" s="660"/>
      <c r="AT367" s="660"/>
      <c r="AU367" s="660"/>
      <c r="AV367" s="660"/>
      <c r="AW367" s="660"/>
      <c r="AX367" s="660"/>
      <c r="AY367" s="660"/>
      <c r="AZ367" s="660"/>
      <c r="BA367" s="660"/>
      <c r="BB367" s="660"/>
      <c r="BC367" s="660"/>
      <c r="BD367" s="660"/>
      <c r="BE367" s="660"/>
      <c r="BF367" s="660"/>
      <c r="BG367" s="660"/>
      <c r="BH367" s="660"/>
      <c r="BI367" s="660"/>
      <c r="BJ367" s="660"/>
      <c r="BK367" s="660"/>
      <c r="BL367" s="660"/>
      <c r="BM367" s="660"/>
      <c r="BN367" s="660"/>
      <c r="BO367" s="660"/>
      <c r="BP367" s="660"/>
      <c r="BQ367" s="660"/>
      <c r="BR367" s="660"/>
      <c r="BS367" s="660"/>
      <c r="BT367" s="660"/>
      <c r="BU367" s="660"/>
      <c r="BV367" s="660"/>
      <c r="BW367" s="660"/>
      <c r="BX367" s="660"/>
      <c r="BY367" s="660"/>
      <c r="BZ367" s="660"/>
      <c r="CA367" s="660"/>
      <c r="CB367" s="660"/>
      <c r="CC367" s="660"/>
      <c r="CD367" s="660"/>
      <c r="CE367" s="660"/>
      <c r="CF367" s="660"/>
      <c r="CG367" s="660"/>
      <c r="CH367" s="660"/>
      <c r="CI367" s="660"/>
      <c r="CJ367" s="660"/>
      <c r="CK367" s="660"/>
      <c r="CL367" s="660"/>
      <c r="CM367" s="660"/>
      <c r="CN367" s="660"/>
      <c r="CO367" s="660"/>
      <c r="CP367" s="660"/>
      <c r="CQ367" s="660"/>
      <c r="CR367" s="660"/>
      <c r="CS367" s="660"/>
      <c r="CT367" s="660"/>
      <c r="CU367" s="660"/>
      <c r="CV367" s="660"/>
      <c r="CW367" s="660"/>
      <c r="CX367" s="660"/>
      <c r="CY367" s="660"/>
      <c r="CZ367" s="660"/>
      <c r="DA367" s="660"/>
      <c r="DB367" s="660"/>
      <c r="DC367" s="660"/>
      <c r="DD367" s="660"/>
      <c r="DE367" s="660"/>
      <c r="DF367" s="660"/>
      <c r="DG367" s="660"/>
      <c r="DH367" s="660"/>
      <c r="DI367" s="660"/>
      <c r="DJ367" s="660"/>
      <c r="DK367" s="660"/>
      <c r="DL367" s="660"/>
      <c r="DM367" s="660"/>
      <c r="DN367" s="660"/>
      <c r="DO367" s="660"/>
      <c r="DP367" s="660"/>
      <c r="DQ367" s="660"/>
      <c r="DR367" s="660"/>
      <c r="DS367" s="660"/>
      <c r="DT367" s="660"/>
      <c r="DU367" s="660"/>
      <c r="DV367" s="660"/>
      <c r="DW367" s="660"/>
      <c r="DX367" s="660"/>
      <c r="DY367" s="660"/>
      <c r="DZ367" s="660"/>
      <c r="EA367" s="660"/>
      <c r="EB367" s="660"/>
      <c r="EC367" s="660"/>
      <c r="ED367" s="660"/>
      <c r="EE367" s="660"/>
      <c r="EF367" s="660"/>
      <c r="EG367" s="660"/>
      <c r="EH367" s="660"/>
      <c r="EI367" s="660"/>
      <c r="EJ367" s="660"/>
      <c r="EK367" s="660"/>
      <c r="EL367" s="660"/>
      <c r="EM367" s="660"/>
      <c r="EN367" s="660"/>
      <c r="EO367" s="660"/>
      <c r="EP367" s="660"/>
      <c r="EQ367" s="660"/>
      <c r="ER367" s="660"/>
      <c r="ES367" s="660"/>
      <c r="ET367" s="660"/>
      <c r="EU367" s="660"/>
      <c r="EV367" s="660"/>
      <c r="EW367" s="660"/>
      <c r="EX367" s="660"/>
      <c r="EY367" s="660"/>
      <c r="EZ367" s="660"/>
      <c r="FA367" s="660"/>
      <c r="FB367" s="660"/>
      <c r="FC367" s="660"/>
      <c r="FD367" s="660"/>
      <c r="FE367" s="660"/>
      <c r="FF367" s="660"/>
      <c r="FG367" s="660"/>
      <c r="FH367" s="660"/>
      <c r="FI367" s="660"/>
      <c r="FJ367" s="660"/>
      <c r="FK367" s="660"/>
      <c r="FL367" s="660"/>
      <c r="FM367" s="660"/>
      <c r="FN367" s="660"/>
      <c r="FO367" s="660"/>
      <c r="FP367" s="660"/>
      <c r="FQ367" s="660"/>
      <c r="FR367" s="660"/>
      <c r="FS367" s="660"/>
      <c r="FT367" s="660"/>
      <c r="FU367" s="660"/>
      <c r="FV367" s="660"/>
      <c r="FW367" s="660"/>
      <c r="FX367" s="660"/>
      <c r="FY367" s="660"/>
      <c r="FZ367" s="660"/>
      <c r="GA367" s="660"/>
      <c r="GB367" s="660"/>
      <c r="GC367" s="660"/>
      <c r="GD367" s="660"/>
      <c r="GE367" s="660"/>
      <c r="GF367" s="660"/>
      <c r="GG367" s="660"/>
      <c r="GH367" s="660"/>
      <c r="GI367" s="660"/>
      <c r="GJ367" s="660"/>
      <c r="GK367" s="660"/>
      <c r="GL367" s="660"/>
      <c r="GM367" s="660"/>
      <c r="GN367" s="660"/>
      <c r="GO367" s="660"/>
      <c r="GP367" s="660"/>
      <c r="GQ367" s="660"/>
      <c r="GR367" s="660"/>
      <c r="GS367" s="660"/>
      <c r="GT367" s="660"/>
      <c r="GU367" s="660"/>
      <c r="GV367" s="660"/>
      <c r="GW367" s="660"/>
      <c r="GX367" s="660"/>
      <c r="GY367" s="660"/>
      <c r="GZ367" s="660"/>
      <c r="HA367" s="660"/>
      <c r="HB367" s="660"/>
      <c r="HC367" s="660"/>
      <c r="HD367" s="660"/>
      <c r="HE367" s="660"/>
      <c r="HF367" s="660"/>
      <c r="HG367" s="660"/>
      <c r="HH367" s="660"/>
      <c r="HI367" s="660"/>
      <c r="HJ367" s="660"/>
      <c r="HK367" s="660"/>
      <c r="HL367" s="660"/>
      <c r="HM367" s="660"/>
      <c r="HN367" s="660"/>
      <c r="HO367" s="660"/>
      <c r="HP367" s="660"/>
      <c r="HQ367" s="660"/>
      <c r="HR367" s="660"/>
      <c r="HS367" s="660"/>
      <c r="HT367" s="660"/>
      <c r="HU367" s="660"/>
      <c r="HV367" s="660"/>
      <c r="HW367" s="660"/>
      <c r="HX367" s="660"/>
      <c r="HY367" s="660"/>
      <c r="HZ367" s="660"/>
      <c r="IA367" s="660"/>
      <c r="IB367" s="660"/>
      <c r="IC367" s="660"/>
      <c r="ID367" s="660"/>
      <c r="IE367" s="660"/>
      <c r="IF367" s="660"/>
      <c r="IG367" s="660"/>
      <c r="IH367" s="660"/>
      <c r="II367" s="660"/>
      <c r="IJ367" s="660"/>
      <c r="IK367" s="660"/>
      <c r="IL367" s="660"/>
      <c r="IM367" s="660"/>
      <c r="IN367" s="660"/>
      <c r="IO367" s="660"/>
      <c r="IP367" s="660"/>
      <c r="IQ367" s="660"/>
      <c r="IR367" s="660"/>
      <c r="IS367" s="660"/>
      <c r="IT367" s="660"/>
      <c r="IU367" s="660"/>
      <c r="IV367" s="660"/>
      <c r="IW367" s="660"/>
      <c r="IX367" s="660"/>
      <c r="IY367" s="660"/>
      <c r="IZ367" s="660"/>
      <c r="JA367" s="660"/>
      <c r="JB367" s="660"/>
      <c r="JC367" s="660"/>
      <c r="JD367" s="660"/>
      <c r="JE367" s="660"/>
      <c r="JF367" s="660"/>
      <c r="JG367" s="660"/>
      <c r="JH367" s="660"/>
      <c r="JI367" s="660"/>
      <c r="JJ367" s="660"/>
      <c r="JK367" s="660"/>
      <c r="JL367" s="660"/>
      <c r="JM367" s="660"/>
      <c r="JN367" s="660"/>
      <c r="JO367" s="660"/>
      <c r="JP367" s="660"/>
      <c r="JQ367" s="660"/>
      <c r="JR367" s="660"/>
      <c r="JS367" s="660"/>
      <c r="JT367" s="660"/>
      <c r="JU367" s="660"/>
      <c r="JV367" s="660"/>
      <c r="JW367" s="660"/>
      <c r="JX367" s="660"/>
      <c r="JY367" s="660"/>
      <c r="JZ367" s="660"/>
      <c r="KA367" s="660"/>
      <c r="KB367" s="660"/>
      <c r="KC367" s="660"/>
      <c r="KD367" s="660"/>
      <c r="KE367" s="660"/>
      <c r="KF367" s="660"/>
      <c r="KG367" s="660"/>
      <c r="KH367" s="660"/>
      <c r="KI367" s="660"/>
      <c r="KJ367" s="660"/>
      <c r="KK367" s="660"/>
      <c r="KL367" s="660"/>
      <c r="KM367" s="660"/>
      <c r="KN367" s="660"/>
      <c r="KO367" s="660"/>
      <c r="KP367" s="660"/>
      <c r="KQ367" s="660"/>
      <c r="KR367" s="660"/>
      <c r="KS367" s="660"/>
      <c r="KT367" s="660"/>
      <c r="KU367" s="660"/>
      <c r="KV367" s="660"/>
      <c r="KW367" s="660"/>
      <c r="KX367" s="660"/>
      <c r="KY367" s="660"/>
      <c r="KZ367" s="660"/>
      <c r="LA367" s="660"/>
      <c r="LB367" s="660"/>
      <c r="LC367" s="660"/>
      <c r="LD367" s="660"/>
      <c r="LE367" s="660"/>
      <c r="LF367" s="660"/>
      <c r="LG367" s="660"/>
      <c r="LH367" s="660"/>
      <c r="LI367" s="660"/>
      <c r="LJ367" s="660"/>
      <c r="LK367" s="660"/>
      <c r="LL367" s="660"/>
      <c r="LM367" s="660"/>
      <c r="LN367" s="660"/>
      <c r="LO367" s="660"/>
      <c r="LP367" s="660"/>
      <c r="LQ367" s="660"/>
      <c r="LR367" s="660"/>
      <c r="LS367" s="660"/>
      <c r="LT367" s="660"/>
      <c r="LU367" s="660"/>
      <c r="LV367" s="660"/>
      <c r="LW367" s="660"/>
      <c r="LX367" s="660"/>
      <c r="LY367" s="660"/>
      <c r="LZ367" s="660"/>
      <c r="MA367" s="660"/>
      <c r="MB367" s="660"/>
      <c r="MC367" s="660"/>
      <c r="MD367" s="660"/>
      <c r="ME367" s="660"/>
      <c r="MF367" s="660"/>
      <c r="MG367" s="660"/>
      <c r="MH367" s="660"/>
      <c r="MI367" s="660"/>
      <c r="MJ367" s="660"/>
      <c r="MK367" s="660"/>
      <c r="ML367" s="660"/>
      <c r="MM367" s="660"/>
      <c r="MN367" s="660"/>
      <c r="MO367" s="660"/>
      <c r="MP367" s="660"/>
      <c r="MQ367" s="660"/>
      <c r="MR367" s="660"/>
      <c r="MS367" s="660"/>
      <c r="MT367" s="660"/>
      <c r="MU367" s="660"/>
      <c r="MV367" s="660"/>
      <c r="MW367" s="660"/>
      <c r="MX367" s="660"/>
      <c r="MY367" s="660"/>
      <c r="MZ367" s="660"/>
      <c r="NA367" s="660"/>
      <c r="NB367" s="660"/>
      <c r="NC367" s="660"/>
      <c r="ND367" s="660"/>
      <c r="NE367" s="660"/>
      <c r="NF367" s="660"/>
      <c r="NG367" s="660"/>
      <c r="NH367" s="660"/>
      <c r="NI367" s="660"/>
      <c r="NJ367" s="660"/>
      <c r="NK367" s="660"/>
      <c r="NL367" s="660"/>
      <c r="NM367" s="660"/>
      <c r="NN367" s="660"/>
      <c r="NO367" s="660"/>
      <c r="NP367" s="660"/>
      <c r="NQ367" s="660"/>
      <c r="NR367" s="660"/>
      <c r="NS367" s="660"/>
      <c r="NT367" s="660"/>
      <c r="NU367" s="660"/>
      <c r="NV367" s="660"/>
      <c r="NW367" s="660"/>
      <c r="NX367" s="660"/>
      <c r="NY367" s="660"/>
      <c r="NZ367" s="660"/>
      <c r="OA367" s="660"/>
      <c r="OB367" s="660"/>
      <c r="OC367" s="660"/>
      <c r="OD367" s="660"/>
      <c r="OE367" s="660"/>
      <c r="OF367" s="660"/>
      <c r="OG367" s="660"/>
      <c r="OH367" s="660"/>
      <c r="OI367" s="660"/>
      <c r="OJ367" s="660"/>
      <c r="OK367" s="660"/>
      <c r="OL367" s="660"/>
      <c r="OM367" s="660"/>
      <c r="ON367" s="660"/>
      <c r="OO367" s="660"/>
      <c r="OP367" s="660"/>
      <c r="OQ367" s="660"/>
      <c r="OR367" s="660"/>
      <c r="OS367" s="660"/>
      <c r="OT367" s="660"/>
      <c r="OU367" s="660"/>
      <c r="OV367" s="660"/>
      <c r="OW367" s="660"/>
      <c r="OX367" s="660"/>
      <c r="OY367" s="660"/>
      <c r="OZ367" s="660"/>
      <c r="PA367" s="660"/>
      <c r="PB367" s="660"/>
      <c r="PC367" s="660"/>
      <c r="PD367" s="660"/>
      <c r="PE367" s="660"/>
      <c r="PF367" s="660"/>
      <c r="PG367" s="660"/>
      <c r="PH367" s="660"/>
      <c r="PI367" s="660"/>
      <c r="PJ367" s="660"/>
      <c r="PK367" s="660"/>
      <c r="PL367" s="660"/>
      <c r="PM367" s="660"/>
      <c r="PN367" s="660"/>
      <c r="PO367" s="660"/>
      <c r="PP367" s="660"/>
      <c r="PQ367" s="660"/>
      <c r="PR367" s="660"/>
      <c r="PS367" s="660"/>
      <c r="PT367" s="660"/>
      <c r="PU367" s="660"/>
      <c r="PV367" s="660"/>
      <c r="PW367" s="660"/>
      <c r="PX367" s="660"/>
      <c r="PY367" s="660"/>
      <c r="PZ367" s="660"/>
      <c r="QA367" s="660"/>
      <c r="QB367" s="660"/>
      <c r="QC367" s="660"/>
      <c r="QD367" s="660"/>
      <c r="QE367" s="660"/>
      <c r="QF367" s="660"/>
      <c r="QG367" s="660"/>
      <c r="QH367" s="660"/>
      <c r="QI367" s="660"/>
      <c r="QJ367" s="660"/>
      <c r="QK367" s="660"/>
      <c r="QL367" s="660"/>
      <c r="QM367" s="660"/>
      <c r="QN367" s="660"/>
      <c r="QO367" s="660"/>
      <c r="QP367" s="660"/>
      <c r="QQ367" s="660"/>
      <c r="QR367" s="660"/>
      <c r="QS367" s="660"/>
      <c r="QT367" s="660"/>
      <c r="QU367" s="660"/>
      <c r="QV367" s="660"/>
      <c r="QW367" s="660"/>
      <c r="QX367" s="660"/>
      <c r="QY367" s="660"/>
      <c r="QZ367" s="660"/>
      <c r="RA367" s="660"/>
      <c r="RB367" s="660"/>
      <c r="RC367" s="660"/>
      <c r="RD367" s="660"/>
      <c r="RE367" s="660"/>
      <c r="RF367" s="660"/>
      <c r="RG367" s="660"/>
      <c r="RH367" s="660"/>
      <c r="RI367" s="660"/>
      <c r="RJ367" s="660"/>
      <c r="RK367" s="660"/>
      <c r="RL367" s="660"/>
      <c r="RM367" s="660"/>
      <c r="RN367" s="660"/>
      <c r="RO367" s="660"/>
      <c r="RP367" s="660"/>
      <c r="RQ367" s="660"/>
      <c r="RR367" s="660"/>
      <c r="RS367" s="660"/>
      <c r="RT367" s="660"/>
      <c r="RU367" s="660"/>
      <c r="RV367" s="660"/>
      <c r="RW367" s="660"/>
      <c r="RX367" s="660"/>
      <c r="RY367" s="660"/>
      <c r="RZ367" s="660"/>
      <c r="SA367" s="660"/>
      <c r="SB367" s="660"/>
      <c r="SC367" s="660"/>
      <c r="SD367" s="660"/>
      <c r="SE367" s="660"/>
      <c r="SF367" s="660"/>
      <c r="SG367" s="660"/>
      <c r="SH367" s="660"/>
      <c r="SI367" s="660"/>
      <c r="SJ367" s="660"/>
      <c r="SK367" s="660"/>
      <c r="SL367" s="660"/>
      <c r="SM367" s="660"/>
      <c r="SN367" s="660"/>
      <c r="SO367" s="660"/>
      <c r="SP367" s="660"/>
      <c r="SQ367" s="660"/>
      <c r="SR367" s="660"/>
      <c r="SS367" s="660"/>
      <c r="ST367" s="660"/>
      <c r="SU367" s="660"/>
      <c r="SV367" s="660"/>
      <c r="SW367" s="660"/>
      <c r="SX367" s="660"/>
      <c r="SY367" s="660"/>
      <c r="SZ367" s="660"/>
      <c r="TA367" s="660"/>
      <c r="TB367" s="660"/>
      <c r="TC367" s="660"/>
      <c r="TD367" s="660"/>
      <c r="TE367" s="660"/>
      <c r="TF367" s="660"/>
      <c r="TG367" s="660"/>
      <c r="TH367" s="660"/>
      <c r="TI367" s="660"/>
      <c r="TJ367" s="660"/>
      <c r="TK367" s="660"/>
      <c r="TL367" s="660"/>
      <c r="TM367" s="660"/>
      <c r="TN367" s="660"/>
      <c r="TO367" s="660"/>
      <c r="TP367" s="660"/>
      <c r="TQ367" s="660"/>
      <c r="TR367" s="660"/>
      <c r="TS367" s="660"/>
      <c r="TT367" s="660"/>
      <c r="TU367" s="660"/>
      <c r="TV367" s="660"/>
      <c r="TW367" s="660"/>
      <c r="TX367" s="660"/>
      <c r="TY367" s="660"/>
      <c r="TZ367" s="660"/>
      <c r="UA367" s="660"/>
      <c r="UB367" s="660"/>
      <c r="UC367" s="660"/>
      <c r="UD367" s="660"/>
      <c r="UE367" s="660"/>
      <c r="UF367" s="660"/>
      <c r="UG367" s="660"/>
      <c r="UH367" s="660"/>
      <c r="UI367" s="660"/>
      <c r="UJ367" s="660"/>
      <c r="UK367" s="660"/>
      <c r="UL367" s="660"/>
      <c r="UM367" s="660"/>
      <c r="UN367" s="660"/>
      <c r="UO367" s="660"/>
      <c r="UP367" s="660"/>
      <c r="UQ367" s="660"/>
      <c r="UR367" s="660"/>
      <c r="US367" s="660"/>
      <c r="UT367" s="660"/>
      <c r="UU367" s="660"/>
      <c r="UV367" s="660"/>
      <c r="UW367" s="660"/>
      <c r="UX367" s="660"/>
      <c r="UY367" s="660"/>
      <c r="UZ367" s="660"/>
      <c r="VA367" s="660"/>
      <c r="VB367" s="660"/>
      <c r="VC367" s="660"/>
      <c r="VD367" s="660"/>
      <c r="VE367" s="660"/>
      <c r="VF367" s="660"/>
      <c r="VG367" s="660"/>
      <c r="VH367" s="660"/>
      <c r="VI367" s="660"/>
      <c r="VJ367" s="660"/>
      <c r="VK367" s="660"/>
      <c r="VL367" s="660"/>
      <c r="VM367" s="660"/>
      <c r="VN367" s="660"/>
      <c r="VO367" s="660"/>
      <c r="VP367" s="660"/>
      <c r="VQ367" s="660"/>
      <c r="VR367" s="660"/>
      <c r="VS367" s="660"/>
      <c r="VT367" s="660"/>
      <c r="VU367" s="660"/>
      <c r="VV367" s="660"/>
      <c r="VW367" s="660"/>
      <c r="VX367" s="660"/>
      <c r="VY367" s="660"/>
      <c r="VZ367" s="660"/>
      <c r="WA367" s="660"/>
      <c r="WB367" s="660"/>
      <c r="WC367" s="660"/>
      <c r="WD367" s="660"/>
      <c r="WE367" s="660"/>
      <c r="WF367" s="660"/>
      <c r="WG367" s="660"/>
      <c r="WH367" s="660"/>
      <c r="WI367" s="660"/>
      <c r="WJ367" s="660"/>
      <c r="WK367" s="660"/>
      <c r="WL367" s="660"/>
      <c r="WM367" s="660"/>
      <c r="WN367" s="660"/>
      <c r="WO367" s="660"/>
      <c r="WP367" s="660"/>
      <c r="WQ367" s="660"/>
      <c r="WR367" s="660"/>
      <c r="WS367" s="660"/>
      <c r="WT367" s="660"/>
      <c r="WU367" s="660"/>
      <c r="WV367" s="660"/>
      <c r="WW367" s="660"/>
      <c r="WX367" s="660"/>
      <c r="WY367" s="660"/>
      <c r="WZ367" s="660"/>
      <c r="XA367" s="660"/>
      <c r="XB367" s="660"/>
      <c r="XC367" s="660"/>
      <c r="XD367" s="660"/>
      <c r="XE367" s="660"/>
      <c r="XF367" s="660"/>
      <c r="XG367" s="660"/>
      <c r="XH367" s="660"/>
      <c r="XI367" s="660"/>
      <c r="XJ367" s="660"/>
      <c r="XK367" s="660"/>
      <c r="XL367" s="660"/>
      <c r="XM367" s="660"/>
      <c r="XN367" s="660"/>
      <c r="XO367" s="660"/>
      <c r="XP367" s="660"/>
      <c r="XQ367" s="660"/>
      <c r="XR367" s="660"/>
      <c r="XS367" s="660"/>
      <c r="XT367" s="660"/>
      <c r="XU367" s="660"/>
      <c r="XV367" s="660"/>
      <c r="XW367" s="660"/>
      <c r="XX367" s="660"/>
      <c r="XY367" s="660"/>
      <c r="XZ367" s="660"/>
      <c r="YA367" s="660"/>
      <c r="YB367" s="660"/>
      <c r="YC367" s="660"/>
      <c r="YD367" s="660"/>
      <c r="YE367" s="660"/>
      <c r="YF367" s="660"/>
      <c r="YG367" s="660"/>
      <c r="YH367" s="660"/>
      <c r="YI367" s="660"/>
      <c r="YJ367" s="660"/>
      <c r="YK367" s="660"/>
      <c r="YL367" s="660"/>
      <c r="YM367" s="660"/>
      <c r="YN367" s="660"/>
      <c r="YO367" s="660"/>
      <c r="YP367" s="660"/>
      <c r="YQ367" s="660"/>
      <c r="YR367" s="660"/>
      <c r="YS367" s="660"/>
      <c r="YT367" s="660"/>
      <c r="YU367" s="660"/>
      <c r="YV367" s="660"/>
      <c r="YW367" s="660"/>
      <c r="YX367" s="660"/>
      <c r="YY367" s="660"/>
      <c r="YZ367" s="660"/>
      <c r="ZA367" s="660"/>
      <c r="ZB367" s="660"/>
      <c r="ZC367" s="660"/>
      <c r="ZD367" s="660"/>
      <c r="ZE367" s="660"/>
      <c r="ZF367" s="660"/>
      <c r="ZG367" s="660"/>
      <c r="ZH367" s="660"/>
      <c r="ZI367" s="660"/>
      <c r="ZJ367" s="660"/>
      <c r="ZK367" s="660"/>
      <c r="ZL367" s="660"/>
      <c r="ZM367" s="660"/>
      <c r="ZN367" s="660"/>
      <c r="ZO367" s="660"/>
      <c r="ZP367" s="660"/>
      <c r="ZQ367" s="660"/>
      <c r="ZR367" s="660"/>
      <c r="ZS367" s="660"/>
      <c r="ZT367" s="660"/>
      <c r="ZU367" s="660"/>
      <c r="ZV367" s="660"/>
      <c r="ZW367" s="660"/>
      <c r="ZX367" s="660"/>
      <c r="ZY367" s="660"/>
      <c r="ZZ367" s="660"/>
      <c r="AAA367" s="660"/>
      <c r="AAB367" s="660"/>
      <c r="AAC367" s="660"/>
      <c r="AAD367" s="660"/>
      <c r="AAE367" s="660"/>
      <c r="AAF367" s="660"/>
      <c r="AAG367" s="660"/>
      <c r="AAH367" s="660"/>
      <c r="AAI367" s="660"/>
      <c r="AAJ367" s="660"/>
      <c r="AAK367" s="660"/>
      <c r="AAL367" s="660"/>
      <c r="AAM367" s="660"/>
      <c r="AAN367" s="660"/>
      <c r="AAO367" s="660"/>
      <c r="AAP367" s="660"/>
      <c r="AAQ367" s="660"/>
      <c r="AAR367" s="660"/>
      <c r="AAS367" s="660"/>
      <c r="AAT367" s="660"/>
      <c r="AAU367" s="660"/>
      <c r="AAV367" s="660"/>
      <c r="AAW367" s="660"/>
      <c r="AAX367" s="660"/>
      <c r="AAY367" s="660"/>
      <c r="AAZ367" s="660"/>
      <c r="ABA367" s="660"/>
      <c r="ABB367" s="660"/>
      <c r="ABC367" s="660"/>
      <c r="ABD367" s="660"/>
      <c r="ABE367" s="660"/>
      <c r="ABF367" s="660"/>
      <c r="ABG367" s="660"/>
      <c r="ABH367" s="660"/>
      <c r="ABI367" s="660"/>
      <c r="ABJ367" s="660"/>
      <c r="ABK367" s="660"/>
      <c r="ABL367" s="660"/>
      <c r="ABM367" s="660"/>
      <c r="ABN367" s="660"/>
      <c r="ABO367" s="660"/>
      <c r="ABP367" s="660"/>
      <c r="ABQ367" s="660"/>
      <c r="ABR367" s="660"/>
      <c r="ABS367" s="660"/>
      <c r="ABT367" s="660"/>
      <c r="ABU367" s="660"/>
      <c r="ABV367" s="660"/>
      <c r="ABW367" s="660"/>
      <c r="ABX367" s="660"/>
      <c r="ABY367" s="660"/>
      <c r="ABZ367" s="660"/>
      <c r="ACA367" s="660"/>
      <c r="ACB367" s="660"/>
      <c r="ACC367" s="660"/>
      <c r="ACD367" s="660"/>
      <c r="ACE367" s="660"/>
      <c r="ACF367" s="660"/>
      <c r="ACG367" s="660"/>
      <c r="ACH367" s="660"/>
      <c r="ACI367" s="660"/>
      <c r="ACJ367" s="660"/>
      <c r="ACK367" s="660"/>
      <c r="ACL367" s="660"/>
      <c r="ACM367" s="660"/>
      <c r="ACN367" s="660"/>
      <c r="ACO367" s="660"/>
      <c r="ACP367" s="660"/>
      <c r="ACQ367" s="660"/>
      <c r="ACR367" s="660"/>
      <c r="ACS367" s="660"/>
      <c r="ACT367" s="660"/>
      <c r="ACU367" s="660"/>
      <c r="ACV367" s="660"/>
      <c r="ACW367" s="660"/>
      <c r="ACX367" s="660"/>
      <c r="ACY367" s="660"/>
      <c r="ACZ367" s="660"/>
      <c r="ADA367" s="660"/>
      <c r="ADB367" s="660"/>
      <c r="ADC367" s="660"/>
      <c r="ADD367" s="660"/>
      <c r="ADE367" s="660"/>
      <c r="ADF367" s="660"/>
      <c r="ADG367" s="660"/>
      <c r="ADH367" s="660"/>
      <c r="ADI367" s="660"/>
      <c r="ADJ367" s="660"/>
      <c r="ADK367" s="660"/>
      <c r="ADL367" s="660"/>
      <c r="ADM367" s="660"/>
      <c r="ADN367" s="660"/>
      <c r="ADO367" s="660"/>
      <c r="ADP367" s="660"/>
      <c r="ADQ367" s="660"/>
      <c r="ADR367" s="660"/>
      <c r="ADS367" s="660"/>
      <c r="ADT367" s="660"/>
      <c r="ADU367" s="660"/>
      <c r="ADV367" s="660"/>
      <c r="ADW367" s="660"/>
      <c r="ADX367" s="660"/>
      <c r="ADY367" s="660"/>
      <c r="ADZ367" s="660"/>
      <c r="AEA367" s="660"/>
      <c r="AEB367" s="660"/>
      <c r="AEC367" s="660"/>
      <c r="AED367" s="660"/>
      <c r="AEE367" s="660"/>
      <c r="AEF367" s="660"/>
      <c r="AEG367" s="660"/>
      <c r="AEH367" s="660"/>
      <c r="AEI367" s="660"/>
      <c r="AEJ367" s="660"/>
      <c r="AEK367" s="660"/>
      <c r="AEL367" s="660"/>
      <c r="AEM367" s="660"/>
      <c r="AEN367" s="660"/>
      <c r="AEO367" s="660"/>
      <c r="AEP367" s="660"/>
      <c r="AEQ367" s="660"/>
      <c r="AER367" s="660"/>
      <c r="AES367" s="660"/>
      <c r="AET367" s="660"/>
      <c r="AEU367" s="660"/>
      <c r="AEV367" s="660"/>
      <c r="AEW367" s="660"/>
      <c r="AEX367" s="660"/>
      <c r="AEY367" s="660"/>
      <c r="AEZ367" s="660"/>
      <c r="AFA367" s="660"/>
      <c r="AFB367" s="660"/>
      <c r="AFC367" s="660"/>
      <c r="AFD367" s="660"/>
      <c r="AFE367" s="660"/>
      <c r="AFF367" s="660"/>
      <c r="AFG367" s="660"/>
      <c r="AFH367" s="660"/>
      <c r="AFI367" s="660"/>
      <c r="AFJ367" s="660"/>
      <c r="AFK367" s="660"/>
      <c r="AFL367" s="660"/>
      <c r="AFM367" s="660"/>
      <c r="AFN367" s="660"/>
      <c r="AFO367" s="660"/>
      <c r="AFP367" s="660"/>
      <c r="AFQ367" s="660"/>
      <c r="AFR367" s="660"/>
      <c r="AFS367" s="660"/>
      <c r="AFT367" s="660"/>
      <c r="AFU367" s="660"/>
      <c r="AFV367" s="660"/>
      <c r="AFW367" s="660"/>
      <c r="AFX367" s="660"/>
      <c r="AFY367" s="660"/>
      <c r="AFZ367" s="660"/>
      <c r="AGA367" s="660"/>
      <c r="AGB367" s="660"/>
      <c r="AGC367" s="660"/>
      <c r="AGD367" s="660"/>
      <c r="AGE367" s="660"/>
      <c r="AGF367" s="660"/>
      <c r="AGG367" s="660"/>
      <c r="AGH367" s="660"/>
      <c r="AGI367" s="660"/>
      <c r="AGJ367" s="660"/>
      <c r="AGK367" s="660"/>
      <c r="AGL367" s="660"/>
      <c r="AGM367" s="660"/>
      <c r="AGN367" s="660"/>
      <c r="AGO367" s="660"/>
      <c r="AGP367" s="660"/>
      <c r="AGQ367" s="660"/>
      <c r="AGR367" s="660"/>
      <c r="AGS367" s="660"/>
      <c r="AGT367" s="660"/>
      <c r="AGU367" s="660"/>
      <c r="AGV367" s="660"/>
      <c r="AGW367" s="660"/>
      <c r="AGX367" s="660"/>
      <c r="AGY367" s="660"/>
      <c r="AGZ367" s="660"/>
      <c r="AHA367" s="660"/>
      <c r="AHB367" s="660"/>
      <c r="AHC367" s="660"/>
      <c r="AHD367" s="660"/>
      <c r="AHE367" s="660"/>
      <c r="AHF367" s="660"/>
      <c r="AHG367" s="660"/>
      <c r="AHH367" s="660"/>
      <c r="AHI367" s="660"/>
      <c r="AHJ367" s="660"/>
      <c r="AHK367" s="660"/>
      <c r="AHL367" s="660"/>
      <c r="AHM367" s="660"/>
      <c r="AHN367" s="660"/>
      <c r="AHO367" s="660"/>
      <c r="AHP367" s="660"/>
      <c r="AHQ367" s="660"/>
      <c r="AHR367" s="660"/>
      <c r="AHS367" s="660"/>
      <c r="AHT367" s="660"/>
      <c r="AHU367" s="660"/>
      <c r="AHV367" s="660"/>
      <c r="AHW367" s="660"/>
      <c r="AHX367" s="660"/>
      <c r="AHY367" s="660"/>
      <c r="AHZ367" s="660"/>
      <c r="AIA367" s="660"/>
      <c r="AIB367" s="660"/>
      <c r="AIC367" s="660"/>
      <c r="AID367" s="660"/>
      <c r="AIE367" s="660"/>
      <c r="AIF367" s="660"/>
      <c r="AIG367" s="660"/>
      <c r="AIH367" s="660"/>
      <c r="AII367" s="660"/>
      <c r="AIJ367" s="660"/>
      <c r="AIK367" s="660"/>
      <c r="AIL367" s="660"/>
      <c r="AIM367" s="660"/>
      <c r="AIN367" s="660"/>
      <c r="AIO367" s="660"/>
      <c r="AIP367" s="660"/>
      <c r="AIQ367" s="660"/>
      <c r="AIR367" s="660"/>
      <c r="AIS367" s="660"/>
      <c r="AIT367" s="660"/>
      <c r="AIU367" s="660"/>
      <c r="AIV367" s="660"/>
      <c r="AIW367" s="660"/>
      <c r="AIX367" s="660"/>
      <c r="AIY367" s="660"/>
      <c r="AIZ367" s="660"/>
      <c r="AJA367" s="660"/>
      <c r="AJB367" s="660"/>
      <c r="AJC367" s="660"/>
      <c r="AJD367" s="660"/>
      <c r="AJE367" s="660"/>
      <c r="AJF367" s="660"/>
      <c r="AJG367" s="660"/>
      <c r="AJH367" s="660"/>
      <c r="AJI367" s="660"/>
      <c r="AJJ367" s="660"/>
      <c r="AJK367" s="660"/>
      <c r="AJL367" s="660"/>
      <c r="AJM367" s="660"/>
      <c r="AJN367" s="660"/>
      <c r="AJO367" s="660"/>
      <c r="AJP367" s="660"/>
      <c r="AJQ367" s="660"/>
      <c r="AJR367" s="660"/>
      <c r="AJS367" s="660"/>
      <c r="AJT367" s="660"/>
      <c r="AJU367" s="660"/>
      <c r="AJV367" s="660"/>
      <c r="AJW367" s="660"/>
      <c r="AJX367" s="660"/>
      <c r="AJY367" s="660"/>
      <c r="AJZ367" s="660"/>
      <c r="AKA367" s="660"/>
      <c r="AKB367" s="660"/>
      <c r="AKC367" s="660"/>
      <c r="AKD367" s="660"/>
      <c r="AKE367" s="660"/>
      <c r="AKF367" s="660"/>
      <c r="AKG367" s="660"/>
      <c r="AKH367" s="660"/>
      <c r="AKI367" s="660"/>
      <c r="AKJ367" s="660"/>
      <c r="AKK367" s="660"/>
      <c r="AKL367" s="660"/>
      <c r="AKM367" s="660"/>
      <c r="AKN367" s="660"/>
      <c r="AKO367" s="660"/>
      <c r="AKP367" s="660"/>
      <c r="AKQ367" s="660"/>
      <c r="AKR367" s="660"/>
      <c r="AKS367" s="660"/>
      <c r="AKT367" s="660"/>
      <c r="AKU367" s="660"/>
      <c r="AKV367" s="660"/>
      <c r="AKW367" s="660"/>
      <c r="AKX367" s="660"/>
      <c r="AKY367" s="660"/>
      <c r="AKZ367" s="660"/>
      <c r="ALA367" s="660"/>
      <c r="ALB367" s="660"/>
      <c r="ALC367" s="660"/>
      <c r="ALD367" s="660"/>
      <c r="ALE367" s="660"/>
      <c r="ALF367" s="660"/>
      <c r="ALG367" s="660"/>
      <c r="ALH367" s="660"/>
      <c r="ALI367" s="660"/>
      <c r="ALJ367" s="660"/>
      <c r="ALK367" s="660"/>
      <c r="ALL367" s="660"/>
      <c r="ALM367" s="660"/>
      <c r="ALN367" s="660"/>
      <c r="ALO367" s="660"/>
      <c r="ALP367" s="660"/>
      <c r="ALQ367" s="660"/>
      <c r="ALR367" s="660"/>
      <c r="ALS367" s="660"/>
      <c r="ALT367" s="660"/>
      <c r="ALU367" s="660"/>
      <c r="ALV367" s="660"/>
      <c r="ALW367" s="660"/>
      <c r="ALX367" s="660"/>
      <c r="ALY367" s="660"/>
      <c r="ALZ367" s="660"/>
      <c r="AMA367" s="660"/>
      <c r="AMB367" s="660"/>
      <c r="AMC367" s="660"/>
      <c r="AMD367" s="660"/>
      <c r="AME367" s="660"/>
      <c r="AMF367" s="660"/>
      <c r="AMG367" s="660"/>
      <c r="AMH367" s="660"/>
      <c r="AMI367" s="660"/>
      <c r="AMJ367" s="660"/>
      <c r="AMK367" s="660"/>
      <c r="AML367" s="660"/>
      <c r="AMM367" s="660"/>
      <c r="AMN367" s="660"/>
      <c r="AMO367" s="660"/>
      <c r="AMP367" s="660"/>
      <c r="AMQ367" s="660"/>
    </row>
    <row r="368" s="661" customFormat="1" ht="35.25" customHeight="1">
      <c r="B368" s="662"/>
      <c r="C368" s="662"/>
      <c r="D368" s="662"/>
      <c r="E368" s="662"/>
      <c r="G368" s="663"/>
      <c r="H368" s="664"/>
      <c r="J368" s="665"/>
      <c r="K368" s="666"/>
      <c r="L368" s="667"/>
      <c r="M368" s="668"/>
      <c r="N368" s="668"/>
      <c r="O368" s="668"/>
      <c r="P368" s="668"/>
      <c r="Q368" s="669"/>
      <c r="R368" s="669"/>
      <c r="S368" s="670"/>
      <c r="T368" s="671"/>
      <c r="U368" s="672"/>
      <c r="V368" s="673"/>
      <c r="W368" s="674"/>
      <c r="X368" s="675"/>
      <c r="Y368" s="676"/>
      <c r="Z368" s="677"/>
      <c r="AA368" s="678"/>
      <c r="AB368" s="679"/>
      <c r="AC368" s="680"/>
      <c r="AD368" s="681"/>
      <c r="AE368" s="682"/>
      <c r="AF368" s="683"/>
      <c r="AG368" s="684"/>
      <c r="AH368" s="669"/>
      <c r="AI368" s="676"/>
      <c r="AJ368" s="676"/>
      <c r="AK368" s="669"/>
      <c r="AL368" s="669"/>
      <c r="AM368" s="660"/>
      <c r="AN368" s="660"/>
      <c r="AO368" s="660"/>
      <c r="AP368" s="660"/>
      <c r="AQ368" s="660"/>
      <c r="AR368" s="660"/>
      <c r="AS368" s="660"/>
      <c r="AT368" s="660"/>
      <c r="AU368" s="660"/>
      <c r="AV368" s="660"/>
      <c r="AW368" s="660"/>
      <c r="AX368" s="660"/>
      <c r="AY368" s="660"/>
      <c r="AZ368" s="660"/>
      <c r="BA368" s="660"/>
      <c r="BB368" s="660"/>
      <c r="BC368" s="660"/>
      <c r="BD368" s="660"/>
      <c r="BE368" s="660"/>
      <c r="BF368" s="660"/>
      <c r="BG368" s="660"/>
      <c r="BH368" s="660"/>
      <c r="BI368" s="660"/>
      <c r="BJ368" s="660"/>
      <c r="BK368" s="660"/>
      <c r="BL368" s="660"/>
      <c r="BM368" s="660"/>
      <c r="BN368" s="660"/>
      <c r="BO368" s="660"/>
      <c r="BP368" s="660"/>
      <c r="BQ368" s="660"/>
      <c r="BR368" s="660"/>
      <c r="BS368" s="660"/>
      <c r="BT368" s="660"/>
      <c r="BU368" s="660"/>
      <c r="BV368" s="660"/>
      <c r="BW368" s="660"/>
      <c r="BX368" s="660"/>
      <c r="BY368" s="660"/>
      <c r="BZ368" s="660"/>
      <c r="CA368" s="660"/>
      <c r="CB368" s="660"/>
      <c r="CC368" s="660"/>
      <c r="CD368" s="660"/>
      <c r="CE368" s="660"/>
      <c r="CF368" s="660"/>
      <c r="CG368" s="660"/>
      <c r="CH368" s="660"/>
      <c r="CI368" s="660"/>
      <c r="CJ368" s="660"/>
      <c r="CK368" s="660"/>
      <c r="CL368" s="660"/>
      <c r="CM368" s="660"/>
      <c r="CN368" s="660"/>
      <c r="CO368" s="660"/>
      <c r="CP368" s="660"/>
      <c r="CQ368" s="660"/>
      <c r="CR368" s="660"/>
      <c r="CS368" s="660"/>
      <c r="CT368" s="660"/>
      <c r="CU368" s="660"/>
      <c r="CV368" s="660"/>
      <c r="CW368" s="660"/>
      <c r="CX368" s="660"/>
      <c r="CY368" s="660"/>
      <c r="CZ368" s="660"/>
      <c r="DA368" s="660"/>
      <c r="DB368" s="660"/>
      <c r="DC368" s="660"/>
      <c r="DD368" s="660"/>
      <c r="DE368" s="660"/>
      <c r="DF368" s="660"/>
      <c r="DG368" s="660"/>
      <c r="DH368" s="660"/>
      <c r="DI368" s="660"/>
      <c r="DJ368" s="660"/>
      <c r="DK368" s="660"/>
      <c r="DL368" s="660"/>
      <c r="DM368" s="660"/>
      <c r="DN368" s="660"/>
      <c r="DO368" s="660"/>
      <c r="DP368" s="660"/>
      <c r="DQ368" s="660"/>
      <c r="DR368" s="660"/>
      <c r="DS368" s="660"/>
      <c r="DT368" s="660"/>
      <c r="DU368" s="660"/>
      <c r="DV368" s="660"/>
      <c r="DW368" s="660"/>
      <c r="DX368" s="660"/>
      <c r="DY368" s="660"/>
      <c r="DZ368" s="660"/>
      <c r="EA368" s="660"/>
      <c r="EB368" s="660"/>
      <c r="EC368" s="660"/>
      <c r="ED368" s="660"/>
      <c r="EE368" s="660"/>
      <c r="EF368" s="660"/>
      <c r="EG368" s="660"/>
      <c r="EH368" s="660"/>
      <c r="EI368" s="660"/>
      <c r="EJ368" s="660"/>
      <c r="EK368" s="660"/>
      <c r="EL368" s="660"/>
      <c r="EM368" s="660"/>
      <c r="EN368" s="660"/>
      <c r="EO368" s="660"/>
      <c r="EP368" s="660"/>
      <c r="EQ368" s="660"/>
      <c r="ER368" s="660"/>
      <c r="ES368" s="660"/>
      <c r="ET368" s="660"/>
      <c r="EU368" s="660"/>
      <c r="EV368" s="660"/>
      <c r="EW368" s="660"/>
      <c r="EX368" s="660"/>
      <c r="EY368" s="660"/>
      <c r="EZ368" s="660"/>
      <c r="FA368" s="660"/>
      <c r="FB368" s="660"/>
      <c r="FC368" s="660"/>
      <c r="FD368" s="660"/>
      <c r="FE368" s="660"/>
      <c r="FF368" s="660"/>
      <c r="FG368" s="660"/>
      <c r="FH368" s="660"/>
      <c r="FI368" s="660"/>
      <c r="FJ368" s="660"/>
      <c r="FK368" s="660"/>
      <c r="FL368" s="660"/>
      <c r="FM368" s="660"/>
      <c r="FN368" s="660"/>
      <c r="FO368" s="660"/>
      <c r="FP368" s="660"/>
      <c r="FQ368" s="660"/>
      <c r="FR368" s="660"/>
      <c r="FS368" s="660"/>
      <c r="FT368" s="660"/>
      <c r="FU368" s="660"/>
      <c r="FV368" s="660"/>
      <c r="FW368" s="660"/>
      <c r="FX368" s="660"/>
      <c r="FY368" s="660"/>
      <c r="FZ368" s="660"/>
      <c r="GA368" s="660"/>
      <c r="GB368" s="660"/>
      <c r="GC368" s="660"/>
      <c r="GD368" s="660"/>
      <c r="GE368" s="660"/>
      <c r="GF368" s="660"/>
      <c r="GG368" s="660"/>
      <c r="GH368" s="660"/>
      <c r="GI368" s="660"/>
      <c r="GJ368" s="660"/>
      <c r="GK368" s="660"/>
      <c r="GL368" s="660"/>
      <c r="GM368" s="660"/>
      <c r="GN368" s="660"/>
      <c r="GO368" s="660"/>
      <c r="GP368" s="660"/>
      <c r="GQ368" s="660"/>
      <c r="GR368" s="660"/>
      <c r="GS368" s="660"/>
      <c r="GT368" s="660"/>
      <c r="GU368" s="660"/>
      <c r="GV368" s="660"/>
      <c r="GW368" s="660"/>
      <c r="GX368" s="660"/>
      <c r="GY368" s="660"/>
      <c r="GZ368" s="660"/>
      <c r="HA368" s="660"/>
      <c r="HB368" s="660"/>
      <c r="HC368" s="660"/>
      <c r="HD368" s="660"/>
      <c r="HE368" s="660"/>
      <c r="HF368" s="660"/>
      <c r="HG368" s="660"/>
      <c r="HH368" s="660"/>
      <c r="HI368" s="660"/>
      <c r="HJ368" s="660"/>
      <c r="HK368" s="660"/>
      <c r="HL368" s="660"/>
      <c r="HM368" s="660"/>
      <c r="HN368" s="660"/>
      <c r="HO368" s="660"/>
      <c r="HP368" s="660"/>
      <c r="HQ368" s="660"/>
      <c r="HR368" s="660"/>
      <c r="HS368" s="660"/>
      <c r="HT368" s="660"/>
      <c r="HU368" s="660"/>
      <c r="HV368" s="660"/>
      <c r="HW368" s="660"/>
      <c r="HX368" s="660"/>
      <c r="HY368" s="660"/>
      <c r="HZ368" s="660"/>
      <c r="IA368" s="660"/>
      <c r="IB368" s="660"/>
      <c r="IC368" s="660"/>
      <c r="ID368" s="660"/>
      <c r="IE368" s="660"/>
      <c r="IF368" s="660"/>
      <c r="IG368" s="660"/>
      <c r="IH368" s="660"/>
      <c r="II368" s="660"/>
      <c r="IJ368" s="660"/>
      <c r="IK368" s="660"/>
      <c r="IL368" s="660"/>
      <c r="IM368" s="660"/>
      <c r="IN368" s="660"/>
      <c r="IO368" s="660"/>
      <c r="IP368" s="660"/>
      <c r="IQ368" s="660"/>
      <c r="IR368" s="660"/>
      <c r="IS368" s="660"/>
      <c r="IT368" s="660"/>
      <c r="IU368" s="660"/>
      <c r="IV368" s="660"/>
      <c r="IW368" s="660"/>
      <c r="IX368" s="660"/>
      <c r="IY368" s="660"/>
      <c r="IZ368" s="660"/>
      <c r="JA368" s="660"/>
      <c r="JB368" s="660"/>
      <c r="JC368" s="660"/>
      <c r="JD368" s="660"/>
      <c r="JE368" s="660"/>
      <c r="JF368" s="660"/>
      <c r="JG368" s="660"/>
      <c r="JH368" s="660"/>
      <c r="JI368" s="660"/>
      <c r="JJ368" s="660"/>
      <c r="JK368" s="660"/>
      <c r="JL368" s="660"/>
      <c r="JM368" s="660"/>
      <c r="JN368" s="660"/>
      <c r="JO368" s="660"/>
      <c r="JP368" s="660"/>
      <c r="JQ368" s="660"/>
      <c r="JR368" s="660"/>
      <c r="JS368" s="660"/>
      <c r="JT368" s="660"/>
      <c r="JU368" s="660"/>
      <c r="JV368" s="660"/>
      <c r="JW368" s="660"/>
      <c r="JX368" s="660"/>
      <c r="JY368" s="660"/>
      <c r="JZ368" s="660"/>
      <c r="KA368" s="660"/>
      <c r="KB368" s="660"/>
      <c r="KC368" s="660"/>
      <c r="KD368" s="660"/>
      <c r="KE368" s="660"/>
      <c r="KF368" s="660"/>
      <c r="KG368" s="660"/>
      <c r="KH368" s="660"/>
      <c r="KI368" s="660"/>
      <c r="KJ368" s="660"/>
      <c r="KK368" s="660"/>
      <c r="KL368" s="660"/>
      <c r="KM368" s="660"/>
      <c r="KN368" s="660"/>
      <c r="KO368" s="660"/>
      <c r="KP368" s="660"/>
      <c r="KQ368" s="660"/>
      <c r="KR368" s="660"/>
      <c r="KS368" s="660"/>
      <c r="KT368" s="660"/>
      <c r="KU368" s="660"/>
      <c r="KV368" s="660"/>
      <c r="KW368" s="660"/>
      <c r="KX368" s="660"/>
      <c r="KY368" s="660"/>
      <c r="KZ368" s="660"/>
      <c r="LA368" s="660"/>
      <c r="LB368" s="660"/>
      <c r="LC368" s="660"/>
      <c r="LD368" s="660"/>
      <c r="LE368" s="660"/>
      <c r="LF368" s="660"/>
      <c r="LG368" s="660"/>
      <c r="LH368" s="660"/>
      <c r="LI368" s="660"/>
      <c r="LJ368" s="660"/>
      <c r="LK368" s="660"/>
      <c r="LL368" s="660"/>
      <c r="LM368" s="660"/>
      <c r="LN368" s="660"/>
      <c r="LO368" s="660"/>
      <c r="LP368" s="660"/>
      <c r="LQ368" s="660"/>
      <c r="LR368" s="660"/>
      <c r="LS368" s="660"/>
      <c r="LT368" s="660"/>
      <c r="LU368" s="660"/>
      <c r="LV368" s="660"/>
      <c r="LW368" s="660"/>
      <c r="LX368" s="660"/>
      <c r="LY368" s="660"/>
      <c r="LZ368" s="660"/>
      <c r="MA368" s="660"/>
      <c r="MB368" s="660"/>
      <c r="MC368" s="660"/>
      <c r="MD368" s="660"/>
      <c r="ME368" s="660"/>
      <c r="MF368" s="660"/>
      <c r="MG368" s="660"/>
      <c r="MH368" s="660"/>
      <c r="MI368" s="660"/>
      <c r="MJ368" s="660"/>
      <c r="MK368" s="660"/>
      <c r="ML368" s="660"/>
      <c r="MM368" s="660"/>
      <c r="MN368" s="660"/>
      <c r="MO368" s="660"/>
      <c r="MP368" s="660"/>
      <c r="MQ368" s="660"/>
      <c r="MR368" s="660"/>
      <c r="MS368" s="660"/>
      <c r="MT368" s="660"/>
      <c r="MU368" s="660"/>
      <c r="MV368" s="660"/>
      <c r="MW368" s="660"/>
      <c r="MX368" s="660"/>
      <c r="MY368" s="660"/>
      <c r="MZ368" s="660"/>
      <c r="NA368" s="660"/>
      <c r="NB368" s="660"/>
      <c r="NC368" s="660"/>
      <c r="ND368" s="660"/>
      <c r="NE368" s="660"/>
      <c r="NF368" s="660"/>
      <c r="NG368" s="660"/>
      <c r="NH368" s="660"/>
      <c r="NI368" s="660"/>
      <c r="NJ368" s="660"/>
      <c r="NK368" s="660"/>
      <c r="NL368" s="660"/>
      <c r="NM368" s="660"/>
      <c r="NN368" s="660"/>
      <c r="NO368" s="660"/>
      <c r="NP368" s="660"/>
      <c r="NQ368" s="660"/>
      <c r="NR368" s="660"/>
      <c r="NS368" s="660"/>
      <c r="NT368" s="660"/>
      <c r="NU368" s="660"/>
      <c r="NV368" s="660"/>
      <c r="NW368" s="660"/>
      <c r="NX368" s="660"/>
      <c r="NY368" s="660"/>
      <c r="NZ368" s="660"/>
      <c r="OA368" s="660"/>
      <c r="OB368" s="660"/>
      <c r="OC368" s="660"/>
      <c r="OD368" s="660"/>
      <c r="OE368" s="660"/>
      <c r="OF368" s="660"/>
      <c r="OG368" s="660"/>
      <c r="OH368" s="660"/>
      <c r="OI368" s="660"/>
      <c r="OJ368" s="660"/>
      <c r="OK368" s="660"/>
      <c r="OL368" s="660"/>
      <c r="OM368" s="660"/>
      <c r="ON368" s="660"/>
      <c r="OO368" s="660"/>
      <c r="OP368" s="660"/>
      <c r="OQ368" s="660"/>
      <c r="OR368" s="660"/>
      <c r="OS368" s="660"/>
      <c r="OT368" s="660"/>
      <c r="OU368" s="660"/>
      <c r="OV368" s="660"/>
      <c r="OW368" s="660"/>
      <c r="OX368" s="660"/>
      <c r="OY368" s="660"/>
      <c r="OZ368" s="660"/>
      <c r="PA368" s="660"/>
      <c r="PB368" s="660"/>
      <c r="PC368" s="660"/>
      <c r="PD368" s="660"/>
      <c r="PE368" s="660"/>
      <c r="PF368" s="660"/>
      <c r="PG368" s="660"/>
      <c r="PH368" s="660"/>
      <c r="PI368" s="660"/>
      <c r="PJ368" s="660"/>
      <c r="PK368" s="660"/>
      <c r="PL368" s="660"/>
      <c r="PM368" s="660"/>
      <c r="PN368" s="660"/>
      <c r="PO368" s="660"/>
      <c r="PP368" s="660"/>
      <c r="PQ368" s="660"/>
      <c r="PR368" s="660"/>
      <c r="PS368" s="660"/>
      <c r="PT368" s="660"/>
      <c r="PU368" s="660"/>
      <c r="PV368" s="660"/>
      <c r="PW368" s="660"/>
      <c r="PX368" s="660"/>
      <c r="PY368" s="660"/>
      <c r="PZ368" s="660"/>
      <c r="QA368" s="660"/>
      <c r="QB368" s="660"/>
      <c r="QC368" s="660"/>
      <c r="QD368" s="660"/>
      <c r="QE368" s="660"/>
      <c r="QF368" s="660"/>
      <c r="QG368" s="660"/>
      <c r="QH368" s="660"/>
      <c r="QI368" s="660"/>
      <c r="QJ368" s="660"/>
      <c r="QK368" s="660"/>
      <c r="QL368" s="660"/>
      <c r="QM368" s="660"/>
      <c r="QN368" s="660"/>
      <c r="QO368" s="660"/>
      <c r="QP368" s="660"/>
      <c r="QQ368" s="660"/>
      <c r="QR368" s="660"/>
      <c r="QS368" s="660"/>
      <c r="QT368" s="660"/>
      <c r="QU368" s="660"/>
      <c r="QV368" s="660"/>
      <c r="QW368" s="660"/>
      <c r="QX368" s="660"/>
      <c r="QY368" s="660"/>
      <c r="QZ368" s="660"/>
      <c r="RA368" s="660"/>
      <c r="RB368" s="660"/>
      <c r="RC368" s="660"/>
      <c r="RD368" s="660"/>
      <c r="RE368" s="660"/>
      <c r="RF368" s="660"/>
      <c r="RG368" s="660"/>
      <c r="RH368" s="660"/>
      <c r="RI368" s="660"/>
      <c r="RJ368" s="660"/>
      <c r="RK368" s="660"/>
      <c r="RL368" s="660"/>
      <c r="RM368" s="660"/>
      <c r="RN368" s="660"/>
      <c r="RO368" s="660"/>
      <c r="RP368" s="660"/>
      <c r="RQ368" s="660"/>
      <c r="RR368" s="660"/>
      <c r="RS368" s="660"/>
      <c r="RT368" s="660"/>
      <c r="RU368" s="660"/>
      <c r="RV368" s="660"/>
      <c r="RW368" s="660"/>
      <c r="RX368" s="660"/>
      <c r="RY368" s="660"/>
      <c r="RZ368" s="660"/>
      <c r="SA368" s="660"/>
      <c r="SB368" s="660"/>
      <c r="SC368" s="660"/>
      <c r="SD368" s="660"/>
      <c r="SE368" s="660"/>
      <c r="SF368" s="660"/>
      <c r="SG368" s="660"/>
      <c r="SH368" s="660"/>
      <c r="SI368" s="660"/>
      <c r="SJ368" s="660"/>
      <c r="SK368" s="660"/>
      <c r="SL368" s="660"/>
      <c r="SM368" s="660"/>
      <c r="SN368" s="660"/>
      <c r="SO368" s="660"/>
      <c r="SP368" s="660"/>
      <c r="SQ368" s="660"/>
      <c r="SR368" s="660"/>
      <c r="SS368" s="660"/>
      <c r="ST368" s="660"/>
      <c r="SU368" s="660"/>
      <c r="SV368" s="660"/>
      <c r="SW368" s="660"/>
      <c r="SX368" s="660"/>
      <c r="SY368" s="660"/>
      <c r="SZ368" s="660"/>
      <c r="TA368" s="660"/>
      <c r="TB368" s="660"/>
      <c r="TC368" s="660"/>
      <c r="TD368" s="660"/>
      <c r="TE368" s="660"/>
      <c r="TF368" s="660"/>
      <c r="TG368" s="660"/>
      <c r="TH368" s="660"/>
      <c r="TI368" s="660"/>
      <c r="TJ368" s="660"/>
      <c r="TK368" s="660"/>
      <c r="TL368" s="660"/>
      <c r="TM368" s="660"/>
      <c r="TN368" s="660"/>
      <c r="TO368" s="660"/>
      <c r="TP368" s="660"/>
      <c r="TQ368" s="660"/>
      <c r="TR368" s="660"/>
      <c r="TS368" s="660"/>
      <c r="TT368" s="660"/>
      <c r="TU368" s="660"/>
      <c r="TV368" s="660"/>
      <c r="TW368" s="660"/>
      <c r="TX368" s="660"/>
      <c r="TY368" s="660"/>
      <c r="TZ368" s="660"/>
      <c r="UA368" s="660"/>
      <c r="UB368" s="660"/>
      <c r="UC368" s="660"/>
      <c r="UD368" s="660"/>
      <c r="UE368" s="660"/>
      <c r="UF368" s="660"/>
      <c r="UG368" s="660"/>
      <c r="UH368" s="660"/>
      <c r="UI368" s="660"/>
      <c r="UJ368" s="660"/>
      <c r="UK368" s="660"/>
      <c r="UL368" s="660"/>
      <c r="UM368" s="660"/>
      <c r="UN368" s="660"/>
      <c r="UO368" s="660"/>
      <c r="UP368" s="660"/>
      <c r="UQ368" s="660"/>
      <c r="UR368" s="660"/>
      <c r="US368" s="660"/>
      <c r="UT368" s="660"/>
      <c r="UU368" s="660"/>
      <c r="UV368" s="660"/>
      <c r="UW368" s="660"/>
      <c r="UX368" s="660"/>
      <c r="UY368" s="660"/>
      <c r="UZ368" s="660"/>
      <c r="VA368" s="660"/>
      <c r="VB368" s="660"/>
      <c r="VC368" s="660"/>
      <c r="VD368" s="660"/>
      <c r="VE368" s="660"/>
      <c r="VF368" s="660"/>
      <c r="VG368" s="660"/>
      <c r="VH368" s="660"/>
      <c r="VI368" s="660"/>
      <c r="VJ368" s="660"/>
      <c r="VK368" s="660"/>
      <c r="VL368" s="660"/>
      <c r="VM368" s="660"/>
      <c r="VN368" s="660"/>
      <c r="VO368" s="660"/>
      <c r="VP368" s="660"/>
      <c r="VQ368" s="660"/>
      <c r="VR368" s="660"/>
      <c r="VS368" s="660"/>
      <c r="VT368" s="660"/>
      <c r="VU368" s="660"/>
      <c r="VV368" s="660"/>
      <c r="VW368" s="660"/>
      <c r="VX368" s="660"/>
      <c r="VY368" s="660"/>
      <c r="VZ368" s="660"/>
      <c r="WA368" s="660"/>
      <c r="WB368" s="660"/>
      <c r="WC368" s="660"/>
      <c r="WD368" s="660"/>
      <c r="WE368" s="660"/>
      <c r="WF368" s="660"/>
      <c r="WG368" s="660"/>
      <c r="WH368" s="660"/>
      <c r="WI368" s="660"/>
      <c r="WJ368" s="660"/>
      <c r="WK368" s="660"/>
      <c r="WL368" s="660"/>
      <c r="WM368" s="660"/>
      <c r="WN368" s="660"/>
      <c r="WO368" s="660"/>
      <c r="WP368" s="660"/>
      <c r="WQ368" s="660"/>
      <c r="WR368" s="660"/>
      <c r="WS368" s="660"/>
      <c r="WT368" s="660"/>
      <c r="WU368" s="660"/>
      <c r="WV368" s="660"/>
      <c r="WW368" s="660"/>
      <c r="WX368" s="660"/>
      <c r="WY368" s="660"/>
      <c r="WZ368" s="660"/>
      <c r="XA368" s="660"/>
      <c r="XB368" s="660"/>
      <c r="XC368" s="660"/>
      <c r="XD368" s="660"/>
      <c r="XE368" s="660"/>
      <c r="XF368" s="660"/>
      <c r="XG368" s="660"/>
      <c r="XH368" s="660"/>
      <c r="XI368" s="660"/>
      <c r="XJ368" s="660"/>
      <c r="XK368" s="660"/>
      <c r="XL368" s="660"/>
      <c r="XM368" s="660"/>
      <c r="XN368" s="660"/>
      <c r="XO368" s="660"/>
      <c r="XP368" s="660"/>
      <c r="XQ368" s="660"/>
      <c r="XR368" s="660"/>
      <c r="XS368" s="660"/>
      <c r="XT368" s="660"/>
      <c r="XU368" s="660"/>
      <c r="XV368" s="660"/>
      <c r="XW368" s="660"/>
      <c r="XX368" s="660"/>
      <c r="XY368" s="660"/>
      <c r="XZ368" s="660"/>
      <c r="YA368" s="660"/>
      <c r="YB368" s="660"/>
      <c r="YC368" s="660"/>
      <c r="YD368" s="660"/>
      <c r="YE368" s="660"/>
      <c r="YF368" s="660"/>
      <c r="YG368" s="660"/>
      <c r="YH368" s="660"/>
      <c r="YI368" s="660"/>
      <c r="YJ368" s="660"/>
      <c r="YK368" s="660"/>
      <c r="YL368" s="660"/>
      <c r="YM368" s="660"/>
      <c r="YN368" s="660"/>
      <c r="YO368" s="660"/>
      <c r="YP368" s="660"/>
      <c r="YQ368" s="660"/>
      <c r="YR368" s="660"/>
      <c r="YS368" s="660"/>
      <c r="YT368" s="660"/>
      <c r="YU368" s="660"/>
      <c r="YV368" s="660"/>
      <c r="YW368" s="660"/>
      <c r="YX368" s="660"/>
      <c r="YY368" s="660"/>
      <c r="YZ368" s="660"/>
      <c r="ZA368" s="660"/>
      <c r="ZB368" s="660"/>
      <c r="ZC368" s="660"/>
      <c r="ZD368" s="660"/>
      <c r="ZE368" s="660"/>
      <c r="ZF368" s="660"/>
      <c r="ZG368" s="660"/>
      <c r="ZH368" s="660"/>
      <c r="ZI368" s="660"/>
      <c r="ZJ368" s="660"/>
      <c r="ZK368" s="660"/>
      <c r="ZL368" s="660"/>
      <c r="ZM368" s="660"/>
      <c r="ZN368" s="660"/>
      <c r="ZO368" s="660"/>
      <c r="ZP368" s="660"/>
      <c r="ZQ368" s="660"/>
      <c r="ZR368" s="660"/>
      <c r="ZS368" s="660"/>
      <c r="ZT368" s="660"/>
      <c r="ZU368" s="660"/>
      <c r="ZV368" s="660"/>
      <c r="ZW368" s="660"/>
      <c r="ZX368" s="660"/>
      <c r="ZY368" s="660"/>
      <c r="ZZ368" s="660"/>
      <c r="AAA368" s="660"/>
      <c r="AAB368" s="660"/>
      <c r="AAC368" s="660"/>
      <c r="AAD368" s="660"/>
      <c r="AAE368" s="660"/>
      <c r="AAF368" s="660"/>
      <c r="AAG368" s="660"/>
      <c r="AAH368" s="660"/>
      <c r="AAI368" s="660"/>
      <c r="AAJ368" s="660"/>
      <c r="AAK368" s="660"/>
      <c r="AAL368" s="660"/>
      <c r="AAM368" s="660"/>
      <c r="AAN368" s="660"/>
      <c r="AAO368" s="660"/>
      <c r="AAP368" s="660"/>
      <c r="AAQ368" s="660"/>
      <c r="AAR368" s="660"/>
      <c r="AAS368" s="660"/>
      <c r="AAT368" s="660"/>
      <c r="AAU368" s="660"/>
      <c r="AAV368" s="660"/>
      <c r="AAW368" s="660"/>
      <c r="AAX368" s="660"/>
      <c r="AAY368" s="660"/>
      <c r="AAZ368" s="660"/>
      <c r="ABA368" s="660"/>
      <c r="ABB368" s="660"/>
      <c r="ABC368" s="660"/>
      <c r="ABD368" s="660"/>
      <c r="ABE368" s="660"/>
      <c r="ABF368" s="660"/>
      <c r="ABG368" s="660"/>
      <c r="ABH368" s="660"/>
      <c r="ABI368" s="660"/>
      <c r="ABJ368" s="660"/>
      <c r="ABK368" s="660"/>
      <c r="ABL368" s="660"/>
      <c r="ABM368" s="660"/>
      <c r="ABN368" s="660"/>
      <c r="ABO368" s="660"/>
      <c r="ABP368" s="660"/>
      <c r="ABQ368" s="660"/>
      <c r="ABR368" s="660"/>
      <c r="ABS368" s="660"/>
      <c r="ABT368" s="660"/>
      <c r="ABU368" s="660"/>
      <c r="ABV368" s="660"/>
      <c r="ABW368" s="660"/>
      <c r="ABX368" s="660"/>
      <c r="ABY368" s="660"/>
      <c r="ABZ368" s="660"/>
      <c r="ACA368" s="660"/>
      <c r="ACB368" s="660"/>
      <c r="ACC368" s="660"/>
      <c r="ACD368" s="660"/>
      <c r="ACE368" s="660"/>
      <c r="ACF368" s="660"/>
      <c r="ACG368" s="660"/>
      <c r="ACH368" s="660"/>
      <c r="ACI368" s="660"/>
      <c r="ACJ368" s="660"/>
      <c r="ACK368" s="660"/>
      <c r="ACL368" s="660"/>
      <c r="ACM368" s="660"/>
      <c r="ACN368" s="660"/>
      <c r="ACO368" s="660"/>
      <c r="ACP368" s="660"/>
      <c r="ACQ368" s="660"/>
      <c r="ACR368" s="660"/>
      <c r="ACS368" s="660"/>
      <c r="ACT368" s="660"/>
      <c r="ACU368" s="660"/>
      <c r="ACV368" s="660"/>
      <c r="ACW368" s="660"/>
      <c r="ACX368" s="660"/>
      <c r="ACY368" s="660"/>
      <c r="ACZ368" s="660"/>
      <c r="ADA368" s="660"/>
      <c r="ADB368" s="660"/>
      <c r="ADC368" s="660"/>
      <c r="ADD368" s="660"/>
      <c r="ADE368" s="660"/>
      <c r="ADF368" s="660"/>
      <c r="ADG368" s="660"/>
      <c r="ADH368" s="660"/>
      <c r="ADI368" s="660"/>
      <c r="ADJ368" s="660"/>
      <c r="ADK368" s="660"/>
      <c r="ADL368" s="660"/>
      <c r="ADM368" s="660"/>
      <c r="ADN368" s="660"/>
      <c r="ADO368" s="660"/>
      <c r="ADP368" s="660"/>
      <c r="ADQ368" s="660"/>
      <c r="ADR368" s="660"/>
      <c r="ADS368" s="660"/>
      <c r="ADT368" s="660"/>
      <c r="ADU368" s="660"/>
      <c r="ADV368" s="660"/>
      <c r="ADW368" s="660"/>
      <c r="ADX368" s="660"/>
      <c r="ADY368" s="660"/>
      <c r="ADZ368" s="660"/>
      <c r="AEA368" s="660"/>
      <c r="AEB368" s="660"/>
      <c r="AEC368" s="660"/>
      <c r="AED368" s="660"/>
      <c r="AEE368" s="660"/>
      <c r="AEF368" s="660"/>
      <c r="AEG368" s="660"/>
      <c r="AEH368" s="660"/>
      <c r="AEI368" s="660"/>
      <c r="AEJ368" s="660"/>
      <c r="AEK368" s="660"/>
      <c r="AEL368" s="660"/>
      <c r="AEM368" s="660"/>
      <c r="AEN368" s="660"/>
      <c r="AEO368" s="660"/>
      <c r="AEP368" s="660"/>
      <c r="AEQ368" s="660"/>
      <c r="AER368" s="660"/>
      <c r="AES368" s="660"/>
      <c r="AET368" s="660"/>
      <c r="AEU368" s="660"/>
      <c r="AEV368" s="660"/>
      <c r="AEW368" s="660"/>
      <c r="AEX368" s="660"/>
      <c r="AEY368" s="660"/>
      <c r="AEZ368" s="660"/>
      <c r="AFA368" s="660"/>
      <c r="AFB368" s="660"/>
      <c r="AFC368" s="660"/>
      <c r="AFD368" s="660"/>
      <c r="AFE368" s="660"/>
      <c r="AFF368" s="660"/>
      <c r="AFG368" s="660"/>
      <c r="AFH368" s="660"/>
      <c r="AFI368" s="660"/>
      <c r="AFJ368" s="660"/>
      <c r="AFK368" s="660"/>
      <c r="AFL368" s="660"/>
      <c r="AFM368" s="660"/>
      <c r="AFN368" s="660"/>
      <c r="AFO368" s="660"/>
      <c r="AFP368" s="660"/>
      <c r="AFQ368" s="660"/>
      <c r="AFR368" s="660"/>
      <c r="AFS368" s="660"/>
      <c r="AFT368" s="660"/>
      <c r="AFU368" s="660"/>
      <c r="AFV368" s="660"/>
      <c r="AFW368" s="660"/>
      <c r="AFX368" s="660"/>
      <c r="AFY368" s="660"/>
      <c r="AFZ368" s="660"/>
      <c r="AGA368" s="660"/>
      <c r="AGB368" s="660"/>
      <c r="AGC368" s="660"/>
      <c r="AGD368" s="660"/>
      <c r="AGE368" s="660"/>
      <c r="AGF368" s="660"/>
      <c r="AGG368" s="660"/>
      <c r="AGH368" s="660"/>
      <c r="AGI368" s="660"/>
      <c r="AGJ368" s="660"/>
      <c r="AGK368" s="660"/>
      <c r="AGL368" s="660"/>
      <c r="AGM368" s="660"/>
      <c r="AGN368" s="660"/>
      <c r="AGO368" s="660"/>
      <c r="AGP368" s="660"/>
      <c r="AGQ368" s="660"/>
      <c r="AGR368" s="660"/>
      <c r="AGS368" s="660"/>
      <c r="AGT368" s="660"/>
      <c r="AGU368" s="660"/>
      <c r="AGV368" s="660"/>
      <c r="AGW368" s="660"/>
      <c r="AGX368" s="660"/>
      <c r="AGY368" s="660"/>
      <c r="AGZ368" s="660"/>
      <c r="AHA368" s="660"/>
      <c r="AHB368" s="660"/>
      <c r="AHC368" s="660"/>
      <c r="AHD368" s="660"/>
      <c r="AHE368" s="660"/>
      <c r="AHF368" s="660"/>
      <c r="AHG368" s="660"/>
      <c r="AHH368" s="660"/>
      <c r="AHI368" s="660"/>
      <c r="AHJ368" s="660"/>
      <c r="AHK368" s="660"/>
      <c r="AHL368" s="660"/>
      <c r="AHM368" s="660"/>
      <c r="AHN368" s="660"/>
      <c r="AHO368" s="660"/>
      <c r="AHP368" s="660"/>
      <c r="AHQ368" s="660"/>
      <c r="AHR368" s="660"/>
      <c r="AHS368" s="660"/>
      <c r="AHT368" s="660"/>
      <c r="AHU368" s="660"/>
      <c r="AHV368" s="660"/>
      <c r="AHW368" s="660"/>
      <c r="AHX368" s="660"/>
      <c r="AHY368" s="660"/>
      <c r="AHZ368" s="660"/>
      <c r="AIA368" s="660"/>
      <c r="AIB368" s="660"/>
      <c r="AIC368" s="660"/>
      <c r="AID368" s="660"/>
      <c r="AIE368" s="660"/>
      <c r="AIF368" s="660"/>
      <c r="AIG368" s="660"/>
      <c r="AIH368" s="660"/>
      <c r="AII368" s="660"/>
      <c r="AIJ368" s="660"/>
      <c r="AIK368" s="660"/>
      <c r="AIL368" s="660"/>
      <c r="AIM368" s="660"/>
      <c r="AIN368" s="660"/>
      <c r="AIO368" s="660"/>
      <c r="AIP368" s="660"/>
      <c r="AIQ368" s="660"/>
      <c r="AIR368" s="660"/>
      <c r="AIS368" s="660"/>
      <c r="AIT368" s="660"/>
      <c r="AIU368" s="660"/>
      <c r="AIV368" s="660"/>
      <c r="AIW368" s="660"/>
      <c r="AIX368" s="660"/>
      <c r="AIY368" s="660"/>
      <c r="AIZ368" s="660"/>
      <c r="AJA368" s="660"/>
      <c r="AJB368" s="660"/>
      <c r="AJC368" s="660"/>
      <c r="AJD368" s="660"/>
      <c r="AJE368" s="660"/>
      <c r="AJF368" s="660"/>
      <c r="AJG368" s="660"/>
      <c r="AJH368" s="660"/>
      <c r="AJI368" s="660"/>
      <c r="AJJ368" s="660"/>
      <c r="AJK368" s="660"/>
      <c r="AJL368" s="660"/>
      <c r="AJM368" s="660"/>
      <c r="AJN368" s="660"/>
      <c r="AJO368" s="660"/>
      <c r="AJP368" s="660"/>
      <c r="AJQ368" s="660"/>
      <c r="AJR368" s="660"/>
      <c r="AJS368" s="660"/>
      <c r="AJT368" s="660"/>
      <c r="AJU368" s="660"/>
      <c r="AJV368" s="660"/>
      <c r="AJW368" s="660"/>
      <c r="AJX368" s="660"/>
      <c r="AJY368" s="660"/>
      <c r="AJZ368" s="660"/>
      <c r="AKA368" s="660"/>
      <c r="AKB368" s="660"/>
      <c r="AKC368" s="660"/>
      <c r="AKD368" s="660"/>
      <c r="AKE368" s="660"/>
      <c r="AKF368" s="660"/>
      <c r="AKG368" s="660"/>
      <c r="AKH368" s="660"/>
      <c r="AKI368" s="660"/>
      <c r="AKJ368" s="660"/>
      <c r="AKK368" s="660"/>
      <c r="AKL368" s="660"/>
      <c r="AKM368" s="660"/>
      <c r="AKN368" s="660"/>
      <c r="AKO368" s="660"/>
      <c r="AKP368" s="660"/>
      <c r="AKQ368" s="660"/>
      <c r="AKR368" s="660"/>
      <c r="AKS368" s="660"/>
      <c r="AKT368" s="660"/>
      <c r="AKU368" s="660"/>
      <c r="AKV368" s="660"/>
      <c r="AKW368" s="660"/>
      <c r="AKX368" s="660"/>
      <c r="AKY368" s="660"/>
      <c r="AKZ368" s="660"/>
      <c r="ALA368" s="660"/>
      <c r="ALB368" s="660"/>
      <c r="ALC368" s="660"/>
      <c r="ALD368" s="660"/>
      <c r="ALE368" s="660"/>
      <c r="ALF368" s="660"/>
      <c r="ALG368" s="660"/>
      <c r="ALH368" s="660"/>
      <c r="ALI368" s="660"/>
      <c r="ALJ368" s="660"/>
      <c r="ALK368" s="660"/>
      <c r="ALL368" s="660"/>
      <c r="ALM368" s="660"/>
      <c r="ALN368" s="660"/>
      <c r="ALO368" s="660"/>
      <c r="ALP368" s="660"/>
      <c r="ALQ368" s="660"/>
      <c r="ALR368" s="660"/>
      <c r="ALS368" s="660"/>
      <c r="ALT368" s="660"/>
      <c r="ALU368" s="660"/>
      <c r="ALV368" s="660"/>
      <c r="ALW368" s="660"/>
      <c r="ALX368" s="660"/>
      <c r="ALY368" s="660"/>
      <c r="ALZ368" s="660"/>
      <c r="AMA368" s="660"/>
      <c r="AMB368" s="660"/>
      <c r="AMC368" s="660"/>
      <c r="AMD368" s="660"/>
      <c r="AME368" s="660"/>
      <c r="AMF368" s="660"/>
      <c r="AMG368" s="660"/>
      <c r="AMH368" s="660"/>
      <c r="AMI368" s="660"/>
      <c r="AMJ368" s="660"/>
      <c r="AMK368" s="660"/>
      <c r="AML368" s="660"/>
      <c r="AMM368" s="660"/>
      <c r="AMN368" s="660"/>
      <c r="AMO368" s="660"/>
      <c r="AMP368" s="660"/>
      <c r="AMQ368" s="660"/>
    </row>
  </sheetData>
  <autoFilter ref="Q38:AJ303"/>
  <mergeCells count="112">
    <mergeCell ref="B2:I2"/>
    <mergeCell ref="B3:C4"/>
    <mergeCell ref="E3:E4"/>
    <mergeCell ref="F3:F4"/>
    <mergeCell ref="H3:H4"/>
    <mergeCell ref="B8:C8"/>
    <mergeCell ref="B9:C9"/>
    <mergeCell ref="A36:J36"/>
    <mergeCell ref="A37:A38"/>
    <mergeCell ref="B37:B38"/>
    <mergeCell ref="C37:C38"/>
    <mergeCell ref="D37:E37"/>
    <mergeCell ref="F37:F38"/>
    <mergeCell ref="G37:H37"/>
    <mergeCell ref="I37:I38"/>
    <mergeCell ref="J37:J38"/>
    <mergeCell ref="K37:K38"/>
    <mergeCell ref="L37:L38"/>
    <mergeCell ref="T37:AA37"/>
    <mergeCell ref="AB37:AJ37"/>
    <mergeCell ref="AK37:AK38"/>
    <mergeCell ref="A40:J40"/>
    <mergeCell ref="A41:J41"/>
    <mergeCell ref="A46:J46"/>
    <mergeCell ref="A47:J47"/>
    <mergeCell ref="A54:J54"/>
    <mergeCell ref="A59:J59"/>
    <mergeCell ref="A60:J60"/>
    <mergeCell ref="A73:J73"/>
    <mergeCell ref="A74:J74"/>
    <mergeCell ref="AH75:AH76"/>
    <mergeCell ref="AJ75:AJ76"/>
    <mergeCell ref="AK75:AK76"/>
    <mergeCell ref="A82:J82"/>
    <mergeCell ref="A88:J88"/>
    <mergeCell ref="A89:J89"/>
    <mergeCell ref="A91:J91"/>
    <mergeCell ref="A94:J94"/>
    <mergeCell ref="A98:J98"/>
    <mergeCell ref="A99:J99"/>
    <mergeCell ref="A106:J106"/>
    <mergeCell ref="A112:J112"/>
    <mergeCell ref="A113:J113"/>
    <mergeCell ref="A121:J121"/>
    <mergeCell ref="A127:J127"/>
    <mergeCell ref="A128:J128"/>
    <mergeCell ref="A129:J129"/>
    <mergeCell ref="A136:J136"/>
    <mergeCell ref="A137:J137"/>
    <mergeCell ref="A139:J139"/>
    <mergeCell ref="A146:J146"/>
    <mergeCell ref="AH146:AH147"/>
    <mergeCell ref="AJ146:AJ147"/>
    <mergeCell ref="AK146:AK147"/>
    <mergeCell ref="A147:J147"/>
    <mergeCell ref="A149:J149"/>
    <mergeCell ref="A152:J152"/>
    <mergeCell ref="A153:J153"/>
    <mergeCell ref="A157:J157"/>
    <mergeCell ref="A158:J158"/>
    <mergeCell ref="A186:J186"/>
    <mergeCell ref="A192:J192"/>
    <mergeCell ref="A193:J193"/>
    <mergeCell ref="A197:J197"/>
    <mergeCell ref="A202:J202"/>
    <mergeCell ref="A203:J203"/>
    <mergeCell ref="AH204:AH205"/>
    <mergeCell ref="AJ204:AJ205"/>
    <mergeCell ref="AK204:AK205"/>
    <mergeCell ref="A205:J205"/>
    <mergeCell ref="A210:J210"/>
    <mergeCell ref="A217:J217"/>
    <mergeCell ref="A218:J218"/>
    <mergeCell ref="A222:J222"/>
    <mergeCell ref="A223:J223"/>
    <mergeCell ref="A224:J224"/>
    <mergeCell ref="A230:J230"/>
    <mergeCell ref="AH233:AH234"/>
    <mergeCell ref="AJ233:AJ234"/>
    <mergeCell ref="AK233:AK234"/>
    <mergeCell ref="A234:J234"/>
    <mergeCell ref="A235:J235"/>
    <mergeCell ref="A239:J239"/>
    <mergeCell ref="A244:J244"/>
    <mergeCell ref="A246:J246"/>
    <mergeCell ref="A248:J248"/>
    <mergeCell ref="A250:J250"/>
    <mergeCell ref="A251:J251"/>
    <mergeCell ref="A256:J256"/>
    <mergeCell ref="A260:J260"/>
    <mergeCell ref="AH260:AH261"/>
    <mergeCell ref="AJ260:AJ261"/>
    <mergeCell ref="AK260:AK261"/>
    <mergeCell ref="A261:J261"/>
    <mergeCell ref="A272:J272"/>
    <mergeCell ref="A277:J277"/>
    <mergeCell ref="A278:J278"/>
    <mergeCell ref="A286:J286"/>
    <mergeCell ref="AH289:AH291"/>
    <mergeCell ref="AJ289:AJ291"/>
    <mergeCell ref="AK289:AK291"/>
    <mergeCell ref="A290:J290"/>
    <mergeCell ref="A291:J291"/>
    <mergeCell ref="A292:A293"/>
    <mergeCell ref="B292:B293"/>
    <mergeCell ref="C292:C293"/>
    <mergeCell ref="D292:E292"/>
    <mergeCell ref="F292:F293"/>
    <mergeCell ref="G292:H292"/>
    <mergeCell ref="I292:I293"/>
    <mergeCell ref="J292:J293"/>
    <mergeCell ref="K292:K293"/>
  </mergeCells>
  <printOptions headings="0" gridLines="0"/>
  <pageMargins left="0" right="0" top="0.39370078740157477" bottom="0" header="0.31496062992125984" footer="0.31496062992125984"/>
  <pageSetup paperSize="9" scale="60" fitToWidth="1" fitToHeight="0" pageOrder="downThenOver" orientation="landscape" usePrinterDefaults="1" blackAndWhite="0" draft="0" cellComments="none" useFirstPageNumber="0" errors="displayed" horizontalDpi="2147483648" verticalDpi="2147483648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305" zoomScale="90" workbookViewId="0">
      <selection activeCell="J144" activeCellId="0" sqref="J144"/>
    </sheetView>
  </sheetViews>
  <sheetFormatPr defaultColWidth="8.85546875" defaultRowHeight="14.25"/>
  <cols>
    <col customWidth="1" min="1" max="1" style="661" width="8.140625"/>
    <col bestFit="1" customWidth="1" min="2" max="2" style="662" width="31.140625"/>
    <col customWidth="1" min="3" max="3" style="662" width="43.7109375"/>
    <col customWidth="1" min="4" max="4" style="662" width="9.85546875"/>
    <col customWidth="1" min="5" max="5" style="662" width="12.42578125"/>
    <col customWidth="1" min="6" max="6" style="661" width="21.7109375"/>
    <col customWidth="1" min="7" max="7" style="663" width="13.28515625"/>
    <col customWidth="1" min="8" max="8" style="664" width="12.42578125"/>
    <col customWidth="1" min="9" max="9" style="661" width="8.85546875"/>
    <col customWidth="1" min="10" max="10" style="665" width="27.140625"/>
    <col customWidth="1" min="11" max="11" style="666" width="12.7109375"/>
    <col customWidth="1" min="12" max="12" style="667" width="11.140625"/>
    <col customWidth="1" min="13" max="13" style="668" width="11.42578125"/>
    <col customWidth="1" min="14" max="16" style="668" width="11.140625"/>
    <col customWidth="1" min="17" max="17" style="669" width="9.7109375"/>
    <col customWidth="1" min="18" max="18" style="669" width="8.28515625"/>
    <col customWidth="1" min="19" max="19" style="670" width="4.5703125"/>
    <col customWidth="1" min="20" max="20" style="671" width="7.42578125"/>
    <col customWidth="1" min="21" max="21" style="672" width="8.28515625"/>
    <col customWidth="1" min="22" max="22" style="673" width="5.28515625"/>
    <col customWidth="1" min="23" max="23" style="674" width="5.28515625"/>
    <col customWidth="1" min="24" max="24" style="675" width="4.7109375"/>
    <col customWidth="1" min="25" max="25" style="676" width="5.85546875"/>
    <col customWidth="1" min="26" max="26" style="677" width="8.140625"/>
    <col customWidth="1" min="27" max="27" style="678" width="7.42578125"/>
    <col customWidth="1" min="28" max="28" style="679" width="8.85546875"/>
    <col customWidth="1" min="29" max="29" style="680" width="8.7109375"/>
    <col customWidth="1" min="30" max="30" style="681" width="7.28515625"/>
    <col min="31" max="31" style="682" width="8.85546875"/>
    <col customWidth="1" min="32" max="32" style="683" width="6.28515625"/>
    <col min="33" max="33" style="684" width="8.85546875"/>
    <col min="34" max="34" style="669" width="8.85546875"/>
    <col customWidth="1" min="35" max="35" style="676" width="8.85546875"/>
    <col customWidth="1" min="36" max="36" style="676" width="4.7109375"/>
    <col min="37" max="38" style="669" width="8.85546875"/>
    <col min="39" max="16384" style="660" width="8.85546875"/>
  </cols>
  <sheetData>
    <row r="1">
      <c r="F1" s="685"/>
      <c r="G1" s="686"/>
      <c r="I1" s="687"/>
      <c r="J1" s="688">
        <f ca="1">TODAY()</f>
        <v>45679</v>
      </c>
      <c r="K1" s="689"/>
      <c r="Q1" s="690"/>
      <c r="R1" s="690"/>
      <c r="S1" s="690"/>
      <c r="T1" s="690"/>
      <c r="U1" s="690"/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  <c r="AG1" s="690"/>
      <c r="AH1" s="690"/>
      <c r="AI1" s="690"/>
      <c r="AJ1" s="690"/>
      <c r="AK1" s="690"/>
      <c r="AL1" s="690"/>
      <c r="AM1" s="691"/>
    </row>
    <row r="2">
      <c r="B2" s="692" t="s">
        <v>0</v>
      </c>
      <c r="C2" s="692"/>
      <c r="D2" s="692"/>
      <c r="E2" s="692"/>
      <c r="F2" s="692"/>
      <c r="G2" s="692"/>
      <c r="H2" s="692"/>
      <c r="I2" s="692"/>
      <c r="J2" s="662"/>
      <c r="K2" s="693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1"/>
    </row>
    <row r="3" ht="25.5">
      <c r="B3" s="694" t="s">
        <v>2</v>
      </c>
      <c r="C3" s="695"/>
      <c r="D3" s="695"/>
      <c r="E3" s="696" t="s">
        <v>3</v>
      </c>
      <c r="F3" s="697" t="s">
        <v>4</v>
      </c>
      <c r="G3" s="698" t="s">
        <v>29</v>
      </c>
      <c r="H3" s="696" t="s">
        <v>6</v>
      </c>
      <c r="I3" s="699"/>
      <c r="J3" s="662"/>
      <c r="K3" s="693"/>
      <c r="Q3" s="690"/>
      <c r="R3" s="690"/>
      <c r="S3" s="690"/>
      <c r="T3" s="690"/>
      <c r="U3" s="690"/>
      <c r="V3" s="690"/>
      <c r="W3" s="690"/>
      <c r="X3" s="690"/>
      <c r="Y3" s="690"/>
      <c r="Z3" s="690"/>
      <c r="AA3" s="690"/>
      <c r="AB3" s="690"/>
      <c r="AC3" s="690"/>
      <c r="AD3" s="690"/>
      <c r="AE3" s="690"/>
      <c r="AF3" s="690"/>
      <c r="AG3" s="690"/>
      <c r="AH3" s="690"/>
      <c r="AI3" s="690"/>
      <c r="AJ3" s="690"/>
      <c r="AK3" s="690"/>
      <c r="AL3" s="690"/>
      <c r="AM3" s="691"/>
    </row>
    <row r="4">
      <c r="B4" s="700"/>
      <c r="C4" s="701"/>
      <c r="D4" s="701"/>
      <c r="E4" s="702"/>
      <c r="F4" s="703"/>
      <c r="G4" s="704"/>
      <c r="H4" s="702"/>
      <c r="I4" s="699"/>
      <c r="J4" s="662"/>
      <c r="K4" s="693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1"/>
    </row>
    <row r="5">
      <c r="B5" s="705" t="s">
        <v>7</v>
      </c>
      <c r="C5" s="706"/>
      <c r="D5" s="707"/>
      <c r="E5" s="708">
        <f>E6+E7+E8+E9</f>
        <v>103</v>
      </c>
      <c r="F5" s="708" t="e">
        <f>F6+F7+F8+F9</f>
        <v>#REF!</v>
      </c>
      <c r="G5" s="709"/>
      <c r="H5" s="708" t="e">
        <f>H6+H7+H8+H9</f>
        <v>#REF!</v>
      </c>
      <c r="I5" s="710"/>
      <c r="J5" s="662"/>
      <c r="K5" s="693"/>
      <c r="Q5" s="690"/>
      <c r="R5" s="690"/>
      <c r="S5" s="690"/>
      <c r="T5" s="690"/>
      <c r="U5" s="690"/>
      <c r="V5" s="690"/>
      <c r="W5" s="690"/>
      <c r="X5" s="690"/>
      <c r="Y5" s="690"/>
      <c r="Z5" s="690"/>
      <c r="AA5" s="690"/>
      <c r="AB5" s="690"/>
      <c r="AC5" s="690"/>
      <c r="AD5" s="690"/>
      <c r="AE5" s="690"/>
      <c r="AF5" s="690"/>
      <c r="AG5" s="690"/>
      <c r="AH5" s="690"/>
      <c r="AI5" s="690"/>
      <c r="AJ5" s="690"/>
      <c r="AK5" s="690"/>
      <c r="AL5" s="690"/>
      <c r="AM5" s="691"/>
    </row>
    <row r="6" ht="94.5" customHeight="1">
      <c r="B6" s="711" t="s">
        <v>8</v>
      </c>
      <c r="C6" s="712"/>
      <c r="D6" s="712"/>
      <c r="E6" s="713">
        <f>E20+F34</f>
        <v>89</v>
      </c>
      <c r="F6" s="713">
        <f>F20+G34</f>
        <v>2917.5789999999997</v>
      </c>
      <c r="G6" s="714"/>
      <c r="H6" s="715">
        <f>H20+I34</f>
        <v>116</v>
      </c>
      <c r="I6" s="710"/>
      <c r="J6" s="662"/>
      <c r="K6" s="693"/>
      <c r="Q6" s="690"/>
      <c r="R6" s="690"/>
      <c r="S6" s="690"/>
      <c r="T6" s="690"/>
      <c r="U6" s="690"/>
      <c r="V6" s="690"/>
      <c r="W6" s="690"/>
      <c r="X6" s="690"/>
      <c r="Y6" s="690"/>
      <c r="Z6" s="690"/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90"/>
      <c r="AM6" s="691"/>
    </row>
    <row r="7" ht="25.5">
      <c r="B7" s="716" t="s">
        <v>9</v>
      </c>
      <c r="C7" s="717"/>
      <c r="D7" s="717"/>
      <c r="E7" s="718"/>
      <c r="F7" s="718"/>
      <c r="G7" s="719"/>
      <c r="H7" s="718"/>
      <c r="I7" s="699"/>
      <c r="J7" s="662"/>
      <c r="K7" s="693"/>
      <c r="Q7" s="690"/>
      <c r="R7" s="690"/>
      <c r="S7" s="690"/>
      <c r="T7" s="690"/>
      <c r="U7" s="690"/>
      <c r="V7" s="690"/>
      <c r="W7" s="690"/>
      <c r="X7" s="690"/>
      <c r="Y7" s="690"/>
      <c r="Z7" s="690"/>
      <c r="AA7" s="690"/>
      <c r="AB7" s="690"/>
      <c r="AC7" s="690"/>
      <c r="AD7" s="690"/>
      <c r="AE7" s="690"/>
      <c r="AF7" s="690"/>
      <c r="AG7" s="690"/>
      <c r="AH7" s="690"/>
      <c r="AI7" s="690"/>
      <c r="AJ7" s="690"/>
      <c r="AK7" s="690"/>
      <c r="AL7" s="690"/>
      <c r="AM7" s="691"/>
    </row>
    <row r="8">
      <c r="B8" s="711" t="s">
        <v>10</v>
      </c>
      <c r="C8" s="712"/>
      <c r="D8" s="712"/>
      <c r="E8" s="713">
        <v>14</v>
      </c>
      <c r="F8" s="713" t="e">
        <f>#REF!+G63+G70+G92+G122+#REF!+G211+G213+G214+#REF!+#REF!+G274+G281+#REF!</f>
        <v>#REF!</v>
      </c>
      <c r="G8" s="714"/>
      <c r="H8" s="713" t="e">
        <f>#REF!+G70+I214+#REF!+I281+I282</f>
        <v>#REF!</v>
      </c>
      <c r="I8" s="720">
        <v>89</v>
      </c>
      <c r="J8" s="662"/>
      <c r="K8" s="693"/>
      <c r="Q8" s="690"/>
      <c r="R8" s="690"/>
      <c r="S8" s="690"/>
      <c r="T8" s="690"/>
      <c r="U8" s="690"/>
      <c r="V8" s="690"/>
      <c r="W8" s="690"/>
      <c r="X8" s="690"/>
      <c r="Y8" s="690"/>
      <c r="Z8" s="690"/>
      <c r="AA8" s="690"/>
      <c r="AB8" s="690"/>
      <c r="AC8" s="690"/>
      <c r="AD8" s="690"/>
      <c r="AE8" s="690"/>
      <c r="AF8" s="690"/>
      <c r="AG8" s="690"/>
      <c r="AH8" s="690"/>
      <c r="AI8" s="690"/>
      <c r="AJ8" s="690"/>
      <c r="AK8" s="690"/>
      <c r="AL8" s="690"/>
      <c r="AM8" s="691"/>
    </row>
    <row r="9">
      <c r="B9" s="711" t="s">
        <v>11</v>
      </c>
      <c r="C9" s="721"/>
      <c r="D9" s="721"/>
      <c r="E9" s="713"/>
      <c r="F9" s="713"/>
      <c r="G9" s="714"/>
      <c r="H9" s="713"/>
      <c r="I9" s="710"/>
      <c r="J9" s="662"/>
      <c r="K9" s="693"/>
      <c r="Q9" s="690"/>
      <c r="R9" s="690"/>
      <c r="S9" s="690"/>
      <c r="T9" s="690"/>
      <c r="U9" s="690"/>
      <c r="V9" s="690"/>
      <c r="W9" s="690"/>
      <c r="X9" s="690"/>
      <c r="Y9" s="690"/>
      <c r="Z9" s="690"/>
      <c r="AA9" s="690"/>
      <c r="AB9" s="690"/>
      <c r="AC9" s="690"/>
      <c r="AD9" s="690"/>
      <c r="AE9" s="690"/>
      <c r="AF9" s="690"/>
      <c r="AG9" s="690"/>
      <c r="AH9" s="690"/>
      <c r="AI9" s="690"/>
      <c r="AJ9" s="690"/>
      <c r="AK9" s="690"/>
      <c r="AL9" s="690"/>
      <c r="AM9" s="691"/>
    </row>
    <row r="10">
      <c r="I10" s="722"/>
      <c r="Q10" s="690"/>
      <c r="R10" s="690"/>
      <c r="S10" s="690"/>
      <c r="T10" s="690"/>
      <c r="U10" s="690"/>
      <c r="V10" s="690"/>
      <c r="W10" s="690"/>
      <c r="X10" s="690"/>
      <c r="Y10" s="690"/>
      <c r="Z10" s="690"/>
      <c r="AA10" s="690"/>
      <c r="AB10" s="690"/>
      <c r="AC10" s="690"/>
      <c r="AD10" s="690"/>
      <c r="AE10" s="690"/>
      <c r="AF10" s="690"/>
      <c r="AG10" s="690"/>
      <c r="AH10" s="690"/>
      <c r="AI10" s="690"/>
      <c r="AJ10" s="690"/>
      <c r="AK10" s="690"/>
      <c r="AL10" s="690"/>
      <c r="AM10" s="691"/>
    </row>
    <row r="11" ht="127.5" customHeight="1">
      <c r="B11" s="723"/>
      <c r="C11" s="723" t="s">
        <v>13</v>
      </c>
      <c r="D11" s="724"/>
      <c r="E11" s="724" t="s">
        <v>3</v>
      </c>
      <c r="F11" s="724" t="s">
        <v>4</v>
      </c>
      <c r="G11" s="725" t="s">
        <v>29</v>
      </c>
      <c r="H11" s="724" t="s">
        <v>6</v>
      </c>
      <c r="I11" s="699" t="s">
        <v>338</v>
      </c>
      <c r="J11" s="662" t="s">
        <v>339</v>
      </c>
      <c r="K11" s="693"/>
      <c r="Q11" s="690"/>
      <c r="R11" s="690"/>
      <c r="S11" s="690"/>
      <c r="T11" s="690"/>
      <c r="U11" s="690"/>
      <c r="V11" s="690"/>
      <c r="W11" s="690"/>
      <c r="X11" s="690"/>
      <c r="Y11" s="690"/>
      <c r="Z11" s="690"/>
      <c r="AA11" s="690"/>
      <c r="AB11" s="690"/>
      <c r="AC11" s="690"/>
      <c r="AD11" s="690"/>
      <c r="AE11" s="690"/>
      <c r="AF11" s="690"/>
      <c r="AG11" s="690"/>
      <c r="AH11" s="690"/>
      <c r="AI11" s="690"/>
      <c r="AJ11" s="690"/>
      <c r="AK11" s="690"/>
      <c r="AL11" s="690"/>
      <c r="AM11" s="691"/>
    </row>
    <row r="12" ht="15.75" customHeight="1">
      <c r="B12" s="726" t="s">
        <v>14</v>
      </c>
      <c r="C12" s="726" t="e">
        <f>#REF!+E69+#REF!+E273</f>
        <v>#REF!</v>
      </c>
      <c r="D12" s="727"/>
      <c r="E12" s="727">
        <v>3</v>
      </c>
      <c r="F12" s="728">
        <f>+F13+F14+F15+F16+F17+F18</f>
        <v>537.60000000000002</v>
      </c>
      <c r="G12" s="729"/>
      <c r="H12" s="730">
        <f>I61+I66+I68</f>
        <v>4</v>
      </c>
      <c r="I12" s="710" t="s">
        <v>340</v>
      </c>
      <c r="J12" s="710"/>
      <c r="K12" s="731"/>
      <c r="Q12" s="690"/>
      <c r="R12" s="690"/>
      <c r="S12" s="690"/>
      <c r="T12" s="690"/>
      <c r="U12" s="690"/>
      <c r="V12" s="690"/>
      <c r="W12" s="690"/>
      <c r="X12" s="690"/>
      <c r="Y12" s="690"/>
      <c r="Z12" s="690"/>
      <c r="AA12" s="690"/>
      <c r="AB12" s="690"/>
      <c r="AC12" s="690"/>
      <c r="AD12" s="690"/>
      <c r="AE12" s="690"/>
      <c r="AF12" s="690"/>
      <c r="AG12" s="690"/>
      <c r="AH12" s="690"/>
      <c r="AI12" s="690"/>
      <c r="AJ12" s="690"/>
      <c r="AK12" s="690"/>
      <c r="AL12" s="690"/>
      <c r="AM12" s="691"/>
    </row>
    <row r="13">
      <c r="B13" s="732" t="s">
        <v>15</v>
      </c>
      <c r="C13" s="732" t="e">
        <f>#REF!+E55+#REF!+E66+#REF!+#REF!+#REF!+#REF!+#REF!+#REF!+#REF!+E207+E208+#REF!++#REF!+#REF!+E284</f>
        <v>#REF!</v>
      </c>
      <c r="D13" s="733"/>
      <c r="E13" s="733">
        <v>18</v>
      </c>
      <c r="F13" s="734">
        <f>G49+G55+G56+G64+G65+G75+G76+G77+G116+G131+G195+G207+G208+G263+G265+G267+G274</f>
        <v>263</v>
      </c>
      <c r="G13" s="735"/>
      <c r="H13" s="736">
        <f>I64+I116+I131</f>
        <v>3</v>
      </c>
      <c r="I13" s="710" t="s">
        <v>341</v>
      </c>
      <c r="J13" s="710"/>
      <c r="K13" s="731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690"/>
      <c r="AJ13" s="690"/>
      <c r="AK13" s="690"/>
      <c r="AL13" s="690"/>
      <c r="AM13" s="691"/>
    </row>
    <row r="14">
      <c r="B14" s="737" t="s">
        <v>17</v>
      </c>
      <c r="C14" s="737" t="str">
        <f>E279</f>
        <v xml:space="preserve">2976 тонн молока в год</v>
      </c>
      <c r="D14" s="738"/>
      <c r="E14" s="738">
        <v>4</v>
      </c>
      <c r="F14" s="739">
        <f>G52+G95+G165+G225</f>
        <v>120</v>
      </c>
      <c r="G14" s="740"/>
      <c r="H14" s="741">
        <f>I225</f>
        <v>8</v>
      </c>
      <c r="I14" s="699" t="s">
        <v>342</v>
      </c>
      <c r="J14" s="699"/>
      <c r="K14" s="731"/>
      <c r="Q14" s="690"/>
      <c r="R14" s="690"/>
      <c r="S14" s="690"/>
      <c r="T14" s="690"/>
      <c r="U14" s="690"/>
      <c r="V14" s="690"/>
      <c r="W14" s="690"/>
      <c r="X14" s="690"/>
      <c r="Y14" s="690"/>
      <c r="Z14" s="690"/>
      <c r="AA14" s="690"/>
      <c r="AB14" s="690"/>
      <c r="AC14" s="690"/>
      <c r="AD14" s="690"/>
      <c r="AE14" s="690"/>
      <c r="AF14" s="690"/>
      <c r="AG14" s="690"/>
      <c r="AH14" s="690"/>
      <c r="AI14" s="690"/>
      <c r="AJ14" s="690"/>
      <c r="AK14" s="690"/>
      <c r="AL14" s="690"/>
      <c r="AM14" s="691"/>
    </row>
    <row r="15">
      <c r="B15" s="742" t="s">
        <v>42</v>
      </c>
      <c r="C15" s="742">
        <f>E123+E280</f>
        <v>6000</v>
      </c>
      <c r="D15" s="743"/>
      <c r="E15" s="743">
        <v>2</v>
      </c>
      <c r="F15" s="744">
        <f>G123+G280</f>
        <v>15</v>
      </c>
      <c r="G15" s="740"/>
      <c r="H15" s="741">
        <f>I123+I280</f>
        <v>4</v>
      </c>
      <c r="I15" s="699" t="s">
        <v>343</v>
      </c>
      <c r="J15" s="699"/>
      <c r="K15" s="731"/>
      <c r="Q15" s="690"/>
      <c r="R15" s="690"/>
      <c r="S15" s="690"/>
      <c r="T15" s="690"/>
      <c r="U15" s="690"/>
      <c r="V15" s="690"/>
      <c r="W15" s="690"/>
      <c r="X15" s="690"/>
      <c r="Y15" s="690"/>
      <c r="Z15" s="690"/>
      <c r="AA15" s="690"/>
      <c r="AB15" s="690"/>
      <c r="AC15" s="690"/>
      <c r="AD15" s="690"/>
      <c r="AE15" s="690"/>
      <c r="AF15" s="690"/>
      <c r="AG15" s="690"/>
      <c r="AH15" s="690"/>
      <c r="AI15" s="690"/>
      <c r="AJ15" s="690"/>
      <c r="AK15" s="690"/>
      <c r="AL15" s="690"/>
      <c r="AM15" s="691"/>
    </row>
    <row r="16">
      <c r="B16" s="745" t="s">
        <v>18</v>
      </c>
      <c r="C16" s="745" t="s">
        <v>19</v>
      </c>
      <c r="D16" s="746"/>
      <c r="E16" s="746">
        <v>1</v>
      </c>
      <c r="F16" s="747">
        <f>G253</f>
        <v>3</v>
      </c>
      <c r="G16" s="740"/>
      <c r="H16" s="741">
        <v>0</v>
      </c>
      <c r="I16" s="699" t="s">
        <v>344</v>
      </c>
      <c r="J16" s="699"/>
      <c r="K16" s="731"/>
      <c r="Q16" s="690"/>
      <c r="R16" s="690"/>
      <c r="S16" s="690"/>
      <c r="T16" s="690"/>
      <c r="U16" s="690"/>
      <c r="V16" s="690"/>
      <c r="W16" s="690"/>
      <c r="X16" s="690"/>
      <c r="Y16" s="690"/>
      <c r="Z16" s="690"/>
      <c r="AA16" s="690"/>
      <c r="AB16" s="690"/>
      <c r="AC16" s="690"/>
      <c r="AD16" s="690"/>
      <c r="AE16" s="690"/>
      <c r="AF16" s="690"/>
      <c r="AG16" s="690"/>
      <c r="AH16" s="690"/>
      <c r="AI16" s="690"/>
      <c r="AJ16" s="690"/>
      <c r="AK16" s="690"/>
      <c r="AL16" s="690"/>
      <c r="AM16" s="691"/>
    </row>
    <row r="17">
      <c r="A17" s="661" t="s">
        <v>345</v>
      </c>
      <c r="B17" s="748" t="s">
        <v>346</v>
      </c>
      <c r="C17" s="748"/>
      <c r="D17" s="749"/>
      <c r="E17" s="749">
        <f>AG36</f>
        <v>5</v>
      </c>
      <c r="F17" s="750">
        <f>G122+G213+G214+G282+G283</f>
        <v>97.799999999999997</v>
      </c>
      <c r="G17" s="751"/>
      <c r="H17" s="752">
        <f>I122+I213+I214+I282+I283</f>
        <v>28</v>
      </c>
      <c r="I17" s="699" t="s">
        <v>347</v>
      </c>
      <c r="J17" s="699"/>
      <c r="K17" s="731"/>
      <c r="Q17" s="690"/>
      <c r="R17" s="690"/>
      <c r="S17" s="690"/>
      <c r="T17" s="690"/>
      <c r="U17" s="690"/>
      <c r="V17" s="690"/>
      <c r="W17" s="690"/>
      <c r="X17" s="690"/>
      <c r="Y17" s="690"/>
      <c r="Z17" s="690"/>
      <c r="AA17" s="690"/>
      <c r="AB17" s="690"/>
      <c r="AC17" s="690"/>
      <c r="AD17" s="690"/>
      <c r="AE17" s="690"/>
      <c r="AF17" s="690"/>
      <c r="AG17" s="690"/>
      <c r="AH17" s="690"/>
      <c r="AI17" s="690"/>
      <c r="AJ17" s="690"/>
      <c r="AK17" s="690"/>
      <c r="AL17" s="690"/>
      <c r="AM17" s="691"/>
    </row>
    <row r="18">
      <c r="B18" s="753" t="s">
        <v>22</v>
      </c>
      <c r="C18" s="753">
        <v>0</v>
      </c>
      <c r="D18" s="754"/>
      <c r="E18" s="754">
        <v>6</v>
      </c>
      <c r="F18" s="755">
        <f>G83+G160+G206+G264+G268+G281</f>
        <v>38.799999999999997</v>
      </c>
      <c r="G18" s="756"/>
      <c r="H18" s="757">
        <f>I281</f>
        <v>2</v>
      </c>
      <c r="I18" s="699" t="s">
        <v>348</v>
      </c>
      <c r="J18" s="662"/>
      <c r="K18" s="693"/>
      <c r="Q18" s="690"/>
      <c r="R18" s="690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1"/>
    </row>
    <row r="19">
      <c r="B19" s="758" t="s">
        <v>349</v>
      </c>
      <c r="C19" s="758"/>
      <c r="D19" s="759"/>
      <c r="E19" s="759">
        <v>2</v>
      </c>
      <c r="F19" s="760">
        <f>G44+G101</f>
        <v>60</v>
      </c>
      <c r="G19" s="740"/>
      <c r="H19" s="761">
        <f>I44</f>
        <v>10</v>
      </c>
      <c r="I19" s="699" t="s">
        <v>350</v>
      </c>
      <c r="J19" s="662"/>
      <c r="K19" s="693"/>
      <c r="Q19" s="690"/>
      <c r="R19" s="690"/>
      <c r="S19" s="690"/>
      <c r="T19" s="690"/>
      <c r="U19" s="690"/>
      <c r="V19" s="690"/>
      <c r="W19" s="690"/>
      <c r="X19" s="690"/>
      <c r="Y19" s="690"/>
      <c r="Z19" s="690"/>
      <c r="AA19" s="690"/>
      <c r="AB19" s="690"/>
      <c r="AC19" s="690"/>
      <c r="AD19" s="690"/>
      <c r="AE19" s="690"/>
      <c r="AF19" s="690"/>
      <c r="AG19" s="690"/>
      <c r="AH19" s="690"/>
      <c r="AI19" s="690"/>
      <c r="AJ19" s="690"/>
      <c r="AK19" s="690"/>
      <c r="AL19" s="690"/>
      <c r="AM19" s="691"/>
    </row>
    <row r="20" s="691" customFormat="1">
      <c r="A20" s="661"/>
      <c r="B20" s="762" t="s">
        <v>23</v>
      </c>
      <c r="C20" s="723"/>
      <c r="D20" s="724"/>
      <c r="E20" s="763">
        <f>SUM(E12:E19)</f>
        <v>41</v>
      </c>
      <c r="F20" s="764">
        <f>F12+F13+F14+F15+F16+F17+F18+F19</f>
        <v>1135.2</v>
      </c>
      <c r="G20" s="709"/>
      <c r="H20" s="765">
        <f>SUM(H12:H19)</f>
        <v>59</v>
      </c>
      <c r="I20" s="766"/>
      <c r="J20" s="662"/>
      <c r="K20" s="693"/>
      <c r="L20" s="667"/>
      <c r="M20" s="668"/>
      <c r="N20" s="668"/>
      <c r="O20" s="668"/>
      <c r="P20" s="668"/>
      <c r="Q20" s="690"/>
      <c r="R20" s="690"/>
      <c r="S20" s="690"/>
      <c r="T20" s="690"/>
      <c r="U20" s="690"/>
      <c r="V20" s="690"/>
      <c r="W20" s="690"/>
      <c r="X20" s="690"/>
      <c r="Y20" s="690"/>
      <c r="Z20" s="690"/>
      <c r="AA20" s="690"/>
      <c r="AB20" s="690"/>
      <c r="AC20" s="690"/>
      <c r="AD20" s="690"/>
      <c r="AE20" s="690"/>
      <c r="AF20" s="690"/>
      <c r="AG20" s="690"/>
      <c r="AH20" s="690"/>
      <c r="AI20" s="690"/>
      <c r="AJ20" s="690"/>
      <c r="AK20" s="690"/>
      <c r="AL20" s="690"/>
    </row>
    <row r="21">
      <c r="B21" s="767"/>
      <c r="C21" s="768"/>
      <c r="D21" s="767"/>
      <c r="E21" s="699"/>
      <c r="F21" s="699"/>
      <c r="G21" s="769"/>
      <c r="H21" s="699"/>
      <c r="I21" s="699"/>
      <c r="J21" s="662"/>
      <c r="K21" s="693"/>
      <c r="Q21" s="690"/>
      <c r="R21" s="690"/>
      <c r="S21" s="690"/>
      <c r="T21" s="690"/>
      <c r="U21" s="690"/>
      <c r="V21" s="690"/>
      <c r="W21" s="690"/>
      <c r="X21" s="690"/>
      <c r="Y21" s="690"/>
      <c r="Z21" s="690"/>
      <c r="AA21" s="690"/>
      <c r="AB21" s="690"/>
      <c r="AC21" s="690"/>
      <c r="AD21" s="690"/>
      <c r="AE21" s="690"/>
      <c r="AF21" s="690"/>
      <c r="AG21" s="690"/>
      <c r="AH21" s="690"/>
      <c r="AI21" s="690"/>
      <c r="AJ21" s="690"/>
      <c r="AK21" s="690"/>
      <c r="AL21" s="690"/>
      <c r="AM21" s="691"/>
    </row>
    <row r="22" ht="127.5">
      <c r="B22" s="723" t="s">
        <v>24</v>
      </c>
      <c r="C22" s="723" t="s">
        <v>25</v>
      </c>
      <c r="D22" s="724"/>
      <c r="E22" s="724" t="s">
        <v>26</v>
      </c>
      <c r="F22" s="770" t="s">
        <v>27</v>
      </c>
      <c r="G22" s="725" t="s">
        <v>28</v>
      </c>
      <c r="H22" s="771" t="s">
        <v>29</v>
      </c>
      <c r="I22" s="724" t="s">
        <v>30</v>
      </c>
      <c r="J22" s="662"/>
      <c r="K22" s="693"/>
      <c r="Q22" s="690"/>
      <c r="R22" s="690"/>
      <c r="S22" s="690"/>
      <c r="T22" s="690"/>
      <c r="U22" s="690"/>
      <c r="V22" s="690"/>
      <c r="W22" s="690"/>
      <c r="X22" s="690"/>
      <c r="Y22" s="690"/>
      <c r="Z22" s="690"/>
      <c r="AA22" s="690"/>
      <c r="AB22" s="690"/>
      <c r="AC22" s="690"/>
      <c r="AD22" s="690"/>
      <c r="AE22" s="690"/>
      <c r="AF22" s="690"/>
      <c r="AG22" s="690"/>
      <c r="AH22" s="690"/>
      <c r="AI22" s="690"/>
      <c r="AJ22" s="690"/>
      <c r="AK22" s="690"/>
      <c r="AL22" s="690"/>
      <c r="AM22" s="691"/>
    </row>
    <row r="23">
      <c r="B23" s="723" t="s">
        <v>31</v>
      </c>
      <c r="C23" s="723"/>
      <c r="D23" s="723"/>
      <c r="E23" s="723"/>
      <c r="F23" s="772"/>
      <c r="G23" s="773"/>
      <c r="H23" s="774"/>
      <c r="I23" s="772"/>
      <c r="J23" s="662"/>
      <c r="K23" s="693"/>
      <c r="Q23" s="690"/>
      <c r="R23" s="690"/>
      <c r="S23" s="690"/>
      <c r="T23" s="690"/>
      <c r="U23" s="690"/>
      <c r="V23" s="690"/>
      <c r="W23" s="690"/>
      <c r="X23" s="690"/>
      <c r="Y23" s="690"/>
      <c r="Z23" s="690"/>
      <c r="AA23" s="690"/>
      <c r="AB23" s="690"/>
      <c r="AC23" s="690"/>
      <c r="AD23" s="690"/>
      <c r="AE23" s="690"/>
      <c r="AF23" s="690"/>
      <c r="AG23" s="690"/>
      <c r="AH23" s="690"/>
      <c r="AI23" s="690"/>
      <c r="AJ23" s="690"/>
      <c r="AK23" s="690"/>
      <c r="AL23" s="690"/>
      <c r="AM23" s="691"/>
    </row>
    <row r="24">
      <c r="B24" s="775" t="s">
        <v>32</v>
      </c>
      <c r="C24" s="775">
        <f>E24*1</f>
        <v>3081</v>
      </c>
      <c r="D24" s="433"/>
      <c r="E24" s="776">
        <f>D50+D51+D107+D114+D148+D187+D189+D199+D220+D226+D227+D252+D262+D284</f>
        <v>3081</v>
      </c>
      <c r="F24" s="433">
        <v>14</v>
      </c>
      <c r="G24" s="777">
        <f>G50+G51+G107+G114+G148+G187+G189+G199+G220+G226+G252+G262+G284</f>
        <v>844.60599999999999</v>
      </c>
      <c r="H24" s="778"/>
      <c r="I24" s="778">
        <f>I50+I51+I107+I114+I148+I187+I189+I199+I220+I226+I227+I252+I262+I284</f>
        <v>27</v>
      </c>
      <c r="J24" s="662" t="s">
        <v>351</v>
      </c>
      <c r="K24" s="693"/>
      <c r="Q24" s="690"/>
      <c r="R24" s="690"/>
      <c r="S24" s="690"/>
      <c r="T24" s="690"/>
      <c r="U24" s="690"/>
      <c r="V24" s="690"/>
      <c r="W24" s="690"/>
      <c r="X24" s="690"/>
      <c r="Y24" s="690"/>
      <c r="Z24" s="690"/>
      <c r="AA24" s="690"/>
      <c r="AB24" s="690"/>
      <c r="AC24" s="690"/>
      <c r="AD24" s="690"/>
      <c r="AE24" s="690"/>
      <c r="AF24" s="690"/>
      <c r="AG24" s="690"/>
      <c r="AH24" s="690"/>
      <c r="AI24" s="690"/>
      <c r="AJ24" s="690"/>
      <c r="AK24" s="690"/>
      <c r="AL24" s="690"/>
      <c r="AM24" s="691"/>
    </row>
    <row r="25">
      <c r="B25" s="779" t="s">
        <v>33</v>
      </c>
      <c r="C25" s="780">
        <f t="shared" ref="C25:C26" si="30">E25*0.6</f>
        <v>1380</v>
      </c>
      <c r="D25" s="781"/>
      <c r="E25" s="781">
        <f>D62+D63+D100+D103+D115+D198+D212+D241</f>
        <v>2300</v>
      </c>
      <c r="F25" s="781">
        <v>8</v>
      </c>
      <c r="G25" s="782">
        <f>G61+G68+G226+G227</f>
        <v>182</v>
      </c>
      <c r="H25" s="783"/>
      <c r="I25" s="778">
        <f>I68+I226+I227</f>
        <v>3</v>
      </c>
      <c r="J25" s="662" t="s">
        <v>352</v>
      </c>
      <c r="K25" s="693"/>
      <c r="Q25" s="690"/>
      <c r="R25" s="690"/>
      <c r="S25" s="690"/>
      <c r="T25" s="690"/>
      <c r="U25" s="690"/>
      <c r="V25" s="690"/>
      <c r="W25" s="690"/>
      <c r="X25" s="690"/>
      <c r="Y25" s="690"/>
      <c r="Z25" s="690"/>
      <c r="AA25" s="690"/>
      <c r="AB25" s="690"/>
      <c r="AC25" s="690"/>
      <c r="AD25" s="690"/>
      <c r="AE25" s="690"/>
      <c r="AF25" s="690"/>
      <c r="AG25" s="690"/>
      <c r="AH25" s="690"/>
      <c r="AI25" s="690"/>
      <c r="AJ25" s="690"/>
      <c r="AK25" s="690"/>
      <c r="AL25" s="690"/>
      <c r="AM25" s="691"/>
    </row>
    <row r="26">
      <c r="B26" s="784" t="s">
        <v>34</v>
      </c>
      <c r="C26" s="784">
        <f t="shared" si="30"/>
        <v>1272</v>
      </c>
      <c r="D26" s="785"/>
      <c r="E26" s="785">
        <f>D48+D104+D117+D140+D150+D163+D188+D219+D236+D237+D240+D273</f>
        <v>2120</v>
      </c>
      <c r="F26" s="785">
        <v>12</v>
      </c>
      <c r="G26" s="786">
        <f>G48+G104+G117+G140+G150+G163+G188+G219+G236+G237+G240+G273</f>
        <v>230</v>
      </c>
      <c r="H26" s="778"/>
      <c r="I26" s="778">
        <f>I48+I104+I117+I140+I150+I163+I188+I219+I236+I237+I240+I273</f>
        <v>9</v>
      </c>
      <c r="J26" s="662" t="s">
        <v>353</v>
      </c>
      <c r="K26" s="693"/>
      <c r="L26" s="667"/>
      <c r="M26" s="668"/>
      <c r="N26" s="668"/>
      <c r="O26" s="668"/>
      <c r="P26" s="668"/>
      <c r="Q26" s="690"/>
      <c r="R26" s="690"/>
      <c r="S26" s="690"/>
      <c r="T26" s="690"/>
      <c r="U26" s="690"/>
      <c r="V26" s="690"/>
      <c r="W26" s="690"/>
      <c r="X26" s="690"/>
      <c r="Y26" s="690"/>
      <c r="Z26" s="690"/>
      <c r="AA26" s="690"/>
      <c r="AB26" s="690"/>
      <c r="AC26" s="690"/>
      <c r="AD26" s="690"/>
      <c r="AE26" s="690"/>
      <c r="AF26" s="690"/>
      <c r="AG26" s="690"/>
      <c r="AH26" s="690"/>
      <c r="AI26" s="690"/>
      <c r="AJ26" s="690"/>
      <c r="AK26" s="690"/>
      <c r="AL26" s="690"/>
      <c r="AM26" s="691"/>
    </row>
    <row r="27">
      <c r="B27" s="787" t="s">
        <v>35</v>
      </c>
      <c r="C27" s="787" t="e">
        <f>#REF!</f>
        <v>#REF!</v>
      </c>
      <c r="D27" s="788"/>
      <c r="E27" s="788">
        <f>D69+D161</f>
        <v>303000</v>
      </c>
      <c r="F27" s="788">
        <v>2</v>
      </c>
      <c r="G27" s="789">
        <f>G69+G161</f>
        <v>403</v>
      </c>
      <c r="H27" s="790"/>
      <c r="I27" s="736">
        <f>I69+I161</f>
        <v>13</v>
      </c>
      <c r="J27" s="662" t="s">
        <v>350</v>
      </c>
      <c r="K27" s="693"/>
      <c r="L27" s="667"/>
      <c r="M27" s="668"/>
      <c r="N27" s="668"/>
      <c r="O27" s="668"/>
      <c r="P27" s="668"/>
      <c r="Q27" s="690"/>
      <c r="R27" s="690"/>
      <c r="S27" s="690"/>
      <c r="T27" s="690"/>
      <c r="U27" s="690"/>
      <c r="V27" s="690"/>
      <c r="W27" s="690"/>
      <c r="X27" s="690"/>
      <c r="Y27" s="690"/>
      <c r="Z27" s="690"/>
      <c r="AA27" s="690"/>
      <c r="AB27" s="690"/>
      <c r="AC27" s="690"/>
      <c r="AD27" s="690"/>
      <c r="AE27" s="690"/>
      <c r="AF27" s="690"/>
      <c r="AG27" s="690"/>
      <c r="AH27" s="690"/>
      <c r="AI27" s="690"/>
      <c r="AJ27" s="690"/>
      <c r="AK27" s="690"/>
      <c r="AL27" s="690"/>
      <c r="AM27" s="691"/>
    </row>
    <row r="28">
      <c r="B28" s="791" t="s">
        <v>36</v>
      </c>
      <c r="C28" s="792">
        <f>E28*0.1</f>
        <v>100</v>
      </c>
      <c r="D28" s="793"/>
      <c r="E28" s="793">
        <f>D42</f>
        <v>1000</v>
      </c>
      <c r="F28" s="793">
        <v>1</v>
      </c>
      <c r="G28" s="794">
        <f>G42</f>
        <v>10</v>
      </c>
      <c r="H28" s="735"/>
      <c r="I28" s="778">
        <f>I42</f>
        <v>0</v>
      </c>
      <c r="J28" s="662" t="s">
        <v>344</v>
      </c>
      <c r="K28" s="693"/>
      <c r="L28" s="667"/>
      <c r="M28" s="668"/>
      <c r="N28" s="668"/>
      <c r="O28" s="668"/>
      <c r="P28" s="668"/>
      <c r="Q28" s="690"/>
      <c r="R28" s="690"/>
      <c r="S28" s="690"/>
      <c r="T28" s="690"/>
      <c r="U28" s="690"/>
      <c r="V28" s="690"/>
      <c r="W28" s="690"/>
      <c r="X28" s="690"/>
      <c r="Y28" s="690"/>
      <c r="Z28" s="690"/>
      <c r="AA28" s="690"/>
      <c r="AB28" s="690"/>
      <c r="AC28" s="690"/>
      <c r="AD28" s="690"/>
      <c r="AE28" s="690"/>
      <c r="AF28" s="690"/>
      <c r="AG28" s="690"/>
      <c r="AH28" s="690"/>
      <c r="AI28" s="690"/>
      <c r="AJ28" s="690"/>
      <c r="AK28" s="690"/>
      <c r="AL28" s="690"/>
      <c r="AM28" s="691"/>
    </row>
    <row r="29">
      <c r="B29" s="795" t="s">
        <v>37</v>
      </c>
      <c r="C29" s="795"/>
      <c r="D29" s="796"/>
      <c r="E29" s="796"/>
      <c r="F29" s="796">
        <v>3</v>
      </c>
      <c r="G29" s="797">
        <f>G118+G119+G124</f>
        <v>21</v>
      </c>
      <c r="H29" s="735"/>
      <c r="I29" s="778">
        <f>I118+I119+I124</f>
        <v>1</v>
      </c>
      <c r="J29" s="662" t="s">
        <v>354</v>
      </c>
      <c r="K29" s="693"/>
      <c r="L29" s="667"/>
      <c r="M29" s="668"/>
      <c r="N29" s="668"/>
      <c r="O29" s="668"/>
      <c r="P29" s="668"/>
      <c r="Q29" s="690"/>
      <c r="R29" s="690"/>
      <c r="S29" s="690"/>
      <c r="T29" s="690"/>
      <c r="U29" s="690"/>
      <c r="V29" s="690"/>
      <c r="W29" s="690"/>
      <c r="X29" s="690"/>
      <c r="Y29" s="690"/>
      <c r="Z29" s="690"/>
      <c r="AA29" s="690"/>
      <c r="AB29" s="690"/>
      <c r="AC29" s="690"/>
      <c r="AD29" s="690"/>
      <c r="AE29" s="690"/>
      <c r="AF29" s="690"/>
      <c r="AG29" s="690"/>
      <c r="AH29" s="690"/>
      <c r="AI29" s="690"/>
      <c r="AJ29" s="690"/>
      <c r="AK29" s="690"/>
      <c r="AL29" s="690"/>
      <c r="AM29" s="691"/>
    </row>
    <row r="30">
      <c r="B30" s="798" t="s">
        <v>355</v>
      </c>
      <c r="C30" s="798"/>
      <c r="D30" s="799"/>
      <c r="E30" s="799">
        <f>E287</f>
        <v>50</v>
      </c>
      <c r="F30" s="799">
        <v>1</v>
      </c>
      <c r="G30" s="800">
        <f>G287</f>
        <v>25</v>
      </c>
      <c r="H30" s="778"/>
      <c r="I30" s="778">
        <f>I287</f>
        <v>3</v>
      </c>
      <c r="J30" s="662" t="s">
        <v>344</v>
      </c>
      <c r="K30" s="693"/>
      <c r="L30" s="667"/>
      <c r="M30" s="668"/>
      <c r="N30" s="668"/>
      <c r="O30" s="668"/>
      <c r="P30" s="668"/>
      <c r="Q30" s="690"/>
      <c r="R30" s="690"/>
      <c r="S30" s="690"/>
      <c r="T30" s="690"/>
      <c r="U30" s="690"/>
      <c r="V30" s="690"/>
      <c r="W30" s="690"/>
      <c r="X30" s="690"/>
      <c r="Y30" s="690"/>
      <c r="Z30" s="690"/>
      <c r="AA30" s="690"/>
      <c r="AB30" s="690"/>
      <c r="AC30" s="690"/>
      <c r="AD30" s="690"/>
      <c r="AE30" s="690"/>
      <c r="AF30" s="690"/>
      <c r="AG30" s="690"/>
      <c r="AH30" s="690"/>
      <c r="AI30" s="690"/>
      <c r="AJ30" s="690"/>
      <c r="AK30" s="690"/>
      <c r="AL30" s="690"/>
      <c r="AM30" s="691"/>
    </row>
    <row r="31">
      <c r="B31" s="762" t="s">
        <v>41</v>
      </c>
      <c r="C31" s="762" t="e">
        <f>SUM(C24:C30)</f>
        <v>#REF!</v>
      </c>
      <c r="D31" s="763"/>
      <c r="E31" s="801">
        <f>SUM(E24:E30)</f>
        <v>311551</v>
      </c>
      <c r="F31" s="802">
        <f>SUM(F24:F30)</f>
        <v>41</v>
      </c>
      <c r="G31" s="773">
        <f>SUM(G24:G30)</f>
        <v>1715.606</v>
      </c>
      <c r="H31" s="803">
        <f>SUM(H24:H30)</f>
        <v>0</v>
      </c>
      <c r="I31" s="803">
        <f>SUM(I24:I30)</f>
        <v>56</v>
      </c>
      <c r="J31" s="662"/>
      <c r="K31" s="693"/>
      <c r="Q31" s="690"/>
      <c r="R31" s="690"/>
      <c r="S31" s="690"/>
      <c r="T31" s="690"/>
      <c r="U31" s="690"/>
      <c r="V31" s="690"/>
      <c r="W31" s="690"/>
      <c r="X31" s="690"/>
      <c r="Y31" s="690"/>
      <c r="Z31" s="690"/>
      <c r="AA31" s="690"/>
      <c r="AB31" s="690"/>
      <c r="AC31" s="690"/>
      <c r="AD31" s="690"/>
      <c r="AE31" s="690"/>
      <c r="AF31" s="690"/>
      <c r="AG31" s="690"/>
      <c r="AH31" s="690"/>
      <c r="AI31" s="690"/>
      <c r="AJ31" s="690"/>
      <c r="AK31" s="690"/>
      <c r="AL31" s="690"/>
      <c r="AM31" s="691"/>
    </row>
    <row r="32">
      <c r="B32" s="804" t="s">
        <v>44</v>
      </c>
      <c r="C32" s="804"/>
      <c r="D32" s="805"/>
      <c r="E32" s="806"/>
      <c r="F32" s="807">
        <v>6</v>
      </c>
      <c r="G32" s="808"/>
      <c r="H32" s="803"/>
      <c r="I32" s="803"/>
      <c r="J32" s="662" t="s">
        <v>356</v>
      </c>
      <c r="K32" s="693"/>
      <c r="Q32" s="690"/>
      <c r="R32" s="690"/>
      <c r="S32" s="690"/>
      <c r="T32" s="690"/>
      <c r="U32" s="690"/>
      <c r="V32" s="690"/>
      <c r="W32" s="690"/>
      <c r="X32" s="690"/>
      <c r="Y32" s="690"/>
      <c r="Z32" s="690"/>
      <c r="AA32" s="690"/>
      <c r="AB32" s="690"/>
      <c r="AC32" s="690"/>
      <c r="AD32" s="690"/>
      <c r="AE32" s="690"/>
      <c r="AF32" s="690"/>
      <c r="AG32" s="690"/>
      <c r="AH32" s="690"/>
      <c r="AI32" s="690"/>
      <c r="AJ32" s="690"/>
      <c r="AK32" s="690"/>
      <c r="AL32" s="690"/>
      <c r="AM32" s="691"/>
    </row>
    <row r="33">
      <c r="B33" s="809" t="s">
        <v>39</v>
      </c>
      <c r="C33" s="809" t="s">
        <v>40</v>
      </c>
      <c r="D33" s="809"/>
      <c r="E33" s="810"/>
      <c r="F33" s="811">
        <v>1</v>
      </c>
      <c r="G33" s="812">
        <f>G130</f>
        <v>66.772999999999996</v>
      </c>
      <c r="H33" s="813"/>
      <c r="I33" s="813">
        <f>I130</f>
        <v>1</v>
      </c>
      <c r="J33" s="662" t="s">
        <v>344</v>
      </c>
      <c r="K33" s="693"/>
      <c r="Q33" s="690"/>
      <c r="R33" s="690"/>
      <c r="S33" s="690"/>
      <c r="T33" s="690"/>
      <c r="U33" s="690"/>
      <c r="V33" s="690"/>
      <c r="W33" s="690"/>
      <c r="X33" s="690"/>
      <c r="Y33" s="690"/>
      <c r="Z33" s="690"/>
      <c r="AA33" s="690"/>
      <c r="AB33" s="690"/>
      <c r="AC33" s="690"/>
      <c r="AD33" s="690"/>
      <c r="AE33" s="690"/>
      <c r="AF33" s="690"/>
      <c r="AG33" s="690"/>
      <c r="AH33" s="690"/>
      <c r="AI33" s="690"/>
      <c r="AJ33" s="690"/>
      <c r="AK33" s="690"/>
      <c r="AL33" s="690"/>
      <c r="AM33" s="691"/>
    </row>
    <row r="34">
      <c r="B34" s="762" t="s">
        <v>41</v>
      </c>
      <c r="C34" s="762" t="e">
        <f>C31+C33</f>
        <v>#REF!</v>
      </c>
      <c r="D34" s="723"/>
      <c r="E34" s="814">
        <f>E31</f>
        <v>311551</v>
      </c>
      <c r="F34" s="802">
        <f>SUM(F31:F33)</f>
        <v>48</v>
      </c>
      <c r="G34" s="773">
        <f>G31+G33</f>
        <v>1782.3789999999999</v>
      </c>
      <c r="H34" s="801">
        <f>H31+H33</f>
        <v>0</v>
      </c>
      <c r="I34" s="801">
        <f>I31+I33</f>
        <v>57</v>
      </c>
      <c r="J34" s="662"/>
      <c r="K34" s="693"/>
      <c r="Q34" s="815">
        <f>A45+A53+A58+A71+A86+A97+A105+A111+A126+A134+A145+A151+A156+A185+A201+A209+A216+A221+A233+A243+A249+A259+A276+A289</f>
        <v>99</v>
      </c>
      <c r="R34" s="815"/>
      <c r="S34" s="815"/>
      <c r="T34" s="815"/>
      <c r="U34" s="815"/>
      <c r="V34" s="815"/>
      <c r="W34" s="815"/>
      <c r="X34" s="815"/>
      <c r="Y34" s="815"/>
      <c r="Z34" s="815"/>
      <c r="AA34" s="815"/>
      <c r="AB34" s="690"/>
      <c r="AC34" s="690"/>
      <c r="AD34" s="690"/>
      <c r="AE34" s="690"/>
      <c r="AF34" s="690"/>
      <c r="AG34" s="690"/>
      <c r="AH34" s="690"/>
      <c r="AI34" s="690"/>
      <c r="AJ34" s="690"/>
      <c r="AK34" s="690"/>
      <c r="AL34" s="690"/>
      <c r="AM34" s="691"/>
    </row>
    <row r="35" ht="15.75" customHeight="1">
      <c r="C35" s="768"/>
      <c r="D35" s="767"/>
      <c r="E35" s="699"/>
      <c r="F35" s="699"/>
      <c r="G35" s="769"/>
      <c r="H35" s="699"/>
      <c r="I35" s="699"/>
      <c r="J35" s="662"/>
      <c r="K35" s="693"/>
      <c r="Q35" s="690"/>
      <c r="R35" s="690"/>
      <c r="S35" s="690"/>
      <c r="T35" s="816"/>
      <c r="U35" s="816"/>
      <c r="V35" s="816"/>
      <c r="W35" s="816"/>
      <c r="X35" s="816"/>
      <c r="Y35" s="816"/>
      <c r="Z35" s="816"/>
      <c r="AA35" s="816"/>
      <c r="AB35" s="816"/>
      <c r="AC35" s="816"/>
      <c r="AD35" s="816"/>
      <c r="AE35" s="816"/>
      <c r="AF35" s="816"/>
      <c r="AG35" s="816"/>
      <c r="AH35" s="816"/>
      <c r="AI35" s="816"/>
      <c r="AJ35" s="816"/>
      <c r="AK35" s="816"/>
    </row>
    <row r="36" ht="28.5" customHeight="1">
      <c r="A36" s="817" t="s">
        <v>357</v>
      </c>
      <c r="B36" s="817"/>
      <c r="C36" s="817"/>
      <c r="D36" s="817"/>
      <c r="E36" s="817"/>
      <c r="F36" s="817"/>
      <c r="G36" s="817"/>
      <c r="H36" s="817"/>
      <c r="I36" s="817"/>
      <c r="J36" s="817"/>
      <c r="K36" s="689"/>
      <c r="L36" s="818"/>
      <c r="M36" s="819"/>
      <c r="N36" s="819"/>
      <c r="O36" s="819"/>
      <c r="P36" s="819"/>
      <c r="Q36" s="690"/>
      <c r="R36" s="690"/>
      <c r="S36" s="690">
        <v>3</v>
      </c>
      <c r="T36" s="816">
        <v>14</v>
      </c>
      <c r="U36" s="816">
        <v>8</v>
      </c>
      <c r="V36" s="816">
        <v>12</v>
      </c>
      <c r="W36" s="816">
        <v>1</v>
      </c>
      <c r="X36" s="816">
        <v>2</v>
      </c>
      <c r="Y36" s="816">
        <v>1</v>
      </c>
      <c r="Z36" s="816">
        <v>1</v>
      </c>
      <c r="AA36" s="816">
        <v>6</v>
      </c>
      <c r="AB36" s="820">
        <v>3</v>
      </c>
      <c r="AC36" s="820">
        <v>0</v>
      </c>
      <c r="AD36" s="820">
        <v>18</v>
      </c>
      <c r="AE36" s="820">
        <v>4</v>
      </c>
      <c r="AF36" s="820">
        <v>2</v>
      </c>
      <c r="AG36" s="820">
        <v>5</v>
      </c>
      <c r="AH36" s="816">
        <v>5</v>
      </c>
      <c r="AI36" s="816" t="s">
        <v>358</v>
      </c>
      <c r="AJ36" s="816"/>
      <c r="AK36" s="816"/>
    </row>
    <row r="37" ht="42.75" customHeight="1">
      <c r="A37" s="696" t="s">
        <v>47</v>
      </c>
      <c r="B37" s="821" t="s">
        <v>48</v>
      </c>
      <c r="C37" s="762" t="s">
        <v>49</v>
      </c>
      <c r="D37" s="821" t="s">
        <v>50</v>
      </c>
      <c r="E37" s="821"/>
      <c r="F37" s="821" t="s">
        <v>51</v>
      </c>
      <c r="G37" s="822" t="s">
        <v>4</v>
      </c>
      <c r="H37" s="822"/>
      <c r="I37" s="823" t="s">
        <v>30</v>
      </c>
      <c r="J37" s="824" t="s">
        <v>359</v>
      </c>
      <c r="K37" s="825" t="s">
        <v>360</v>
      </c>
      <c r="L37" s="826" t="s">
        <v>56</v>
      </c>
      <c r="M37" s="827">
        <v>39</v>
      </c>
      <c r="N37" s="827">
        <v>27</v>
      </c>
      <c r="O37" s="827">
        <v>9</v>
      </c>
      <c r="P37" s="827">
        <v>13</v>
      </c>
      <c r="Q37" s="828">
        <v>25</v>
      </c>
      <c r="R37" s="828">
        <v>64</v>
      </c>
      <c r="S37" s="829"/>
      <c r="T37" s="830" t="s">
        <v>24</v>
      </c>
      <c r="U37" s="830"/>
      <c r="V37" s="830"/>
      <c r="W37" s="830"/>
      <c r="X37" s="830"/>
      <c r="Y37" s="830"/>
      <c r="Z37" s="830"/>
      <c r="AA37" s="830"/>
      <c r="AB37" s="831" t="s">
        <v>12</v>
      </c>
      <c r="AC37" s="828"/>
      <c r="AD37" s="828"/>
      <c r="AE37" s="832"/>
      <c r="AF37" s="832"/>
      <c r="AG37" s="832"/>
      <c r="AH37" s="832"/>
      <c r="AI37" s="832"/>
      <c r="AJ37" s="832"/>
      <c r="AK37" s="833"/>
    </row>
    <row r="38" ht="64.5" customHeight="1">
      <c r="A38" s="702"/>
      <c r="B38" s="821"/>
      <c r="C38" s="762"/>
      <c r="D38" s="834" t="s">
        <v>52</v>
      </c>
      <c r="E38" s="834" t="s">
        <v>53</v>
      </c>
      <c r="F38" s="821"/>
      <c r="G38" s="835" t="s">
        <v>54</v>
      </c>
      <c r="H38" s="836" t="s">
        <v>55</v>
      </c>
      <c r="I38" s="837"/>
      <c r="J38" s="838"/>
      <c r="K38" s="839"/>
      <c r="L38" s="840"/>
      <c r="M38" s="841" t="s">
        <v>57</v>
      </c>
      <c r="N38" s="841" t="s">
        <v>361</v>
      </c>
      <c r="O38" s="841" t="s">
        <v>362</v>
      </c>
      <c r="P38" s="841" t="s">
        <v>363</v>
      </c>
      <c r="Q38" s="832" t="s">
        <v>364</v>
      </c>
      <c r="R38" s="832" t="s">
        <v>365</v>
      </c>
      <c r="S38" s="842" t="s">
        <v>366</v>
      </c>
      <c r="T38" s="775" t="s">
        <v>367</v>
      </c>
      <c r="U38" s="780" t="s">
        <v>368</v>
      </c>
      <c r="V38" s="673" t="s">
        <v>369</v>
      </c>
      <c r="W38" s="674" t="s">
        <v>370</v>
      </c>
      <c r="X38" s="843" t="s">
        <v>371</v>
      </c>
      <c r="Y38" s="844" t="s">
        <v>355</v>
      </c>
      <c r="Z38" s="809" t="s">
        <v>39</v>
      </c>
      <c r="AA38" s="845" t="s">
        <v>44</v>
      </c>
      <c r="AB38" s="846" t="s">
        <v>14</v>
      </c>
      <c r="AC38" s="847" t="s">
        <v>372</v>
      </c>
      <c r="AD38" s="848" t="s">
        <v>15</v>
      </c>
      <c r="AE38" s="849" t="s">
        <v>17</v>
      </c>
      <c r="AF38" s="758" t="s">
        <v>373</v>
      </c>
      <c r="AG38" s="850" t="s">
        <v>374</v>
      </c>
      <c r="AH38" s="851" t="s">
        <v>375</v>
      </c>
      <c r="AI38" s="844" t="s">
        <v>22</v>
      </c>
      <c r="AJ38" s="844" t="s">
        <v>376</v>
      </c>
      <c r="AK38" s="852"/>
    </row>
    <row r="39">
      <c r="A39" s="724">
        <v>1</v>
      </c>
      <c r="B39" s="724">
        <v>2</v>
      </c>
      <c r="C39" s="723">
        <v>3</v>
      </c>
      <c r="D39" s="724">
        <v>4</v>
      </c>
      <c r="E39" s="724">
        <v>4</v>
      </c>
      <c r="F39" s="724">
        <v>5</v>
      </c>
      <c r="G39" s="725">
        <v>6</v>
      </c>
      <c r="H39" s="770">
        <v>7</v>
      </c>
      <c r="I39" s="724">
        <v>8</v>
      </c>
      <c r="J39" s="853">
        <v>9</v>
      </c>
      <c r="K39" s="854">
        <v>10</v>
      </c>
      <c r="L39" s="855">
        <f>M39+N39+O39+P39</f>
        <v>145</v>
      </c>
      <c r="M39" s="856">
        <v>59</v>
      </c>
      <c r="N39" s="856">
        <f>I44+I64+I66+I68+I116+I225</f>
        <v>25</v>
      </c>
      <c r="O39" s="856">
        <f>I123+I280+I281</f>
        <v>6</v>
      </c>
      <c r="P39" s="856">
        <f>I43+I122+I124+I130+I162+I164+I211+I213+I214+I266+I282+I283+I295</f>
        <v>55</v>
      </c>
      <c r="Q39" s="832"/>
      <c r="R39" s="711"/>
      <c r="S39" s="857"/>
      <c r="T39" s="820"/>
      <c r="U39" s="858"/>
      <c r="V39" s="859"/>
      <c r="W39" s="860"/>
      <c r="X39" s="861"/>
      <c r="Y39" s="862"/>
      <c r="Z39" s="863"/>
      <c r="AA39" s="864"/>
      <c r="AB39" s="865"/>
      <c r="AC39" s="866"/>
      <c r="AD39" s="867"/>
      <c r="AE39" s="868"/>
      <c r="AF39" s="869"/>
      <c r="AG39" s="870"/>
      <c r="AH39" s="832"/>
      <c r="AI39" s="862"/>
      <c r="AJ39" s="832"/>
      <c r="AK39" s="832"/>
    </row>
    <row r="40" ht="12.75" customHeight="1">
      <c r="A40" s="871" t="s">
        <v>58</v>
      </c>
      <c r="B40" s="872"/>
      <c r="C40" s="872"/>
      <c r="D40" s="872"/>
      <c r="E40" s="872"/>
      <c r="F40" s="872"/>
      <c r="G40" s="872"/>
      <c r="H40" s="872"/>
      <c r="I40" s="872"/>
      <c r="J40" s="873"/>
      <c r="K40" s="874"/>
      <c r="L40" s="855">
        <v>2798.1300000000001</v>
      </c>
      <c r="M40" s="875">
        <f>G42+G50+G51+G62+G63+G69+G100+G103+G104+G107+G114+G115+G117+G118+G119+G140+G148+G150+G161+G163+G187+G188+G189+G198+G199+G212+G219+G220+G226+G227+G236+G237+G240+G241+G262+G273+G284+G287+G295</f>
        <v>1930.3579999999999</v>
      </c>
      <c r="N40" s="856">
        <f>G44+G49+G55+G56+G61+G64+G65+G66+G68+G75+G76+G77+G83+G101+G116+G131+G194+G195+G207+G208+G225+G253+G263+G264+G265+G267+G274</f>
        <v>487</v>
      </c>
      <c r="O40" s="856">
        <f>G52+G95+G123+G160+G165+G206+G268+G280+G281</f>
        <v>55.799999999999997</v>
      </c>
      <c r="P40" s="856">
        <f>G43+G102+G122+G124+G130+G162+G164+G211+G213+G214+G266+G282+G283+G295</f>
        <v>324.97300000000001</v>
      </c>
      <c r="Q40" s="832"/>
      <c r="R40" s="711"/>
      <c r="S40" s="857"/>
      <c r="T40" s="820"/>
      <c r="U40" s="858"/>
      <c r="V40" s="859"/>
      <c r="W40" s="860"/>
      <c r="X40" s="861"/>
      <c r="Y40" s="862"/>
      <c r="Z40" s="863"/>
      <c r="AA40" s="864"/>
      <c r="AB40" s="865"/>
      <c r="AC40" s="866"/>
      <c r="AD40" s="867"/>
      <c r="AE40" s="868"/>
      <c r="AF40" s="869"/>
      <c r="AG40" s="870"/>
      <c r="AH40" s="832"/>
      <c r="AI40" s="862"/>
      <c r="AJ40" s="832"/>
      <c r="AK40" s="832"/>
    </row>
    <row r="41" ht="15.75" customHeight="1">
      <c r="A41" s="876" t="s">
        <v>377</v>
      </c>
      <c r="B41" s="876"/>
      <c r="C41" s="876"/>
      <c r="D41" s="876"/>
      <c r="E41" s="876"/>
      <c r="F41" s="876"/>
      <c r="G41" s="876"/>
      <c r="H41" s="876"/>
      <c r="I41" s="876"/>
      <c r="J41" s="877"/>
      <c r="K41" s="878"/>
      <c r="L41" s="879"/>
      <c r="M41" s="880"/>
      <c r="N41" s="880"/>
      <c r="O41" s="880"/>
      <c r="P41" s="880"/>
      <c r="Q41" s="832"/>
      <c r="R41" s="711"/>
      <c r="S41" s="857"/>
      <c r="T41" s="820"/>
      <c r="U41" s="858"/>
      <c r="V41" s="859"/>
      <c r="W41" s="860"/>
      <c r="X41" s="861"/>
      <c r="Y41" s="862"/>
      <c r="Z41" s="863"/>
      <c r="AA41" s="864"/>
      <c r="AB41" s="865"/>
      <c r="AC41" s="866"/>
      <c r="AD41" s="867"/>
      <c r="AE41" s="868"/>
      <c r="AF41" s="869"/>
      <c r="AG41" s="870"/>
      <c r="AH41" s="832"/>
      <c r="AI41" s="862"/>
      <c r="AJ41" s="832"/>
      <c r="AK41" s="832"/>
    </row>
    <row r="42">
      <c r="A42" s="881">
        <v>1</v>
      </c>
      <c r="B42" s="792" t="s">
        <v>378</v>
      </c>
      <c r="C42" s="792" t="s">
        <v>379</v>
      </c>
      <c r="D42" s="881">
        <v>1000</v>
      </c>
      <c r="E42" s="881"/>
      <c r="F42" s="881">
        <v>2026</v>
      </c>
      <c r="G42" s="882">
        <v>10</v>
      </c>
      <c r="H42" s="883">
        <v>10</v>
      </c>
      <c r="I42" s="884"/>
      <c r="J42" s="885">
        <v>0.69999999999999996</v>
      </c>
      <c r="K42" s="886"/>
      <c r="L42" s="855"/>
      <c r="M42" s="887">
        <v>1</v>
      </c>
      <c r="N42" s="887"/>
      <c r="O42" s="887"/>
      <c r="P42" s="887"/>
      <c r="Q42" s="832"/>
      <c r="R42" s="711">
        <v>1</v>
      </c>
      <c r="S42" s="857"/>
      <c r="T42" s="820"/>
      <c r="U42" s="858"/>
      <c r="V42" s="859"/>
      <c r="W42" s="860">
        <v>1</v>
      </c>
      <c r="X42" s="861"/>
      <c r="Y42" s="862"/>
      <c r="Z42" s="863"/>
      <c r="AA42" s="864"/>
      <c r="AB42" s="865"/>
      <c r="AC42" s="866"/>
      <c r="AD42" s="867"/>
      <c r="AE42" s="868"/>
      <c r="AF42" s="869"/>
      <c r="AG42" s="870"/>
      <c r="AH42" s="832"/>
      <c r="AI42" s="862"/>
      <c r="AJ42" s="832"/>
      <c r="AK42" s="832"/>
    </row>
    <row r="43">
      <c r="A43" s="881">
        <v>2</v>
      </c>
      <c r="B43" s="845" t="s">
        <v>378</v>
      </c>
      <c r="C43" s="845" t="s">
        <v>253</v>
      </c>
      <c r="D43" s="888"/>
      <c r="E43" s="888">
        <v>7</v>
      </c>
      <c r="F43" s="888">
        <v>2024</v>
      </c>
      <c r="G43" s="889">
        <v>1.3999999999999999</v>
      </c>
      <c r="H43" s="890">
        <v>1.3999999999999999</v>
      </c>
      <c r="I43" s="891">
        <v>1</v>
      </c>
      <c r="J43" s="892"/>
      <c r="K43" s="893">
        <v>2024</v>
      </c>
      <c r="L43" s="855"/>
      <c r="M43" s="887"/>
      <c r="N43" s="887"/>
      <c r="O43" s="887"/>
      <c r="P43" s="1546">
        <v>1</v>
      </c>
      <c r="Q43" s="832">
        <v>1</v>
      </c>
      <c r="R43" s="711"/>
      <c r="S43" s="857"/>
      <c r="T43" s="820"/>
      <c r="U43" s="858"/>
      <c r="V43" s="859"/>
      <c r="W43" s="860"/>
      <c r="X43" s="861"/>
      <c r="Y43" s="862"/>
      <c r="Z43" s="863"/>
      <c r="AA43" s="864">
        <v>1</v>
      </c>
      <c r="AB43" s="865"/>
      <c r="AC43" s="866"/>
      <c r="AD43" s="867"/>
      <c r="AE43" s="868"/>
      <c r="AF43" s="869"/>
      <c r="AG43" s="870"/>
      <c r="AH43" s="832"/>
      <c r="AI43" s="862"/>
      <c r="AJ43" s="832"/>
      <c r="AK43" s="832"/>
    </row>
    <row r="44" ht="15" customHeight="1">
      <c r="A44" s="759">
        <v>3</v>
      </c>
      <c r="B44" s="758" t="s">
        <v>380</v>
      </c>
      <c r="C44" s="758" t="s">
        <v>381</v>
      </c>
      <c r="D44" s="758"/>
      <c r="E44" s="759"/>
      <c r="F44" s="759">
        <v>2025</v>
      </c>
      <c r="G44" s="760">
        <v>20</v>
      </c>
      <c r="H44" s="894">
        <v>10</v>
      </c>
      <c r="I44" s="895">
        <v>10</v>
      </c>
      <c r="J44" s="896">
        <v>0.29999999999999999</v>
      </c>
      <c r="K44" s="897"/>
      <c r="L44" s="855"/>
      <c r="M44" s="887"/>
      <c r="N44" s="887">
        <v>1</v>
      </c>
      <c r="O44" s="887"/>
      <c r="P44" s="887"/>
      <c r="Q44" s="832"/>
      <c r="R44" s="711">
        <v>1</v>
      </c>
      <c r="S44" s="857"/>
      <c r="T44" s="820"/>
      <c r="U44" s="858"/>
      <c r="V44" s="859"/>
      <c r="W44" s="860"/>
      <c r="X44" s="861"/>
      <c r="Y44" s="862"/>
      <c r="Z44" s="863"/>
      <c r="AA44" s="864"/>
      <c r="AB44" s="865"/>
      <c r="AC44" s="866"/>
      <c r="AD44" s="867"/>
      <c r="AE44" s="868"/>
      <c r="AF44" s="869">
        <v>1</v>
      </c>
      <c r="AG44" s="870"/>
      <c r="AH44" s="832"/>
      <c r="AI44" s="862"/>
      <c r="AJ44" s="832"/>
      <c r="AK44" s="832"/>
    </row>
    <row r="45" s="898" customFormat="1">
      <c r="A45" s="763">
        <v>3</v>
      </c>
      <c r="B45" s="821" t="s">
        <v>45</v>
      </c>
      <c r="C45" s="762"/>
      <c r="D45" s="821">
        <f>SUM(D42:D44)</f>
        <v>1000</v>
      </c>
      <c r="E45" s="821">
        <f>SUM(E42:E44)</f>
        <v>7</v>
      </c>
      <c r="F45" s="821">
        <v>3</v>
      </c>
      <c r="G45" s="899">
        <f>SUM(G42:G44)</f>
        <v>31.399999999999999</v>
      </c>
      <c r="H45" s="821">
        <f>SUM(H42:H44)</f>
        <v>21.399999999999999</v>
      </c>
      <c r="I45" s="821">
        <f>SUM(I42:I44)</f>
        <v>11</v>
      </c>
      <c r="J45" s="900"/>
      <c r="K45" s="901"/>
      <c r="L45" s="902">
        <v>3</v>
      </c>
      <c r="M45" s="903"/>
      <c r="N45" s="903"/>
      <c r="O45" s="903"/>
      <c r="P45" s="903"/>
      <c r="Q45" s="904"/>
      <c r="R45" s="905"/>
      <c r="S45" s="906"/>
      <c r="T45" s="907"/>
      <c r="U45" s="908"/>
      <c r="V45" s="909"/>
      <c r="W45" s="910"/>
      <c r="X45" s="911"/>
      <c r="Y45" s="912"/>
      <c r="Z45" s="913"/>
      <c r="AA45" s="914"/>
      <c r="AB45" s="915"/>
      <c r="AC45" s="916"/>
      <c r="AD45" s="917"/>
      <c r="AE45" s="918"/>
      <c r="AF45" s="919"/>
      <c r="AG45" s="920"/>
      <c r="AH45" s="904"/>
      <c r="AI45" s="912"/>
      <c r="AJ45" s="904"/>
      <c r="AK45" s="904"/>
      <c r="AL45" s="921"/>
      <c r="AM45" s="922"/>
    </row>
    <row r="46" ht="15.75" customHeight="1">
      <c r="A46" s="871" t="s">
        <v>60</v>
      </c>
      <c r="B46" s="872"/>
      <c r="C46" s="872"/>
      <c r="D46" s="872"/>
      <c r="E46" s="872"/>
      <c r="F46" s="872"/>
      <c r="G46" s="872"/>
      <c r="H46" s="872"/>
      <c r="I46" s="872"/>
      <c r="J46" s="873"/>
      <c r="K46" s="874"/>
      <c r="L46" s="855"/>
      <c r="M46" s="887"/>
      <c r="N46" s="887"/>
      <c r="O46" s="887"/>
      <c r="P46" s="887"/>
      <c r="Q46" s="832"/>
      <c r="R46" s="711"/>
      <c r="S46" s="857"/>
      <c r="T46" s="820"/>
      <c r="U46" s="858"/>
      <c r="V46" s="859"/>
      <c r="W46" s="860"/>
      <c r="X46" s="861"/>
      <c r="Y46" s="862"/>
      <c r="Z46" s="863"/>
      <c r="AA46" s="864"/>
      <c r="AB46" s="865"/>
      <c r="AC46" s="866"/>
      <c r="AD46" s="867"/>
      <c r="AE46" s="868"/>
      <c r="AF46" s="869"/>
      <c r="AG46" s="870"/>
      <c r="AH46" s="832"/>
      <c r="AI46" s="862"/>
      <c r="AJ46" s="832"/>
      <c r="AK46" s="832"/>
    </row>
    <row r="47" ht="15.75" customHeight="1">
      <c r="A47" s="923" t="s">
        <v>61</v>
      </c>
      <c r="B47" s="876"/>
      <c r="C47" s="876"/>
      <c r="D47" s="876"/>
      <c r="E47" s="876"/>
      <c r="F47" s="876"/>
      <c r="G47" s="876"/>
      <c r="H47" s="876"/>
      <c r="I47" s="876"/>
      <c r="J47" s="877"/>
      <c r="K47" s="924"/>
      <c r="L47" s="855"/>
      <c r="M47" s="887"/>
      <c r="N47" s="887"/>
      <c r="O47" s="887"/>
      <c r="P47" s="887"/>
      <c r="Q47" s="832"/>
      <c r="R47" s="925"/>
      <c r="S47" s="926"/>
      <c r="T47" s="820"/>
      <c r="U47" s="858"/>
      <c r="V47" s="859"/>
      <c r="W47" s="860"/>
      <c r="X47" s="861"/>
      <c r="Y47" s="862"/>
      <c r="Z47" s="863"/>
      <c r="AA47" s="864"/>
      <c r="AB47" s="865"/>
      <c r="AC47" s="866"/>
      <c r="AD47" s="867"/>
      <c r="AE47" s="868"/>
      <c r="AF47" s="869"/>
      <c r="AG47" s="870"/>
      <c r="AH47" s="832"/>
      <c r="AI47" s="862"/>
      <c r="AJ47" s="832"/>
      <c r="AK47" s="832"/>
    </row>
    <row r="48" ht="30.75" customHeight="1">
      <c r="A48" s="785" t="s">
        <v>382</v>
      </c>
      <c r="B48" s="784" t="s">
        <v>383</v>
      </c>
      <c r="C48" s="784" t="s">
        <v>384</v>
      </c>
      <c r="D48" s="785">
        <v>70</v>
      </c>
      <c r="E48" s="785"/>
      <c r="F48" s="785" t="s">
        <v>385</v>
      </c>
      <c r="G48" s="786">
        <v>3</v>
      </c>
      <c r="H48" s="785">
        <v>3</v>
      </c>
      <c r="I48" s="785"/>
      <c r="J48" s="927" t="s">
        <v>386</v>
      </c>
      <c r="K48" s="928" t="s">
        <v>387</v>
      </c>
      <c r="L48" s="929"/>
      <c r="M48" s="930">
        <v>1</v>
      </c>
      <c r="N48" s="930"/>
      <c r="O48" s="930"/>
      <c r="P48" s="930"/>
      <c r="Q48" s="832"/>
      <c r="R48" s="925">
        <v>1</v>
      </c>
      <c r="S48" s="926"/>
      <c r="T48" s="820"/>
      <c r="U48" s="858"/>
      <c r="V48" s="859">
        <v>1</v>
      </c>
      <c r="W48" s="860"/>
      <c r="X48" s="861"/>
      <c r="Y48" s="862"/>
      <c r="Z48" s="863"/>
      <c r="AA48" s="864"/>
      <c r="AB48" s="865"/>
      <c r="AC48" s="866"/>
      <c r="AD48" s="867"/>
      <c r="AE48" s="868"/>
      <c r="AF48" s="869"/>
      <c r="AG48" s="870"/>
      <c r="AH48" s="832"/>
      <c r="AI48" s="862"/>
      <c r="AJ48" s="832"/>
      <c r="AK48" s="832"/>
    </row>
    <row r="49" ht="56.25" customHeight="1">
      <c r="A49" s="759" t="s">
        <v>388</v>
      </c>
      <c r="B49" s="758" t="s">
        <v>389</v>
      </c>
      <c r="C49" s="758" t="s">
        <v>390</v>
      </c>
      <c r="D49" s="759"/>
      <c r="E49" s="759">
        <v>5000</v>
      </c>
      <c r="F49" s="759" t="s">
        <v>64</v>
      </c>
      <c r="G49" s="760">
        <f>+G55+G56+G64+G65+G75+G76+G77+G116+G131+G194+G195+G207+G208+G263+G265+G267+G274</f>
        <v>139</v>
      </c>
      <c r="H49" s="759">
        <v>83</v>
      </c>
      <c r="I49" s="759" t="s">
        <v>391</v>
      </c>
      <c r="J49" s="931" t="s">
        <v>392</v>
      </c>
      <c r="K49" s="932" t="s">
        <v>393</v>
      </c>
      <c r="L49" s="929"/>
      <c r="M49" s="930"/>
      <c r="N49" s="930">
        <v>1</v>
      </c>
      <c r="O49" s="930"/>
      <c r="P49" s="930"/>
      <c r="Q49" s="832"/>
      <c r="R49" s="711">
        <v>1</v>
      </c>
      <c r="S49" s="857"/>
      <c r="T49" s="820"/>
      <c r="U49" s="858"/>
      <c r="V49" s="859"/>
      <c r="W49" s="860"/>
      <c r="X49" s="861"/>
      <c r="Y49" s="862"/>
      <c r="Z49" s="863"/>
      <c r="AA49" s="864"/>
      <c r="AB49" s="865"/>
      <c r="AC49" s="866"/>
      <c r="AD49" s="867">
        <v>1</v>
      </c>
      <c r="AE49" s="868"/>
      <c r="AF49" s="869"/>
      <c r="AG49" s="870"/>
      <c r="AH49" s="832"/>
      <c r="AI49" s="862"/>
      <c r="AJ49" s="832"/>
      <c r="AK49" s="832"/>
    </row>
    <row r="50" ht="41.25" customHeight="1">
      <c r="A50" s="781" t="s">
        <v>394</v>
      </c>
      <c r="B50" s="780" t="s">
        <v>62</v>
      </c>
      <c r="C50" s="780" t="s">
        <v>63</v>
      </c>
      <c r="D50" s="781">
        <v>200</v>
      </c>
      <c r="E50" s="781"/>
      <c r="F50" s="781" t="s">
        <v>64</v>
      </c>
      <c r="G50" s="782">
        <v>60</v>
      </c>
      <c r="H50" s="781">
        <v>60</v>
      </c>
      <c r="I50" s="781"/>
      <c r="J50" s="933" t="s">
        <v>395</v>
      </c>
      <c r="K50" s="934" t="s">
        <v>396</v>
      </c>
      <c r="L50" s="929"/>
      <c r="M50" s="930">
        <v>1</v>
      </c>
      <c r="N50" s="930"/>
      <c r="O50" s="930"/>
      <c r="P50" s="930"/>
      <c r="Q50" s="832"/>
      <c r="R50" s="711">
        <v>1</v>
      </c>
      <c r="S50" s="857"/>
      <c r="T50" s="820">
        <v>1</v>
      </c>
      <c r="U50" s="858"/>
      <c r="V50" s="859"/>
      <c r="W50" s="860"/>
      <c r="X50" s="861"/>
      <c r="Y50" s="862"/>
      <c r="Z50" s="863"/>
      <c r="AA50" s="864"/>
      <c r="AB50" s="865"/>
      <c r="AC50" s="866"/>
      <c r="AD50" s="867"/>
      <c r="AE50" s="868"/>
      <c r="AF50" s="869"/>
      <c r="AG50" s="870"/>
      <c r="AH50" s="832"/>
      <c r="AI50" s="862"/>
      <c r="AJ50" s="832"/>
      <c r="AK50" s="832"/>
    </row>
    <row r="51" ht="15" customHeight="1">
      <c r="A51" s="433" t="s">
        <v>397</v>
      </c>
      <c r="B51" s="775" t="s">
        <v>62</v>
      </c>
      <c r="C51" s="775" t="s">
        <v>65</v>
      </c>
      <c r="D51" s="433">
        <v>60</v>
      </c>
      <c r="E51" s="433"/>
      <c r="F51" s="433" t="s">
        <v>66</v>
      </c>
      <c r="G51" s="777">
        <v>12</v>
      </c>
      <c r="H51" s="433">
        <v>12</v>
      </c>
      <c r="I51" s="433"/>
      <c r="J51" s="935" t="s">
        <v>398</v>
      </c>
      <c r="K51" s="936" t="s">
        <v>399</v>
      </c>
      <c r="L51" s="929"/>
      <c r="M51" s="930">
        <v>1</v>
      </c>
      <c r="N51" s="930"/>
      <c r="O51" s="930"/>
      <c r="P51" s="930"/>
      <c r="Q51" s="832"/>
      <c r="R51" s="711">
        <v>1</v>
      </c>
      <c r="S51" s="857"/>
      <c r="T51" s="820">
        <v>1</v>
      </c>
      <c r="U51" s="858"/>
      <c r="V51" s="859"/>
      <c r="W51" s="860"/>
      <c r="X51" s="861"/>
      <c r="Y51" s="862"/>
      <c r="Z51" s="863"/>
      <c r="AA51" s="864"/>
      <c r="AB51" s="865"/>
      <c r="AC51" s="866"/>
      <c r="AD51" s="867"/>
      <c r="AE51" s="868"/>
      <c r="AF51" s="869"/>
      <c r="AG51" s="870"/>
      <c r="AH51" s="832"/>
      <c r="AI51" s="862"/>
      <c r="AJ51" s="832"/>
      <c r="AK51" s="832"/>
    </row>
    <row r="52" ht="25.5">
      <c r="A52" s="738" t="s">
        <v>400</v>
      </c>
      <c r="B52" s="737" t="s">
        <v>62</v>
      </c>
      <c r="C52" s="737" t="s">
        <v>401</v>
      </c>
      <c r="D52" s="738"/>
      <c r="E52" s="738">
        <v>750</v>
      </c>
      <c r="F52" s="738">
        <v>2024</v>
      </c>
      <c r="G52" s="739">
        <v>4</v>
      </c>
      <c r="H52" s="738">
        <v>4</v>
      </c>
      <c r="I52" s="738" t="s">
        <v>391</v>
      </c>
      <c r="J52" s="937"/>
      <c r="K52" s="938">
        <v>2024</v>
      </c>
      <c r="L52" s="929"/>
      <c r="M52" s="930"/>
      <c r="N52" s="930"/>
      <c r="O52" s="930">
        <v>1</v>
      </c>
      <c r="P52" s="930"/>
      <c r="Q52" s="832"/>
      <c r="R52" s="711">
        <v>1</v>
      </c>
      <c r="S52" s="857"/>
      <c r="T52" s="820"/>
      <c r="U52" s="858"/>
      <c r="V52" s="859"/>
      <c r="W52" s="860"/>
      <c r="X52" s="861"/>
      <c r="Y52" s="862"/>
      <c r="Z52" s="863"/>
      <c r="AA52" s="864"/>
      <c r="AB52" s="865"/>
      <c r="AC52" s="866"/>
      <c r="AD52" s="867"/>
      <c r="AE52" s="868">
        <v>1</v>
      </c>
      <c r="AF52" s="869"/>
      <c r="AG52" s="870"/>
      <c r="AH52" s="832"/>
      <c r="AI52" s="862"/>
      <c r="AJ52" s="832"/>
      <c r="AK52" s="832"/>
    </row>
    <row r="53" ht="15.75" customHeight="1">
      <c r="A53" s="939">
        <v>5</v>
      </c>
      <c r="B53" s="940" t="s">
        <v>70</v>
      </c>
      <c r="C53" s="941"/>
      <c r="D53" s="939">
        <f>SUM(D48:D52)</f>
        <v>330</v>
      </c>
      <c r="E53" s="939"/>
      <c r="F53" s="939"/>
      <c r="G53" s="942">
        <f>SUM(G48:G52)</f>
        <v>218</v>
      </c>
      <c r="H53" s="939">
        <f>SUM(H48:H52)</f>
        <v>162</v>
      </c>
      <c r="I53" s="939">
        <f>SUM(I48:I52)</f>
        <v>0</v>
      </c>
      <c r="J53" s="790"/>
      <c r="K53" s="943"/>
      <c r="L53" s="944">
        <v>5</v>
      </c>
      <c r="M53" s="887"/>
      <c r="N53" s="887"/>
      <c r="O53" s="887"/>
      <c r="P53" s="887"/>
      <c r="Q53" s="832"/>
      <c r="R53" s="711"/>
      <c r="S53" s="857"/>
      <c r="T53" s="820"/>
      <c r="U53" s="858"/>
      <c r="V53" s="859"/>
      <c r="W53" s="860"/>
      <c r="X53" s="861"/>
      <c r="Y53" s="862"/>
      <c r="Z53" s="863"/>
      <c r="AA53" s="864"/>
      <c r="AB53" s="865"/>
      <c r="AC53" s="866"/>
      <c r="AD53" s="867"/>
      <c r="AE53" s="868"/>
      <c r="AF53" s="869"/>
      <c r="AG53" s="870"/>
      <c r="AH53" s="832"/>
      <c r="AI53" s="862"/>
      <c r="AJ53" s="832"/>
      <c r="AK53" s="832"/>
    </row>
    <row r="54" ht="15.75" customHeight="1">
      <c r="A54" s="945" t="s">
        <v>71</v>
      </c>
      <c r="B54" s="946"/>
      <c r="C54" s="946"/>
      <c r="D54" s="946"/>
      <c r="E54" s="946"/>
      <c r="F54" s="946"/>
      <c r="G54" s="946"/>
      <c r="H54" s="946"/>
      <c r="I54" s="946"/>
      <c r="J54" s="947"/>
      <c r="K54" s="948"/>
      <c r="L54" s="855"/>
      <c r="M54" s="887"/>
      <c r="N54" s="887"/>
      <c r="O54" s="887"/>
      <c r="P54" s="887"/>
      <c r="Q54" s="832"/>
      <c r="R54" s="711"/>
      <c r="S54" s="857"/>
      <c r="T54" s="820"/>
      <c r="U54" s="858"/>
      <c r="V54" s="859"/>
      <c r="W54" s="860"/>
      <c r="X54" s="861"/>
      <c r="Y54" s="862"/>
      <c r="Z54" s="863"/>
      <c r="AA54" s="864"/>
      <c r="AB54" s="865"/>
      <c r="AC54" s="866"/>
      <c r="AD54" s="867"/>
      <c r="AE54" s="868"/>
      <c r="AF54" s="869"/>
      <c r="AG54" s="870"/>
      <c r="AH54" s="832"/>
      <c r="AI54" s="862"/>
      <c r="AJ54" s="832"/>
      <c r="AK54" s="832"/>
    </row>
    <row r="55" ht="30.75" customHeight="1">
      <c r="A55" s="949">
        <v>1</v>
      </c>
      <c r="B55" s="950" t="s">
        <v>402</v>
      </c>
      <c r="C55" s="951" t="s">
        <v>403</v>
      </c>
      <c r="D55" s="949"/>
      <c r="E55" s="952">
        <v>1000</v>
      </c>
      <c r="F55" s="953" t="s">
        <v>404</v>
      </c>
      <c r="G55" s="954">
        <v>5</v>
      </c>
      <c r="H55" s="954">
        <v>5</v>
      </c>
      <c r="I55" s="955" t="s">
        <v>391</v>
      </c>
      <c r="J55" s="956" t="s">
        <v>405</v>
      </c>
      <c r="K55" s="957" t="s">
        <v>406</v>
      </c>
      <c r="L55" s="958"/>
      <c r="M55" s="959"/>
      <c r="N55" s="959">
        <v>1</v>
      </c>
      <c r="O55" s="959"/>
      <c r="P55" s="959"/>
      <c r="Q55" s="832">
        <v>1</v>
      </c>
      <c r="R55" s="711"/>
      <c r="S55" s="857"/>
      <c r="T55" s="820"/>
      <c r="U55" s="858"/>
      <c r="V55" s="859"/>
      <c r="W55" s="860"/>
      <c r="X55" s="861"/>
      <c r="Y55" s="862"/>
      <c r="Z55" s="863"/>
      <c r="AA55" s="864"/>
      <c r="AB55" s="865"/>
      <c r="AC55" s="866"/>
      <c r="AD55" s="867">
        <v>1</v>
      </c>
      <c r="AE55" s="868"/>
      <c r="AF55" s="869"/>
      <c r="AG55" s="870"/>
      <c r="AH55" s="832"/>
      <c r="AI55" s="862"/>
      <c r="AJ55" s="832"/>
      <c r="AK55" s="832"/>
    </row>
    <row r="56" ht="33" customHeight="1">
      <c r="A56" s="949">
        <v>2</v>
      </c>
      <c r="B56" s="960" t="s">
        <v>407</v>
      </c>
      <c r="C56" s="961" t="s">
        <v>408</v>
      </c>
      <c r="D56" s="949"/>
      <c r="E56" s="952">
        <v>1000</v>
      </c>
      <c r="F56" s="953">
        <v>2024</v>
      </c>
      <c r="G56" s="962">
        <v>4.5</v>
      </c>
      <c r="H56" s="963">
        <v>4.5</v>
      </c>
      <c r="I56" s="963" t="s">
        <v>391</v>
      </c>
      <c r="J56" s="956" t="s">
        <v>409</v>
      </c>
      <c r="K56" s="957" t="s">
        <v>406</v>
      </c>
      <c r="L56" s="958"/>
      <c r="M56" s="959"/>
      <c r="N56" s="959">
        <v>1</v>
      </c>
      <c r="O56" s="959"/>
      <c r="P56" s="959"/>
      <c r="Q56" s="832">
        <v>1</v>
      </c>
      <c r="R56" s="905"/>
      <c r="S56" s="906"/>
      <c r="T56" s="820"/>
      <c r="U56" s="858"/>
      <c r="V56" s="859"/>
      <c r="W56" s="860"/>
      <c r="X56" s="861"/>
      <c r="Y56" s="862"/>
      <c r="Z56" s="863"/>
      <c r="AA56" s="864"/>
      <c r="AB56" s="865"/>
      <c r="AC56" s="866"/>
      <c r="AD56" s="867">
        <v>1</v>
      </c>
      <c r="AE56" s="868"/>
      <c r="AF56" s="869"/>
      <c r="AG56" s="870"/>
      <c r="AH56" s="832"/>
      <c r="AI56" s="862"/>
      <c r="AJ56" s="832"/>
      <c r="AK56" s="832"/>
    </row>
    <row r="57">
      <c r="A57" s="939">
        <v>2</v>
      </c>
      <c r="B57" s="964" t="s">
        <v>70</v>
      </c>
      <c r="C57" s="723"/>
      <c r="D57" s="939">
        <f>SUM(D55:D56)</f>
        <v>0</v>
      </c>
      <c r="E57" s="763">
        <f>E55+E56</f>
        <v>2000</v>
      </c>
      <c r="F57" s="724">
        <v>2</v>
      </c>
      <c r="G57" s="764">
        <f>SUM(G55:G56)</f>
        <v>9.5</v>
      </c>
      <c r="H57" s="764">
        <f>SUM(H55:H56)</f>
        <v>9.5</v>
      </c>
      <c r="I57" s="965"/>
      <c r="J57" s="966"/>
      <c r="K57" s="854"/>
      <c r="L57" s="944">
        <v>2</v>
      </c>
      <c r="M57" s="887"/>
      <c r="N57" s="887"/>
      <c r="O57" s="887"/>
      <c r="P57" s="887"/>
      <c r="Q57" s="832"/>
      <c r="R57" s="711"/>
      <c r="S57" s="857"/>
      <c r="T57" s="820"/>
      <c r="U57" s="858"/>
      <c r="V57" s="859"/>
      <c r="W57" s="860"/>
      <c r="X57" s="861"/>
      <c r="Y57" s="862"/>
      <c r="Z57" s="863"/>
      <c r="AA57" s="864"/>
      <c r="AB57" s="865"/>
      <c r="AC57" s="866"/>
      <c r="AD57" s="867"/>
      <c r="AE57" s="868"/>
      <c r="AF57" s="869"/>
      <c r="AG57" s="870"/>
      <c r="AH57" s="832"/>
      <c r="AI57" s="862"/>
      <c r="AJ57" s="832"/>
      <c r="AK57" s="832"/>
    </row>
    <row r="58" s="691" customFormat="1">
      <c r="A58" s="763">
        <f>A53+A57</f>
        <v>7</v>
      </c>
      <c r="B58" s="967" t="s">
        <v>75</v>
      </c>
      <c r="C58" s="723"/>
      <c r="D58" s="692"/>
      <c r="E58" s="692"/>
      <c r="F58" s="968">
        <v>7</v>
      </c>
      <c r="G58" s="969">
        <f>G53+G57</f>
        <v>227.5</v>
      </c>
      <c r="H58" s="969">
        <f>H53+H57</f>
        <v>171.5</v>
      </c>
      <c r="I58" s="970">
        <v>0</v>
      </c>
      <c r="J58" s="966"/>
      <c r="K58" s="854"/>
      <c r="L58" s="855"/>
      <c r="M58" s="887"/>
      <c r="N58" s="887"/>
      <c r="O58" s="887"/>
      <c r="P58" s="887"/>
      <c r="Q58" s="816"/>
      <c r="R58" s="925"/>
      <c r="S58" s="926"/>
      <c r="T58" s="820"/>
      <c r="U58" s="858"/>
      <c r="V58" s="859"/>
      <c r="W58" s="860"/>
      <c r="X58" s="861"/>
      <c r="Y58" s="862"/>
      <c r="Z58" s="863"/>
      <c r="AA58" s="864"/>
      <c r="AB58" s="865"/>
      <c r="AC58" s="866"/>
      <c r="AD58" s="867"/>
      <c r="AE58" s="868"/>
      <c r="AF58" s="869"/>
      <c r="AG58" s="870"/>
      <c r="AH58" s="816"/>
      <c r="AI58" s="862"/>
      <c r="AJ58" s="816"/>
      <c r="AK58" s="816"/>
      <c r="AL58" s="690"/>
    </row>
    <row r="59" ht="12.75" customHeight="1">
      <c r="A59" s="871" t="s">
        <v>76</v>
      </c>
      <c r="B59" s="872"/>
      <c r="C59" s="872"/>
      <c r="D59" s="872"/>
      <c r="E59" s="872"/>
      <c r="F59" s="872"/>
      <c r="G59" s="872"/>
      <c r="H59" s="872"/>
      <c r="I59" s="872"/>
      <c r="J59" s="873"/>
      <c r="K59" s="874"/>
      <c r="L59" s="855"/>
      <c r="M59" s="887"/>
      <c r="N59" s="887"/>
      <c r="O59" s="887"/>
      <c r="P59" s="887"/>
      <c r="Q59" s="832"/>
      <c r="R59" s="925"/>
      <c r="S59" s="926"/>
      <c r="T59" s="820"/>
      <c r="U59" s="858"/>
      <c r="V59" s="859"/>
      <c r="W59" s="860"/>
      <c r="X59" s="861"/>
      <c r="Y59" s="862"/>
      <c r="Z59" s="863"/>
      <c r="AA59" s="864"/>
      <c r="AB59" s="865"/>
      <c r="AC59" s="866"/>
      <c r="AD59" s="867"/>
      <c r="AE59" s="868"/>
      <c r="AF59" s="869"/>
      <c r="AG59" s="870"/>
      <c r="AH59" s="832"/>
      <c r="AI59" s="862"/>
      <c r="AJ59" s="832"/>
      <c r="AK59" s="832"/>
    </row>
    <row r="60" ht="15.75" customHeight="1">
      <c r="A60" s="971" t="s">
        <v>410</v>
      </c>
      <c r="B60" s="972"/>
      <c r="C60" s="972"/>
      <c r="D60" s="972"/>
      <c r="E60" s="972"/>
      <c r="F60" s="972"/>
      <c r="G60" s="972"/>
      <c r="H60" s="972"/>
      <c r="I60" s="972"/>
      <c r="J60" s="973"/>
      <c r="K60" s="974"/>
      <c r="L60" s="855"/>
      <c r="M60" s="887"/>
      <c r="N60" s="887"/>
      <c r="O60" s="887"/>
      <c r="P60" s="887"/>
      <c r="Q60" s="832"/>
      <c r="R60" s="925"/>
      <c r="S60" s="926"/>
      <c r="T60" s="820"/>
      <c r="U60" s="858"/>
      <c r="V60" s="859"/>
      <c r="W60" s="860"/>
      <c r="X60" s="861"/>
      <c r="Y60" s="862"/>
      <c r="Z60" s="863"/>
      <c r="AA60" s="864"/>
      <c r="AB60" s="865"/>
      <c r="AC60" s="866"/>
      <c r="AD60" s="867"/>
      <c r="AE60" s="868"/>
      <c r="AF60" s="869"/>
      <c r="AG60" s="870"/>
      <c r="AH60" s="832"/>
      <c r="AI60" s="862"/>
      <c r="AJ60" s="832"/>
      <c r="AK60" s="832"/>
    </row>
    <row r="61">
      <c r="A61" s="975">
        <v>1</v>
      </c>
      <c r="B61" s="976" t="s">
        <v>411</v>
      </c>
      <c r="C61" s="977" t="s">
        <v>412</v>
      </c>
      <c r="D61" s="978"/>
      <c r="E61" s="978">
        <v>40</v>
      </c>
      <c r="F61" s="978" t="s">
        <v>413</v>
      </c>
      <c r="G61" s="979">
        <v>4</v>
      </c>
      <c r="H61" s="980">
        <v>4</v>
      </c>
      <c r="I61" s="980"/>
      <c r="J61" s="981" t="s">
        <v>414</v>
      </c>
      <c r="K61" s="982"/>
      <c r="L61" s="855"/>
      <c r="M61" s="887"/>
      <c r="N61" s="887">
        <v>1</v>
      </c>
      <c r="O61" s="887"/>
      <c r="P61" s="887"/>
      <c r="Q61" s="832"/>
      <c r="R61" s="925">
        <v>1</v>
      </c>
      <c r="S61" s="926"/>
      <c r="T61" s="820"/>
      <c r="U61" s="858"/>
      <c r="V61" s="859"/>
      <c r="W61" s="860"/>
      <c r="X61" s="861"/>
      <c r="Y61" s="862"/>
      <c r="Z61" s="863"/>
      <c r="AA61" s="864"/>
      <c r="AB61" s="865">
        <v>1</v>
      </c>
      <c r="AC61" s="866"/>
      <c r="AD61" s="867"/>
      <c r="AE61" s="868"/>
      <c r="AF61" s="869"/>
      <c r="AG61" s="870"/>
      <c r="AH61" s="832"/>
      <c r="AI61" s="862"/>
      <c r="AJ61" s="832"/>
      <c r="AK61" s="832"/>
    </row>
    <row r="62">
      <c r="A62" s="983">
        <v>2</v>
      </c>
      <c r="B62" s="780" t="s">
        <v>415</v>
      </c>
      <c r="C62" s="780" t="s">
        <v>416</v>
      </c>
      <c r="D62" s="781">
        <f>+D63+D100+D115+D198+D212+D241</f>
        <v>1100</v>
      </c>
      <c r="E62" s="781"/>
      <c r="F62" s="781" t="s">
        <v>413</v>
      </c>
      <c r="G62" s="782">
        <v>3.2999999999999998</v>
      </c>
      <c r="H62" s="780">
        <v>0.29999999999999999</v>
      </c>
      <c r="I62" s="780">
        <v>2</v>
      </c>
      <c r="J62" s="984"/>
      <c r="K62" s="985">
        <v>2024</v>
      </c>
      <c r="L62" s="929">
        <v>50</v>
      </c>
      <c r="M62" s="930">
        <v>1</v>
      </c>
      <c r="N62" s="930"/>
      <c r="O62" s="930"/>
      <c r="P62" s="930"/>
      <c r="Q62" s="832"/>
      <c r="R62" s="925">
        <v>1</v>
      </c>
      <c r="S62" s="926"/>
      <c r="T62" s="820"/>
      <c r="U62" s="858">
        <v>1</v>
      </c>
      <c r="V62" s="859"/>
      <c r="W62" s="860"/>
      <c r="X62" s="861"/>
      <c r="Y62" s="862"/>
      <c r="Z62" s="863"/>
      <c r="AA62" s="864"/>
      <c r="AB62" s="865"/>
      <c r="AC62" s="866"/>
      <c r="AD62" s="867"/>
      <c r="AE62" s="868"/>
      <c r="AF62" s="869"/>
      <c r="AG62" s="870"/>
      <c r="AH62" s="832"/>
      <c r="AI62" s="862"/>
      <c r="AJ62" s="832"/>
      <c r="AK62" s="832"/>
    </row>
    <row r="63" ht="21" customHeight="1">
      <c r="A63" s="983">
        <v>3</v>
      </c>
      <c r="B63" s="933" t="s">
        <v>417</v>
      </c>
      <c r="C63" s="780" t="s">
        <v>418</v>
      </c>
      <c r="D63" s="781">
        <v>30</v>
      </c>
      <c r="E63" s="781"/>
      <c r="F63" s="781" t="s">
        <v>385</v>
      </c>
      <c r="G63" s="782">
        <v>3</v>
      </c>
      <c r="H63" s="781">
        <v>1.5</v>
      </c>
      <c r="I63" s="986"/>
      <c r="J63" s="984"/>
      <c r="K63" s="985">
        <v>2024</v>
      </c>
      <c r="L63" s="929">
        <v>5</v>
      </c>
      <c r="M63" s="930">
        <v>1</v>
      </c>
      <c r="N63" s="930"/>
      <c r="O63" s="930"/>
      <c r="P63" s="930"/>
      <c r="Q63" s="832"/>
      <c r="R63" s="987">
        <v>1</v>
      </c>
      <c r="S63" s="926"/>
      <c r="T63" s="820"/>
      <c r="U63" s="858">
        <v>1</v>
      </c>
      <c r="V63" s="859"/>
      <c r="W63" s="860"/>
      <c r="X63" s="861"/>
      <c r="Y63" s="862"/>
      <c r="Z63" s="863"/>
      <c r="AA63" s="864"/>
      <c r="AB63" s="865"/>
      <c r="AC63" s="866"/>
      <c r="AD63" s="867"/>
      <c r="AE63" s="868"/>
      <c r="AF63" s="869"/>
      <c r="AG63" s="870"/>
      <c r="AH63" s="832"/>
      <c r="AI63" s="862"/>
      <c r="AJ63" s="832"/>
      <c r="AK63" s="832"/>
    </row>
    <row r="64">
      <c r="A64" s="988">
        <v>4</v>
      </c>
      <c r="B64" s="931" t="s">
        <v>419</v>
      </c>
      <c r="C64" s="758" t="s">
        <v>420</v>
      </c>
      <c r="D64" s="759"/>
      <c r="E64" s="759">
        <v>40</v>
      </c>
      <c r="F64" s="759" t="s">
        <v>64</v>
      </c>
      <c r="G64" s="760">
        <v>8</v>
      </c>
      <c r="H64" s="759">
        <v>5</v>
      </c>
      <c r="I64" s="989">
        <v>1</v>
      </c>
      <c r="J64" s="990"/>
      <c r="K64" s="991">
        <v>2024</v>
      </c>
      <c r="L64" s="929">
        <v>40</v>
      </c>
      <c r="M64" s="930"/>
      <c r="N64" s="930">
        <v>1</v>
      </c>
      <c r="O64" s="930"/>
      <c r="P64" s="930"/>
      <c r="Q64" s="832"/>
      <c r="R64" s="987">
        <v>1</v>
      </c>
      <c r="S64" s="926"/>
      <c r="T64" s="820"/>
      <c r="U64" s="858"/>
      <c r="V64" s="859"/>
      <c r="W64" s="860"/>
      <c r="X64" s="861"/>
      <c r="Y64" s="862"/>
      <c r="Z64" s="863"/>
      <c r="AA64" s="864"/>
      <c r="AB64" s="865"/>
      <c r="AC64" s="866"/>
      <c r="AD64" s="867">
        <v>1</v>
      </c>
      <c r="AE64" s="868"/>
      <c r="AF64" s="869"/>
      <c r="AG64" s="870"/>
      <c r="AH64" s="832"/>
      <c r="AI64" s="862"/>
      <c r="AJ64" s="832"/>
      <c r="AK64" s="832"/>
    </row>
    <row r="65">
      <c r="A65" s="988">
        <v>5</v>
      </c>
      <c r="B65" s="931" t="s">
        <v>421</v>
      </c>
      <c r="C65" s="758" t="s">
        <v>381</v>
      </c>
      <c r="D65" s="759"/>
      <c r="E65" s="759" t="s">
        <v>422</v>
      </c>
      <c r="F65" s="759">
        <v>2024</v>
      </c>
      <c r="G65" s="760">
        <v>5</v>
      </c>
      <c r="H65" s="759">
        <v>5</v>
      </c>
      <c r="I65" s="989"/>
      <c r="J65" s="990"/>
      <c r="K65" s="991">
        <v>2024</v>
      </c>
      <c r="L65" s="929">
        <v>95</v>
      </c>
      <c r="M65" s="930"/>
      <c r="N65" s="930">
        <v>1</v>
      </c>
      <c r="O65" s="930"/>
      <c r="P65" s="930"/>
      <c r="Q65" s="832"/>
      <c r="R65" s="987">
        <v>1</v>
      </c>
      <c r="S65" s="926"/>
      <c r="T65" s="820"/>
      <c r="U65" s="858"/>
      <c r="V65" s="859"/>
      <c r="W65" s="860"/>
      <c r="X65" s="861"/>
      <c r="Y65" s="862"/>
      <c r="Z65" s="863"/>
      <c r="AA65" s="864"/>
      <c r="AB65" s="865"/>
      <c r="AC65" s="866"/>
      <c r="AD65" s="867">
        <v>1</v>
      </c>
      <c r="AE65" s="868"/>
      <c r="AF65" s="869"/>
      <c r="AG65" s="870"/>
      <c r="AH65" s="832"/>
      <c r="AI65" s="862"/>
      <c r="AJ65" s="832"/>
      <c r="AK65" s="832"/>
    </row>
    <row r="66">
      <c r="A66" s="975">
        <v>6</v>
      </c>
      <c r="B66" s="992" t="s">
        <v>423</v>
      </c>
      <c r="C66" s="977" t="s">
        <v>424</v>
      </c>
      <c r="D66" s="978"/>
      <c r="E66" s="978">
        <v>1000</v>
      </c>
      <c r="F66" s="978" t="s">
        <v>64</v>
      </c>
      <c r="G66" s="979">
        <v>15</v>
      </c>
      <c r="H66" s="978">
        <v>15</v>
      </c>
      <c r="I66" s="978">
        <v>3</v>
      </c>
      <c r="J66" s="993"/>
      <c r="K66" s="994">
        <v>2024</v>
      </c>
      <c r="L66" s="929">
        <v>40</v>
      </c>
      <c r="M66" s="930"/>
      <c r="N66" s="930">
        <v>1</v>
      </c>
      <c r="O66" s="930"/>
      <c r="P66" s="930"/>
      <c r="Q66" s="832"/>
      <c r="R66" s="987">
        <v>1</v>
      </c>
      <c r="S66" s="926"/>
      <c r="T66" s="820"/>
      <c r="U66" s="858"/>
      <c r="V66" s="859"/>
      <c r="W66" s="860"/>
      <c r="X66" s="861"/>
      <c r="Y66" s="862"/>
      <c r="Z66" s="863"/>
      <c r="AA66" s="864"/>
      <c r="AB66" s="865">
        <v>1</v>
      </c>
      <c r="AC66" s="866"/>
      <c r="AD66" s="867"/>
      <c r="AE66" s="868"/>
      <c r="AF66" s="869"/>
      <c r="AG66" s="870"/>
      <c r="AH66" s="832"/>
      <c r="AI66" s="862"/>
      <c r="AJ66" s="832"/>
      <c r="AK66" s="832"/>
    </row>
    <row r="67">
      <c r="A67" s="971">
        <v>7</v>
      </c>
      <c r="B67" s="995" t="s">
        <v>425</v>
      </c>
      <c r="C67" s="996" t="s">
        <v>426</v>
      </c>
      <c r="D67" s="997"/>
      <c r="E67" s="997" t="s">
        <v>427</v>
      </c>
      <c r="F67" s="997" t="s">
        <v>237</v>
      </c>
      <c r="G67" s="998">
        <v>64.959999999999994</v>
      </c>
      <c r="H67" s="790">
        <v>25.984000000000002</v>
      </c>
      <c r="I67" s="736">
        <v>14</v>
      </c>
      <c r="J67" s="999"/>
      <c r="K67" s="943">
        <v>2024</v>
      </c>
      <c r="L67" s="1000">
        <v>25</v>
      </c>
      <c r="M67" s="1001"/>
      <c r="N67" s="1001"/>
      <c r="O67" s="1001"/>
      <c r="P67" s="1001"/>
      <c r="Q67" s="832"/>
      <c r="R67" s="987"/>
      <c r="S67" s="926"/>
      <c r="T67" s="820"/>
      <c r="U67" s="858"/>
      <c r="V67" s="859"/>
      <c r="W67" s="860"/>
      <c r="X67" s="861"/>
      <c r="Y67" s="862"/>
      <c r="Z67" s="863"/>
      <c r="AA67" s="864"/>
      <c r="AB67" s="865"/>
      <c r="AC67" s="866"/>
      <c r="AD67" s="867"/>
      <c r="AE67" s="868"/>
      <c r="AF67" s="869"/>
      <c r="AG67" s="870"/>
      <c r="AH67" s="832"/>
      <c r="AI67" s="862"/>
      <c r="AJ67" s="832"/>
      <c r="AK67" s="832"/>
    </row>
    <row r="68">
      <c r="A68" s="975">
        <v>8</v>
      </c>
      <c r="B68" s="992" t="s">
        <v>428</v>
      </c>
      <c r="C68" s="977" t="s">
        <v>412</v>
      </c>
      <c r="D68" s="978"/>
      <c r="E68" s="978">
        <v>1000</v>
      </c>
      <c r="F68" s="978" t="s">
        <v>66</v>
      </c>
      <c r="G68" s="979">
        <v>9</v>
      </c>
      <c r="H68" s="978">
        <v>9</v>
      </c>
      <c r="I68" s="978">
        <v>1</v>
      </c>
      <c r="J68" s="993"/>
      <c r="K68" s="994">
        <v>2024</v>
      </c>
      <c r="L68" s="929">
        <v>65</v>
      </c>
      <c r="M68" s="930"/>
      <c r="N68" s="930">
        <v>1</v>
      </c>
      <c r="O68" s="930"/>
      <c r="P68" s="930"/>
      <c r="Q68" s="832"/>
      <c r="R68" s="987">
        <v>1</v>
      </c>
      <c r="S68" s="926"/>
      <c r="T68" s="820"/>
      <c r="U68" s="858"/>
      <c r="V68" s="859"/>
      <c r="W68" s="860"/>
      <c r="X68" s="861"/>
      <c r="Y68" s="862"/>
      <c r="Z68" s="863"/>
      <c r="AA68" s="864"/>
      <c r="AB68" s="865">
        <v>1</v>
      </c>
      <c r="AC68" s="866"/>
      <c r="AD68" s="867"/>
      <c r="AE68" s="868"/>
      <c r="AF68" s="869"/>
      <c r="AG68" s="870"/>
      <c r="AH68" s="832"/>
      <c r="AI68" s="862"/>
      <c r="AJ68" s="832"/>
      <c r="AK68" s="832"/>
    </row>
    <row r="69">
      <c r="A69" s="1002">
        <v>9</v>
      </c>
      <c r="B69" s="1003" t="s">
        <v>429</v>
      </c>
      <c r="C69" s="843" t="s">
        <v>430</v>
      </c>
      <c r="D69" s="1004">
        <v>3000</v>
      </c>
      <c r="E69" s="1004"/>
      <c r="F69" s="1004" t="s">
        <v>66</v>
      </c>
      <c r="G69" s="1005">
        <v>3</v>
      </c>
      <c r="H69" s="1006">
        <v>3</v>
      </c>
      <c r="I69" s="1006">
        <v>3</v>
      </c>
      <c r="J69" s="1007"/>
      <c r="K69" s="1008">
        <v>2024</v>
      </c>
      <c r="L69" s="855">
        <v>35</v>
      </c>
      <c r="M69" s="887">
        <v>1</v>
      </c>
      <c r="N69" s="887"/>
      <c r="O69" s="887"/>
      <c r="P69" s="887"/>
      <c r="Q69" s="816"/>
      <c r="R69" s="925">
        <v>1</v>
      </c>
      <c r="S69" s="926"/>
      <c r="T69" s="820"/>
      <c r="U69" s="858"/>
      <c r="V69" s="859"/>
      <c r="W69" s="860"/>
      <c r="X69" s="861">
        <v>1</v>
      </c>
      <c r="Y69" s="862"/>
      <c r="Z69" s="863"/>
      <c r="AA69" s="864"/>
      <c r="AB69" s="865"/>
      <c r="AC69" s="866"/>
      <c r="AD69" s="867"/>
      <c r="AE69" s="868"/>
      <c r="AF69" s="869"/>
      <c r="AG69" s="870"/>
      <c r="AH69" s="816"/>
      <c r="AI69" s="862"/>
      <c r="AJ69" s="816"/>
      <c r="AK69" s="816"/>
      <c r="AL69" s="690"/>
      <c r="AM69" s="691"/>
      <c r="AN69" s="691"/>
      <c r="AO69" s="691"/>
      <c r="AP69" s="691"/>
      <c r="AQ69" s="691"/>
      <c r="AR69" s="691"/>
      <c r="AS69" s="691"/>
      <c r="AT69" s="691"/>
      <c r="AU69" s="691"/>
      <c r="AV69" s="691"/>
      <c r="AW69" s="691"/>
      <c r="AX69" s="691"/>
      <c r="AY69" s="691"/>
    </row>
    <row r="70">
      <c r="A70" s="853">
        <v>10</v>
      </c>
      <c r="B70" s="1009" t="s">
        <v>431</v>
      </c>
      <c r="C70" s="1010" t="s">
        <v>432</v>
      </c>
      <c r="D70" s="1011"/>
      <c r="E70" s="1011"/>
      <c r="F70" s="1011" t="s">
        <v>433</v>
      </c>
      <c r="G70" s="1012">
        <v>800</v>
      </c>
      <c r="H70" s="1011"/>
      <c r="I70" s="1011">
        <v>420</v>
      </c>
      <c r="J70" s="1013"/>
      <c r="K70" s="1014">
        <v>2025</v>
      </c>
      <c r="L70" s="929">
        <v>40</v>
      </c>
      <c r="M70" s="930"/>
      <c r="N70" s="930"/>
      <c r="O70" s="930"/>
      <c r="P70" s="930"/>
      <c r="Q70" s="816"/>
      <c r="R70" s="925"/>
      <c r="S70" s="926"/>
      <c r="T70" s="820"/>
      <c r="U70" s="858"/>
      <c r="V70" s="859"/>
      <c r="W70" s="860"/>
      <c r="X70" s="861"/>
      <c r="Y70" s="862"/>
      <c r="Z70" s="863"/>
      <c r="AA70" s="864"/>
      <c r="AB70" s="865"/>
      <c r="AC70" s="866"/>
      <c r="AD70" s="867"/>
      <c r="AE70" s="868"/>
      <c r="AF70" s="869"/>
      <c r="AG70" s="870"/>
      <c r="AH70" s="816"/>
      <c r="AI70" s="862"/>
      <c r="AJ70" s="816"/>
      <c r="AK70" s="816"/>
      <c r="AL70" s="690"/>
      <c r="AM70" s="691"/>
      <c r="AN70" s="691"/>
      <c r="AO70" s="691"/>
      <c r="AP70" s="691"/>
      <c r="AQ70" s="691"/>
      <c r="AR70" s="691"/>
      <c r="AS70" s="691"/>
      <c r="AT70" s="691"/>
      <c r="AU70" s="691"/>
      <c r="AV70" s="691"/>
      <c r="AW70" s="691"/>
      <c r="AX70" s="691"/>
      <c r="AY70" s="691"/>
    </row>
    <row r="71" s="691" customFormat="1">
      <c r="A71" s="1015">
        <v>8</v>
      </c>
      <c r="B71" s="905" t="s">
        <v>45</v>
      </c>
      <c r="C71" s="762"/>
      <c r="D71" s="763"/>
      <c r="E71" s="763"/>
      <c r="F71" s="763">
        <v>8</v>
      </c>
      <c r="G71" s="1016">
        <f>G61+G62+G63+G64+G65+G66+G68+G69</f>
        <v>50.299999999999997</v>
      </c>
      <c r="H71" s="1017">
        <f>H61+H62+H63+H64+H65+H66+H68+H69</f>
        <v>42.799999999999997</v>
      </c>
      <c r="I71" s="1018">
        <f>I61+I62+I63+I64+I65+I66+I68+I69</f>
        <v>10</v>
      </c>
      <c r="J71" s="1019"/>
      <c r="K71" s="1020"/>
      <c r="L71" s="1021">
        <v>8</v>
      </c>
      <c r="M71" s="930"/>
      <c r="N71" s="930"/>
      <c r="O71" s="930"/>
      <c r="P71" s="930"/>
      <c r="Q71" s="816"/>
      <c r="R71" s="925"/>
      <c r="S71" s="926"/>
      <c r="T71" s="820"/>
      <c r="U71" s="858"/>
      <c r="V71" s="859"/>
      <c r="W71" s="860"/>
      <c r="X71" s="861"/>
      <c r="Y71" s="862"/>
      <c r="Z71" s="863"/>
      <c r="AA71" s="864"/>
      <c r="AB71" s="865"/>
      <c r="AC71" s="866"/>
      <c r="AD71" s="867"/>
      <c r="AE71" s="868"/>
      <c r="AF71" s="869"/>
      <c r="AG71" s="870"/>
      <c r="AH71" s="816"/>
      <c r="AI71" s="862"/>
      <c r="AJ71" s="816"/>
      <c r="AK71" s="816"/>
      <c r="AL71" s="690"/>
    </row>
    <row r="72">
      <c r="A72" s="939"/>
      <c r="B72" s="1022"/>
      <c r="C72" s="940"/>
      <c r="D72" s="939"/>
      <c r="E72" s="939"/>
      <c r="F72" s="939"/>
      <c r="G72" s="942"/>
      <c r="H72" s="1023"/>
      <c r="I72" s="1024"/>
      <c r="J72" s="853"/>
      <c r="K72" s="854"/>
      <c r="L72" s="929"/>
      <c r="M72" s="930"/>
      <c r="N72" s="930"/>
      <c r="O72" s="930"/>
      <c r="P72" s="930"/>
      <c r="Q72" s="832"/>
      <c r="R72" s="987"/>
      <c r="S72" s="926"/>
      <c r="T72" s="820"/>
      <c r="U72" s="858"/>
      <c r="V72" s="859"/>
      <c r="W72" s="860"/>
      <c r="X72" s="861"/>
      <c r="Y72" s="862"/>
      <c r="Z72" s="863"/>
      <c r="AA72" s="864"/>
      <c r="AB72" s="865"/>
      <c r="AC72" s="866"/>
      <c r="AD72" s="867"/>
      <c r="AE72" s="868"/>
      <c r="AF72" s="869"/>
      <c r="AG72" s="870"/>
      <c r="AH72" s="832"/>
      <c r="AI72" s="862"/>
      <c r="AJ72" s="832"/>
      <c r="AK72" s="832"/>
    </row>
    <row r="73">
      <c r="A73" s="871" t="s">
        <v>97</v>
      </c>
      <c r="B73" s="872"/>
      <c r="C73" s="872"/>
      <c r="D73" s="872"/>
      <c r="E73" s="872"/>
      <c r="F73" s="872"/>
      <c r="G73" s="872"/>
      <c r="H73" s="872"/>
      <c r="I73" s="872"/>
      <c r="J73" s="872"/>
      <c r="K73" s="874"/>
      <c r="L73" s="929"/>
      <c r="M73" s="1025"/>
      <c r="N73" s="1025"/>
      <c r="O73" s="1025"/>
      <c r="P73" s="1025"/>
      <c r="AH73" s="832"/>
      <c r="AJ73" s="832"/>
      <c r="AK73" s="832"/>
    </row>
    <row r="74">
      <c r="A74" s="923" t="s">
        <v>434</v>
      </c>
      <c r="B74" s="876"/>
      <c r="C74" s="876"/>
      <c r="D74" s="876"/>
      <c r="E74" s="876"/>
      <c r="F74" s="876"/>
      <c r="G74" s="876"/>
      <c r="H74" s="876"/>
      <c r="I74" s="876"/>
      <c r="J74" s="876"/>
      <c r="K74" s="924"/>
      <c r="L74" s="855"/>
      <c r="M74" s="887"/>
      <c r="N74" s="887"/>
      <c r="O74" s="887"/>
      <c r="P74" s="887"/>
      <c r="Q74" s="832"/>
      <c r="R74" s="987"/>
      <c r="S74" s="926"/>
      <c r="T74" s="820"/>
      <c r="U74" s="858"/>
      <c r="V74" s="859"/>
      <c r="W74" s="860"/>
      <c r="X74" s="861"/>
      <c r="Y74" s="862"/>
      <c r="Z74" s="863"/>
      <c r="AA74" s="864"/>
      <c r="AB74" s="865"/>
      <c r="AC74" s="866"/>
      <c r="AD74" s="867"/>
      <c r="AE74" s="868"/>
      <c r="AF74" s="869"/>
      <c r="AG74" s="870"/>
      <c r="AH74" s="832"/>
      <c r="AI74" s="862"/>
      <c r="AJ74" s="832"/>
      <c r="AK74" s="832"/>
    </row>
    <row r="75" ht="27.75" customHeight="1">
      <c r="A75" s="949">
        <v>1</v>
      </c>
      <c r="B75" s="949" t="s">
        <v>435</v>
      </c>
      <c r="C75" s="1026" t="s">
        <v>436</v>
      </c>
      <c r="D75" s="949"/>
      <c r="E75" s="949">
        <v>600</v>
      </c>
      <c r="F75" s="949">
        <v>2024</v>
      </c>
      <c r="G75" s="1027">
        <f>+G76+G77</f>
        <v>20</v>
      </c>
      <c r="H75" s="949">
        <v>8</v>
      </c>
      <c r="I75" s="949"/>
      <c r="J75" s="949" t="s">
        <v>437</v>
      </c>
      <c r="K75" s="1028"/>
      <c r="L75" s="855">
        <v>30</v>
      </c>
      <c r="M75" s="1029"/>
      <c r="N75" s="1029">
        <v>1</v>
      </c>
      <c r="O75" s="1029"/>
      <c r="P75" s="1029"/>
      <c r="Q75" s="1030"/>
      <c r="R75" s="1030">
        <v>1</v>
      </c>
      <c r="S75" s="1031"/>
      <c r="T75" s="1032"/>
      <c r="U75" s="1033"/>
      <c r="V75" s="1034"/>
      <c r="W75" s="1035"/>
      <c r="X75" s="1036"/>
      <c r="Y75" s="1037"/>
      <c r="Z75" s="1038"/>
      <c r="AA75" s="1039"/>
      <c r="AB75" s="1040"/>
      <c r="AC75" s="1041"/>
      <c r="AD75" s="1042">
        <v>1</v>
      </c>
      <c r="AE75" s="1043"/>
      <c r="AF75" s="1044"/>
      <c r="AG75" s="1045"/>
      <c r="AH75" s="1046"/>
      <c r="AI75" s="1047"/>
      <c r="AJ75" s="1046"/>
      <c r="AK75" s="1046"/>
    </row>
    <row r="76">
      <c r="A76" s="949">
        <v>2</v>
      </c>
      <c r="B76" s="949" t="s">
        <v>99</v>
      </c>
      <c r="C76" s="1026" t="s">
        <v>100</v>
      </c>
      <c r="D76" s="949"/>
      <c r="E76" s="949">
        <v>2500</v>
      </c>
      <c r="F76" s="949">
        <v>2024</v>
      </c>
      <c r="G76" s="1027">
        <v>12</v>
      </c>
      <c r="H76" s="949">
        <v>12</v>
      </c>
      <c r="I76" s="949"/>
      <c r="J76" s="949"/>
      <c r="K76" s="1028"/>
      <c r="L76" s="855"/>
      <c r="M76" s="668"/>
      <c r="N76" s="668">
        <v>1</v>
      </c>
      <c r="O76" s="668"/>
      <c r="P76" s="668"/>
      <c r="Q76" s="1048"/>
      <c r="R76" s="1048">
        <v>1</v>
      </c>
      <c r="S76" s="1049"/>
      <c r="T76" s="1050"/>
      <c r="U76" s="1051"/>
      <c r="V76" s="1052"/>
      <c r="W76" s="1053"/>
      <c r="X76" s="1054"/>
      <c r="Y76" s="1055"/>
      <c r="Z76" s="1056"/>
      <c r="AA76" s="1057"/>
      <c r="AB76" s="1058"/>
      <c r="AC76" s="1059"/>
      <c r="AD76" s="1060">
        <v>1</v>
      </c>
      <c r="AE76" s="1061"/>
      <c r="AF76" s="1062"/>
      <c r="AG76" s="1063"/>
      <c r="AH76" s="1064"/>
      <c r="AI76" s="1055"/>
      <c r="AJ76" s="1064"/>
      <c r="AK76" s="1064"/>
    </row>
    <row r="77">
      <c r="A77" s="949">
        <v>3</v>
      </c>
      <c r="B77" s="949" t="s">
        <v>438</v>
      </c>
      <c r="C77" s="1026" t="s">
        <v>439</v>
      </c>
      <c r="D77" s="949"/>
      <c r="E77" s="949">
        <v>1000</v>
      </c>
      <c r="F77" s="949">
        <v>2024</v>
      </c>
      <c r="G77" s="1027">
        <v>8</v>
      </c>
      <c r="H77" s="949">
        <v>8</v>
      </c>
      <c r="I77" s="949"/>
      <c r="J77" s="949"/>
      <c r="K77" s="1028"/>
      <c r="L77" s="855"/>
      <c r="M77" s="887"/>
      <c r="N77" s="887">
        <v>1</v>
      </c>
      <c r="O77" s="887"/>
      <c r="P77" s="887"/>
      <c r="Q77" s="816"/>
      <c r="R77" s="925">
        <v>1</v>
      </c>
      <c r="S77" s="926"/>
      <c r="T77" s="820"/>
      <c r="U77" s="858"/>
      <c r="V77" s="859"/>
      <c r="W77" s="860"/>
      <c r="X77" s="861"/>
      <c r="Y77" s="862"/>
      <c r="Z77" s="863"/>
      <c r="AA77" s="864"/>
      <c r="AB77" s="865"/>
      <c r="AC77" s="866"/>
      <c r="AD77" s="867">
        <v>1</v>
      </c>
      <c r="AE77" s="868"/>
      <c r="AF77" s="869"/>
      <c r="AG77" s="870"/>
      <c r="AH77" s="832"/>
      <c r="AI77" s="862"/>
      <c r="AJ77" s="832"/>
      <c r="AK77" s="832"/>
    </row>
    <row r="78" ht="13.5" customHeight="1">
      <c r="A78" s="790">
        <v>4</v>
      </c>
      <c r="B78" s="790" t="s">
        <v>438</v>
      </c>
      <c r="C78" s="941" t="s">
        <v>440</v>
      </c>
      <c r="D78" s="790"/>
      <c r="E78" s="790">
        <v>1000</v>
      </c>
      <c r="F78" s="790">
        <v>2025</v>
      </c>
      <c r="G78" s="735">
        <v>12.5</v>
      </c>
      <c r="H78" s="790">
        <v>12.5</v>
      </c>
      <c r="I78" s="790"/>
      <c r="J78" s="790"/>
      <c r="K78" s="943"/>
      <c r="L78" s="1065"/>
      <c r="M78" s="1066"/>
      <c r="N78" s="1066"/>
      <c r="O78" s="1066"/>
      <c r="P78" s="1066"/>
      <c r="Q78" s="816"/>
      <c r="R78" s="925"/>
      <c r="S78" s="926"/>
      <c r="T78" s="820"/>
      <c r="U78" s="858"/>
      <c r="V78" s="859"/>
      <c r="W78" s="860"/>
      <c r="X78" s="861"/>
      <c r="Y78" s="862"/>
      <c r="Z78" s="863"/>
      <c r="AA78" s="864"/>
      <c r="AB78" s="865"/>
      <c r="AC78" s="866"/>
      <c r="AD78" s="867"/>
      <c r="AE78" s="868"/>
      <c r="AF78" s="869"/>
      <c r="AG78" s="870"/>
      <c r="AH78" s="832"/>
      <c r="AI78" s="862"/>
      <c r="AJ78" s="832"/>
      <c r="AK78" s="832"/>
    </row>
    <row r="79">
      <c r="A79" s="790">
        <v>5</v>
      </c>
      <c r="B79" s="790" t="s">
        <v>435</v>
      </c>
      <c r="C79" s="941" t="s">
        <v>441</v>
      </c>
      <c r="D79" s="790"/>
      <c r="E79" s="790">
        <v>500</v>
      </c>
      <c r="F79" s="790">
        <v>2025</v>
      </c>
      <c r="G79" s="735">
        <v>7.7999999999999998</v>
      </c>
      <c r="H79" s="790">
        <v>7.7999999999999998</v>
      </c>
      <c r="I79" s="790"/>
      <c r="J79" s="790"/>
      <c r="K79" s="943"/>
      <c r="L79" s="1065"/>
      <c r="M79" s="1066"/>
      <c r="N79" s="1066"/>
      <c r="O79" s="1066"/>
      <c r="P79" s="1066"/>
      <c r="Q79" s="832"/>
      <c r="R79" s="987"/>
      <c r="S79" s="926"/>
      <c r="T79" s="820"/>
      <c r="U79" s="858"/>
      <c r="V79" s="859"/>
      <c r="W79" s="860"/>
      <c r="X79" s="861"/>
      <c r="Y79" s="862"/>
      <c r="Z79" s="863"/>
      <c r="AA79" s="864"/>
      <c r="AB79" s="865"/>
      <c r="AC79" s="866"/>
      <c r="AD79" s="867"/>
      <c r="AE79" s="868"/>
      <c r="AF79" s="869"/>
      <c r="AG79" s="870"/>
      <c r="AH79" s="832"/>
      <c r="AI79" s="862"/>
      <c r="AJ79" s="832"/>
      <c r="AK79" s="832"/>
    </row>
    <row r="80">
      <c r="A80" s="790">
        <v>6</v>
      </c>
      <c r="B80" s="790" t="s">
        <v>99</v>
      </c>
      <c r="C80" s="941" t="s">
        <v>440</v>
      </c>
      <c r="D80" s="790"/>
      <c r="E80" s="790">
        <v>1000</v>
      </c>
      <c r="F80" s="790">
        <v>2026</v>
      </c>
      <c r="G80" s="735">
        <v>13</v>
      </c>
      <c r="H80" s="790">
        <v>13</v>
      </c>
      <c r="I80" s="790"/>
      <c r="J80" s="790"/>
      <c r="K80" s="943"/>
      <c r="L80" s="1065"/>
      <c r="M80" s="1066"/>
      <c r="N80" s="1066"/>
      <c r="O80" s="1066"/>
      <c r="P80" s="1066"/>
      <c r="Q80" s="832"/>
      <c r="R80" s="987"/>
      <c r="S80" s="926"/>
      <c r="T80" s="820"/>
      <c r="U80" s="858"/>
      <c r="V80" s="859"/>
      <c r="W80" s="860"/>
      <c r="X80" s="861"/>
      <c r="Y80" s="862"/>
      <c r="Z80" s="863"/>
      <c r="AA80" s="864"/>
      <c r="AB80" s="865"/>
      <c r="AC80" s="866"/>
      <c r="AD80" s="867"/>
      <c r="AE80" s="868"/>
      <c r="AF80" s="869"/>
      <c r="AG80" s="870"/>
      <c r="AH80" s="832"/>
      <c r="AI80" s="862"/>
      <c r="AJ80" s="832"/>
      <c r="AK80" s="832"/>
    </row>
    <row r="81" ht="15.75" customHeight="1">
      <c r="A81" s="939">
        <v>3</v>
      </c>
      <c r="B81" s="1022" t="s">
        <v>70</v>
      </c>
      <c r="C81" s="940" t="s">
        <v>101</v>
      </c>
      <c r="D81" s="939">
        <f>SUM(D75:D80)</f>
        <v>0</v>
      </c>
      <c r="E81" s="939"/>
      <c r="F81" s="939"/>
      <c r="G81" s="942">
        <f>G75++G76+G77+G78+G79+G80</f>
        <v>73.299999999999997</v>
      </c>
      <c r="H81" s="939">
        <f>H75+H76+H77+H78+H79+H80</f>
        <v>61.299999999999997</v>
      </c>
      <c r="I81" s="1067">
        <f>SUM(J74:J80)</f>
        <v>0</v>
      </c>
      <c r="J81" s="971"/>
      <c r="K81" s="943"/>
      <c r="L81" s="855"/>
      <c r="M81" s="887"/>
      <c r="N81" s="887"/>
      <c r="O81" s="887"/>
      <c r="P81" s="887"/>
      <c r="Q81" s="832"/>
      <c r="R81" s="987"/>
      <c r="S81" s="926"/>
      <c r="T81" s="820"/>
      <c r="U81" s="858"/>
      <c r="V81" s="859"/>
      <c r="W81" s="860"/>
      <c r="X81" s="861"/>
      <c r="Y81" s="862"/>
      <c r="Z81" s="863"/>
      <c r="AA81" s="864"/>
      <c r="AB81" s="865"/>
      <c r="AC81" s="866"/>
      <c r="AD81" s="867"/>
      <c r="AE81" s="868"/>
      <c r="AF81" s="869"/>
      <c r="AG81" s="870"/>
      <c r="AH81" s="832"/>
      <c r="AI81" s="862"/>
      <c r="AJ81" s="832"/>
      <c r="AK81" s="832"/>
    </row>
    <row r="82" ht="15.75" customHeight="1">
      <c r="A82" s="971" t="s">
        <v>442</v>
      </c>
      <c r="B82" s="972"/>
      <c r="C82" s="972"/>
      <c r="D82" s="972"/>
      <c r="E82" s="972"/>
      <c r="F82" s="972"/>
      <c r="G82" s="972"/>
      <c r="H82" s="972"/>
      <c r="I82" s="972"/>
      <c r="J82" s="972"/>
      <c r="K82" s="974"/>
      <c r="L82" s="855"/>
      <c r="M82" s="887"/>
      <c r="N82" s="887"/>
      <c r="O82" s="887"/>
      <c r="P82" s="887"/>
      <c r="Q82" s="832"/>
      <c r="R82" s="987"/>
      <c r="S82" s="926"/>
      <c r="T82" s="820"/>
      <c r="U82" s="858"/>
      <c r="V82" s="859"/>
      <c r="W82" s="860"/>
      <c r="X82" s="861"/>
      <c r="Y82" s="862"/>
      <c r="Z82" s="863"/>
      <c r="AA82" s="864"/>
      <c r="AB82" s="865"/>
      <c r="AC82" s="866"/>
      <c r="AD82" s="867"/>
      <c r="AE82" s="868"/>
      <c r="AF82" s="869"/>
      <c r="AG82" s="870"/>
      <c r="AH82" s="832"/>
      <c r="AI82" s="862"/>
      <c r="AJ82" s="832"/>
      <c r="AK82" s="832"/>
    </row>
    <row r="83" ht="38.25">
      <c r="A83" s="1068">
        <v>1</v>
      </c>
      <c r="B83" s="758" t="s">
        <v>103</v>
      </c>
      <c r="C83" s="1069" t="s">
        <v>104</v>
      </c>
      <c r="D83" s="1069"/>
      <c r="E83" s="1069"/>
      <c r="F83" s="1070">
        <v>2024</v>
      </c>
      <c r="G83" s="1071">
        <v>6</v>
      </c>
      <c r="H83" s="1072">
        <v>6</v>
      </c>
      <c r="I83" s="759"/>
      <c r="J83" s="759" t="s">
        <v>443</v>
      </c>
      <c r="K83" s="991"/>
      <c r="L83" s="855">
        <v>90</v>
      </c>
      <c r="M83" s="887"/>
      <c r="N83" s="887">
        <v>1</v>
      </c>
      <c r="O83" s="887"/>
      <c r="P83" s="887"/>
      <c r="Q83" s="832">
        <v>1</v>
      </c>
      <c r="R83" s="987"/>
      <c r="S83" s="926"/>
      <c r="T83" s="820"/>
      <c r="U83" s="858"/>
      <c r="V83" s="859"/>
      <c r="W83" s="860"/>
      <c r="X83" s="861"/>
      <c r="Y83" s="862"/>
      <c r="Z83" s="863"/>
      <c r="AA83" s="864"/>
      <c r="AB83" s="865"/>
      <c r="AC83" s="866"/>
      <c r="AD83" s="867"/>
      <c r="AE83" s="868"/>
      <c r="AF83" s="869"/>
      <c r="AG83" s="870"/>
      <c r="AH83" s="832"/>
      <c r="AI83" s="862">
        <v>1</v>
      </c>
      <c r="AJ83" s="832"/>
      <c r="AK83" s="832"/>
    </row>
    <row r="84" ht="15" customHeight="1">
      <c r="A84" s="971">
        <v>2</v>
      </c>
      <c r="B84" s="941" t="s">
        <v>444</v>
      </c>
      <c r="C84" s="941" t="s">
        <v>445</v>
      </c>
      <c r="D84" s="790"/>
      <c r="E84" s="790">
        <v>1000</v>
      </c>
      <c r="F84" s="790">
        <v>2026</v>
      </c>
      <c r="G84" s="735">
        <v>13</v>
      </c>
      <c r="H84" s="972">
        <v>13</v>
      </c>
      <c r="I84" s="790"/>
      <c r="J84" s="972"/>
      <c r="K84" s="974"/>
      <c r="L84" s="1065"/>
      <c r="M84" s="1066"/>
      <c r="N84" s="1066"/>
      <c r="O84" s="1066"/>
      <c r="P84" s="1066"/>
      <c r="Q84" s="832"/>
      <c r="R84" s="987"/>
      <c r="S84" s="926"/>
      <c r="T84" s="820"/>
      <c r="U84" s="858"/>
      <c r="V84" s="859"/>
      <c r="W84" s="860"/>
      <c r="X84" s="861"/>
      <c r="Y84" s="862"/>
      <c r="Z84" s="863"/>
      <c r="AA84" s="864"/>
      <c r="AB84" s="865"/>
      <c r="AC84" s="866"/>
      <c r="AD84" s="867"/>
      <c r="AE84" s="868"/>
      <c r="AF84" s="869"/>
      <c r="AG84" s="870"/>
      <c r="AH84" s="832"/>
      <c r="AI84" s="862"/>
      <c r="AJ84" s="832"/>
      <c r="AK84" s="832"/>
    </row>
    <row r="85" ht="15.75" customHeight="1">
      <c r="A85" s="1073">
        <v>1</v>
      </c>
      <c r="B85" s="762" t="s">
        <v>70</v>
      </c>
      <c r="C85" s="941"/>
      <c r="D85" s="939">
        <f>SUM(D83:D84)</f>
        <v>0</v>
      </c>
      <c r="E85" s="939"/>
      <c r="F85" s="939"/>
      <c r="G85" s="942">
        <f>G83+G84</f>
        <v>19</v>
      </c>
      <c r="H85" s="939">
        <f>H83+H84</f>
        <v>19</v>
      </c>
      <c r="I85" s="939">
        <f>I83+I84</f>
        <v>0</v>
      </c>
      <c r="J85" s="972"/>
      <c r="K85" s="974"/>
      <c r="L85" s="855"/>
      <c r="M85" s="887"/>
      <c r="N85" s="887"/>
      <c r="O85" s="887"/>
      <c r="P85" s="887"/>
      <c r="Q85" s="832"/>
      <c r="R85" s="987"/>
      <c r="S85" s="926"/>
      <c r="T85" s="820"/>
      <c r="U85" s="858"/>
      <c r="V85" s="859"/>
      <c r="W85" s="860"/>
      <c r="X85" s="861"/>
      <c r="Y85" s="862"/>
      <c r="Z85" s="863"/>
      <c r="AA85" s="864"/>
      <c r="AB85" s="865"/>
      <c r="AC85" s="866"/>
      <c r="AD85" s="867"/>
      <c r="AE85" s="868"/>
      <c r="AF85" s="869"/>
      <c r="AG85" s="870"/>
      <c r="AH85" s="832"/>
      <c r="AI85" s="862"/>
      <c r="AJ85" s="832"/>
      <c r="AK85" s="832"/>
    </row>
    <row r="86" s="691" customFormat="1" ht="15.75" customHeight="1">
      <c r="A86" s="1015">
        <f>A81+A85</f>
        <v>4</v>
      </c>
      <c r="B86" s="762" t="s">
        <v>96</v>
      </c>
      <c r="C86" s="723"/>
      <c r="D86" s="763">
        <v>0</v>
      </c>
      <c r="E86" s="763"/>
      <c r="F86" s="763">
        <v>4</v>
      </c>
      <c r="G86" s="764">
        <f>G75+G76+G77+G83</f>
        <v>46</v>
      </c>
      <c r="H86" s="763">
        <f>H75+H76+H77+H83</f>
        <v>34</v>
      </c>
      <c r="I86" s="763">
        <f>I75+I76+I77+I83</f>
        <v>0</v>
      </c>
      <c r="J86" s="1074"/>
      <c r="K86" s="1075"/>
      <c r="L86" s="944">
        <v>4</v>
      </c>
      <c r="M86" s="887"/>
      <c r="N86" s="887"/>
      <c r="O86" s="887"/>
      <c r="P86" s="887"/>
      <c r="Q86" s="816"/>
      <c r="R86" s="925"/>
      <c r="S86" s="926"/>
      <c r="T86" s="820"/>
      <c r="U86" s="858"/>
      <c r="V86" s="859"/>
      <c r="W86" s="860"/>
      <c r="X86" s="861"/>
      <c r="Y86" s="862"/>
      <c r="Z86" s="863"/>
      <c r="AA86" s="864"/>
      <c r="AB86" s="865"/>
      <c r="AC86" s="866"/>
      <c r="AD86" s="867"/>
      <c r="AE86" s="868"/>
      <c r="AF86" s="869"/>
      <c r="AG86" s="870"/>
      <c r="AH86" s="816"/>
      <c r="AI86" s="862"/>
      <c r="AJ86" s="816"/>
      <c r="AK86" s="816"/>
      <c r="AL86" s="690"/>
    </row>
    <row r="87" s="691" customFormat="1" ht="15.75" customHeight="1">
      <c r="C87" s="690"/>
      <c r="G87" s="1076"/>
      <c r="K87" s="1077"/>
      <c r="L87" s="1078"/>
      <c r="M87" s="1079"/>
      <c r="N87" s="1079"/>
      <c r="O87" s="1079"/>
      <c r="P87" s="1079"/>
      <c r="Q87" s="832"/>
      <c r="R87" s="987"/>
      <c r="S87" s="926"/>
      <c r="T87" s="820"/>
      <c r="U87" s="858"/>
      <c r="V87" s="859"/>
      <c r="W87" s="860"/>
      <c r="X87" s="861"/>
      <c r="Y87" s="862"/>
      <c r="Z87" s="863"/>
      <c r="AA87" s="864"/>
      <c r="AB87" s="865"/>
      <c r="AC87" s="866"/>
      <c r="AD87" s="867"/>
      <c r="AE87" s="868"/>
      <c r="AF87" s="869"/>
      <c r="AG87" s="870"/>
      <c r="AH87" s="832"/>
      <c r="AI87" s="862"/>
      <c r="AJ87" s="832"/>
      <c r="AK87" s="832"/>
      <c r="AL87" s="669"/>
      <c r="AM87" s="660"/>
    </row>
    <row r="88" ht="15.75" customHeight="1">
      <c r="A88" s="871" t="s">
        <v>106</v>
      </c>
      <c r="B88" s="872"/>
      <c r="C88" s="872"/>
      <c r="D88" s="872"/>
      <c r="E88" s="872"/>
      <c r="F88" s="872"/>
      <c r="G88" s="872"/>
      <c r="H88" s="872"/>
      <c r="I88" s="872"/>
      <c r="J88" s="872"/>
      <c r="K88" s="874"/>
      <c r="L88" s="855"/>
      <c r="M88" s="887"/>
      <c r="N88" s="887"/>
      <c r="O88" s="887"/>
      <c r="P88" s="887"/>
      <c r="Q88" s="832"/>
      <c r="R88" s="987"/>
      <c r="S88" s="926"/>
      <c r="T88" s="820"/>
      <c r="U88" s="858"/>
      <c r="V88" s="859"/>
      <c r="W88" s="860"/>
      <c r="X88" s="861"/>
      <c r="Y88" s="862"/>
      <c r="Z88" s="863"/>
      <c r="AA88" s="864"/>
      <c r="AB88" s="865"/>
      <c r="AC88" s="866"/>
      <c r="AD88" s="867"/>
      <c r="AE88" s="868"/>
      <c r="AF88" s="869"/>
      <c r="AG88" s="870"/>
      <c r="AH88" s="832"/>
      <c r="AI88" s="862"/>
      <c r="AJ88" s="832"/>
      <c r="AK88" s="832"/>
    </row>
    <row r="89">
      <c r="A89" s="790" t="s">
        <v>446</v>
      </c>
      <c r="B89" s="790"/>
      <c r="C89" s="790"/>
      <c r="D89" s="790"/>
      <c r="E89" s="790"/>
      <c r="F89" s="790"/>
      <c r="G89" s="790"/>
      <c r="H89" s="790"/>
      <c r="I89" s="790"/>
      <c r="J89" s="971"/>
      <c r="K89" s="943"/>
      <c r="L89" s="855"/>
      <c r="M89" s="887"/>
      <c r="N89" s="887"/>
      <c r="O89" s="887"/>
      <c r="P89" s="887"/>
      <c r="Q89" s="832"/>
      <c r="R89" s="987"/>
      <c r="S89" s="926"/>
      <c r="T89" s="820"/>
      <c r="U89" s="858"/>
      <c r="V89" s="859"/>
      <c r="W89" s="860"/>
      <c r="X89" s="861"/>
      <c r="Y89" s="862"/>
      <c r="Z89" s="863"/>
      <c r="AA89" s="864"/>
      <c r="AB89" s="865"/>
      <c r="AC89" s="866"/>
      <c r="AD89" s="867"/>
      <c r="AE89" s="868"/>
      <c r="AF89" s="869"/>
      <c r="AG89" s="870"/>
      <c r="AH89" s="832"/>
      <c r="AI89" s="862"/>
      <c r="AJ89" s="832"/>
      <c r="AK89" s="832"/>
    </row>
    <row r="90" ht="15.75" customHeight="1">
      <c r="A90" s="939"/>
      <c r="B90" s="940"/>
      <c r="C90" s="941"/>
      <c r="D90" s="939"/>
      <c r="E90" s="939"/>
      <c r="F90" s="939"/>
      <c r="G90" s="942"/>
      <c r="H90" s="790"/>
      <c r="I90" s="790"/>
      <c r="J90" s="971"/>
      <c r="K90" s="943"/>
      <c r="L90" s="855"/>
      <c r="M90" s="887"/>
      <c r="N90" s="887"/>
      <c r="O90" s="887"/>
      <c r="P90" s="887"/>
      <c r="Q90" s="832"/>
      <c r="R90" s="987"/>
      <c r="S90" s="926"/>
      <c r="T90" s="820"/>
      <c r="U90" s="858"/>
      <c r="V90" s="859"/>
      <c r="W90" s="860"/>
      <c r="X90" s="861"/>
      <c r="Y90" s="862"/>
      <c r="Z90" s="863"/>
      <c r="AA90" s="864"/>
      <c r="AB90" s="865"/>
      <c r="AC90" s="866"/>
      <c r="AD90" s="867"/>
      <c r="AE90" s="868"/>
      <c r="AF90" s="869"/>
      <c r="AG90" s="870"/>
      <c r="AH90" s="832"/>
      <c r="AI90" s="862"/>
      <c r="AJ90" s="832"/>
      <c r="AK90" s="832"/>
    </row>
    <row r="91" s="691" customFormat="1" ht="15.75" customHeight="1">
      <c r="A91" s="853" t="s">
        <v>120</v>
      </c>
      <c r="B91" s="1074"/>
      <c r="C91" s="1074"/>
      <c r="D91" s="1074"/>
      <c r="E91" s="1074"/>
      <c r="F91" s="1074"/>
      <c r="G91" s="1074"/>
      <c r="H91" s="1074"/>
      <c r="I91" s="1074"/>
      <c r="J91" s="1074"/>
      <c r="K91" s="1075"/>
      <c r="L91" s="855"/>
      <c r="M91" s="887"/>
      <c r="N91" s="887"/>
      <c r="O91" s="887"/>
      <c r="P91" s="887"/>
      <c r="Q91" s="816"/>
      <c r="R91" s="925"/>
      <c r="S91" s="926"/>
      <c r="T91" s="820"/>
      <c r="U91" s="858"/>
      <c r="V91" s="859"/>
      <c r="W91" s="860"/>
      <c r="X91" s="861"/>
      <c r="Y91" s="862"/>
      <c r="Z91" s="863"/>
      <c r="AA91" s="864"/>
      <c r="AB91" s="865"/>
      <c r="AC91" s="866"/>
      <c r="AD91" s="867"/>
      <c r="AE91" s="868"/>
      <c r="AF91" s="869"/>
      <c r="AG91" s="870"/>
      <c r="AH91" s="816"/>
      <c r="AI91" s="862"/>
      <c r="AJ91" s="816"/>
      <c r="AK91" s="816"/>
      <c r="AL91" s="690"/>
    </row>
    <row r="92" ht="39.75" customHeight="1">
      <c r="A92" s="888">
        <v>1</v>
      </c>
      <c r="B92" s="1080" t="s">
        <v>108</v>
      </c>
      <c r="C92" s="845" t="s">
        <v>447</v>
      </c>
      <c r="D92" s="888" t="s">
        <v>101</v>
      </c>
      <c r="E92" s="1081"/>
      <c r="F92" s="888">
        <v>2024</v>
      </c>
      <c r="G92" s="889">
        <v>100</v>
      </c>
      <c r="H92" s="888">
        <v>100</v>
      </c>
      <c r="I92" s="888">
        <v>0</v>
      </c>
      <c r="J92" s="1082" t="s">
        <v>448</v>
      </c>
      <c r="K92" s="1083"/>
      <c r="L92" s="929">
        <v>100</v>
      </c>
      <c r="M92" s="930"/>
      <c r="N92" s="930"/>
      <c r="O92" s="930"/>
      <c r="P92" s="1547">
        <v>1</v>
      </c>
      <c r="Q92" s="832"/>
      <c r="R92" s="987"/>
      <c r="S92" s="926"/>
      <c r="T92" s="820"/>
      <c r="U92" s="858"/>
      <c r="V92" s="859"/>
      <c r="W92" s="860"/>
      <c r="X92" s="861"/>
      <c r="Y92" s="862"/>
      <c r="Z92" s="863"/>
      <c r="AA92" s="864"/>
      <c r="AB92" s="865"/>
      <c r="AC92" s="866"/>
      <c r="AD92" s="867"/>
      <c r="AE92" s="868"/>
      <c r="AF92" s="869"/>
      <c r="AG92" s="870"/>
      <c r="AH92" s="832"/>
      <c r="AI92" s="862"/>
      <c r="AJ92" s="832"/>
      <c r="AK92" s="832"/>
    </row>
    <row r="93" s="691" customFormat="1" ht="12.75" customHeight="1">
      <c r="A93" s="763">
        <v>0</v>
      </c>
      <c r="B93" s="1084" t="s">
        <v>70</v>
      </c>
      <c r="C93" s="1085"/>
      <c r="D93" s="1086">
        <v>0</v>
      </c>
      <c r="E93" s="1086"/>
      <c r="F93" s="1086">
        <v>0</v>
      </c>
      <c r="G93" s="1087">
        <v>0</v>
      </c>
      <c r="H93" s="1088">
        <v>0</v>
      </c>
      <c r="I93" s="821">
        <v>0</v>
      </c>
      <c r="J93" s="700"/>
      <c r="K93" s="1089"/>
      <c r="L93" s="855"/>
      <c r="M93" s="887"/>
      <c r="N93" s="887"/>
      <c r="O93" s="887"/>
      <c r="P93" s="887"/>
      <c r="Q93" s="816"/>
      <c r="R93" s="925"/>
      <c r="S93" s="926"/>
      <c r="T93" s="820"/>
      <c r="U93" s="858"/>
      <c r="V93" s="859"/>
      <c r="W93" s="860"/>
      <c r="X93" s="861"/>
      <c r="Y93" s="862"/>
      <c r="Z93" s="863"/>
      <c r="AA93" s="864"/>
      <c r="AB93" s="865"/>
      <c r="AC93" s="866"/>
      <c r="AD93" s="867"/>
      <c r="AE93" s="868"/>
      <c r="AF93" s="869"/>
      <c r="AG93" s="870"/>
      <c r="AH93" s="816"/>
      <c r="AI93" s="862"/>
      <c r="AJ93" s="816"/>
      <c r="AK93" s="816"/>
      <c r="AL93" s="690"/>
    </row>
    <row r="94" ht="15.75" customHeight="1">
      <c r="A94" s="971" t="s">
        <v>107</v>
      </c>
      <c r="B94" s="972"/>
      <c r="C94" s="972"/>
      <c r="D94" s="972"/>
      <c r="E94" s="972"/>
      <c r="F94" s="972"/>
      <c r="G94" s="972"/>
      <c r="H94" s="972"/>
      <c r="I94" s="972"/>
      <c r="J94" s="972"/>
      <c r="K94" s="974"/>
      <c r="L94" s="855"/>
      <c r="M94" s="887"/>
      <c r="N94" s="887"/>
      <c r="O94" s="887"/>
      <c r="P94" s="887"/>
      <c r="Q94" s="832"/>
      <c r="R94" s="987"/>
      <c r="S94" s="926"/>
      <c r="T94" s="820"/>
      <c r="U94" s="858"/>
      <c r="V94" s="859"/>
      <c r="W94" s="860"/>
      <c r="X94" s="861"/>
      <c r="Y94" s="862"/>
      <c r="Z94" s="863"/>
      <c r="AA94" s="864"/>
      <c r="AB94" s="865"/>
      <c r="AC94" s="866"/>
      <c r="AD94" s="867"/>
      <c r="AE94" s="868"/>
      <c r="AF94" s="869"/>
      <c r="AG94" s="870"/>
      <c r="AH94" s="832"/>
      <c r="AI94" s="862"/>
      <c r="AJ94" s="832"/>
      <c r="AK94" s="832"/>
    </row>
    <row r="95" ht="66.75" customHeight="1">
      <c r="A95" s="1090"/>
      <c r="B95" s="849" t="s">
        <v>449</v>
      </c>
      <c r="C95" s="849" t="s">
        <v>450</v>
      </c>
      <c r="D95" s="849"/>
      <c r="E95" s="849"/>
      <c r="F95" s="1091">
        <v>2024</v>
      </c>
      <c r="G95" s="1092">
        <v>2</v>
      </c>
      <c r="H95" s="1092">
        <v>2</v>
      </c>
      <c r="I95" s="1091"/>
      <c r="J95" s="1093" t="s">
        <v>451</v>
      </c>
      <c r="K95" s="1094"/>
      <c r="L95" s="855"/>
      <c r="M95" s="887"/>
      <c r="N95" s="887"/>
      <c r="O95" s="887">
        <v>1</v>
      </c>
      <c r="P95" s="887"/>
      <c r="Q95" s="832">
        <v>1</v>
      </c>
      <c r="R95" s="987"/>
      <c r="S95" s="926"/>
      <c r="T95" s="820"/>
      <c r="U95" s="858"/>
      <c r="V95" s="859"/>
      <c r="W95" s="860"/>
      <c r="X95" s="861"/>
      <c r="Y95" s="862"/>
      <c r="Z95" s="863"/>
      <c r="AA95" s="864"/>
      <c r="AB95" s="865"/>
      <c r="AC95" s="866"/>
      <c r="AD95" s="867"/>
      <c r="AE95" s="868">
        <v>1</v>
      </c>
      <c r="AF95" s="869"/>
      <c r="AG95" s="870"/>
      <c r="AH95" s="832"/>
      <c r="AI95" s="862"/>
      <c r="AJ95" s="832"/>
      <c r="AK95" s="832"/>
    </row>
    <row r="96" ht="15.75" customHeight="1">
      <c r="A96" s="1073">
        <v>1</v>
      </c>
      <c r="B96" s="1022" t="s">
        <v>70</v>
      </c>
      <c r="C96" s="941"/>
      <c r="D96" s="790"/>
      <c r="E96" s="1095"/>
      <c r="F96" s="724"/>
      <c r="G96" s="942">
        <f>G95</f>
        <v>2</v>
      </c>
      <c r="H96" s="1096">
        <f t="shared" ref="H96:H97" si="31">H95</f>
        <v>2</v>
      </c>
      <c r="I96" s="1096">
        <f>SUM(I95:I95)</f>
        <v>0</v>
      </c>
      <c r="J96" s="971"/>
      <c r="K96" s="943"/>
      <c r="L96" s="855"/>
      <c r="M96" s="887"/>
      <c r="N96" s="887"/>
      <c r="O96" s="887"/>
      <c r="P96" s="887"/>
      <c r="Q96" s="832"/>
      <c r="R96" s="987"/>
      <c r="S96" s="926"/>
      <c r="T96" s="820"/>
      <c r="U96" s="858"/>
      <c r="V96" s="859"/>
      <c r="W96" s="860"/>
      <c r="X96" s="861"/>
      <c r="Y96" s="862"/>
      <c r="Z96" s="863"/>
      <c r="AA96" s="864"/>
      <c r="AB96" s="865"/>
      <c r="AC96" s="866"/>
      <c r="AD96" s="867"/>
      <c r="AE96" s="868"/>
      <c r="AF96" s="869"/>
      <c r="AG96" s="870"/>
      <c r="AH96" s="832"/>
      <c r="AI96" s="862"/>
      <c r="AJ96" s="832"/>
      <c r="AK96" s="832"/>
    </row>
    <row r="97" ht="15.75" customHeight="1">
      <c r="A97" s="1073">
        <f>A93+A96</f>
        <v>1</v>
      </c>
      <c r="B97" s="1022" t="s">
        <v>96</v>
      </c>
      <c r="C97" s="941"/>
      <c r="D97" s="790"/>
      <c r="E97" s="1095"/>
      <c r="F97" s="724">
        <v>1</v>
      </c>
      <c r="G97" s="942">
        <v>2</v>
      </c>
      <c r="H97" s="1096">
        <f t="shared" si="31"/>
        <v>2</v>
      </c>
      <c r="I97" s="1096">
        <f>I96</f>
        <v>0</v>
      </c>
      <c r="J97" s="971"/>
      <c r="K97" s="943"/>
      <c r="L97" s="944">
        <v>1</v>
      </c>
      <c r="M97" s="887"/>
      <c r="N97" s="887"/>
      <c r="O97" s="887"/>
      <c r="P97" s="887"/>
      <c r="Q97" s="832"/>
      <c r="R97" s="987"/>
      <c r="S97" s="926"/>
      <c r="T97" s="820"/>
      <c r="U97" s="858"/>
      <c r="V97" s="859"/>
      <c r="W97" s="860"/>
      <c r="X97" s="861"/>
      <c r="Y97" s="862"/>
      <c r="Z97" s="863"/>
      <c r="AA97" s="864"/>
      <c r="AB97" s="865"/>
      <c r="AC97" s="866"/>
      <c r="AD97" s="867"/>
      <c r="AE97" s="868"/>
      <c r="AF97" s="869"/>
      <c r="AG97" s="870"/>
      <c r="AH97" s="832"/>
      <c r="AI97" s="862"/>
      <c r="AJ97" s="832"/>
      <c r="AK97" s="832"/>
    </row>
    <row r="98" s="1097" customFormat="1" ht="33" customHeight="1">
      <c r="A98" s="871" t="s">
        <v>109</v>
      </c>
      <c r="B98" s="872"/>
      <c r="C98" s="872"/>
      <c r="D98" s="872"/>
      <c r="E98" s="872"/>
      <c r="F98" s="872"/>
      <c r="G98" s="872"/>
      <c r="H98" s="872"/>
      <c r="I98" s="872"/>
      <c r="J98" s="872"/>
      <c r="K98" s="874"/>
      <c r="L98" s="855"/>
      <c r="M98" s="887"/>
      <c r="N98" s="887"/>
      <c r="O98" s="887"/>
      <c r="P98" s="887"/>
      <c r="Q98" s="832"/>
      <c r="R98" s="987"/>
      <c r="S98" s="926"/>
      <c r="T98" s="775"/>
      <c r="U98" s="780"/>
      <c r="V98" s="673"/>
      <c r="W98" s="674"/>
      <c r="X98" s="843"/>
      <c r="Y98" s="844"/>
      <c r="Z98" s="809"/>
      <c r="AA98" s="845"/>
      <c r="AB98" s="846"/>
      <c r="AC98" s="847"/>
      <c r="AD98" s="848"/>
      <c r="AE98" s="849"/>
      <c r="AF98" s="758"/>
      <c r="AG98" s="850"/>
      <c r="AH98" s="832"/>
      <c r="AI98" s="844"/>
      <c r="AJ98" s="832"/>
      <c r="AK98" s="832"/>
      <c r="AL98" s="669"/>
      <c r="AM98" s="660"/>
    </row>
    <row r="99">
      <c r="A99" s="923" t="s">
        <v>110</v>
      </c>
      <c r="B99" s="876"/>
      <c r="C99" s="876"/>
      <c r="D99" s="876"/>
      <c r="E99" s="876"/>
      <c r="F99" s="876"/>
      <c r="G99" s="876"/>
      <c r="H99" s="876"/>
      <c r="I99" s="876"/>
      <c r="J99" s="876"/>
      <c r="K99" s="924"/>
      <c r="L99" s="855"/>
      <c r="M99" s="887"/>
      <c r="N99" s="887"/>
      <c r="O99" s="887"/>
      <c r="P99" s="887"/>
      <c r="Q99" s="832"/>
      <c r="R99" s="987"/>
      <c r="S99" s="926"/>
      <c r="T99" s="820"/>
      <c r="U99" s="858"/>
      <c r="V99" s="859"/>
      <c r="W99" s="860"/>
      <c r="X99" s="861"/>
      <c r="Y99" s="862"/>
      <c r="Z99" s="863"/>
      <c r="AA99" s="864"/>
      <c r="AB99" s="865"/>
      <c r="AC99" s="866"/>
      <c r="AD99" s="867"/>
      <c r="AE99" s="868"/>
      <c r="AF99" s="869"/>
      <c r="AG99" s="870"/>
      <c r="AH99" s="832"/>
      <c r="AI99" s="862"/>
      <c r="AJ99" s="832"/>
      <c r="AK99" s="832"/>
    </row>
    <row r="100" ht="33" customHeight="1">
      <c r="A100" s="1098">
        <v>1</v>
      </c>
      <c r="B100" s="1099" t="s">
        <v>452</v>
      </c>
      <c r="C100" s="780" t="s">
        <v>453</v>
      </c>
      <c r="D100" s="780">
        <v>600</v>
      </c>
      <c r="E100" s="781"/>
      <c r="F100" s="781" t="s">
        <v>454</v>
      </c>
      <c r="G100" s="782">
        <v>218.452</v>
      </c>
      <c r="H100" s="1100"/>
      <c r="I100" s="1101"/>
      <c r="J100" s="1102" t="s">
        <v>455</v>
      </c>
      <c r="K100" s="1103"/>
      <c r="L100" s="1104"/>
      <c r="M100" s="1105">
        <v>1</v>
      </c>
      <c r="N100" s="1105"/>
      <c r="O100" s="1105"/>
      <c r="P100" s="1105"/>
      <c r="Q100" s="832"/>
      <c r="R100" s="987">
        <v>1</v>
      </c>
      <c r="S100" s="926"/>
      <c r="T100" s="820"/>
      <c r="U100" s="858">
        <v>1</v>
      </c>
      <c r="V100" s="859"/>
      <c r="W100" s="860"/>
      <c r="X100" s="861"/>
      <c r="Y100" s="862"/>
      <c r="Z100" s="863"/>
      <c r="AA100" s="864"/>
      <c r="AB100" s="865"/>
      <c r="AC100" s="866"/>
      <c r="AD100" s="867"/>
      <c r="AE100" s="868"/>
      <c r="AF100" s="869"/>
      <c r="AG100" s="870"/>
      <c r="AH100" s="832"/>
      <c r="AI100" s="862"/>
      <c r="AJ100" s="832"/>
      <c r="AK100" s="832"/>
    </row>
    <row r="101" s="1106" customFormat="1" ht="33" customHeight="1">
      <c r="A101" s="1107">
        <v>2</v>
      </c>
      <c r="B101" s="1108" t="s">
        <v>115</v>
      </c>
      <c r="C101" s="758" t="s">
        <v>381</v>
      </c>
      <c r="D101" s="759"/>
      <c r="E101" s="759" t="s">
        <v>456</v>
      </c>
      <c r="F101" s="759" t="s">
        <v>64</v>
      </c>
      <c r="G101" s="760">
        <v>40</v>
      </c>
      <c r="H101" s="1109"/>
      <c r="I101" s="1109"/>
      <c r="J101" s="1110" t="s">
        <v>457</v>
      </c>
      <c r="K101" s="1111"/>
      <c r="L101" s="1104">
        <v>30</v>
      </c>
      <c r="M101" s="1105"/>
      <c r="N101" s="1105">
        <v>1</v>
      </c>
      <c r="O101" s="1105"/>
      <c r="P101" s="1105"/>
      <c r="Q101" s="816"/>
      <c r="R101" s="925">
        <v>1</v>
      </c>
      <c r="S101" s="926"/>
      <c r="T101" s="820"/>
      <c r="U101" s="858"/>
      <c r="V101" s="859"/>
      <c r="W101" s="860"/>
      <c r="X101" s="861"/>
      <c r="Y101" s="862"/>
      <c r="Z101" s="863"/>
      <c r="AA101" s="864"/>
      <c r="AB101" s="865"/>
      <c r="AC101" s="866"/>
      <c r="AD101" s="867"/>
      <c r="AE101" s="868"/>
      <c r="AF101" s="869">
        <v>1</v>
      </c>
      <c r="AG101" s="870"/>
      <c r="AH101" s="1112"/>
      <c r="AI101" s="862"/>
      <c r="AJ101" s="1112"/>
      <c r="AK101" s="1112"/>
      <c r="AL101" s="1113"/>
    </row>
    <row r="102" ht="28.5" customHeight="1">
      <c r="A102" s="1114">
        <v>3</v>
      </c>
      <c r="B102" s="1115" t="s">
        <v>458</v>
      </c>
      <c r="C102" s="844" t="s">
        <v>459</v>
      </c>
      <c r="D102" s="1116"/>
      <c r="E102" s="1116"/>
      <c r="F102" s="1116" t="s">
        <v>66</v>
      </c>
      <c r="G102" s="1117">
        <v>20</v>
      </c>
      <c r="H102" s="1118"/>
      <c r="I102" s="1118"/>
      <c r="J102" s="1119" t="s">
        <v>460</v>
      </c>
      <c r="K102" s="1120"/>
      <c r="L102" s="1104"/>
      <c r="M102" s="1105"/>
      <c r="N102" s="1105"/>
      <c r="O102" s="1105"/>
      <c r="P102" s="1548">
        <v>1</v>
      </c>
      <c r="Q102" s="832"/>
      <c r="R102" s="987">
        <v>1</v>
      </c>
      <c r="S102" s="926"/>
      <c r="T102" s="820"/>
      <c r="U102" s="858"/>
      <c r="V102" s="859"/>
      <c r="W102" s="860"/>
      <c r="X102" s="861"/>
      <c r="Y102" s="862">
        <v>1</v>
      </c>
      <c r="Z102" s="863"/>
      <c r="AA102" s="864"/>
      <c r="AB102" s="865"/>
      <c r="AC102" s="866"/>
      <c r="AD102" s="867"/>
      <c r="AE102" s="868"/>
      <c r="AF102" s="869"/>
      <c r="AG102" s="870"/>
      <c r="AH102" s="832"/>
      <c r="AI102" s="862"/>
      <c r="AJ102" s="832"/>
      <c r="AK102" s="832"/>
    </row>
    <row r="103" ht="38.25">
      <c r="A103" s="1100">
        <v>4</v>
      </c>
      <c r="B103" s="1099" t="s">
        <v>111</v>
      </c>
      <c r="C103" s="780" t="s">
        <v>461</v>
      </c>
      <c r="D103" s="781">
        <v>100</v>
      </c>
      <c r="E103" s="781"/>
      <c r="F103" s="781">
        <v>2024</v>
      </c>
      <c r="G103" s="782">
        <v>15</v>
      </c>
      <c r="H103" s="1101"/>
      <c r="I103" s="1101"/>
      <c r="J103" s="1121" t="s">
        <v>462</v>
      </c>
      <c r="K103" s="1103"/>
      <c r="L103" s="1104">
        <v>68</v>
      </c>
      <c r="M103" s="1105">
        <v>1</v>
      </c>
      <c r="N103" s="1105"/>
      <c r="O103" s="1105"/>
      <c r="P103" s="1105"/>
      <c r="Q103" s="832"/>
      <c r="R103" s="987">
        <v>1</v>
      </c>
      <c r="S103" s="926"/>
      <c r="T103" s="820"/>
      <c r="U103" s="858">
        <v>1</v>
      </c>
      <c r="V103" s="859"/>
      <c r="W103" s="860"/>
      <c r="X103" s="861"/>
      <c r="Y103" s="862"/>
      <c r="Z103" s="863"/>
      <c r="AA103" s="864"/>
      <c r="AB103" s="865"/>
      <c r="AC103" s="866"/>
      <c r="AD103" s="867"/>
      <c r="AE103" s="868"/>
      <c r="AF103" s="869"/>
      <c r="AG103" s="870"/>
      <c r="AH103" s="832"/>
      <c r="AI103" s="862"/>
      <c r="AJ103" s="832"/>
      <c r="AK103" s="832"/>
    </row>
    <row r="104" ht="26.25" customHeight="1">
      <c r="A104" s="1122">
        <v>5</v>
      </c>
      <c r="B104" s="1123" t="s">
        <v>111</v>
      </c>
      <c r="C104" s="784" t="s">
        <v>113</v>
      </c>
      <c r="D104" s="785">
        <v>100</v>
      </c>
      <c r="E104" s="785"/>
      <c r="F104" s="785" t="s">
        <v>66</v>
      </c>
      <c r="G104" s="786">
        <v>10</v>
      </c>
      <c r="H104" s="1124"/>
      <c r="I104" s="1124"/>
      <c r="J104" s="1125" t="s">
        <v>463</v>
      </c>
      <c r="K104" s="1126"/>
      <c r="L104" s="1104">
        <v>40</v>
      </c>
      <c r="M104" s="1105">
        <v>1</v>
      </c>
      <c r="N104" s="1105"/>
      <c r="O104" s="1105"/>
      <c r="P104" s="1105"/>
      <c r="Q104" s="832"/>
      <c r="R104" s="987">
        <v>1</v>
      </c>
      <c r="S104" s="926"/>
      <c r="T104" s="820"/>
      <c r="U104" s="858"/>
      <c r="V104" s="859">
        <v>1</v>
      </c>
      <c r="W104" s="860"/>
      <c r="X104" s="861"/>
      <c r="Y104" s="862"/>
      <c r="Z104" s="863"/>
      <c r="AA104" s="864"/>
      <c r="AB104" s="865"/>
      <c r="AC104" s="866"/>
      <c r="AD104" s="867"/>
      <c r="AE104" s="868"/>
      <c r="AF104" s="869"/>
      <c r="AG104" s="870"/>
      <c r="AH104" s="832"/>
      <c r="AI104" s="862"/>
      <c r="AJ104" s="832"/>
      <c r="AK104" s="832"/>
    </row>
    <row r="105">
      <c r="A105" s="1127">
        <v>5</v>
      </c>
      <c r="B105" s="1022" t="s">
        <v>70</v>
      </c>
      <c r="C105" s="940" t="s">
        <v>101</v>
      </c>
      <c r="D105" s="939"/>
      <c r="E105" s="939">
        <f>SUM(E100:E104)</f>
        <v>0</v>
      </c>
      <c r="F105" s="939"/>
      <c r="G105" s="942">
        <f>SUM(G100:G104)</f>
        <v>303.452</v>
      </c>
      <c r="H105" s="939">
        <f>SUM(H100:H104)</f>
        <v>0</v>
      </c>
      <c r="I105" s="939">
        <f>SUM(I100:I104)</f>
        <v>0</v>
      </c>
      <c r="J105" s="1073" t="s">
        <v>101</v>
      </c>
      <c r="K105" s="1128"/>
      <c r="L105" s="1104"/>
      <c r="M105" s="1105"/>
      <c r="N105" s="1105"/>
      <c r="O105" s="1105"/>
      <c r="P105" s="1105"/>
      <c r="Q105" s="832"/>
      <c r="R105" s="987"/>
      <c r="S105" s="926"/>
      <c r="T105" s="820"/>
      <c r="U105" s="858"/>
      <c r="V105" s="859"/>
      <c r="W105" s="860"/>
      <c r="X105" s="861"/>
      <c r="Y105" s="862"/>
      <c r="Z105" s="863"/>
      <c r="AA105" s="864"/>
      <c r="AB105" s="865"/>
      <c r="AC105" s="866"/>
      <c r="AD105" s="867"/>
      <c r="AE105" s="868"/>
      <c r="AF105" s="869"/>
      <c r="AG105" s="870"/>
      <c r="AH105" s="832"/>
      <c r="AI105" s="862"/>
      <c r="AJ105" s="832"/>
      <c r="AK105" s="832"/>
    </row>
    <row r="106">
      <c r="A106" s="971" t="s">
        <v>114</v>
      </c>
      <c r="B106" s="972"/>
      <c r="C106" s="972"/>
      <c r="D106" s="972"/>
      <c r="E106" s="972"/>
      <c r="F106" s="972"/>
      <c r="G106" s="972"/>
      <c r="H106" s="972"/>
      <c r="I106" s="972"/>
      <c r="J106" s="972"/>
      <c r="K106" s="974"/>
      <c r="L106" s="855"/>
      <c r="M106" s="887"/>
      <c r="N106" s="887"/>
      <c r="O106" s="887"/>
      <c r="P106" s="887"/>
      <c r="Q106" s="832"/>
      <c r="R106" s="987"/>
      <c r="S106" s="926"/>
      <c r="T106" s="820"/>
      <c r="U106" s="858"/>
      <c r="V106" s="859"/>
      <c r="W106" s="860"/>
      <c r="X106" s="861"/>
      <c r="Y106" s="862"/>
      <c r="Z106" s="863"/>
      <c r="AA106" s="864"/>
      <c r="AB106" s="865"/>
      <c r="AC106" s="866"/>
      <c r="AD106" s="867"/>
      <c r="AE106" s="868"/>
      <c r="AF106" s="869"/>
      <c r="AG106" s="870"/>
      <c r="AH106" s="832"/>
      <c r="AI106" s="862"/>
      <c r="AJ106" s="832"/>
      <c r="AK106" s="832"/>
    </row>
    <row r="107" ht="68.25" customHeight="1">
      <c r="A107" s="1100">
        <v>1</v>
      </c>
      <c r="B107" s="1129" t="s">
        <v>464</v>
      </c>
      <c r="C107" s="780" t="s">
        <v>465</v>
      </c>
      <c r="D107" s="781">
        <v>100</v>
      </c>
      <c r="E107" s="781"/>
      <c r="F107" s="781" t="s">
        <v>161</v>
      </c>
      <c r="G107" s="782">
        <v>11.006</v>
      </c>
      <c r="H107" s="1130"/>
      <c r="I107" s="1130"/>
      <c r="J107" s="1131" t="s">
        <v>466</v>
      </c>
      <c r="K107" s="1132"/>
      <c r="L107" s="1104">
        <v>80</v>
      </c>
      <c r="M107" s="1105">
        <v>1</v>
      </c>
      <c r="N107" s="1105"/>
      <c r="O107" s="1105"/>
      <c r="P107" s="1105"/>
      <c r="Q107" s="832">
        <v>1</v>
      </c>
      <c r="R107" s="987"/>
      <c r="S107" s="926"/>
      <c r="T107" s="820">
        <v>1</v>
      </c>
      <c r="U107" s="858"/>
      <c r="V107" s="859"/>
      <c r="W107" s="860"/>
      <c r="X107" s="861"/>
      <c r="Y107" s="862"/>
      <c r="Z107" s="863"/>
      <c r="AA107" s="864"/>
      <c r="AB107" s="865"/>
      <c r="AC107" s="866"/>
      <c r="AD107" s="867"/>
      <c r="AE107" s="868"/>
      <c r="AF107" s="869"/>
      <c r="AG107" s="870"/>
      <c r="AH107" s="832"/>
      <c r="AI107" s="862"/>
      <c r="AJ107" s="832"/>
      <c r="AK107" s="832"/>
    </row>
    <row r="108" ht="27" customHeight="1">
      <c r="A108" s="1133">
        <v>3</v>
      </c>
      <c r="B108" s="1134" t="s">
        <v>115</v>
      </c>
      <c r="C108" s="996" t="s">
        <v>116</v>
      </c>
      <c r="D108" s="997"/>
      <c r="E108" s="997">
        <v>1500</v>
      </c>
      <c r="F108" s="997" t="s">
        <v>467</v>
      </c>
      <c r="G108" s="998">
        <v>7</v>
      </c>
      <c r="H108" s="1135"/>
      <c r="I108" s="1135"/>
      <c r="J108" s="1136" t="s">
        <v>468</v>
      </c>
      <c r="K108" s="1137"/>
      <c r="L108" s="1138"/>
      <c r="M108" s="1139"/>
      <c r="N108" s="1139"/>
      <c r="O108" s="1139"/>
      <c r="P108" s="1139"/>
      <c r="Q108" s="832"/>
      <c r="R108" s="987"/>
      <c r="S108" s="926"/>
      <c r="T108" s="820"/>
      <c r="U108" s="858"/>
      <c r="V108" s="859"/>
      <c r="W108" s="860"/>
      <c r="X108" s="861"/>
      <c r="Y108" s="862"/>
      <c r="Z108" s="863"/>
      <c r="AA108" s="864"/>
      <c r="AB108" s="865"/>
      <c r="AC108" s="866"/>
      <c r="AD108" s="867"/>
      <c r="AE108" s="868"/>
      <c r="AF108" s="869"/>
      <c r="AG108" s="870"/>
      <c r="AH108" s="832"/>
      <c r="AI108" s="862"/>
      <c r="AJ108" s="832"/>
      <c r="AK108" s="832"/>
    </row>
    <row r="109" ht="39" customHeight="1">
      <c r="A109" s="1133">
        <v>4</v>
      </c>
      <c r="B109" s="1134" t="s">
        <v>117</v>
      </c>
      <c r="C109" s="996" t="s">
        <v>118</v>
      </c>
      <c r="D109" s="997">
        <v>250000</v>
      </c>
      <c r="E109" s="997"/>
      <c r="F109" s="997" t="s">
        <v>237</v>
      </c>
      <c r="G109" s="998">
        <v>400</v>
      </c>
      <c r="H109" s="1135"/>
      <c r="I109" s="1135"/>
      <c r="J109" s="1136" t="s">
        <v>469</v>
      </c>
      <c r="K109" s="1137"/>
      <c r="L109" s="1138"/>
      <c r="M109" s="1139"/>
      <c r="N109" s="1139"/>
      <c r="O109" s="1139"/>
      <c r="P109" s="1139"/>
      <c r="Q109" s="832"/>
      <c r="R109" s="987"/>
      <c r="S109" s="926"/>
      <c r="T109" s="820"/>
      <c r="U109" s="858"/>
      <c r="V109" s="859"/>
      <c r="W109" s="860"/>
      <c r="X109" s="861"/>
      <c r="Y109" s="862"/>
      <c r="Z109" s="863"/>
      <c r="AA109" s="864"/>
      <c r="AB109" s="865"/>
      <c r="AC109" s="866"/>
      <c r="AD109" s="867"/>
      <c r="AE109" s="868"/>
      <c r="AF109" s="869"/>
      <c r="AG109" s="870"/>
      <c r="AH109" s="832"/>
      <c r="AI109" s="862"/>
      <c r="AJ109" s="832"/>
      <c r="AK109" s="832"/>
    </row>
    <row r="110" s="1097" customFormat="1" ht="21" customHeight="1">
      <c r="A110" s="763">
        <v>1</v>
      </c>
      <c r="B110" s="1140" t="s">
        <v>70</v>
      </c>
      <c r="C110" s="762"/>
      <c r="D110" s="763"/>
      <c r="E110" s="763"/>
      <c r="F110" s="763"/>
      <c r="G110" s="764">
        <f>G107</f>
        <v>11.006</v>
      </c>
      <c r="H110" s="763">
        <f>SUM(H108:H109)</f>
        <v>0</v>
      </c>
      <c r="I110" s="763">
        <f>SUM(I108:I109)</f>
        <v>0</v>
      </c>
      <c r="J110" s="972">
        <v>0</v>
      </c>
      <c r="K110" s="974"/>
      <c r="L110" s="855"/>
      <c r="M110" s="887"/>
      <c r="N110" s="887"/>
      <c r="O110" s="887"/>
      <c r="P110" s="887"/>
      <c r="Q110" s="832"/>
      <c r="R110" s="987"/>
      <c r="S110" s="926"/>
      <c r="T110" s="820"/>
      <c r="U110" s="858"/>
      <c r="V110" s="859"/>
      <c r="W110" s="860"/>
      <c r="X110" s="861"/>
      <c r="Y110" s="862"/>
      <c r="Z110" s="863"/>
      <c r="AA110" s="864"/>
      <c r="AB110" s="865"/>
      <c r="AC110" s="866"/>
      <c r="AD110" s="867"/>
      <c r="AE110" s="868"/>
      <c r="AF110" s="869"/>
      <c r="AG110" s="870"/>
      <c r="AH110" s="832"/>
      <c r="AI110" s="862"/>
      <c r="AJ110" s="832"/>
      <c r="AK110" s="832"/>
      <c r="AL110" s="669"/>
      <c r="AM110" s="660"/>
    </row>
    <row r="111" s="691" customFormat="1" ht="21" customHeight="1">
      <c r="A111" s="763">
        <f>A105+A110</f>
        <v>6</v>
      </c>
      <c r="B111" s="1140" t="s">
        <v>96</v>
      </c>
      <c r="C111" s="762"/>
      <c r="D111" s="763"/>
      <c r="E111" s="763"/>
      <c r="F111" s="763">
        <v>6</v>
      </c>
      <c r="G111" s="764">
        <f>G105+G110</f>
        <v>314.45799999999997</v>
      </c>
      <c r="H111" s="764">
        <f>H105</f>
        <v>0</v>
      </c>
      <c r="I111" s="764">
        <f>I105</f>
        <v>0</v>
      </c>
      <c r="J111" s="1074"/>
      <c r="K111" s="1075"/>
      <c r="L111" s="944">
        <v>6</v>
      </c>
      <c r="M111" s="887"/>
      <c r="N111" s="887"/>
      <c r="O111" s="887"/>
      <c r="P111" s="887"/>
      <c r="Q111" s="816"/>
      <c r="R111" s="925"/>
      <c r="S111" s="926"/>
      <c r="T111" s="820"/>
      <c r="U111" s="858"/>
      <c r="V111" s="859"/>
      <c r="W111" s="860"/>
      <c r="X111" s="861"/>
      <c r="Y111" s="862"/>
      <c r="Z111" s="863"/>
      <c r="AA111" s="864"/>
      <c r="AB111" s="865"/>
      <c r="AC111" s="866"/>
      <c r="AD111" s="867"/>
      <c r="AE111" s="868"/>
      <c r="AF111" s="869"/>
      <c r="AG111" s="870"/>
      <c r="AH111" s="816"/>
      <c r="AI111" s="862"/>
      <c r="AJ111" s="816"/>
      <c r="AK111" s="816"/>
      <c r="AL111" s="690"/>
    </row>
    <row r="112" ht="36.75" customHeight="1">
      <c r="A112" s="871" t="s">
        <v>119</v>
      </c>
      <c r="B112" s="872"/>
      <c r="C112" s="872"/>
      <c r="D112" s="872"/>
      <c r="E112" s="872"/>
      <c r="F112" s="872"/>
      <c r="G112" s="872"/>
      <c r="H112" s="872"/>
      <c r="I112" s="872"/>
      <c r="J112" s="872"/>
      <c r="K112" s="874"/>
      <c r="L112" s="855"/>
      <c r="M112" s="887"/>
      <c r="N112" s="887"/>
      <c r="O112" s="887"/>
      <c r="P112" s="887"/>
      <c r="Q112" s="816"/>
      <c r="R112" s="816"/>
      <c r="S112" s="842"/>
      <c r="T112" s="775"/>
      <c r="U112" s="780"/>
      <c r="X112" s="843"/>
      <c r="Y112" s="844"/>
      <c r="Z112" s="809"/>
      <c r="AA112" s="845"/>
      <c r="AB112" s="846"/>
      <c r="AC112" s="847"/>
      <c r="AD112" s="848"/>
      <c r="AE112" s="849"/>
      <c r="AF112" s="758"/>
      <c r="AG112" s="850"/>
      <c r="AH112" s="816"/>
      <c r="AI112" s="844"/>
      <c r="AJ112" s="816"/>
      <c r="AK112" s="816"/>
    </row>
    <row r="113">
      <c r="A113" s="923" t="s">
        <v>120</v>
      </c>
      <c r="B113" s="876"/>
      <c r="C113" s="876"/>
      <c r="D113" s="876"/>
      <c r="E113" s="876"/>
      <c r="F113" s="876"/>
      <c r="G113" s="876"/>
      <c r="H113" s="876"/>
      <c r="I113" s="876"/>
      <c r="J113" s="876"/>
      <c r="K113" s="924"/>
      <c r="L113" s="855"/>
      <c r="M113" s="887"/>
      <c r="N113" s="887"/>
      <c r="O113" s="887"/>
      <c r="P113" s="887"/>
      <c r="Q113" s="832"/>
      <c r="R113" s="987"/>
      <c r="S113" s="926"/>
      <c r="T113" s="820"/>
      <c r="U113" s="858"/>
      <c r="V113" s="859"/>
      <c r="W113" s="860"/>
      <c r="X113" s="861"/>
      <c r="Y113" s="862"/>
      <c r="Z113" s="863"/>
      <c r="AA113" s="864"/>
      <c r="AB113" s="865"/>
      <c r="AC113" s="866"/>
      <c r="AD113" s="867"/>
      <c r="AE113" s="868"/>
      <c r="AF113" s="869"/>
      <c r="AG113" s="870"/>
      <c r="AH113" s="832"/>
      <c r="AI113" s="862"/>
      <c r="AJ113" s="832"/>
      <c r="AK113" s="832"/>
    </row>
    <row r="114" s="1097" customFormat="1" ht="94.5" customHeight="1">
      <c r="A114" s="433">
        <v>1</v>
      </c>
      <c r="B114" s="1141" t="s">
        <v>126</v>
      </c>
      <c r="C114" s="775" t="s">
        <v>470</v>
      </c>
      <c r="D114" s="433">
        <v>100</v>
      </c>
      <c r="E114" s="433" t="s">
        <v>391</v>
      </c>
      <c r="F114" s="433" t="s">
        <v>64</v>
      </c>
      <c r="G114" s="777">
        <v>4</v>
      </c>
      <c r="H114" s="1142" t="s">
        <v>391</v>
      </c>
      <c r="I114" s="1142">
        <v>2</v>
      </c>
      <c r="J114" s="1143" t="s">
        <v>471</v>
      </c>
      <c r="K114" s="1144"/>
      <c r="L114" s="1145">
        <v>95</v>
      </c>
      <c r="M114" s="1105">
        <v>1</v>
      </c>
      <c r="N114" s="1105"/>
      <c r="O114" s="1105"/>
      <c r="P114" s="1105"/>
      <c r="Q114" s="832"/>
      <c r="R114" s="987">
        <v>1</v>
      </c>
      <c r="S114" s="926"/>
      <c r="T114" s="820">
        <v>1</v>
      </c>
      <c r="U114" s="858"/>
      <c r="V114" s="859"/>
      <c r="W114" s="860"/>
      <c r="X114" s="861"/>
      <c r="Y114" s="862"/>
      <c r="Z114" s="863"/>
      <c r="AA114" s="864"/>
      <c r="AB114" s="865"/>
      <c r="AC114" s="866"/>
      <c r="AD114" s="867"/>
      <c r="AE114" s="868"/>
      <c r="AF114" s="869"/>
      <c r="AG114" s="870"/>
      <c r="AH114" s="832"/>
      <c r="AI114" s="862"/>
      <c r="AJ114" s="832"/>
      <c r="AK114" s="832"/>
      <c r="AL114" s="669"/>
      <c r="AM114" s="660"/>
    </row>
    <row r="115" s="1097" customFormat="1" ht="25.5">
      <c r="A115" s="781">
        <v>2</v>
      </c>
      <c r="B115" s="779" t="s">
        <v>128</v>
      </c>
      <c r="C115" s="780" t="s">
        <v>472</v>
      </c>
      <c r="D115" s="781">
        <v>100</v>
      </c>
      <c r="E115" s="1100" t="s">
        <v>391</v>
      </c>
      <c r="F115" s="781" t="s">
        <v>64</v>
      </c>
      <c r="G115" s="782">
        <v>5</v>
      </c>
      <c r="H115" s="781" t="s">
        <v>391</v>
      </c>
      <c r="I115" s="781">
        <v>2</v>
      </c>
      <c r="J115" s="1146" t="s">
        <v>473</v>
      </c>
      <c r="K115" s="985"/>
      <c r="L115" s="1104">
        <v>75</v>
      </c>
      <c r="M115" s="1105">
        <v>1</v>
      </c>
      <c r="N115" s="1105"/>
      <c r="O115" s="1105"/>
      <c r="P115" s="1105"/>
      <c r="Q115" s="832"/>
      <c r="R115" s="987">
        <v>1</v>
      </c>
      <c r="S115" s="926"/>
      <c r="T115" s="820"/>
      <c r="U115" s="858">
        <v>1</v>
      </c>
      <c r="V115" s="859"/>
      <c r="W115" s="860"/>
      <c r="X115" s="861"/>
      <c r="Y115" s="862"/>
      <c r="Z115" s="863"/>
      <c r="AA115" s="864"/>
      <c r="AB115" s="865"/>
      <c r="AC115" s="866"/>
      <c r="AD115" s="867"/>
      <c r="AE115" s="868"/>
      <c r="AF115" s="869"/>
      <c r="AG115" s="870"/>
      <c r="AH115" s="832"/>
      <c r="AI115" s="862"/>
      <c r="AJ115" s="832"/>
      <c r="AK115" s="832"/>
      <c r="AL115" s="669"/>
      <c r="AM115" s="660"/>
    </row>
    <row r="116" s="1097" customFormat="1">
      <c r="A116" s="949">
        <v>3</v>
      </c>
      <c r="B116" s="1147" t="s">
        <v>123</v>
      </c>
      <c r="C116" s="1026" t="s">
        <v>124</v>
      </c>
      <c r="D116" s="949"/>
      <c r="E116" s="949">
        <v>1000</v>
      </c>
      <c r="F116" s="949" t="s">
        <v>66</v>
      </c>
      <c r="G116" s="1027">
        <v>16</v>
      </c>
      <c r="H116" s="949"/>
      <c r="I116" s="949">
        <v>2</v>
      </c>
      <c r="J116" s="949" t="s">
        <v>474</v>
      </c>
      <c r="K116" s="1028"/>
      <c r="L116" s="929">
        <v>95</v>
      </c>
      <c r="M116" s="930"/>
      <c r="N116" s="930">
        <v>1</v>
      </c>
      <c r="O116" s="930"/>
      <c r="P116" s="930"/>
      <c r="Q116" s="832"/>
      <c r="R116" s="987">
        <v>1</v>
      </c>
      <c r="S116" s="926"/>
      <c r="T116" s="820"/>
      <c r="U116" s="858"/>
      <c r="V116" s="859"/>
      <c r="W116" s="860"/>
      <c r="X116" s="861"/>
      <c r="Y116" s="862"/>
      <c r="Z116" s="863"/>
      <c r="AA116" s="864"/>
      <c r="AB116" s="865"/>
      <c r="AC116" s="866"/>
      <c r="AD116" s="867">
        <v>1</v>
      </c>
      <c r="AE116" s="868"/>
      <c r="AF116" s="869"/>
      <c r="AG116" s="870"/>
      <c r="AH116" s="832"/>
      <c r="AI116" s="862"/>
      <c r="AJ116" s="832"/>
      <c r="AK116" s="832"/>
      <c r="AL116" s="669"/>
      <c r="AM116" s="660"/>
    </row>
    <row r="117" s="691" customFormat="1">
      <c r="A117" s="785">
        <v>4</v>
      </c>
      <c r="B117" s="1148" t="s">
        <v>475</v>
      </c>
      <c r="C117" s="1149" t="s">
        <v>122</v>
      </c>
      <c r="D117" s="1122">
        <v>150</v>
      </c>
      <c r="E117" s="1122"/>
      <c r="F117" s="1122" t="s">
        <v>66</v>
      </c>
      <c r="G117" s="1150">
        <v>25</v>
      </c>
      <c r="H117" s="1124"/>
      <c r="I117" s="1124">
        <v>4</v>
      </c>
      <c r="J117" s="1151" t="s">
        <v>474</v>
      </c>
      <c r="K117" s="1126"/>
      <c r="L117" s="1104">
        <v>95</v>
      </c>
      <c r="M117" s="1105">
        <v>1</v>
      </c>
      <c r="N117" s="1105"/>
      <c r="O117" s="1105"/>
      <c r="P117" s="1105"/>
      <c r="Q117" s="832"/>
      <c r="R117" s="987">
        <v>1</v>
      </c>
      <c r="S117" s="926"/>
      <c r="T117" s="820"/>
      <c r="U117" s="858"/>
      <c r="V117" s="859">
        <v>1</v>
      </c>
      <c r="W117" s="860"/>
      <c r="X117" s="861"/>
      <c r="Y117" s="862"/>
      <c r="Z117" s="863"/>
      <c r="AA117" s="864"/>
      <c r="AB117" s="865"/>
      <c r="AC117" s="866"/>
      <c r="AD117" s="867"/>
      <c r="AE117" s="868"/>
      <c r="AF117" s="869"/>
      <c r="AG117" s="870"/>
      <c r="AH117" s="832"/>
      <c r="AI117" s="862"/>
      <c r="AJ117" s="832"/>
      <c r="AK117" s="832"/>
      <c r="AL117" s="669"/>
      <c r="AM117" s="660"/>
    </row>
    <row r="118" s="691" customFormat="1">
      <c r="A118" s="1152">
        <v>5</v>
      </c>
      <c r="B118" s="437" t="s">
        <v>476</v>
      </c>
      <c r="C118" s="432" t="s">
        <v>477</v>
      </c>
      <c r="D118" s="431"/>
      <c r="E118" s="431"/>
      <c r="F118" s="431">
        <v>2024</v>
      </c>
      <c r="G118" s="434">
        <v>6</v>
      </c>
      <c r="H118" s="431"/>
      <c r="I118" s="431">
        <v>0</v>
      </c>
      <c r="J118" s="431"/>
      <c r="K118" s="1153"/>
      <c r="L118" s="929"/>
      <c r="M118" s="930">
        <v>1</v>
      </c>
      <c r="N118" s="930"/>
      <c r="O118" s="930"/>
      <c r="P118" s="930"/>
      <c r="Q118" s="832"/>
      <c r="R118" s="987">
        <v>1</v>
      </c>
      <c r="S118" s="926">
        <v>1</v>
      </c>
      <c r="T118" s="820"/>
      <c r="U118" s="858"/>
      <c r="V118" s="859"/>
      <c r="W118" s="860"/>
      <c r="X118" s="861"/>
      <c r="Y118" s="862"/>
      <c r="Z118" s="863"/>
      <c r="AA118" s="864"/>
      <c r="AB118" s="865"/>
      <c r="AC118" s="866"/>
      <c r="AD118" s="867"/>
      <c r="AE118" s="868"/>
      <c r="AF118" s="869"/>
      <c r="AG118" s="870"/>
      <c r="AH118" s="832"/>
      <c r="AI118" s="862"/>
      <c r="AJ118" s="832"/>
      <c r="AK118" s="832"/>
      <c r="AL118" s="669"/>
      <c r="AM118" s="660"/>
    </row>
    <row r="119" ht="25.5">
      <c r="A119" s="1152">
        <v>6</v>
      </c>
      <c r="B119" s="437" t="s">
        <v>478</v>
      </c>
      <c r="C119" s="432" t="s">
        <v>479</v>
      </c>
      <c r="D119" s="431"/>
      <c r="E119" s="431"/>
      <c r="F119" s="431">
        <v>2024</v>
      </c>
      <c r="G119" s="434">
        <v>11</v>
      </c>
      <c r="H119" s="431"/>
      <c r="I119" s="431">
        <v>1</v>
      </c>
      <c r="J119" s="431"/>
      <c r="K119" s="1153"/>
      <c r="L119" s="929"/>
      <c r="M119" s="930">
        <v>1</v>
      </c>
      <c r="N119" s="930"/>
      <c r="O119" s="930"/>
      <c r="P119" s="930"/>
      <c r="Q119" s="832"/>
      <c r="R119" s="987">
        <v>1</v>
      </c>
      <c r="S119" s="926">
        <v>1</v>
      </c>
      <c r="T119" s="820"/>
      <c r="U119" s="858"/>
      <c r="V119" s="859"/>
      <c r="W119" s="860"/>
      <c r="X119" s="861"/>
      <c r="Y119" s="862"/>
      <c r="Z119" s="863"/>
      <c r="AA119" s="864"/>
      <c r="AB119" s="865"/>
      <c r="AC119" s="866"/>
      <c r="AD119" s="867"/>
      <c r="AE119" s="868"/>
      <c r="AF119" s="869"/>
      <c r="AG119" s="870"/>
      <c r="AH119" s="832"/>
      <c r="AI119" s="862"/>
      <c r="AJ119" s="832"/>
      <c r="AK119" s="832"/>
    </row>
    <row r="120">
      <c r="A120" s="763">
        <v>6</v>
      </c>
      <c r="B120" s="1140" t="s">
        <v>70</v>
      </c>
      <c r="C120" s="762" t="s">
        <v>101</v>
      </c>
      <c r="D120" s="763"/>
      <c r="E120" s="763"/>
      <c r="F120" s="763"/>
      <c r="G120" s="764">
        <f>G114+G115+G116+G117+G118+G119</f>
        <v>67</v>
      </c>
      <c r="H120" s="763"/>
      <c r="I120" s="763">
        <f>I114+I115+I116+I117+I118+I119</f>
        <v>11</v>
      </c>
      <c r="J120" s="724"/>
      <c r="K120" s="854"/>
      <c r="L120" s="855"/>
      <c r="M120" s="887"/>
      <c r="N120" s="887"/>
      <c r="O120" s="887"/>
      <c r="P120" s="887"/>
      <c r="Q120" s="832"/>
      <c r="R120" s="987"/>
      <c r="S120" s="926"/>
      <c r="T120" s="820"/>
      <c r="U120" s="858"/>
      <c r="V120" s="859"/>
      <c r="W120" s="860"/>
      <c r="X120" s="861"/>
      <c r="Y120" s="862"/>
      <c r="Z120" s="863"/>
      <c r="AA120" s="864"/>
      <c r="AB120" s="865"/>
      <c r="AC120" s="866"/>
      <c r="AD120" s="867"/>
      <c r="AE120" s="868"/>
      <c r="AF120" s="869"/>
      <c r="AG120" s="870"/>
      <c r="AH120" s="832"/>
      <c r="AI120" s="862"/>
      <c r="AJ120" s="832"/>
      <c r="AK120" s="832"/>
    </row>
    <row r="121">
      <c r="A121" s="724" t="s">
        <v>480</v>
      </c>
      <c r="B121" s="724"/>
      <c r="C121" s="724"/>
      <c r="D121" s="724"/>
      <c r="E121" s="724"/>
      <c r="F121" s="724"/>
      <c r="G121" s="724"/>
      <c r="H121" s="724"/>
      <c r="I121" s="724"/>
      <c r="J121" s="724"/>
      <c r="K121" s="854"/>
      <c r="L121" s="855"/>
      <c r="M121" s="887"/>
      <c r="N121" s="887"/>
      <c r="O121" s="887"/>
      <c r="P121" s="887"/>
      <c r="Q121" s="832"/>
      <c r="R121" s="987"/>
      <c r="S121" s="926"/>
      <c r="T121" s="820"/>
      <c r="U121" s="858"/>
      <c r="V121" s="859"/>
      <c r="W121" s="860"/>
      <c r="X121" s="861"/>
      <c r="Y121" s="862"/>
      <c r="Z121" s="863"/>
      <c r="AA121" s="864"/>
      <c r="AB121" s="865"/>
      <c r="AC121" s="866"/>
      <c r="AD121" s="867"/>
      <c r="AE121" s="868"/>
      <c r="AF121" s="869"/>
      <c r="AG121" s="870"/>
      <c r="AH121" s="832"/>
      <c r="AI121" s="862"/>
      <c r="AJ121" s="832"/>
      <c r="AK121" s="832"/>
    </row>
    <row r="122" s="1097" customFormat="1" ht="33.75" customHeight="1">
      <c r="A122" s="1116">
        <v>1</v>
      </c>
      <c r="B122" s="1154" t="s">
        <v>481</v>
      </c>
      <c r="C122" s="850" t="s">
        <v>319</v>
      </c>
      <c r="D122" s="1155"/>
      <c r="E122" s="1155">
        <v>10</v>
      </c>
      <c r="F122" s="1155" t="s">
        <v>161</v>
      </c>
      <c r="G122" s="1156">
        <v>10</v>
      </c>
      <c r="H122" s="1155"/>
      <c r="I122" s="1155">
        <v>2</v>
      </c>
      <c r="J122" s="1157" t="s">
        <v>482</v>
      </c>
      <c r="K122" s="1158"/>
      <c r="L122" s="1104">
        <v>95</v>
      </c>
      <c r="M122" s="1105"/>
      <c r="N122" s="1105"/>
      <c r="O122" s="1105"/>
      <c r="P122" s="1548">
        <v>1</v>
      </c>
      <c r="Q122" s="832">
        <v>1</v>
      </c>
      <c r="R122" s="987"/>
      <c r="S122" s="926"/>
      <c r="T122" s="820"/>
      <c r="U122" s="858"/>
      <c r="V122" s="859"/>
      <c r="W122" s="860"/>
      <c r="X122" s="861"/>
      <c r="Y122" s="862"/>
      <c r="Z122" s="863"/>
      <c r="AA122" s="864"/>
      <c r="AB122" s="865"/>
      <c r="AC122" s="866"/>
      <c r="AD122" s="867"/>
      <c r="AE122" s="868"/>
      <c r="AF122" s="869"/>
      <c r="AG122" s="870">
        <v>1</v>
      </c>
      <c r="AH122" s="832"/>
      <c r="AI122" s="862"/>
      <c r="AJ122" s="832"/>
      <c r="AK122" s="832"/>
      <c r="AL122" s="669"/>
      <c r="AM122" s="660"/>
    </row>
    <row r="123" s="1097" customFormat="1" ht="33.75" customHeight="1">
      <c r="A123" s="1116">
        <v>2</v>
      </c>
      <c r="B123" s="1159" t="s">
        <v>476</v>
      </c>
      <c r="C123" s="851" t="s">
        <v>312</v>
      </c>
      <c r="D123" s="851"/>
      <c r="E123" s="1160"/>
      <c r="F123" s="1160">
        <v>2024</v>
      </c>
      <c r="G123" s="1161">
        <v>5</v>
      </c>
      <c r="H123" s="1160"/>
      <c r="I123" s="1160">
        <v>2</v>
      </c>
      <c r="J123" s="1160"/>
      <c r="K123" s="1162"/>
      <c r="L123" s="855"/>
      <c r="M123" s="887"/>
      <c r="N123" s="887"/>
      <c r="O123" s="887">
        <v>1</v>
      </c>
      <c r="P123" s="887"/>
      <c r="Q123" s="832">
        <v>1</v>
      </c>
      <c r="R123" s="987"/>
      <c r="S123" s="926"/>
      <c r="T123" s="820"/>
      <c r="U123" s="858"/>
      <c r="V123" s="859"/>
      <c r="W123" s="860"/>
      <c r="X123" s="861"/>
      <c r="Y123" s="862"/>
      <c r="Z123" s="863"/>
      <c r="AA123" s="864"/>
      <c r="AB123" s="865"/>
      <c r="AC123" s="866"/>
      <c r="AD123" s="867"/>
      <c r="AE123" s="868"/>
      <c r="AF123" s="869"/>
      <c r="AG123" s="870"/>
      <c r="AH123" s="832">
        <v>1</v>
      </c>
      <c r="AI123" s="862"/>
      <c r="AJ123" s="832"/>
      <c r="AK123" s="832"/>
      <c r="AL123" s="669"/>
      <c r="AM123" s="660"/>
    </row>
    <row r="124" ht="31.5" customHeight="1">
      <c r="A124" s="1116">
        <v>3</v>
      </c>
      <c r="B124" s="1163" t="s">
        <v>476</v>
      </c>
      <c r="C124" s="432" t="s">
        <v>321</v>
      </c>
      <c r="D124" s="432"/>
      <c r="E124" s="431" t="s">
        <v>483</v>
      </c>
      <c r="F124" s="431">
        <v>2024</v>
      </c>
      <c r="G124" s="434">
        <v>4</v>
      </c>
      <c r="H124" s="431"/>
      <c r="I124" s="431">
        <v>0</v>
      </c>
      <c r="J124" s="431"/>
      <c r="K124" s="1153"/>
      <c r="L124" s="855"/>
      <c r="M124" s="887"/>
      <c r="N124" s="887"/>
      <c r="O124" s="887"/>
      <c r="P124" s="1546">
        <v>1</v>
      </c>
      <c r="Q124" s="832">
        <v>1</v>
      </c>
      <c r="R124" s="987"/>
      <c r="S124" s="926">
        <v>1</v>
      </c>
      <c r="T124" s="820"/>
      <c r="U124" s="858"/>
      <c r="V124" s="859"/>
      <c r="W124" s="860"/>
      <c r="X124" s="861"/>
      <c r="Y124" s="862"/>
      <c r="Z124" s="863"/>
      <c r="AA124" s="864"/>
      <c r="AB124" s="865"/>
      <c r="AC124" s="866"/>
      <c r="AD124" s="867"/>
      <c r="AE124" s="868"/>
      <c r="AF124" s="869"/>
      <c r="AG124" s="870"/>
      <c r="AH124" s="832"/>
      <c r="AI124" s="862"/>
      <c r="AJ124" s="832"/>
      <c r="AK124" s="832"/>
    </row>
    <row r="125" ht="32.25" customHeight="1">
      <c r="A125" s="939">
        <v>3</v>
      </c>
      <c r="B125" s="1022" t="s">
        <v>70</v>
      </c>
      <c r="C125" s="940" t="s">
        <v>101</v>
      </c>
      <c r="D125" s="939">
        <f>SUM(D122:D123)</f>
        <v>0</v>
      </c>
      <c r="E125" s="939"/>
      <c r="F125" s="939"/>
      <c r="G125" s="942">
        <f>SUM(G122:G124)</f>
        <v>19</v>
      </c>
      <c r="H125" s="942">
        <f>SUM(H122:H124)</f>
        <v>0</v>
      </c>
      <c r="I125" s="942">
        <f>SUM(I122:I124)</f>
        <v>4</v>
      </c>
      <c r="J125" s="1164"/>
      <c r="K125" s="1165"/>
      <c r="L125" s="855"/>
      <c r="M125" s="887"/>
      <c r="N125" s="887"/>
      <c r="O125" s="887"/>
      <c r="P125" s="887"/>
      <c r="Q125" s="832"/>
      <c r="R125" s="987"/>
      <c r="S125" s="926"/>
      <c r="T125" s="820"/>
      <c r="U125" s="858"/>
      <c r="V125" s="859"/>
      <c r="W125" s="860"/>
      <c r="X125" s="861"/>
      <c r="Y125" s="862"/>
      <c r="Z125" s="863"/>
      <c r="AA125" s="864"/>
      <c r="AB125" s="865"/>
      <c r="AC125" s="866"/>
      <c r="AD125" s="867"/>
      <c r="AE125" s="868"/>
      <c r="AF125" s="869"/>
      <c r="AG125" s="870"/>
      <c r="AH125" s="832"/>
      <c r="AI125" s="862"/>
      <c r="AJ125" s="832"/>
      <c r="AK125" s="832"/>
    </row>
    <row r="126" s="691" customFormat="1" ht="21" customHeight="1">
      <c r="A126" s="763">
        <f>A125+A120</f>
        <v>9</v>
      </c>
      <c r="B126" s="1140" t="s">
        <v>96</v>
      </c>
      <c r="C126" s="762"/>
      <c r="D126" s="763"/>
      <c r="E126" s="763"/>
      <c r="F126" s="763">
        <v>9</v>
      </c>
      <c r="G126" s="764">
        <f>G120+G125</f>
        <v>86</v>
      </c>
      <c r="H126" s="764">
        <f t="shared" ref="H126:I126" si="32">H120+H125</f>
        <v>0</v>
      </c>
      <c r="I126" s="764">
        <f t="shared" si="32"/>
        <v>15</v>
      </c>
      <c r="J126" s="1166"/>
      <c r="K126" s="1167"/>
      <c r="L126" s="944">
        <v>9</v>
      </c>
      <c r="M126" s="887"/>
      <c r="N126" s="887"/>
      <c r="O126" s="887"/>
      <c r="P126" s="887"/>
      <c r="Q126" s="816"/>
      <c r="R126" s="925"/>
      <c r="S126" s="926"/>
      <c r="T126" s="820"/>
      <c r="U126" s="858"/>
      <c r="V126" s="859"/>
      <c r="W126" s="860"/>
      <c r="X126" s="861"/>
      <c r="Y126" s="862"/>
      <c r="Z126" s="863"/>
      <c r="AA126" s="864"/>
      <c r="AB126" s="865"/>
      <c r="AC126" s="866"/>
      <c r="AD126" s="867"/>
      <c r="AE126" s="868"/>
      <c r="AF126" s="869"/>
      <c r="AG126" s="870"/>
      <c r="AH126" s="816"/>
      <c r="AI126" s="862"/>
      <c r="AJ126" s="816"/>
      <c r="AK126" s="816"/>
      <c r="AL126" s="690"/>
    </row>
    <row r="127" ht="21.75" customHeight="1">
      <c r="A127" s="871" t="s">
        <v>129</v>
      </c>
      <c r="B127" s="872"/>
      <c r="C127" s="872"/>
      <c r="D127" s="872"/>
      <c r="E127" s="872"/>
      <c r="F127" s="872"/>
      <c r="G127" s="872"/>
      <c r="H127" s="872"/>
      <c r="I127" s="872"/>
      <c r="J127" s="872"/>
      <c r="K127" s="874"/>
      <c r="L127" s="855"/>
      <c r="M127" s="887"/>
      <c r="N127" s="887"/>
      <c r="O127" s="887"/>
      <c r="P127" s="887"/>
      <c r="Q127" s="832"/>
      <c r="R127" s="987"/>
      <c r="S127" s="926"/>
      <c r="T127" s="820"/>
      <c r="U127" s="858"/>
      <c r="V127" s="859"/>
      <c r="W127" s="860"/>
      <c r="X127" s="861"/>
      <c r="Y127" s="862"/>
      <c r="Z127" s="863"/>
      <c r="AA127" s="864"/>
      <c r="AB127" s="865"/>
      <c r="AC127" s="866"/>
      <c r="AD127" s="867"/>
      <c r="AE127" s="868"/>
      <c r="AF127" s="869"/>
      <c r="AG127" s="870"/>
      <c r="AH127" s="832"/>
      <c r="AI127" s="862"/>
      <c r="AJ127" s="832"/>
      <c r="AK127" s="832"/>
    </row>
    <row r="128" ht="16.5" customHeight="1">
      <c r="A128" s="790" t="s">
        <v>484</v>
      </c>
      <c r="B128" s="790"/>
      <c r="C128" s="790"/>
      <c r="D128" s="790"/>
      <c r="E128" s="790"/>
      <c r="F128" s="790"/>
      <c r="G128" s="790"/>
      <c r="H128" s="790"/>
      <c r="I128" s="790"/>
      <c r="J128" s="971"/>
      <c r="K128" s="943"/>
      <c r="L128" s="855"/>
      <c r="M128" s="887"/>
      <c r="N128" s="887"/>
      <c r="O128" s="887"/>
      <c r="P128" s="887"/>
      <c r="Q128" s="832"/>
      <c r="R128" s="987"/>
      <c r="S128" s="926"/>
      <c r="T128" s="820"/>
      <c r="U128" s="858"/>
      <c r="V128" s="859"/>
      <c r="W128" s="860"/>
      <c r="X128" s="861"/>
      <c r="Y128" s="862"/>
      <c r="Z128" s="863"/>
      <c r="AA128" s="864"/>
      <c r="AB128" s="865"/>
      <c r="AC128" s="866"/>
      <c r="AD128" s="867"/>
      <c r="AE128" s="868"/>
      <c r="AF128" s="869"/>
      <c r="AG128" s="870"/>
      <c r="AH128" s="832"/>
      <c r="AI128" s="862"/>
      <c r="AJ128" s="832"/>
      <c r="AK128" s="832"/>
    </row>
    <row r="129">
      <c r="A129" s="923" t="s">
        <v>120</v>
      </c>
      <c r="B129" s="876"/>
      <c r="C129" s="876"/>
      <c r="D129" s="876"/>
      <c r="E129" s="876"/>
      <c r="F129" s="876"/>
      <c r="G129" s="876"/>
      <c r="H129" s="876"/>
      <c r="I129" s="876"/>
      <c r="J129" s="876"/>
      <c r="K129" s="924"/>
      <c r="L129" s="855"/>
      <c r="M129" s="887"/>
      <c r="N129" s="887"/>
      <c r="O129" s="887"/>
      <c r="P129" s="887"/>
      <c r="Q129" s="832"/>
      <c r="R129" s="987"/>
      <c r="S129" s="926"/>
      <c r="T129" s="820"/>
      <c r="U129" s="858"/>
      <c r="V129" s="859"/>
      <c r="W129" s="860"/>
      <c r="X129" s="861"/>
      <c r="Y129" s="862"/>
      <c r="Z129" s="863"/>
      <c r="AA129" s="864"/>
      <c r="AB129" s="865"/>
      <c r="AC129" s="866"/>
      <c r="AD129" s="867"/>
      <c r="AE129" s="868"/>
      <c r="AF129" s="869"/>
      <c r="AG129" s="870"/>
      <c r="AH129" s="832"/>
      <c r="AI129" s="862"/>
      <c r="AJ129" s="832"/>
      <c r="AK129" s="832"/>
    </row>
    <row r="130" ht="25.5">
      <c r="A130" s="1168">
        <v>1</v>
      </c>
      <c r="B130" s="845" t="s">
        <v>485</v>
      </c>
      <c r="C130" s="845" t="s">
        <v>131</v>
      </c>
      <c r="D130" s="845"/>
      <c r="E130" s="888" t="s">
        <v>486</v>
      </c>
      <c r="F130" s="888">
        <v>2024</v>
      </c>
      <c r="G130" s="889">
        <v>66.772999999999996</v>
      </c>
      <c r="H130" s="888">
        <v>40</v>
      </c>
      <c r="I130" s="888">
        <v>1</v>
      </c>
      <c r="J130" s="888"/>
      <c r="K130" s="1083"/>
      <c r="L130" s="1104">
        <v>50</v>
      </c>
      <c r="M130" s="1548">
        <v>1</v>
      </c>
      <c r="N130" s="1105"/>
      <c r="O130" s="1105"/>
      <c r="P130" s="1105" t="s">
        <v>651</v>
      </c>
      <c r="Q130" s="832"/>
      <c r="R130" s="987">
        <v>1</v>
      </c>
      <c r="S130" s="926"/>
      <c r="T130" s="820"/>
      <c r="U130" s="858"/>
      <c r="V130" s="859"/>
      <c r="W130" s="860"/>
      <c r="X130" s="861"/>
      <c r="Y130" s="862"/>
      <c r="Z130" s="863">
        <v>1</v>
      </c>
      <c r="AA130" s="864"/>
      <c r="AB130" s="865"/>
      <c r="AC130" s="866"/>
      <c r="AD130" s="867"/>
      <c r="AE130" s="868"/>
      <c r="AF130" s="869"/>
      <c r="AG130" s="870"/>
      <c r="AH130" s="832"/>
      <c r="AI130" s="862"/>
      <c r="AJ130" s="832"/>
      <c r="AK130" s="832"/>
    </row>
    <row r="131" ht="25.5">
      <c r="A131" s="1169">
        <v>2</v>
      </c>
      <c r="B131" s="1026" t="s">
        <v>487</v>
      </c>
      <c r="C131" s="1026" t="s">
        <v>488</v>
      </c>
      <c r="D131" s="1026"/>
      <c r="E131" s="949">
        <v>2500</v>
      </c>
      <c r="F131" s="949">
        <v>2024</v>
      </c>
      <c r="G131" s="1027">
        <v>5</v>
      </c>
      <c r="H131" s="949">
        <v>0</v>
      </c>
      <c r="I131" s="949">
        <v>0</v>
      </c>
      <c r="J131" s="949" t="s">
        <v>489</v>
      </c>
      <c r="K131" s="1028"/>
      <c r="L131" s="1104">
        <v>20</v>
      </c>
      <c r="M131" s="1105"/>
      <c r="N131" s="1105">
        <v>1</v>
      </c>
      <c r="O131" s="1105"/>
      <c r="P131" s="1105"/>
      <c r="Q131" s="832"/>
      <c r="R131" s="987">
        <v>1</v>
      </c>
      <c r="S131" s="926"/>
      <c r="T131" s="820"/>
      <c r="U131" s="858"/>
      <c r="V131" s="859"/>
      <c r="W131" s="860"/>
      <c r="X131" s="861"/>
      <c r="Y131" s="862"/>
      <c r="Z131" s="863"/>
      <c r="AA131" s="864"/>
      <c r="AB131" s="865"/>
      <c r="AC131" s="866"/>
      <c r="AD131" s="867">
        <v>1</v>
      </c>
      <c r="AE131" s="868"/>
      <c r="AF131" s="869"/>
      <c r="AG131" s="870"/>
      <c r="AH131" s="832"/>
      <c r="AI131" s="862"/>
      <c r="AJ131" s="832"/>
      <c r="AK131" s="832"/>
    </row>
    <row r="132" s="660" customFormat="1" ht="24.75" customHeight="1">
      <c r="A132" s="1170">
        <v>3</v>
      </c>
      <c r="B132" s="941" t="s">
        <v>490</v>
      </c>
      <c r="C132" s="941" t="s">
        <v>491</v>
      </c>
      <c r="D132" s="941"/>
      <c r="E132" s="790"/>
      <c r="F132" s="790">
        <v>2025</v>
      </c>
      <c r="G132" s="735">
        <v>4.5</v>
      </c>
      <c r="H132" s="790">
        <v>3.2000000000000002</v>
      </c>
      <c r="I132" s="790">
        <v>0</v>
      </c>
      <c r="J132" s="1171" t="s">
        <v>492</v>
      </c>
      <c r="K132" s="1172"/>
      <c r="L132" s="1173"/>
      <c r="M132" s="1174"/>
      <c r="N132" s="1174"/>
      <c r="O132" s="1174"/>
      <c r="P132" s="1174"/>
      <c r="Q132" s="832"/>
      <c r="R132" s="987"/>
      <c r="S132" s="926"/>
      <c r="T132" s="820"/>
      <c r="U132" s="858"/>
      <c r="V132" s="859"/>
      <c r="W132" s="860"/>
      <c r="X132" s="861"/>
      <c r="Y132" s="862"/>
      <c r="Z132" s="863"/>
      <c r="AA132" s="864"/>
      <c r="AB132" s="865"/>
      <c r="AC132" s="866"/>
      <c r="AD132" s="867"/>
      <c r="AE132" s="868"/>
      <c r="AF132" s="869"/>
      <c r="AG132" s="870"/>
      <c r="AH132" s="832"/>
      <c r="AI132" s="862"/>
      <c r="AJ132" s="832"/>
      <c r="AK132" s="832"/>
      <c r="AL132" s="669"/>
    </row>
    <row r="133" s="691" customFormat="1">
      <c r="A133" s="1175">
        <v>4</v>
      </c>
      <c r="B133" s="849" t="s">
        <v>493</v>
      </c>
      <c r="C133" s="849" t="s">
        <v>494</v>
      </c>
      <c r="D133" s="849"/>
      <c r="E133" s="1091"/>
      <c r="F133" s="1176" t="s">
        <v>495</v>
      </c>
      <c r="G133" s="1177" t="s">
        <v>483</v>
      </c>
      <c r="H133" s="1091"/>
      <c r="I133" s="1091"/>
      <c r="J133" s="1091"/>
      <c r="K133" s="1094"/>
      <c r="L133" s="1104"/>
      <c r="M133" s="1105"/>
      <c r="N133" s="1105"/>
      <c r="O133" s="1105"/>
      <c r="P133" s="1105"/>
      <c r="Q133" s="832"/>
      <c r="R133" s="987"/>
      <c r="S133" s="926"/>
      <c r="T133" s="820"/>
      <c r="U133" s="858"/>
      <c r="V133" s="859"/>
      <c r="W133" s="860"/>
      <c r="X133" s="861"/>
      <c r="Y133" s="862"/>
      <c r="Z133" s="863"/>
      <c r="AA133" s="864"/>
      <c r="AB133" s="865"/>
      <c r="AC133" s="866"/>
      <c r="AD133" s="867"/>
      <c r="AE133" s="868"/>
      <c r="AF133" s="869"/>
      <c r="AG133" s="870"/>
      <c r="AH133" s="832"/>
      <c r="AI133" s="862"/>
      <c r="AJ133" s="832"/>
      <c r="AK133" s="832"/>
      <c r="AL133" s="669"/>
      <c r="AM133" s="660"/>
    </row>
    <row r="134" s="691" customFormat="1">
      <c r="A134" s="763">
        <v>2</v>
      </c>
      <c r="B134" s="762" t="s">
        <v>96</v>
      </c>
      <c r="C134" s="723"/>
      <c r="D134" s="763">
        <f>SUM(D130:D133)</f>
        <v>0</v>
      </c>
      <c r="E134" s="763"/>
      <c r="F134" s="763"/>
      <c r="G134" s="764">
        <f>G130+G131</f>
        <v>71.772999999999996</v>
      </c>
      <c r="H134" s="763">
        <f t="shared" ref="H134:I134" si="33">H130+H131</f>
        <v>40</v>
      </c>
      <c r="I134" s="763">
        <f t="shared" si="33"/>
        <v>1</v>
      </c>
      <c r="J134" s="762"/>
      <c r="K134" s="1178"/>
      <c r="L134" s="1179"/>
      <c r="M134" s="1180"/>
      <c r="N134" s="1180"/>
      <c r="O134" s="1180"/>
      <c r="P134" s="1180"/>
      <c r="Q134" s="816"/>
      <c r="R134" s="925"/>
      <c r="S134" s="926"/>
      <c r="T134" s="820"/>
      <c r="U134" s="858"/>
      <c r="V134" s="859"/>
      <c r="W134" s="860"/>
      <c r="X134" s="861"/>
      <c r="Y134" s="862"/>
      <c r="Z134" s="863"/>
      <c r="AA134" s="864"/>
      <c r="AB134" s="865"/>
      <c r="AC134" s="866"/>
      <c r="AD134" s="867"/>
      <c r="AE134" s="868"/>
      <c r="AF134" s="869"/>
      <c r="AG134" s="870"/>
      <c r="AH134" s="816"/>
      <c r="AI134" s="862"/>
      <c r="AJ134" s="816"/>
      <c r="AK134" s="816"/>
      <c r="AL134" s="690"/>
    </row>
    <row r="135">
      <c r="A135" s="763"/>
      <c r="B135" s="1140"/>
      <c r="C135" s="762"/>
      <c r="D135" s="763"/>
      <c r="E135" s="814"/>
      <c r="F135" s="763"/>
      <c r="G135" s="764"/>
      <c r="H135" s="764"/>
      <c r="I135" s="764"/>
      <c r="J135" s="853"/>
      <c r="K135" s="854"/>
      <c r="L135" s="1181">
        <v>2</v>
      </c>
      <c r="M135" s="1182"/>
      <c r="N135" s="1182"/>
      <c r="O135" s="1182"/>
      <c r="P135" s="1182"/>
      <c r="Q135" s="832"/>
      <c r="R135" s="987"/>
      <c r="S135" s="926"/>
      <c r="T135" s="820"/>
      <c r="U135" s="858"/>
      <c r="V135" s="859"/>
      <c r="W135" s="860"/>
      <c r="X135" s="861"/>
      <c r="Y135" s="862"/>
      <c r="Z135" s="863"/>
      <c r="AA135" s="864"/>
      <c r="AB135" s="865"/>
      <c r="AC135" s="866"/>
      <c r="AD135" s="867"/>
      <c r="AE135" s="868"/>
      <c r="AF135" s="869"/>
      <c r="AG135" s="870"/>
      <c r="AH135" s="832"/>
      <c r="AI135" s="862"/>
      <c r="AJ135" s="832"/>
      <c r="AK135" s="832"/>
    </row>
    <row r="136" ht="15.75" customHeight="1">
      <c r="A136" s="871" t="s">
        <v>140</v>
      </c>
      <c r="B136" s="872"/>
      <c r="C136" s="872"/>
      <c r="D136" s="872"/>
      <c r="E136" s="872"/>
      <c r="F136" s="872"/>
      <c r="G136" s="872"/>
      <c r="H136" s="872"/>
      <c r="I136" s="872"/>
      <c r="J136" s="872"/>
      <c r="K136" s="874"/>
      <c r="L136" s="855"/>
      <c r="M136" s="887"/>
      <c r="N136" s="887"/>
      <c r="O136" s="887"/>
      <c r="P136" s="887"/>
      <c r="Q136" s="832"/>
      <c r="R136" s="987"/>
      <c r="S136" s="926"/>
      <c r="T136" s="820"/>
      <c r="U136" s="858"/>
      <c r="V136" s="859"/>
      <c r="W136" s="860"/>
      <c r="X136" s="861"/>
      <c r="Y136" s="862"/>
      <c r="Z136" s="863"/>
      <c r="AA136" s="864"/>
      <c r="AB136" s="865"/>
      <c r="AC136" s="866"/>
      <c r="AD136" s="867"/>
      <c r="AE136" s="868"/>
      <c r="AF136" s="869"/>
      <c r="AG136" s="870"/>
      <c r="AH136" s="832"/>
      <c r="AI136" s="862"/>
      <c r="AJ136" s="832"/>
      <c r="AK136" s="832"/>
    </row>
    <row r="137" ht="15.75" customHeight="1">
      <c r="A137" s="790" t="s">
        <v>145</v>
      </c>
      <c r="B137" s="790"/>
      <c r="C137" s="790"/>
      <c r="D137" s="790"/>
      <c r="E137" s="790"/>
      <c r="F137" s="790"/>
      <c r="G137" s="790"/>
      <c r="H137" s="790"/>
      <c r="I137" s="790"/>
      <c r="J137" s="971"/>
      <c r="K137" s="943"/>
      <c r="L137" s="855"/>
      <c r="M137" s="887"/>
      <c r="N137" s="887"/>
      <c r="O137" s="887"/>
      <c r="P137" s="887"/>
      <c r="Q137" s="1183"/>
      <c r="R137" s="987"/>
      <c r="S137" s="926"/>
      <c r="T137" s="820"/>
      <c r="U137" s="858"/>
      <c r="V137" s="859"/>
      <c r="W137" s="860"/>
      <c r="X137" s="861"/>
      <c r="Y137" s="862"/>
      <c r="Z137" s="863"/>
      <c r="AA137" s="864"/>
      <c r="AB137" s="865"/>
      <c r="AC137" s="866"/>
      <c r="AD137" s="867"/>
      <c r="AE137" s="868"/>
      <c r="AF137" s="869"/>
      <c r="AG137" s="870"/>
      <c r="AH137" s="832"/>
      <c r="AI137" s="862"/>
      <c r="AJ137" s="832"/>
      <c r="AK137" s="832"/>
    </row>
    <row r="138" ht="15.75" customHeight="1">
      <c r="A138" s="939"/>
      <c r="B138" s="940"/>
      <c r="C138" s="941"/>
      <c r="D138" s="790"/>
      <c r="E138" s="790"/>
      <c r="F138" s="790"/>
      <c r="G138" s="942"/>
      <c r="H138" s="939"/>
      <c r="I138" s="939"/>
      <c r="J138" s="971"/>
      <c r="K138" s="943"/>
      <c r="L138" s="855"/>
      <c r="M138" s="887"/>
      <c r="N138" s="887"/>
      <c r="O138" s="887"/>
      <c r="P138" s="887"/>
      <c r="Q138" s="832"/>
      <c r="R138" s="987"/>
      <c r="S138" s="926"/>
      <c r="T138" s="820"/>
      <c r="U138" s="858"/>
      <c r="V138" s="859"/>
      <c r="W138" s="860"/>
      <c r="X138" s="861"/>
      <c r="Y138" s="862"/>
      <c r="Z138" s="863"/>
      <c r="AA138" s="864"/>
      <c r="AB138" s="865"/>
      <c r="AC138" s="866"/>
      <c r="AD138" s="867"/>
      <c r="AE138" s="868"/>
      <c r="AF138" s="869"/>
      <c r="AG138" s="870"/>
      <c r="AH138" s="832"/>
      <c r="AI138" s="862"/>
      <c r="AJ138" s="832"/>
      <c r="AK138" s="832"/>
    </row>
    <row r="139" ht="24" customHeight="1">
      <c r="A139" s="971" t="s">
        <v>120</v>
      </c>
      <c r="B139" s="972"/>
      <c r="C139" s="972"/>
      <c r="D139" s="972"/>
      <c r="E139" s="972"/>
      <c r="F139" s="972"/>
      <c r="G139" s="972"/>
      <c r="H139" s="972"/>
      <c r="I139" s="972"/>
      <c r="J139" s="972"/>
      <c r="K139" s="974"/>
      <c r="L139" s="855"/>
      <c r="M139" s="887"/>
      <c r="N139" s="887"/>
      <c r="O139" s="887"/>
      <c r="P139" s="887"/>
      <c r="Q139" s="832"/>
      <c r="R139" s="987"/>
      <c r="S139" s="926"/>
      <c r="T139" s="820"/>
      <c r="U139" s="858"/>
      <c r="V139" s="859"/>
      <c r="W139" s="860"/>
      <c r="X139" s="861"/>
      <c r="Y139" s="862"/>
      <c r="Z139" s="863"/>
      <c r="AA139" s="864"/>
      <c r="AB139" s="865"/>
      <c r="AC139" s="866"/>
      <c r="AD139" s="867"/>
      <c r="AE139" s="868"/>
      <c r="AF139" s="869"/>
      <c r="AG139" s="870"/>
      <c r="AH139" s="832"/>
      <c r="AI139" s="862"/>
      <c r="AJ139" s="832"/>
      <c r="AK139" s="832"/>
    </row>
    <row r="140" ht="31.5" customHeight="1">
      <c r="A140" s="1184">
        <v>1</v>
      </c>
      <c r="B140" s="1185" t="s">
        <v>141</v>
      </c>
      <c r="C140" s="784" t="s">
        <v>496</v>
      </c>
      <c r="D140" s="785">
        <v>300</v>
      </c>
      <c r="E140" s="785"/>
      <c r="F140" s="785">
        <v>2024</v>
      </c>
      <c r="G140" s="786">
        <v>20</v>
      </c>
      <c r="H140" s="1124"/>
      <c r="I140" s="1124"/>
      <c r="J140" s="1186"/>
      <c r="K140" s="1187">
        <v>2024</v>
      </c>
      <c r="L140" s="818"/>
      <c r="M140" s="819">
        <v>1</v>
      </c>
      <c r="N140" s="819"/>
      <c r="O140" s="819"/>
      <c r="P140" s="819"/>
      <c r="Q140" s="832"/>
      <c r="R140" s="987">
        <v>1</v>
      </c>
      <c r="S140" s="926"/>
      <c r="T140" s="820"/>
      <c r="U140" s="858"/>
      <c r="V140" s="859">
        <v>1</v>
      </c>
      <c r="W140" s="860"/>
      <c r="X140" s="861"/>
      <c r="Y140" s="862"/>
      <c r="Z140" s="863"/>
      <c r="AA140" s="864"/>
      <c r="AB140" s="865"/>
      <c r="AC140" s="866"/>
      <c r="AD140" s="867"/>
      <c r="AE140" s="868"/>
      <c r="AF140" s="869"/>
      <c r="AG140" s="870"/>
      <c r="AH140" s="832"/>
      <c r="AI140" s="862"/>
      <c r="AJ140" s="832"/>
      <c r="AK140" s="832"/>
    </row>
    <row r="141" s="691" customFormat="1" ht="31.5" customHeight="1">
      <c r="A141" s="702">
        <v>2</v>
      </c>
      <c r="B141" s="763" t="s">
        <v>497</v>
      </c>
      <c r="C141" s="723" t="s">
        <v>498</v>
      </c>
      <c r="D141" s="724">
        <v>150</v>
      </c>
      <c r="E141" s="724"/>
      <c r="F141" s="763">
        <v>2025</v>
      </c>
      <c r="G141" s="725">
        <v>25</v>
      </c>
      <c r="H141" s="724"/>
      <c r="I141" s="724"/>
      <c r="J141" s="966"/>
      <c r="K141" s="1188">
        <v>2025</v>
      </c>
      <c r="L141" s="1189"/>
      <c r="M141" s="1190"/>
      <c r="N141" s="1190"/>
      <c r="O141" s="1190"/>
      <c r="P141" s="1190"/>
      <c r="Q141" s="816"/>
      <c r="R141" s="925"/>
      <c r="S141" s="926"/>
      <c r="T141" s="820"/>
      <c r="U141" s="858"/>
      <c r="V141" s="859"/>
      <c r="W141" s="860"/>
      <c r="X141" s="861"/>
      <c r="Y141" s="862"/>
      <c r="Z141" s="863"/>
      <c r="AA141" s="864"/>
      <c r="AB141" s="865"/>
      <c r="AC141" s="866"/>
      <c r="AD141" s="867"/>
      <c r="AE141" s="868"/>
      <c r="AF141" s="869"/>
      <c r="AG141" s="870"/>
      <c r="AH141" s="816"/>
      <c r="AI141" s="862"/>
      <c r="AJ141" s="816"/>
      <c r="AK141" s="816"/>
      <c r="AL141" s="690"/>
    </row>
    <row r="142" s="691" customFormat="1">
      <c r="A142" s="702">
        <v>3</v>
      </c>
      <c r="B142" s="763" t="s">
        <v>499</v>
      </c>
      <c r="C142" s="723" t="s">
        <v>147</v>
      </c>
      <c r="D142" s="724"/>
      <c r="E142" s="724">
        <v>2000</v>
      </c>
      <c r="F142" s="763">
        <v>2025</v>
      </c>
      <c r="G142" s="725">
        <v>8</v>
      </c>
      <c r="H142" s="724"/>
      <c r="I142" s="724"/>
      <c r="J142" s="966"/>
      <c r="K142" s="1188">
        <v>2025</v>
      </c>
      <c r="L142" s="1189"/>
      <c r="M142" s="1190"/>
      <c r="N142" s="1190"/>
      <c r="O142" s="1190"/>
      <c r="P142" s="1190"/>
      <c r="Q142" s="816"/>
      <c r="R142" s="925"/>
      <c r="S142" s="926"/>
      <c r="T142" s="820"/>
      <c r="U142" s="858"/>
      <c r="V142" s="859"/>
      <c r="W142" s="860"/>
      <c r="X142" s="861"/>
      <c r="Y142" s="862"/>
      <c r="Z142" s="863"/>
      <c r="AA142" s="864"/>
      <c r="AB142" s="865"/>
      <c r="AC142" s="866"/>
      <c r="AD142" s="867"/>
      <c r="AE142" s="868"/>
      <c r="AF142" s="869"/>
      <c r="AG142" s="870"/>
      <c r="AH142" s="816"/>
      <c r="AI142" s="862"/>
      <c r="AJ142" s="816"/>
      <c r="AK142" s="816"/>
      <c r="AL142" s="690"/>
    </row>
    <row r="143" s="691" customFormat="1" ht="15.75" customHeight="1">
      <c r="A143" s="702">
        <v>4</v>
      </c>
      <c r="B143" s="763" t="s">
        <v>500</v>
      </c>
      <c r="C143" s="723" t="s">
        <v>501</v>
      </c>
      <c r="D143" s="724"/>
      <c r="E143" s="724">
        <v>1500</v>
      </c>
      <c r="F143" s="763">
        <v>2025</v>
      </c>
      <c r="G143" s="1191">
        <v>2</v>
      </c>
      <c r="H143" s="724"/>
      <c r="I143" s="724"/>
      <c r="J143" s="966"/>
      <c r="K143" s="1188">
        <v>2025</v>
      </c>
      <c r="L143" s="1189"/>
      <c r="M143" s="1190"/>
      <c r="N143" s="1190"/>
      <c r="O143" s="1190"/>
      <c r="P143" s="1190"/>
      <c r="Q143" s="816"/>
      <c r="R143" s="925"/>
      <c r="S143" s="926"/>
      <c r="T143" s="820"/>
      <c r="U143" s="858"/>
      <c r="V143" s="859"/>
      <c r="W143" s="860"/>
      <c r="X143" s="861"/>
      <c r="Y143" s="862"/>
      <c r="Z143" s="863"/>
      <c r="AA143" s="864"/>
      <c r="AB143" s="865"/>
      <c r="AC143" s="866"/>
      <c r="AD143" s="867"/>
      <c r="AE143" s="868"/>
      <c r="AF143" s="869"/>
      <c r="AG143" s="870"/>
      <c r="AH143" s="816"/>
      <c r="AI143" s="862"/>
      <c r="AJ143" s="816"/>
      <c r="AK143" s="816"/>
      <c r="AL143" s="690"/>
    </row>
    <row r="144" s="691" customFormat="1" ht="24.75" customHeight="1">
      <c r="A144" s="702">
        <v>5</v>
      </c>
      <c r="B144" s="763" t="s">
        <v>502</v>
      </c>
      <c r="C144" s="723" t="s">
        <v>503</v>
      </c>
      <c r="D144" s="724">
        <v>1200</v>
      </c>
      <c r="E144" s="724"/>
      <c r="F144" s="763">
        <v>2026</v>
      </c>
      <c r="G144" s="725">
        <v>720</v>
      </c>
      <c r="H144" s="724"/>
      <c r="I144" s="724"/>
      <c r="J144" s="966" t="s">
        <v>504</v>
      </c>
      <c r="K144" s="1188">
        <v>2026</v>
      </c>
      <c r="L144" s="1189"/>
      <c r="M144" s="1190"/>
      <c r="N144" s="1190"/>
      <c r="O144" s="1190"/>
      <c r="P144" s="1190"/>
      <c r="Q144" s="816"/>
      <c r="R144" s="925"/>
      <c r="S144" s="926"/>
      <c r="T144" s="820"/>
      <c r="U144" s="858"/>
      <c r="V144" s="859"/>
      <c r="W144" s="860"/>
      <c r="X144" s="861"/>
      <c r="Y144" s="862"/>
      <c r="Z144" s="863"/>
      <c r="AA144" s="864"/>
      <c r="AB144" s="865"/>
      <c r="AC144" s="866"/>
      <c r="AD144" s="867"/>
      <c r="AE144" s="868"/>
      <c r="AF144" s="869"/>
      <c r="AG144" s="870"/>
      <c r="AH144" s="816"/>
      <c r="AI144" s="862"/>
      <c r="AJ144" s="816"/>
      <c r="AK144" s="816"/>
      <c r="AL144" s="690"/>
    </row>
    <row r="145" s="691" customFormat="1" ht="15.75" customHeight="1">
      <c r="A145" s="1086">
        <v>1</v>
      </c>
      <c r="B145" s="1085" t="s">
        <v>96</v>
      </c>
      <c r="C145" s="723"/>
      <c r="D145" s="763"/>
      <c r="E145" s="763"/>
      <c r="F145" s="763">
        <v>1</v>
      </c>
      <c r="G145" s="764">
        <f>G140</f>
        <v>20</v>
      </c>
      <c r="H145" s="763">
        <f>SUM(H139:H143)</f>
        <v>0</v>
      </c>
      <c r="I145" s="763">
        <v>0</v>
      </c>
      <c r="J145" s="966"/>
      <c r="K145" s="854"/>
      <c r="L145" s="855"/>
      <c r="M145" s="887"/>
      <c r="N145" s="887"/>
      <c r="O145" s="887"/>
      <c r="P145" s="887"/>
      <c r="Q145" s="816"/>
      <c r="R145" s="925"/>
      <c r="S145" s="926"/>
      <c r="T145" s="820"/>
      <c r="U145" s="858"/>
      <c r="V145" s="859"/>
      <c r="W145" s="860"/>
      <c r="X145" s="861"/>
      <c r="Y145" s="862"/>
      <c r="Z145" s="863"/>
      <c r="AA145" s="864"/>
      <c r="AB145" s="865"/>
      <c r="AC145" s="866"/>
      <c r="AD145" s="867"/>
      <c r="AE145" s="868"/>
      <c r="AF145" s="869"/>
      <c r="AG145" s="870"/>
      <c r="AH145" s="816"/>
      <c r="AI145" s="862"/>
      <c r="AJ145" s="816"/>
      <c r="AK145" s="816"/>
      <c r="AL145" s="690"/>
    </row>
    <row r="146" ht="21" customHeight="1">
      <c r="A146" s="1192" t="s">
        <v>144</v>
      </c>
      <c r="B146" s="1193"/>
      <c r="C146" s="1193"/>
      <c r="D146" s="1193"/>
      <c r="E146" s="1193"/>
      <c r="F146" s="1193"/>
      <c r="G146" s="1193"/>
      <c r="H146" s="1193"/>
      <c r="I146" s="1193"/>
      <c r="J146" s="1193"/>
      <c r="K146" s="1194"/>
      <c r="L146" s="944">
        <v>1</v>
      </c>
      <c r="M146" s="1029"/>
      <c r="N146" s="1029"/>
      <c r="O146" s="1029"/>
      <c r="P146" s="1029"/>
      <c r="Q146" s="828"/>
      <c r="R146" s="828"/>
      <c r="S146" s="829"/>
      <c r="T146" s="830"/>
      <c r="U146" s="1195"/>
      <c r="V146" s="1196"/>
      <c r="W146" s="1197"/>
      <c r="X146" s="1198"/>
      <c r="Y146" s="1199"/>
      <c r="Z146" s="1200"/>
      <c r="AA146" s="1201"/>
      <c r="AB146" s="1202"/>
      <c r="AC146" s="1203"/>
      <c r="AD146" s="1204"/>
      <c r="AE146" s="868"/>
      <c r="AF146" s="869"/>
      <c r="AG146" s="870"/>
      <c r="AH146" s="833"/>
      <c r="AI146" s="862"/>
      <c r="AJ146" s="833"/>
      <c r="AK146" s="833"/>
    </row>
    <row r="147" ht="28.5" customHeight="1">
      <c r="A147" s="790" t="s">
        <v>145</v>
      </c>
      <c r="B147" s="790"/>
      <c r="C147" s="790"/>
      <c r="D147" s="790"/>
      <c r="E147" s="790"/>
      <c r="F147" s="790"/>
      <c r="G147" s="790"/>
      <c r="H147" s="790"/>
      <c r="I147" s="790"/>
      <c r="J147" s="971"/>
      <c r="K147" s="943"/>
      <c r="L147" s="855"/>
      <c r="M147" s="887"/>
      <c r="N147" s="887"/>
      <c r="O147" s="887"/>
      <c r="P147" s="887"/>
      <c r="Q147" s="832"/>
      <c r="R147" s="832"/>
      <c r="S147" s="842"/>
      <c r="T147" s="775"/>
      <c r="U147" s="780"/>
      <c r="X147" s="843"/>
      <c r="Y147" s="844"/>
      <c r="Z147" s="809"/>
      <c r="AA147" s="845"/>
      <c r="AB147" s="846"/>
      <c r="AC147" s="847"/>
      <c r="AD147" s="848"/>
      <c r="AE147" s="849"/>
      <c r="AF147" s="758"/>
      <c r="AG147" s="850"/>
      <c r="AH147" s="852"/>
      <c r="AI147" s="844"/>
      <c r="AJ147" s="852"/>
      <c r="AK147" s="852"/>
    </row>
    <row r="148" ht="17.25" customHeight="1">
      <c r="A148" s="433">
        <v>1</v>
      </c>
      <c r="B148" s="775" t="s">
        <v>505</v>
      </c>
      <c r="C148" s="775" t="s">
        <v>506</v>
      </c>
      <c r="D148" s="433">
        <v>200</v>
      </c>
      <c r="E148" s="775"/>
      <c r="F148" s="433">
        <v>2024</v>
      </c>
      <c r="G148" s="1205">
        <v>40</v>
      </c>
      <c r="H148" s="433"/>
      <c r="I148" s="433"/>
      <c r="J148" s="433" t="s">
        <v>507</v>
      </c>
      <c r="K148" s="1206"/>
      <c r="L148" s="1207">
        <v>10</v>
      </c>
      <c r="M148" s="1208">
        <v>1</v>
      </c>
      <c r="N148" s="1208"/>
      <c r="O148" s="1208"/>
      <c r="P148" s="1208"/>
      <c r="Q148" s="832"/>
      <c r="R148" s="987">
        <v>1</v>
      </c>
      <c r="S148" s="926"/>
      <c r="T148" s="820">
        <v>1</v>
      </c>
      <c r="U148" s="858"/>
      <c r="V148" s="859"/>
      <c r="W148" s="860"/>
      <c r="X148" s="861"/>
      <c r="Y148" s="862"/>
      <c r="Z148" s="863"/>
      <c r="AA148" s="864"/>
      <c r="AB148" s="865"/>
      <c r="AC148" s="866"/>
      <c r="AD148" s="867"/>
      <c r="AE148" s="868"/>
      <c r="AF148" s="869"/>
      <c r="AG148" s="870"/>
      <c r="AH148" s="832"/>
      <c r="AI148" s="862"/>
      <c r="AJ148" s="832"/>
      <c r="AK148" s="832"/>
    </row>
    <row r="149">
      <c r="A149" s="790" t="s">
        <v>224</v>
      </c>
      <c r="B149" s="790"/>
      <c r="C149" s="790"/>
      <c r="D149" s="790"/>
      <c r="E149" s="790"/>
      <c r="F149" s="790"/>
      <c r="G149" s="790"/>
      <c r="H149" s="790"/>
      <c r="I149" s="790"/>
      <c r="J149" s="971"/>
      <c r="K149" s="943"/>
      <c r="L149" s="855"/>
      <c r="M149" s="887"/>
      <c r="N149" s="887"/>
      <c r="O149" s="887"/>
      <c r="P149" s="887"/>
      <c r="Q149" s="832"/>
      <c r="R149" s="987"/>
      <c r="S149" s="926"/>
      <c r="T149" s="820"/>
      <c r="U149" s="858"/>
      <c r="V149" s="859"/>
      <c r="W149" s="860"/>
      <c r="X149" s="861"/>
      <c r="Y149" s="862"/>
      <c r="Z149" s="863"/>
      <c r="AA149" s="864"/>
      <c r="AB149" s="865"/>
      <c r="AC149" s="866"/>
      <c r="AD149" s="867"/>
      <c r="AE149" s="868"/>
      <c r="AF149" s="869"/>
      <c r="AG149" s="870"/>
      <c r="AH149" s="832"/>
      <c r="AI149" s="862"/>
      <c r="AJ149" s="832"/>
      <c r="AK149" s="832"/>
    </row>
    <row r="150" ht="16.5" customHeight="1">
      <c r="A150" s="785">
        <v>1</v>
      </c>
      <c r="B150" s="784" t="s">
        <v>508</v>
      </c>
      <c r="C150" s="784" t="s">
        <v>170</v>
      </c>
      <c r="D150" s="785">
        <v>100</v>
      </c>
      <c r="E150" s="785"/>
      <c r="F150" s="785">
        <v>2024</v>
      </c>
      <c r="G150" s="786">
        <v>20</v>
      </c>
      <c r="H150" s="785"/>
      <c r="I150" s="785"/>
      <c r="J150" s="1209"/>
      <c r="K150" s="1210"/>
      <c r="L150" s="1211"/>
      <c r="M150" s="1212">
        <v>1</v>
      </c>
      <c r="N150" s="1212"/>
      <c r="O150" s="1212"/>
      <c r="P150" s="1212"/>
      <c r="Q150" s="832">
        <v>1</v>
      </c>
      <c r="R150" s="987"/>
      <c r="S150" s="926"/>
      <c r="T150" s="820"/>
      <c r="U150" s="858"/>
      <c r="V150" s="859">
        <v>1</v>
      </c>
      <c r="W150" s="860"/>
      <c r="X150" s="861"/>
      <c r="Y150" s="862"/>
      <c r="Z150" s="863"/>
      <c r="AA150" s="864"/>
      <c r="AB150" s="865"/>
      <c r="AC150" s="866"/>
      <c r="AD150" s="867"/>
      <c r="AE150" s="868"/>
      <c r="AF150" s="869"/>
      <c r="AG150" s="870"/>
      <c r="AH150" s="832"/>
      <c r="AI150" s="862"/>
      <c r="AJ150" s="832"/>
      <c r="AK150" s="832"/>
    </row>
    <row r="151" s="1213" customFormat="1" ht="12.75" customHeight="1">
      <c r="A151" s="1214">
        <v>2</v>
      </c>
      <c r="B151" s="1215" t="s">
        <v>96</v>
      </c>
      <c r="C151" s="1215"/>
      <c r="D151" s="1216">
        <f>D148</f>
        <v>200</v>
      </c>
      <c r="E151" s="1217"/>
      <c r="F151" s="1216">
        <v>2</v>
      </c>
      <c r="G151" s="1218">
        <f>G148+G150</f>
        <v>60</v>
      </c>
      <c r="H151" s="1216">
        <v>0</v>
      </c>
      <c r="I151" s="1216"/>
      <c r="J151" s="1219"/>
      <c r="K151" s="1220"/>
      <c r="L151" s="1221"/>
      <c r="M151" s="1222"/>
      <c r="N151" s="1222"/>
      <c r="O151" s="1222"/>
      <c r="P151" s="1222"/>
      <c r="Q151" s="904"/>
      <c r="R151" s="1223"/>
      <c r="S151" s="1224"/>
      <c r="T151" s="907"/>
      <c r="U151" s="908"/>
      <c r="V151" s="909"/>
      <c r="W151" s="910"/>
      <c r="X151" s="911"/>
      <c r="Y151" s="912"/>
      <c r="Z151" s="913"/>
      <c r="AA151" s="914"/>
      <c r="AB151" s="915"/>
      <c r="AC151" s="916"/>
      <c r="AD151" s="917"/>
      <c r="AE151" s="918"/>
      <c r="AF151" s="919"/>
      <c r="AG151" s="920"/>
      <c r="AH151" s="904"/>
      <c r="AI151" s="912"/>
      <c r="AJ151" s="904"/>
      <c r="AK151" s="904"/>
      <c r="AL151" s="921"/>
      <c r="AM151" s="1225"/>
    </row>
    <row r="152" ht="15.75" customHeight="1">
      <c r="A152" s="871" t="s">
        <v>155</v>
      </c>
      <c r="B152" s="872"/>
      <c r="C152" s="872"/>
      <c r="D152" s="872"/>
      <c r="E152" s="872"/>
      <c r="F152" s="872"/>
      <c r="G152" s="872"/>
      <c r="H152" s="872"/>
      <c r="I152" s="872"/>
      <c r="J152" s="872"/>
      <c r="K152" s="874"/>
      <c r="L152" s="944">
        <v>2</v>
      </c>
      <c r="M152" s="887"/>
      <c r="N152" s="887"/>
      <c r="O152" s="887"/>
      <c r="P152" s="887"/>
      <c r="Q152" s="832"/>
      <c r="R152" s="987"/>
      <c r="S152" s="926"/>
      <c r="T152" s="820"/>
      <c r="U152" s="858"/>
      <c r="V152" s="859"/>
      <c r="W152" s="860"/>
      <c r="X152" s="861"/>
      <c r="Y152" s="862"/>
      <c r="Z152" s="863"/>
      <c r="AA152" s="864"/>
      <c r="AB152" s="865"/>
      <c r="AC152" s="866"/>
      <c r="AD152" s="867"/>
      <c r="AE152" s="868"/>
      <c r="AF152" s="869"/>
      <c r="AG152" s="870"/>
      <c r="AH152" s="832"/>
      <c r="AI152" s="862"/>
      <c r="AJ152" s="832"/>
      <c r="AK152" s="832"/>
    </row>
    <row r="153" s="1097" customFormat="1" ht="15.75" customHeight="1">
      <c r="A153" s="923" t="s">
        <v>120</v>
      </c>
      <c r="B153" s="876"/>
      <c r="C153" s="876"/>
      <c r="D153" s="876"/>
      <c r="E153" s="876"/>
      <c r="F153" s="876"/>
      <c r="G153" s="876"/>
      <c r="H153" s="876"/>
      <c r="I153" s="876"/>
      <c r="J153" s="876"/>
      <c r="K153" s="924"/>
      <c r="L153" s="818"/>
      <c r="M153" s="819"/>
      <c r="N153" s="819"/>
      <c r="O153" s="819"/>
      <c r="P153" s="819"/>
      <c r="Q153" s="816"/>
      <c r="R153" s="816"/>
      <c r="S153" s="842"/>
      <c r="T153" s="820"/>
      <c r="U153" s="858"/>
      <c r="V153" s="859"/>
      <c r="W153" s="860"/>
      <c r="X153" s="861"/>
      <c r="Y153" s="862"/>
      <c r="Z153" s="863"/>
      <c r="AA153" s="864"/>
      <c r="AB153" s="865"/>
      <c r="AC153" s="866"/>
      <c r="AD153" s="867"/>
      <c r="AE153" s="868"/>
      <c r="AF153" s="869"/>
      <c r="AG153" s="870"/>
      <c r="AH153" s="816"/>
      <c r="AI153" s="862"/>
      <c r="AJ153" s="816"/>
      <c r="AK153" s="816"/>
      <c r="AL153" s="690"/>
      <c r="AM153" s="691"/>
      <c r="AN153" s="691"/>
      <c r="AO153" s="691"/>
    </row>
    <row r="154" ht="39.75" customHeight="1">
      <c r="A154" s="724">
        <v>1</v>
      </c>
      <c r="B154" s="723" t="s">
        <v>156</v>
      </c>
      <c r="C154" s="723" t="s">
        <v>157</v>
      </c>
      <c r="D154" s="724"/>
      <c r="E154" s="724" t="s">
        <v>509</v>
      </c>
      <c r="F154" s="724" t="s">
        <v>303</v>
      </c>
      <c r="G154" s="725">
        <v>7.9000000000000004</v>
      </c>
      <c r="H154" s="724"/>
      <c r="I154" s="724">
        <v>1</v>
      </c>
      <c r="J154" s="725" t="s">
        <v>510</v>
      </c>
      <c r="K154" s="1226"/>
      <c r="L154" s="818"/>
      <c r="M154" s="819"/>
      <c r="N154" s="819"/>
      <c r="O154" s="819"/>
      <c r="P154" s="819"/>
      <c r="Q154" s="832"/>
      <c r="R154" s="832"/>
      <c r="S154" s="842"/>
      <c r="T154" s="820"/>
      <c r="U154" s="858"/>
      <c r="V154" s="859"/>
      <c r="W154" s="860"/>
      <c r="X154" s="861"/>
      <c r="Y154" s="862"/>
      <c r="Z154" s="863"/>
      <c r="AA154" s="864"/>
      <c r="AB154" s="865"/>
      <c r="AC154" s="866"/>
      <c r="AD154" s="867"/>
      <c r="AE154" s="868"/>
      <c r="AF154" s="869"/>
      <c r="AG154" s="870"/>
      <c r="AH154" s="832"/>
      <c r="AI154" s="862"/>
      <c r="AJ154" s="832"/>
      <c r="AK154" s="832"/>
    </row>
    <row r="155" ht="25.5" customHeight="1">
      <c r="A155" s="724">
        <v>2</v>
      </c>
      <c r="B155" s="723" t="s">
        <v>511</v>
      </c>
      <c r="C155" s="723" t="s">
        <v>512</v>
      </c>
      <c r="D155" s="1227"/>
      <c r="E155" s="1227" t="s">
        <v>509</v>
      </c>
      <c r="F155" s="724" t="s">
        <v>513</v>
      </c>
      <c r="G155" s="725">
        <v>11.42</v>
      </c>
      <c r="H155" s="724">
        <v>3.4260000000000002</v>
      </c>
      <c r="I155" s="1228"/>
      <c r="J155" s="724" t="s">
        <v>514</v>
      </c>
      <c r="K155" s="854"/>
      <c r="L155" s="855"/>
      <c r="M155" s="887"/>
      <c r="N155" s="887"/>
      <c r="O155" s="887"/>
      <c r="P155" s="887"/>
      <c r="Q155" s="832"/>
      <c r="R155" s="987"/>
      <c r="S155" s="926"/>
      <c r="T155" s="820"/>
      <c r="U155" s="858"/>
      <c r="V155" s="859"/>
      <c r="W155" s="860"/>
      <c r="X155" s="861"/>
      <c r="Y155" s="862"/>
      <c r="Z155" s="863"/>
      <c r="AA155" s="864"/>
      <c r="AB155" s="865"/>
      <c r="AC155" s="866"/>
      <c r="AD155" s="867"/>
      <c r="AE155" s="868"/>
      <c r="AF155" s="869"/>
      <c r="AG155" s="870"/>
      <c r="AH155" s="832"/>
      <c r="AI155" s="862"/>
      <c r="AJ155" s="832"/>
      <c r="AK155" s="832"/>
    </row>
    <row r="156" s="691" customFormat="1" ht="18.75" customHeight="1">
      <c r="A156" s="724">
        <v>0</v>
      </c>
      <c r="B156" s="763" t="s">
        <v>45</v>
      </c>
      <c r="C156" s="762"/>
      <c r="D156" s="763"/>
      <c r="E156" s="763"/>
      <c r="F156" s="763">
        <v>0</v>
      </c>
      <c r="G156" s="764">
        <v>0</v>
      </c>
      <c r="H156" s="763">
        <v>0</v>
      </c>
      <c r="I156" s="821">
        <v>0</v>
      </c>
      <c r="J156" s="1015"/>
      <c r="K156" s="1229"/>
      <c r="L156" s="1230"/>
      <c r="M156" s="903"/>
      <c r="N156" s="903"/>
      <c r="O156" s="903"/>
      <c r="P156" s="903"/>
      <c r="Q156" s="816"/>
      <c r="R156" s="925"/>
      <c r="S156" s="926"/>
      <c r="T156" s="820"/>
      <c r="U156" s="858"/>
      <c r="V156" s="859"/>
      <c r="W156" s="860"/>
      <c r="X156" s="861"/>
      <c r="Y156" s="862"/>
      <c r="Z156" s="863"/>
      <c r="AA156" s="864"/>
      <c r="AB156" s="865"/>
      <c r="AC156" s="866"/>
      <c r="AD156" s="867"/>
      <c r="AE156" s="868"/>
      <c r="AF156" s="869"/>
      <c r="AG156" s="870"/>
      <c r="AH156" s="816"/>
      <c r="AI156" s="862"/>
      <c r="AJ156" s="816"/>
      <c r="AK156" s="816"/>
      <c r="AL156" s="690"/>
    </row>
    <row r="157" ht="24" customHeight="1">
      <c r="A157" s="1231" t="s">
        <v>158</v>
      </c>
      <c r="B157" s="1231"/>
      <c r="C157" s="1231"/>
      <c r="D157" s="1231"/>
      <c r="E157" s="1231"/>
      <c r="F157" s="1231"/>
      <c r="G157" s="1231"/>
      <c r="H157" s="1231"/>
      <c r="I157" s="1231"/>
      <c r="J157" s="871"/>
      <c r="K157" s="1232"/>
      <c r="L157" s="855"/>
      <c r="M157" s="887"/>
      <c r="N157" s="887"/>
      <c r="O157" s="887"/>
      <c r="P157" s="887"/>
      <c r="Q157" s="832"/>
      <c r="R157" s="987"/>
      <c r="S157" s="926"/>
      <c r="T157" s="820"/>
      <c r="U157" s="858"/>
      <c r="V157" s="859"/>
      <c r="W157" s="860"/>
      <c r="X157" s="861"/>
      <c r="Y157" s="862"/>
      <c r="Z157" s="863"/>
      <c r="AA157" s="864"/>
      <c r="AB157" s="865"/>
      <c r="AC157" s="866"/>
      <c r="AD157" s="867"/>
      <c r="AE157" s="868"/>
      <c r="AF157" s="869"/>
      <c r="AG157" s="870"/>
      <c r="AH157" s="832"/>
      <c r="AI157" s="862"/>
      <c r="AJ157" s="832"/>
      <c r="AK157" s="832"/>
    </row>
    <row r="158" s="691" customFormat="1">
      <c r="A158" s="853" t="s">
        <v>434</v>
      </c>
      <c r="B158" s="1074"/>
      <c r="C158" s="1074"/>
      <c r="D158" s="1074"/>
      <c r="E158" s="1074"/>
      <c r="F158" s="1074"/>
      <c r="G158" s="1074"/>
      <c r="H158" s="1074"/>
      <c r="I158" s="1074"/>
      <c r="J158" s="1074"/>
      <c r="K158" s="1075"/>
      <c r="L158" s="1233"/>
      <c r="M158" s="1182"/>
      <c r="N158" s="1182"/>
      <c r="O158" s="1182"/>
      <c r="P158" s="1182"/>
      <c r="Q158" s="816"/>
      <c r="R158" s="925"/>
      <c r="S158" s="926"/>
      <c r="T158" s="820"/>
      <c r="U158" s="858"/>
      <c r="V158" s="859"/>
      <c r="W158" s="860"/>
      <c r="X158" s="861"/>
      <c r="Y158" s="862"/>
      <c r="Z158" s="863"/>
      <c r="AA158" s="864"/>
      <c r="AB158" s="865"/>
      <c r="AC158" s="866"/>
      <c r="AD158" s="867"/>
      <c r="AE158" s="868"/>
      <c r="AF158" s="869"/>
      <c r="AG158" s="870"/>
      <c r="AH158" s="816"/>
      <c r="AI158" s="862"/>
      <c r="AJ158" s="816"/>
      <c r="AK158" s="816"/>
      <c r="AL158" s="690"/>
    </row>
    <row r="159" s="691" customFormat="1">
      <c r="A159" s="965">
        <v>1</v>
      </c>
      <c r="B159" s="1234" t="s">
        <v>515</v>
      </c>
      <c r="C159" s="1235" t="s">
        <v>516</v>
      </c>
      <c r="D159" s="724"/>
      <c r="E159" s="724"/>
      <c r="F159" s="1236" t="s">
        <v>517</v>
      </c>
      <c r="G159" s="725">
        <v>3</v>
      </c>
      <c r="H159" s="965"/>
      <c r="I159" s="965">
        <v>0</v>
      </c>
      <c r="J159" s="1237"/>
      <c r="K159" s="1238"/>
      <c r="L159" s="855"/>
      <c r="M159" s="887"/>
      <c r="N159" s="887"/>
      <c r="O159" s="887"/>
      <c r="P159" s="887"/>
      <c r="Q159" s="816"/>
      <c r="R159" s="925"/>
      <c r="S159" s="926"/>
      <c r="T159" s="820"/>
      <c r="U159" s="858"/>
      <c r="V159" s="859"/>
      <c r="W159" s="860"/>
      <c r="X159" s="861"/>
      <c r="Y159" s="862"/>
      <c r="Z159" s="863"/>
      <c r="AA159" s="864"/>
      <c r="AB159" s="865"/>
      <c r="AC159" s="866"/>
      <c r="AD159" s="867"/>
      <c r="AE159" s="868"/>
      <c r="AF159" s="869"/>
      <c r="AG159" s="870"/>
      <c r="AH159" s="816"/>
      <c r="AI159" s="862"/>
      <c r="AJ159" s="816"/>
      <c r="AK159" s="816"/>
      <c r="AL159" s="690"/>
    </row>
    <row r="160" s="691" customFormat="1" ht="25.5">
      <c r="A160" s="1118">
        <v>2</v>
      </c>
      <c r="B160" s="1239" t="s">
        <v>518</v>
      </c>
      <c r="C160" s="1240" t="s">
        <v>519</v>
      </c>
      <c r="D160" s="1116"/>
      <c r="E160" s="1116"/>
      <c r="F160" s="1241" t="s">
        <v>161</v>
      </c>
      <c r="G160" s="1242">
        <v>10</v>
      </c>
      <c r="H160" s="1241"/>
      <c r="I160" s="1241">
        <v>0</v>
      </c>
      <c r="J160" s="1243"/>
      <c r="K160" s="1244"/>
      <c r="L160" s="855"/>
      <c r="M160" s="887"/>
      <c r="N160" s="887"/>
      <c r="O160" s="887">
        <v>1</v>
      </c>
      <c r="P160" s="887"/>
      <c r="Q160" s="816"/>
      <c r="R160" s="925">
        <v>1</v>
      </c>
      <c r="S160" s="926"/>
      <c r="T160" s="820"/>
      <c r="U160" s="858"/>
      <c r="V160" s="859"/>
      <c r="W160" s="860"/>
      <c r="X160" s="861"/>
      <c r="Y160" s="862"/>
      <c r="Z160" s="863"/>
      <c r="AA160" s="864"/>
      <c r="AB160" s="865"/>
      <c r="AC160" s="866"/>
      <c r="AD160" s="867"/>
      <c r="AE160" s="868"/>
      <c r="AF160" s="869"/>
      <c r="AG160" s="870"/>
      <c r="AH160" s="816"/>
      <c r="AI160" s="862">
        <v>1</v>
      </c>
      <c r="AJ160" s="870"/>
      <c r="AK160" s="816"/>
      <c r="AL160" s="690">
        <v>1</v>
      </c>
    </row>
    <row r="161" s="691" customFormat="1" ht="59.25" customHeight="1">
      <c r="A161" s="1245">
        <v>3</v>
      </c>
      <c r="B161" s="1003" t="s">
        <v>164</v>
      </c>
      <c r="C161" s="843" t="s">
        <v>520</v>
      </c>
      <c r="D161" s="1004">
        <v>300000</v>
      </c>
      <c r="E161" s="1004"/>
      <c r="F161" s="1004" t="s">
        <v>66</v>
      </c>
      <c r="G161" s="1005">
        <v>400</v>
      </c>
      <c r="H161" s="1006"/>
      <c r="I161" s="1246">
        <v>10</v>
      </c>
      <c r="J161" s="1247"/>
      <c r="K161" s="1248"/>
      <c r="L161" s="1104">
        <v>50</v>
      </c>
      <c r="M161" s="1105">
        <v>1</v>
      </c>
      <c r="N161" s="1105"/>
      <c r="O161" s="1105"/>
      <c r="P161" s="1105"/>
      <c r="Q161" s="816"/>
      <c r="R161" s="925">
        <v>1</v>
      </c>
      <c r="S161" s="926"/>
      <c r="T161" s="820"/>
      <c r="U161" s="858"/>
      <c r="V161" s="859"/>
      <c r="W161" s="860"/>
      <c r="X161" s="861">
        <v>1</v>
      </c>
      <c r="Y161" s="862"/>
      <c r="Z161" s="863"/>
      <c r="AA161" s="864"/>
      <c r="AB161" s="865"/>
      <c r="AC161" s="866"/>
      <c r="AD161" s="867"/>
      <c r="AE161" s="868"/>
      <c r="AF161" s="869"/>
      <c r="AG161" s="870"/>
      <c r="AH161" s="816"/>
      <c r="AI161" s="862"/>
      <c r="AJ161" s="816"/>
      <c r="AK161" s="816"/>
      <c r="AL161" s="690"/>
    </row>
    <row r="162" s="691" customFormat="1" ht="34.5" customHeight="1">
      <c r="A162" s="1118">
        <v>4</v>
      </c>
      <c r="B162" s="1249" t="s">
        <v>164</v>
      </c>
      <c r="C162" s="845" t="s">
        <v>255</v>
      </c>
      <c r="D162" s="888"/>
      <c r="E162" s="888"/>
      <c r="F162" s="888">
        <v>2024</v>
      </c>
      <c r="G162" s="889">
        <v>22</v>
      </c>
      <c r="H162" s="1250"/>
      <c r="I162" s="1251"/>
      <c r="J162" s="1252"/>
      <c r="K162" s="1253"/>
      <c r="L162" s="1104">
        <v>20</v>
      </c>
      <c r="M162" s="1105"/>
      <c r="N162" s="1105"/>
      <c r="O162" s="1105"/>
      <c r="P162" s="1548">
        <v>1</v>
      </c>
      <c r="Q162" s="816">
        <v>1</v>
      </c>
      <c r="R162" s="925"/>
      <c r="S162" s="926"/>
      <c r="T162" s="820"/>
      <c r="U162" s="858"/>
      <c r="V162" s="859"/>
      <c r="W162" s="860"/>
      <c r="X162" s="861"/>
      <c r="Y162" s="862"/>
      <c r="Z162" s="863"/>
      <c r="AA162" s="864">
        <v>1</v>
      </c>
      <c r="AB162" s="865"/>
      <c r="AC162" s="866"/>
      <c r="AD162" s="867"/>
      <c r="AE162" s="868"/>
      <c r="AF162" s="869"/>
      <c r="AG162" s="870"/>
      <c r="AH162" s="816"/>
      <c r="AI162" s="862"/>
      <c r="AJ162" s="816"/>
      <c r="AK162" s="816"/>
      <c r="AL162" s="690"/>
    </row>
    <row r="163" s="691" customFormat="1" ht="16.5" customHeight="1">
      <c r="A163" s="1124">
        <v>5</v>
      </c>
      <c r="B163" s="1254" t="s">
        <v>167</v>
      </c>
      <c r="C163" s="784" t="s">
        <v>168</v>
      </c>
      <c r="D163" s="785">
        <v>300</v>
      </c>
      <c r="E163" s="785"/>
      <c r="F163" s="785" t="s">
        <v>66</v>
      </c>
      <c r="G163" s="786">
        <v>15</v>
      </c>
      <c r="H163" s="1124"/>
      <c r="I163" s="1255"/>
      <c r="J163" s="1256"/>
      <c r="K163" s="1257"/>
      <c r="L163" s="1104">
        <v>15</v>
      </c>
      <c r="M163" s="1105">
        <v>1</v>
      </c>
      <c r="N163" s="1105"/>
      <c r="O163" s="1105"/>
      <c r="P163" s="1105"/>
      <c r="Q163" s="816"/>
      <c r="R163" s="925">
        <v>1</v>
      </c>
      <c r="S163" s="926"/>
      <c r="T163" s="820"/>
      <c r="U163" s="858"/>
      <c r="V163" s="859">
        <v>1</v>
      </c>
      <c r="W163" s="860"/>
      <c r="X163" s="861"/>
      <c r="Y163" s="862"/>
      <c r="Z163" s="863"/>
      <c r="AA163" s="864"/>
      <c r="AB163" s="865"/>
      <c r="AC163" s="866"/>
      <c r="AD163" s="867"/>
      <c r="AE163" s="868"/>
      <c r="AF163" s="869"/>
      <c r="AG163" s="870"/>
      <c r="AH163" s="816"/>
      <c r="AI163" s="862"/>
      <c r="AJ163" s="816"/>
      <c r="AK163" s="816"/>
      <c r="AL163" s="690"/>
    </row>
    <row r="164" s="691" customFormat="1" ht="25.5">
      <c r="A164" s="1118">
        <v>6</v>
      </c>
      <c r="B164" s="1258" t="s">
        <v>257</v>
      </c>
      <c r="C164" s="1080" t="s">
        <v>521</v>
      </c>
      <c r="D164" s="888"/>
      <c r="E164" s="888"/>
      <c r="F164" s="1259" t="s">
        <v>161</v>
      </c>
      <c r="G164" s="1260">
        <v>15</v>
      </c>
      <c r="H164" s="1259">
        <v>10</v>
      </c>
      <c r="I164" s="1259">
        <v>2</v>
      </c>
      <c r="J164" s="1252"/>
      <c r="K164" s="1253"/>
      <c r="L164" s="1104">
        <v>90</v>
      </c>
      <c r="M164" s="1105"/>
      <c r="N164" s="1105"/>
      <c r="O164" s="1105"/>
      <c r="P164" s="1548">
        <v>1</v>
      </c>
      <c r="Q164" s="816"/>
      <c r="R164" s="925">
        <v>1</v>
      </c>
      <c r="S164" s="926"/>
      <c r="T164" s="820"/>
      <c r="U164" s="858"/>
      <c r="V164" s="859"/>
      <c r="W164" s="860"/>
      <c r="X164" s="861"/>
      <c r="Y164" s="862"/>
      <c r="Z164" s="863"/>
      <c r="AA164" s="864">
        <v>1</v>
      </c>
      <c r="AB164" s="865"/>
      <c r="AC164" s="866"/>
      <c r="AD164" s="867"/>
      <c r="AE164" s="868"/>
      <c r="AF164" s="869"/>
      <c r="AG164" s="870"/>
      <c r="AH164" s="816"/>
      <c r="AI164" s="862"/>
      <c r="AJ164" s="816"/>
      <c r="AK164" s="816"/>
      <c r="AL164" s="690"/>
    </row>
    <row r="165" s="691" customFormat="1">
      <c r="A165" s="1261">
        <v>7</v>
      </c>
      <c r="B165" s="1262" t="s">
        <v>169</v>
      </c>
      <c r="C165" s="737" t="s">
        <v>522</v>
      </c>
      <c r="D165" s="738"/>
      <c r="E165" s="738"/>
      <c r="F165" s="738" t="s">
        <v>66</v>
      </c>
      <c r="G165" s="739">
        <v>10</v>
      </c>
      <c r="H165" s="1261"/>
      <c r="I165" s="1263"/>
      <c r="J165" s="1264"/>
      <c r="K165" s="1265"/>
      <c r="L165" s="1104">
        <v>50</v>
      </c>
      <c r="M165" s="1105"/>
      <c r="N165" s="1105"/>
      <c r="O165" s="1105">
        <v>1</v>
      </c>
      <c r="P165" s="1105"/>
      <c r="Q165" s="816"/>
      <c r="R165" s="925">
        <v>1</v>
      </c>
      <c r="S165" s="926"/>
      <c r="T165" s="820"/>
      <c r="U165" s="858"/>
      <c r="V165" s="859"/>
      <c r="W165" s="860"/>
      <c r="X165" s="861"/>
      <c r="Y165" s="862"/>
      <c r="Z165" s="863"/>
      <c r="AA165" s="864"/>
      <c r="AB165" s="865"/>
      <c r="AC165" s="866"/>
      <c r="AD165" s="867"/>
      <c r="AE165" s="868">
        <v>1</v>
      </c>
      <c r="AF165" s="869"/>
      <c r="AG165" s="870"/>
      <c r="AH165" s="816"/>
      <c r="AI165" s="862"/>
      <c r="AJ165" s="816"/>
      <c r="AK165" s="816"/>
      <c r="AL165" s="690"/>
    </row>
    <row r="166" s="691" customFormat="1" ht="21.75" customHeight="1">
      <c r="A166" s="965">
        <v>8</v>
      </c>
      <c r="B166" s="1266" t="s">
        <v>523</v>
      </c>
      <c r="C166" s="1235" t="s">
        <v>524</v>
      </c>
      <c r="D166" s="724"/>
      <c r="E166" s="724"/>
      <c r="F166" s="1236" t="s">
        <v>433</v>
      </c>
      <c r="G166" s="1267">
        <v>5.7000000000000002</v>
      </c>
      <c r="H166" s="1236">
        <v>4</v>
      </c>
      <c r="I166" s="1236">
        <v>1</v>
      </c>
      <c r="J166" s="1237"/>
      <c r="K166" s="1238"/>
      <c r="L166" s="855"/>
      <c r="M166" s="887"/>
      <c r="N166" s="887"/>
      <c r="O166" s="887"/>
      <c r="P166" s="887"/>
      <c r="Q166" s="816"/>
      <c r="R166" s="925"/>
      <c r="S166" s="926"/>
      <c r="T166" s="820"/>
      <c r="U166" s="858"/>
      <c r="V166" s="859"/>
      <c r="W166" s="860"/>
      <c r="X166" s="861"/>
      <c r="Y166" s="862"/>
      <c r="Z166" s="863"/>
      <c r="AA166" s="864"/>
      <c r="AB166" s="865"/>
      <c r="AC166" s="866"/>
      <c r="AD166" s="867"/>
      <c r="AE166" s="868"/>
      <c r="AF166" s="869"/>
      <c r="AG166" s="870"/>
      <c r="AH166" s="820"/>
      <c r="AI166" s="862"/>
      <c r="AJ166" s="820"/>
      <c r="AK166" s="820"/>
      <c r="AL166" s="690"/>
    </row>
    <row r="167" ht="27.75" customHeight="1">
      <c r="A167" s="965">
        <v>9</v>
      </c>
      <c r="B167" s="1234" t="s">
        <v>162</v>
      </c>
      <c r="C167" s="1235" t="s">
        <v>163</v>
      </c>
      <c r="D167" s="724"/>
      <c r="E167" s="724"/>
      <c r="F167" s="1236" t="s">
        <v>433</v>
      </c>
      <c r="G167" s="1267">
        <v>21.699999999999999</v>
      </c>
      <c r="H167" s="1236">
        <v>4</v>
      </c>
      <c r="I167" s="1236">
        <v>1</v>
      </c>
      <c r="J167" s="1237"/>
      <c r="K167" s="1238"/>
      <c r="L167" s="855"/>
      <c r="M167" s="887"/>
      <c r="N167" s="887"/>
      <c r="O167" s="887"/>
      <c r="P167" s="887"/>
      <c r="Q167" s="832"/>
      <c r="R167" s="987"/>
      <c r="S167" s="926"/>
      <c r="T167" s="820"/>
      <c r="U167" s="858"/>
      <c r="V167" s="859"/>
      <c r="W167" s="860"/>
      <c r="X167" s="861"/>
      <c r="Y167" s="862"/>
      <c r="Z167" s="863"/>
      <c r="AA167" s="864"/>
      <c r="AB167" s="865"/>
      <c r="AC167" s="866"/>
      <c r="AD167" s="867"/>
      <c r="AE167" s="868"/>
      <c r="AF167" s="869"/>
      <c r="AG167" s="870"/>
      <c r="AH167" s="832"/>
      <c r="AI167" s="862"/>
      <c r="AJ167" s="832"/>
      <c r="AK167" s="832"/>
    </row>
    <row r="168" ht="25.5">
      <c r="A168" s="965">
        <v>10</v>
      </c>
      <c r="B168" s="1234" t="s">
        <v>525</v>
      </c>
      <c r="C168" s="1235" t="s">
        <v>526</v>
      </c>
      <c r="D168" s="724"/>
      <c r="E168" s="724"/>
      <c r="F168" s="1268" t="s">
        <v>527</v>
      </c>
      <c r="G168" s="1269">
        <v>5.7000000000000002</v>
      </c>
      <c r="H168" s="1236">
        <v>4</v>
      </c>
      <c r="I168" s="1236">
        <v>1</v>
      </c>
      <c r="J168" s="1237"/>
      <c r="K168" s="1238"/>
      <c r="L168" s="855"/>
      <c r="M168" s="887"/>
      <c r="N168" s="887"/>
      <c r="O168" s="887"/>
      <c r="P168" s="887"/>
      <c r="Q168" s="832"/>
      <c r="R168" s="987"/>
      <c r="S168" s="926"/>
      <c r="T168" s="820"/>
      <c r="U168" s="858"/>
      <c r="V168" s="859"/>
      <c r="W168" s="860"/>
      <c r="X168" s="861"/>
      <c r="Y168" s="862"/>
      <c r="Z168" s="863"/>
      <c r="AA168" s="864"/>
      <c r="AB168" s="865"/>
      <c r="AC168" s="866"/>
      <c r="AD168" s="867"/>
      <c r="AE168" s="868"/>
      <c r="AF168" s="869"/>
      <c r="AG168" s="870"/>
      <c r="AH168" s="832"/>
      <c r="AI168" s="862"/>
      <c r="AJ168" s="832"/>
      <c r="AK168" s="832"/>
    </row>
    <row r="169" s="691" customFormat="1" ht="26.25" customHeight="1">
      <c r="A169" s="965">
        <v>11</v>
      </c>
      <c r="B169" s="1270" t="s">
        <v>528</v>
      </c>
      <c r="C169" s="1271" t="s">
        <v>529</v>
      </c>
      <c r="D169" s="1272"/>
      <c r="E169" s="1272" t="s">
        <v>495</v>
      </c>
      <c r="F169" s="1272" t="s">
        <v>433</v>
      </c>
      <c r="G169" s="1273">
        <v>5.5</v>
      </c>
      <c r="H169" s="1274"/>
      <c r="I169" s="1275">
        <v>2</v>
      </c>
      <c r="J169" s="1276"/>
      <c r="K169" s="1277"/>
      <c r="L169" s="1104">
        <v>30</v>
      </c>
      <c r="M169" s="1105"/>
      <c r="N169" s="1105"/>
      <c r="O169" s="1105"/>
      <c r="P169" s="1105"/>
      <c r="Q169" s="832"/>
      <c r="R169" s="987"/>
      <c r="S169" s="926"/>
      <c r="T169" s="820"/>
      <c r="U169" s="858"/>
      <c r="V169" s="859"/>
      <c r="W169" s="860"/>
      <c r="X169" s="861"/>
      <c r="Y169" s="862"/>
      <c r="Z169" s="863"/>
      <c r="AA169" s="864"/>
      <c r="AB169" s="865"/>
      <c r="AC169" s="866"/>
      <c r="AD169" s="867"/>
      <c r="AE169" s="868"/>
      <c r="AF169" s="869"/>
      <c r="AG169" s="870"/>
      <c r="AH169" s="832"/>
      <c r="AI169" s="862"/>
      <c r="AJ169" s="832"/>
      <c r="AK169" s="832"/>
      <c r="AL169" s="669"/>
      <c r="AM169" s="660"/>
    </row>
    <row r="170">
      <c r="A170" s="965">
        <v>12</v>
      </c>
      <c r="B170" s="1234" t="s">
        <v>159</v>
      </c>
      <c r="C170" s="1235" t="s">
        <v>160</v>
      </c>
      <c r="D170" s="724"/>
      <c r="E170" s="724"/>
      <c r="F170" s="1236" t="s">
        <v>433</v>
      </c>
      <c r="G170" s="1267">
        <v>30</v>
      </c>
      <c r="H170" s="1236">
        <v>4</v>
      </c>
      <c r="I170" s="1236">
        <v>5</v>
      </c>
      <c r="J170" s="1237"/>
      <c r="K170" s="1238"/>
      <c r="L170" s="855"/>
      <c r="M170" s="887"/>
      <c r="N170" s="887"/>
      <c r="O170" s="887"/>
      <c r="P170" s="887"/>
      <c r="Q170" s="832"/>
      <c r="R170" s="987"/>
      <c r="S170" s="926"/>
      <c r="T170" s="820"/>
      <c r="U170" s="858"/>
      <c r="V170" s="859"/>
      <c r="W170" s="860"/>
      <c r="X170" s="861"/>
      <c r="Y170" s="862"/>
      <c r="Z170" s="863"/>
      <c r="AA170" s="864"/>
      <c r="AB170" s="865"/>
      <c r="AC170" s="866"/>
      <c r="AD170" s="867"/>
      <c r="AE170" s="868"/>
      <c r="AF170" s="869"/>
      <c r="AG170" s="870"/>
      <c r="AH170" s="832"/>
      <c r="AI170" s="862"/>
      <c r="AJ170" s="832"/>
      <c r="AK170" s="832"/>
    </row>
    <row r="171">
      <c r="A171" s="965">
        <v>13</v>
      </c>
      <c r="B171" s="1234" t="s">
        <v>530</v>
      </c>
      <c r="C171" s="1235" t="s">
        <v>531</v>
      </c>
      <c r="D171" s="724"/>
      <c r="E171" s="724"/>
      <c r="F171" s="1236" t="s">
        <v>433</v>
      </c>
      <c r="G171" s="1267">
        <v>30</v>
      </c>
      <c r="H171" s="1236">
        <v>0</v>
      </c>
      <c r="I171" s="1236">
        <v>0</v>
      </c>
      <c r="J171" s="1237"/>
      <c r="K171" s="1238"/>
      <c r="L171" s="855"/>
      <c r="M171" s="887"/>
      <c r="N171" s="887"/>
      <c r="O171" s="887"/>
      <c r="P171" s="887"/>
      <c r="Q171" s="832"/>
      <c r="R171" s="987"/>
      <c r="S171" s="926"/>
      <c r="T171" s="820"/>
      <c r="U171" s="858"/>
      <c r="V171" s="859"/>
      <c r="W171" s="860"/>
      <c r="X171" s="861"/>
      <c r="Y171" s="862"/>
      <c r="Z171" s="863"/>
      <c r="AA171" s="864"/>
      <c r="AB171" s="865"/>
      <c r="AC171" s="866"/>
      <c r="AD171" s="867"/>
      <c r="AE171" s="868"/>
      <c r="AF171" s="869"/>
      <c r="AG171" s="870"/>
      <c r="AH171" s="832"/>
      <c r="AI171" s="862"/>
      <c r="AJ171" s="832"/>
      <c r="AK171" s="832"/>
    </row>
    <row r="172" s="1278" customFormat="1" ht="33.75" customHeight="1">
      <c r="A172" s="965">
        <v>14</v>
      </c>
      <c r="B172" s="1279" t="s">
        <v>532</v>
      </c>
      <c r="C172" s="1271" t="s">
        <v>533</v>
      </c>
      <c r="D172" s="1272"/>
      <c r="E172" s="724"/>
      <c r="F172" s="724" t="s">
        <v>237</v>
      </c>
      <c r="G172" s="725">
        <v>70</v>
      </c>
      <c r="H172" s="965">
        <v>30</v>
      </c>
      <c r="I172" s="2">
        <v>64</v>
      </c>
      <c r="J172" s="1237"/>
      <c r="K172" s="1238"/>
      <c r="L172" s="855"/>
      <c r="M172" s="887"/>
      <c r="N172" s="887"/>
      <c r="O172" s="887"/>
      <c r="P172" s="887"/>
      <c r="Q172" s="1280"/>
      <c r="R172" s="1281"/>
      <c r="S172" s="1282"/>
      <c r="T172" s="1283"/>
      <c r="U172" s="1284"/>
      <c r="V172" s="1285"/>
      <c r="W172" s="1286"/>
      <c r="X172" s="1287"/>
      <c r="Y172" s="1288"/>
      <c r="Z172" s="1289"/>
      <c r="AA172" s="1290"/>
      <c r="AB172" s="1291"/>
      <c r="AC172" s="1292"/>
      <c r="AD172" s="1293"/>
      <c r="AE172" s="1294"/>
      <c r="AF172" s="1295"/>
      <c r="AG172" s="1296"/>
      <c r="AH172" s="1280"/>
      <c r="AI172" s="1288"/>
      <c r="AJ172" s="1280"/>
      <c r="AK172" s="1280"/>
      <c r="AL172" s="1297"/>
    </row>
    <row r="173" ht="51.75" customHeight="1">
      <c r="A173" s="965">
        <v>15</v>
      </c>
      <c r="B173" s="1279" t="s">
        <v>534</v>
      </c>
      <c r="C173" s="723" t="s">
        <v>535</v>
      </c>
      <c r="D173" s="724"/>
      <c r="E173" s="724"/>
      <c r="F173" s="724" t="s">
        <v>237</v>
      </c>
      <c r="G173" s="725">
        <v>20</v>
      </c>
      <c r="H173" s="965"/>
      <c r="I173" s="1268">
        <v>10</v>
      </c>
      <c r="J173" s="1237"/>
      <c r="K173" s="1238"/>
      <c r="L173" s="855"/>
      <c r="M173" s="887"/>
      <c r="N173" s="887"/>
      <c r="O173" s="887"/>
      <c r="P173" s="887"/>
      <c r="Q173" s="832"/>
      <c r="R173" s="987"/>
      <c r="S173" s="926"/>
      <c r="T173" s="820"/>
      <c r="U173" s="858"/>
      <c r="V173" s="859"/>
      <c r="W173" s="860"/>
      <c r="X173" s="861"/>
      <c r="Y173" s="862"/>
      <c r="Z173" s="863"/>
      <c r="AA173" s="864"/>
      <c r="AB173" s="865"/>
      <c r="AC173" s="866"/>
      <c r="AD173" s="867"/>
      <c r="AE173" s="868"/>
      <c r="AF173" s="869"/>
      <c r="AG173" s="870"/>
      <c r="AH173" s="832"/>
      <c r="AI173" s="862"/>
      <c r="AJ173" s="832"/>
      <c r="AK173" s="832"/>
    </row>
    <row r="174" ht="39.75" customHeight="1">
      <c r="A174" s="965">
        <v>16</v>
      </c>
      <c r="B174" s="1298" t="s">
        <v>536</v>
      </c>
      <c r="C174" s="1235" t="s">
        <v>537</v>
      </c>
      <c r="D174" s="724"/>
      <c r="E174" s="724">
        <v>3000</v>
      </c>
      <c r="F174" s="724" t="s">
        <v>467</v>
      </c>
      <c r="G174" s="725">
        <v>20</v>
      </c>
      <c r="H174" s="965"/>
      <c r="I174" s="1268"/>
      <c r="J174" s="1237"/>
      <c r="K174" s="1238"/>
      <c r="L174" s="855"/>
      <c r="M174" s="887"/>
      <c r="N174" s="887"/>
      <c r="O174" s="887"/>
      <c r="P174" s="887"/>
      <c r="Q174" s="832"/>
      <c r="R174" s="987"/>
      <c r="S174" s="926"/>
      <c r="T174" s="820"/>
      <c r="U174" s="858"/>
      <c r="V174" s="859"/>
      <c r="W174" s="860"/>
      <c r="X174" s="861"/>
      <c r="Y174" s="862"/>
      <c r="Z174" s="863"/>
      <c r="AA174" s="864"/>
      <c r="AB174" s="865"/>
      <c r="AC174" s="866"/>
      <c r="AD174" s="867"/>
      <c r="AE174" s="868"/>
      <c r="AF174" s="869"/>
      <c r="AG174" s="870"/>
      <c r="AH174" s="832"/>
      <c r="AI174" s="862"/>
      <c r="AJ174" s="832"/>
      <c r="AK174" s="832"/>
    </row>
    <row r="175">
      <c r="A175" s="965">
        <v>17</v>
      </c>
      <c r="B175" s="1279" t="s">
        <v>538</v>
      </c>
      <c r="C175" s="1235" t="s">
        <v>539</v>
      </c>
      <c r="D175" s="724"/>
      <c r="E175" s="724"/>
      <c r="F175" s="724" t="s">
        <v>303</v>
      </c>
      <c r="G175" s="725">
        <v>4.4450000000000003</v>
      </c>
      <c r="H175" s="965">
        <v>4</v>
      </c>
      <c r="I175" s="1268">
        <v>1</v>
      </c>
      <c r="J175" s="1237"/>
      <c r="K175" s="1238"/>
      <c r="L175" s="855"/>
      <c r="M175" s="887"/>
      <c r="N175" s="887"/>
      <c r="O175" s="887"/>
      <c r="P175" s="887"/>
      <c r="Q175" s="832"/>
      <c r="R175" s="987"/>
      <c r="S175" s="926"/>
      <c r="T175" s="820"/>
      <c r="U175" s="858"/>
      <c r="V175" s="859"/>
      <c r="W175" s="860"/>
      <c r="X175" s="861"/>
      <c r="Y175" s="862"/>
      <c r="Z175" s="863"/>
      <c r="AA175" s="864"/>
      <c r="AB175" s="865"/>
      <c r="AC175" s="866"/>
      <c r="AD175" s="867"/>
      <c r="AE175" s="868"/>
      <c r="AF175" s="869"/>
      <c r="AG175" s="870"/>
      <c r="AH175" s="832"/>
      <c r="AI175" s="862"/>
      <c r="AJ175" s="832"/>
      <c r="AK175" s="832"/>
    </row>
    <row r="176">
      <c r="A176" s="965">
        <v>18</v>
      </c>
      <c r="B176" s="1279" t="s">
        <v>540</v>
      </c>
      <c r="C176" s="1235" t="s">
        <v>541</v>
      </c>
      <c r="D176" s="724"/>
      <c r="E176" s="724"/>
      <c r="F176" s="724" t="s">
        <v>303</v>
      </c>
      <c r="G176" s="725">
        <v>5.7000000000000002</v>
      </c>
      <c r="H176" s="965">
        <v>4</v>
      </c>
      <c r="I176" s="1268">
        <v>1</v>
      </c>
      <c r="J176" s="1237"/>
      <c r="K176" s="1238"/>
      <c r="L176" s="855"/>
      <c r="M176" s="887"/>
      <c r="N176" s="887"/>
      <c r="O176" s="887"/>
      <c r="P176" s="887"/>
      <c r="Q176" s="832"/>
      <c r="R176" s="987"/>
      <c r="S176" s="926"/>
      <c r="T176" s="820"/>
      <c r="U176" s="858"/>
      <c r="V176" s="859"/>
      <c r="W176" s="860"/>
      <c r="X176" s="861"/>
      <c r="Y176" s="862"/>
      <c r="Z176" s="863"/>
      <c r="AA176" s="864"/>
      <c r="AB176" s="865"/>
      <c r="AC176" s="866"/>
      <c r="AD176" s="867"/>
      <c r="AE176" s="868"/>
      <c r="AF176" s="869"/>
      <c r="AG176" s="870"/>
      <c r="AH176" s="832"/>
      <c r="AI176" s="862"/>
      <c r="AJ176" s="832"/>
      <c r="AK176" s="832"/>
    </row>
    <row r="177">
      <c r="A177" s="965">
        <v>19</v>
      </c>
      <c r="B177" s="1279" t="s">
        <v>542</v>
      </c>
      <c r="C177" s="1235" t="s">
        <v>302</v>
      </c>
      <c r="D177" s="724"/>
      <c r="E177" s="724"/>
      <c r="F177" s="724" t="s">
        <v>303</v>
      </c>
      <c r="G177" s="725">
        <v>14.300000000000001</v>
      </c>
      <c r="H177" s="965">
        <v>10</v>
      </c>
      <c r="I177" s="1268"/>
      <c r="J177" s="1237"/>
      <c r="K177" s="1238"/>
      <c r="L177" s="855"/>
      <c r="M177" s="887"/>
      <c r="N177" s="887"/>
      <c r="O177" s="887"/>
      <c r="P177" s="887"/>
      <c r="Q177" s="832"/>
      <c r="R177" s="987"/>
      <c r="S177" s="926"/>
      <c r="T177" s="820"/>
      <c r="U177" s="858"/>
      <c r="V177" s="859"/>
      <c r="W177" s="860"/>
      <c r="X177" s="861"/>
      <c r="Y177" s="862"/>
      <c r="Z177" s="863"/>
      <c r="AA177" s="864"/>
      <c r="AB177" s="865"/>
      <c r="AC177" s="866"/>
      <c r="AD177" s="867"/>
      <c r="AE177" s="868"/>
      <c r="AF177" s="869"/>
      <c r="AG177" s="870"/>
      <c r="AH177" s="832"/>
      <c r="AI177" s="862"/>
      <c r="AJ177" s="832"/>
      <c r="AK177" s="832"/>
    </row>
    <row r="178" ht="25.5">
      <c r="A178" s="965">
        <v>20</v>
      </c>
      <c r="B178" s="1234" t="s">
        <v>169</v>
      </c>
      <c r="C178" s="1235" t="s">
        <v>543</v>
      </c>
      <c r="D178" s="724">
        <v>1000</v>
      </c>
      <c r="E178" s="724"/>
      <c r="F178" s="724" t="s">
        <v>544</v>
      </c>
      <c r="G178" s="725">
        <v>500</v>
      </c>
      <c r="H178" s="965"/>
      <c r="I178" s="1268">
        <v>10</v>
      </c>
      <c r="J178" s="1237"/>
      <c r="K178" s="1238"/>
      <c r="L178" s="855"/>
      <c r="M178" s="887"/>
      <c r="N178" s="887"/>
      <c r="O178" s="887"/>
      <c r="P178" s="887"/>
      <c r="Q178" s="832"/>
      <c r="R178" s="987"/>
      <c r="S178" s="926"/>
      <c r="T178" s="820"/>
      <c r="U178" s="858"/>
      <c r="V178" s="859"/>
      <c r="W178" s="860"/>
      <c r="X178" s="861"/>
      <c r="Y178" s="862"/>
      <c r="Z178" s="863"/>
      <c r="AA178" s="864"/>
      <c r="AB178" s="865"/>
      <c r="AC178" s="866"/>
      <c r="AD178" s="867"/>
      <c r="AE178" s="868"/>
      <c r="AF178" s="869"/>
      <c r="AG178" s="870"/>
      <c r="AH178" s="832"/>
      <c r="AI178" s="862"/>
      <c r="AJ178" s="832"/>
      <c r="AK178" s="832"/>
    </row>
    <row r="179" s="1097" customFormat="1" ht="25.5">
      <c r="A179" s="965">
        <v>21</v>
      </c>
      <c r="B179" s="1234" t="s">
        <v>545</v>
      </c>
      <c r="C179" s="1235" t="s">
        <v>546</v>
      </c>
      <c r="D179" s="184"/>
      <c r="E179" s="184"/>
      <c r="F179" s="1236" t="s">
        <v>547</v>
      </c>
      <c r="G179" s="1299">
        <v>210</v>
      </c>
      <c r="H179" s="1300">
        <v>200</v>
      </c>
      <c r="I179" s="1300">
        <v>15</v>
      </c>
      <c r="J179" s="1237"/>
      <c r="K179" s="1238"/>
      <c r="L179" s="855"/>
      <c r="M179" s="887"/>
      <c r="N179" s="887"/>
      <c r="O179" s="887"/>
      <c r="P179" s="887"/>
      <c r="Q179" s="832"/>
      <c r="R179" s="987"/>
      <c r="S179" s="926"/>
      <c r="T179" s="820"/>
      <c r="U179" s="858"/>
      <c r="V179" s="859"/>
      <c r="W179" s="860"/>
      <c r="X179" s="861"/>
      <c r="Y179" s="862"/>
      <c r="Z179" s="863"/>
      <c r="AA179" s="864"/>
      <c r="AB179" s="865"/>
      <c r="AC179" s="866"/>
      <c r="AD179" s="867"/>
      <c r="AE179" s="868"/>
      <c r="AF179" s="869"/>
      <c r="AG179" s="870"/>
      <c r="AH179" s="832"/>
      <c r="AI179" s="862"/>
      <c r="AJ179" s="832"/>
      <c r="AK179" s="832"/>
      <c r="AL179" s="669"/>
      <c r="AM179" s="660"/>
    </row>
    <row r="180">
      <c r="A180" s="965">
        <v>22</v>
      </c>
      <c r="B180" s="1301" t="s">
        <v>548</v>
      </c>
      <c r="C180" s="1302" t="s">
        <v>549</v>
      </c>
      <c r="D180" s="724"/>
      <c r="E180" s="724"/>
      <c r="F180" s="724" t="s">
        <v>550</v>
      </c>
      <c r="G180" s="725">
        <v>5.7000000000000002</v>
      </c>
      <c r="H180" s="965">
        <v>4</v>
      </c>
      <c r="I180" s="1268">
        <v>1</v>
      </c>
      <c r="J180" s="1237"/>
      <c r="K180" s="1238"/>
      <c r="L180" s="855"/>
      <c r="M180" s="887"/>
      <c r="N180" s="887"/>
      <c r="O180" s="887"/>
      <c r="P180" s="887"/>
      <c r="Q180" s="832"/>
      <c r="R180" s="987"/>
      <c r="S180" s="926"/>
      <c r="T180" s="820"/>
      <c r="U180" s="858"/>
      <c r="V180" s="859"/>
      <c r="W180" s="860"/>
      <c r="X180" s="861"/>
      <c r="Y180" s="862"/>
      <c r="Z180" s="863"/>
      <c r="AA180" s="864"/>
      <c r="AB180" s="865"/>
      <c r="AC180" s="866"/>
      <c r="AD180" s="867"/>
      <c r="AE180" s="868"/>
      <c r="AF180" s="869"/>
      <c r="AG180" s="870"/>
      <c r="AH180" s="832"/>
      <c r="AI180" s="862"/>
      <c r="AJ180" s="832"/>
      <c r="AK180" s="832"/>
    </row>
    <row r="181">
      <c r="A181" s="965">
        <v>23</v>
      </c>
      <c r="B181" s="1303" t="s">
        <v>551</v>
      </c>
      <c r="C181" s="1302" t="s">
        <v>552</v>
      </c>
      <c r="D181" s="724"/>
      <c r="E181" s="724"/>
      <c r="F181" s="724" t="s">
        <v>550</v>
      </c>
      <c r="G181" s="725">
        <v>5.7000000000000002</v>
      </c>
      <c r="H181" s="965">
        <v>4</v>
      </c>
      <c r="I181" s="1268">
        <v>1</v>
      </c>
      <c r="J181" s="1237"/>
      <c r="K181" s="1238"/>
      <c r="L181" s="855"/>
      <c r="M181" s="887"/>
      <c r="N181" s="887"/>
      <c r="O181" s="887"/>
      <c r="P181" s="887"/>
      <c r="Q181" s="832"/>
      <c r="R181" s="987"/>
      <c r="S181" s="926"/>
      <c r="T181" s="820"/>
      <c r="U181" s="858"/>
      <c r="V181" s="859"/>
      <c r="W181" s="860"/>
      <c r="X181" s="861"/>
      <c r="Y181" s="862"/>
      <c r="Z181" s="863"/>
      <c r="AA181" s="864"/>
      <c r="AB181" s="865"/>
      <c r="AC181" s="866"/>
      <c r="AD181" s="867"/>
      <c r="AE181" s="868"/>
      <c r="AF181" s="869"/>
      <c r="AG181" s="870"/>
      <c r="AH181" s="832"/>
      <c r="AI181" s="862"/>
      <c r="AJ181" s="832"/>
      <c r="AK181" s="832"/>
    </row>
    <row r="182">
      <c r="A182" s="965">
        <v>24</v>
      </c>
      <c r="B182" s="1304" t="s">
        <v>553</v>
      </c>
      <c r="C182" s="1302" t="s">
        <v>554</v>
      </c>
      <c r="D182" s="724"/>
      <c r="E182" s="724"/>
      <c r="F182" s="724" t="s">
        <v>550</v>
      </c>
      <c r="G182" s="725">
        <v>3.7999999999999998</v>
      </c>
      <c r="H182" s="965">
        <v>2.6000000000000001</v>
      </c>
      <c r="I182" s="1268">
        <v>1</v>
      </c>
      <c r="J182" s="1237"/>
      <c r="K182" s="1238"/>
      <c r="L182" s="855"/>
      <c r="M182" s="887"/>
      <c r="N182" s="887"/>
      <c r="O182" s="887"/>
      <c r="P182" s="887"/>
      <c r="Q182" s="832"/>
      <c r="R182" s="987"/>
      <c r="S182" s="926"/>
      <c r="T182" s="820"/>
      <c r="U182" s="858"/>
      <c r="V182" s="859"/>
      <c r="W182" s="860"/>
      <c r="X182" s="861"/>
      <c r="Y182" s="862"/>
      <c r="Z182" s="863"/>
      <c r="AA182" s="864"/>
      <c r="AB182" s="865"/>
      <c r="AC182" s="866"/>
      <c r="AD182" s="867"/>
      <c r="AE182" s="868"/>
      <c r="AF182" s="869"/>
      <c r="AG182" s="870"/>
      <c r="AH182" s="832"/>
      <c r="AI182" s="862"/>
      <c r="AJ182" s="832"/>
      <c r="AK182" s="832"/>
    </row>
    <row r="183">
      <c r="A183" s="965">
        <v>25</v>
      </c>
      <c r="B183" s="1303" t="s">
        <v>555</v>
      </c>
      <c r="C183" s="1302" t="s">
        <v>556</v>
      </c>
      <c r="D183" s="724"/>
      <c r="E183" s="724"/>
      <c r="F183" s="724" t="s">
        <v>550</v>
      </c>
      <c r="G183" s="725">
        <v>5.7000000000000002</v>
      </c>
      <c r="H183" s="965">
        <v>4</v>
      </c>
      <c r="I183" s="1268">
        <v>1</v>
      </c>
      <c r="J183" s="1237"/>
      <c r="K183" s="1238"/>
      <c r="L183" s="855"/>
      <c r="M183" s="887"/>
      <c r="N183" s="887"/>
      <c r="O183" s="887"/>
      <c r="P183" s="887"/>
      <c r="Q183" s="832"/>
      <c r="R183" s="987"/>
      <c r="S183" s="926"/>
      <c r="T183" s="820"/>
      <c r="U183" s="858"/>
      <c r="V183" s="859"/>
      <c r="W183" s="860"/>
      <c r="X183" s="861"/>
      <c r="Y183" s="862"/>
      <c r="Z183" s="863"/>
      <c r="AA183" s="864"/>
      <c r="AB183" s="865"/>
      <c r="AC183" s="866"/>
      <c r="AD183" s="867"/>
      <c r="AE183" s="868"/>
      <c r="AF183" s="869"/>
      <c r="AG183" s="870"/>
      <c r="AH183" s="832"/>
      <c r="AI183" s="862"/>
      <c r="AJ183" s="832"/>
      <c r="AK183" s="832"/>
    </row>
    <row r="184">
      <c r="A184" s="965">
        <v>26</v>
      </c>
      <c r="B184" s="1301" t="s">
        <v>557</v>
      </c>
      <c r="C184" s="1302" t="s">
        <v>558</v>
      </c>
      <c r="D184" s="724"/>
      <c r="E184" s="724"/>
      <c r="F184" s="724" t="s">
        <v>550</v>
      </c>
      <c r="G184" s="725">
        <v>11.4</v>
      </c>
      <c r="H184" s="965">
        <v>8</v>
      </c>
      <c r="I184" s="1268">
        <v>1</v>
      </c>
      <c r="J184" s="1237"/>
      <c r="K184" s="1238"/>
      <c r="L184" s="855"/>
      <c r="M184" s="887"/>
      <c r="N184" s="887"/>
      <c r="O184" s="887"/>
      <c r="P184" s="887"/>
      <c r="Q184" s="832"/>
      <c r="R184" s="987"/>
      <c r="S184" s="926"/>
      <c r="T184" s="820"/>
      <c r="U184" s="858"/>
      <c r="V184" s="859"/>
      <c r="W184" s="860"/>
      <c r="X184" s="861"/>
      <c r="Y184" s="862"/>
      <c r="Z184" s="863"/>
      <c r="AA184" s="864"/>
      <c r="AB184" s="865"/>
      <c r="AC184" s="866"/>
      <c r="AD184" s="867"/>
      <c r="AE184" s="868"/>
      <c r="AF184" s="869"/>
      <c r="AG184" s="870"/>
      <c r="AH184" s="832"/>
      <c r="AI184" s="862"/>
      <c r="AJ184" s="832"/>
      <c r="AK184" s="832"/>
    </row>
    <row r="185" s="691" customFormat="1">
      <c r="A185" s="1305">
        <v>6</v>
      </c>
      <c r="B185" s="762" t="s">
        <v>45</v>
      </c>
      <c r="C185" s="1306"/>
      <c r="D185" s="724"/>
      <c r="E185" s="724"/>
      <c r="F185" s="763">
        <v>6</v>
      </c>
      <c r="G185" s="764">
        <f>G160+G161+G162+G163++G164+G165</f>
        <v>472</v>
      </c>
      <c r="H185" s="763">
        <f t="shared" ref="H185:I185" si="34">H160+H161+H162+H163++H164+H165</f>
        <v>10</v>
      </c>
      <c r="I185" s="763">
        <f t="shared" si="34"/>
        <v>12</v>
      </c>
      <c r="J185" s="1237"/>
      <c r="K185" s="1238"/>
      <c r="L185" s="855"/>
      <c r="M185" s="887"/>
      <c r="N185" s="887"/>
      <c r="O185" s="887"/>
      <c r="P185" s="887"/>
      <c r="Q185" s="816"/>
      <c r="R185" s="925"/>
      <c r="S185" s="926"/>
      <c r="T185" s="820"/>
      <c r="U185" s="858"/>
      <c r="V185" s="859"/>
      <c r="W185" s="860"/>
      <c r="X185" s="861"/>
      <c r="Y185" s="862"/>
      <c r="Z185" s="863"/>
      <c r="AA185" s="864"/>
      <c r="AB185" s="865"/>
      <c r="AC185" s="866"/>
      <c r="AD185" s="867"/>
      <c r="AE185" s="868"/>
      <c r="AF185" s="869"/>
      <c r="AG185" s="870"/>
      <c r="AH185" s="816"/>
      <c r="AI185" s="862"/>
      <c r="AJ185" s="816"/>
      <c r="AK185" s="816"/>
      <c r="AL185" s="690"/>
    </row>
    <row r="186" ht="15.75" customHeight="1">
      <c r="A186" s="971" t="s">
        <v>151</v>
      </c>
      <c r="B186" s="972"/>
      <c r="C186" s="972"/>
      <c r="D186" s="972"/>
      <c r="E186" s="972"/>
      <c r="F186" s="972"/>
      <c r="G186" s="972"/>
      <c r="H186" s="972"/>
      <c r="I186" s="972"/>
      <c r="J186" s="972"/>
      <c r="K186" s="974"/>
      <c r="L186" s="855"/>
      <c r="M186" s="887"/>
      <c r="N186" s="887"/>
      <c r="O186" s="887"/>
      <c r="P186" s="887"/>
      <c r="Q186" s="832"/>
      <c r="R186" s="987"/>
      <c r="S186" s="926"/>
      <c r="T186" s="820"/>
      <c r="U186" s="858"/>
      <c r="V186" s="859"/>
      <c r="W186" s="860"/>
      <c r="X186" s="861"/>
      <c r="Y186" s="862"/>
      <c r="Z186" s="863"/>
      <c r="AA186" s="864"/>
      <c r="AB186" s="865"/>
      <c r="AC186" s="866"/>
      <c r="AD186" s="867"/>
      <c r="AE186" s="868"/>
      <c r="AF186" s="869"/>
      <c r="AG186" s="870"/>
      <c r="AH186" s="832"/>
      <c r="AI186" s="862"/>
      <c r="AJ186" s="832"/>
      <c r="AK186" s="832"/>
    </row>
    <row r="187" ht="15.75" customHeight="1">
      <c r="A187" s="983">
        <v>1</v>
      </c>
      <c r="B187" s="781" t="s">
        <v>169</v>
      </c>
      <c r="C187" s="780" t="s">
        <v>173</v>
      </c>
      <c r="D187" s="781">
        <v>200</v>
      </c>
      <c r="E187" s="781"/>
      <c r="F187" s="781" t="s">
        <v>161</v>
      </c>
      <c r="G187" s="782">
        <v>5</v>
      </c>
      <c r="H187" s="781"/>
      <c r="I187" s="781">
        <v>0</v>
      </c>
      <c r="J187" s="781" t="s">
        <v>559</v>
      </c>
      <c r="K187" s="1307"/>
      <c r="L187" s="667"/>
      <c r="M187" s="668">
        <v>1</v>
      </c>
      <c r="N187" s="668"/>
      <c r="O187" s="668"/>
      <c r="P187" s="668"/>
      <c r="Q187" s="832">
        <v>1</v>
      </c>
      <c r="R187" s="987"/>
      <c r="S187" s="926"/>
      <c r="T187" s="820">
        <v>1</v>
      </c>
      <c r="U187" s="858"/>
      <c r="V187" s="859"/>
      <c r="W187" s="860"/>
      <c r="X187" s="861"/>
      <c r="Y187" s="862"/>
      <c r="Z187" s="863"/>
      <c r="AA187" s="864"/>
      <c r="AB187" s="865"/>
      <c r="AC187" s="866"/>
      <c r="AD187" s="867"/>
      <c r="AE187" s="868"/>
      <c r="AF187" s="869"/>
      <c r="AG187" s="870"/>
      <c r="AH187" s="832"/>
      <c r="AI187" s="862"/>
      <c r="AJ187" s="832"/>
      <c r="AK187" s="832"/>
    </row>
    <row r="188">
      <c r="A188" s="983">
        <v>2</v>
      </c>
      <c r="B188" s="781" t="s">
        <v>169</v>
      </c>
      <c r="C188" s="780" t="s">
        <v>170</v>
      </c>
      <c r="D188" s="781">
        <v>200</v>
      </c>
      <c r="E188" s="781"/>
      <c r="F188" s="781" t="s">
        <v>66</v>
      </c>
      <c r="G188" s="782">
        <v>10</v>
      </c>
      <c r="H188" s="781"/>
      <c r="I188" s="781"/>
      <c r="J188" s="781" t="s">
        <v>559</v>
      </c>
      <c r="K188" s="985"/>
      <c r="L188" s="1104"/>
      <c r="M188" s="1105">
        <v>1</v>
      </c>
      <c r="N188" s="1105"/>
      <c r="O188" s="1105"/>
      <c r="P188" s="1105"/>
      <c r="Q188" s="832">
        <v>1</v>
      </c>
      <c r="R188" s="987"/>
      <c r="S188" s="926"/>
      <c r="T188" s="820"/>
      <c r="U188" s="858"/>
      <c r="V188" s="859">
        <v>1</v>
      </c>
      <c r="W188" s="860"/>
      <c r="X188" s="861"/>
      <c r="Y188" s="862"/>
      <c r="Z188" s="863"/>
      <c r="AA188" s="864"/>
      <c r="AB188" s="865"/>
      <c r="AC188" s="866"/>
      <c r="AD188" s="867"/>
      <c r="AE188" s="868"/>
      <c r="AF188" s="869"/>
      <c r="AG188" s="870"/>
      <c r="AH188" s="832"/>
      <c r="AI188" s="862"/>
      <c r="AJ188" s="832"/>
      <c r="AK188" s="832"/>
    </row>
    <row r="189" ht="25.5">
      <c r="A189" s="1308">
        <v>3</v>
      </c>
      <c r="B189" s="433" t="s">
        <v>164</v>
      </c>
      <c r="C189" s="775" t="s">
        <v>172</v>
      </c>
      <c r="D189" s="433">
        <v>400</v>
      </c>
      <c r="E189" s="433"/>
      <c r="F189" s="433" t="s">
        <v>66</v>
      </c>
      <c r="G189" s="777">
        <v>5</v>
      </c>
      <c r="H189" s="433"/>
      <c r="I189" s="433"/>
      <c r="J189" s="433" t="s">
        <v>559</v>
      </c>
      <c r="K189" s="1206">
        <v>2024</v>
      </c>
      <c r="L189" s="1104"/>
      <c r="M189" s="1105">
        <v>1</v>
      </c>
      <c r="N189" s="1105"/>
      <c r="O189" s="1105"/>
      <c r="P189" s="1105"/>
      <c r="Q189" s="832">
        <v>1</v>
      </c>
      <c r="R189" s="987"/>
      <c r="S189" s="926"/>
      <c r="T189" s="820">
        <v>1</v>
      </c>
      <c r="U189" s="858"/>
      <c r="V189" s="859"/>
      <c r="W189" s="860"/>
      <c r="X189" s="861"/>
      <c r="Y189" s="862"/>
      <c r="Z189" s="863"/>
      <c r="AA189" s="864"/>
      <c r="AB189" s="865"/>
      <c r="AC189" s="866"/>
      <c r="AD189" s="867"/>
      <c r="AE189" s="868"/>
      <c r="AF189" s="869"/>
      <c r="AG189" s="870"/>
      <c r="AH189" s="832"/>
      <c r="AI189" s="862"/>
      <c r="AJ189" s="832"/>
      <c r="AK189" s="832"/>
    </row>
    <row r="190" ht="14.25">
      <c r="A190" s="1309">
        <v>3</v>
      </c>
      <c r="B190" s="1310" t="s">
        <v>70</v>
      </c>
      <c r="C190" s="1311"/>
      <c r="D190" s="1312"/>
      <c r="E190" s="1312"/>
      <c r="F190" s="1312"/>
      <c r="G190" s="1313">
        <f>SUM(G187:G189)</f>
        <v>20</v>
      </c>
      <c r="H190" s="1312">
        <f>SUM(H187:H189)</f>
        <v>0</v>
      </c>
      <c r="I190" s="1312">
        <f>SUM(I187:I189)</f>
        <v>0</v>
      </c>
      <c r="J190" s="1314"/>
      <c r="K190" s="1315"/>
      <c r="L190" s="1104"/>
      <c r="M190" s="1105"/>
      <c r="N190" s="1105"/>
      <c r="O190" s="1105"/>
      <c r="P190" s="1105"/>
      <c r="Q190" s="832"/>
      <c r="R190" s="987"/>
      <c r="S190" s="926"/>
      <c r="T190" s="820"/>
      <c r="U190" s="858"/>
      <c r="V190" s="859"/>
      <c r="W190" s="860"/>
      <c r="X190" s="861"/>
      <c r="Y190" s="862"/>
      <c r="Z190" s="863"/>
      <c r="AA190" s="864"/>
      <c r="AB190" s="865"/>
      <c r="AC190" s="866"/>
      <c r="AD190" s="867"/>
      <c r="AE190" s="868"/>
      <c r="AF190" s="869"/>
      <c r="AG190" s="870"/>
      <c r="AH190" s="832"/>
      <c r="AI190" s="862"/>
      <c r="AJ190" s="832"/>
      <c r="AK190" s="832"/>
    </row>
    <row r="191" s="691" customFormat="1" ht="15.75" customHeight="1">
      <c r="A191" s="1086">
        <f>A185+A190</f>
        <v>9</v>
      </c>
      <c r="B191" s="1084" t="s">
        <v>96</v>
      </c>
      <c r="C191" s="1085"/>
      <c r="D191" s="1086"/>
      <c r="E191" s="1086"/>
      <c r="F191" s="1086">
        <v>9</v>
      </c>
      <c r="G191" s="1087">
        <f>G185+G190</f>
        <v>492</v>
      </c>
      <c r="H191" s="1086">
        <f>H185+H190</f>
        <v>10</v>
      </c>
      <c r="I191" s="1086">
        <f>I185+I190</f>
        <v>12</v>
      </c>
      <c r="J191" s="700"/>
      <c r="K191" s="1089"/>
      <c r="L191" s="1316">
        <v>9</v>
      </c>
      <c r="N191" s="1105"/>
      <c r="O191" s="1105"/>
      <c r="P191" s="1105"/>
      <c r="Q191" s="816"/>
      <c r="R191" s="925"/>
      <c r="S191" s="926"/>
      <c r="T191" s="820"/>
      <c r="U191" s="858"/>
      <c r="V191" s="859"/>
      <c r="W191" s="860"/>
      <c r="X191" s="861"/>
      <c r="Y191" s="862"/>
      <c r="Z191" s="863"/>
      <c r="AA191" s="864"/>
      <c r="AB191" s="865"/>
      <c r="AC191" s="866"/>
      <c r="AD191" s="867"/>
      <c r="AE191" s="868"/>
      <c r="AF191" s="869"/>
      <c r="AG191" s="870"/>
      <c r="AH191" s="816"/>
      <c r="AI191" s="862"/>
      <c r="AJ191" s="816"/>
      <c r="AK191" s="816"/>
      <c r="AL191" s="690"/>
    </row>
    <row r="192" ht="15.75" customHeight="1">
      <c r="A192" s="871" t="s">
        <v>174</v>
      </c>
      <c r="B192" s="872"/>
      <c r="C192" s="872"/>
      <c r="D192" s="872"/>
      <c r="E192" s="872"/>
      <c r="F192" s="872"/>
      <c r="G192" s="872"/>
      <c r="H192" s="872"/>
      <c r="I192" s="872"/>
      <c r="J192" s="872"/>
      <c r="K192" s="874"/>
      <c r="L192" s="855"/>
      <c r="M192" s="887"/>
      <c r="N192" s="887"/>
      <c r="O192" s="887"/>
      <c r="P192" s="887"/>
      <c r="Q192" s="832"/>
      <c r="R192" s="987"/>
      <c r="S192" s="926"/>
      <c r="T192" s="820"/>
      <c r="U192" s="858"/>
      <c r="V192" s="859"/>
      <c r="W192" s="860"/>
      <c r="X192" s="861"/>
      <c r="Y192" s="862"/>
      <c r="Z192" s="863"/>
      <c r="AA192" s="864"/>
      <c r="AB192" s="865"/>
      <c r="AC192" s="866"/>
      <c r="AD192" s="867"/>
      <c r="AE192" s="868"/>
      <c r="AF192" s="869"/>
      <c r="AG192" s="870"/>
      <c r="AH192" s="832"/>
      <c r="AI192" s="862"/>
      <c r="AJ192" s="832"/>
      <c r="AK192" s="832"/>
    </row>
    <row r="193" ht="15.75" customHeight="1">
      <c r="A193" s="923" t="s">
        <v>175</v>
      </c>
      <c r="B193" s="876"/>
      <c r="C193" s="876"/>
      <c r="D193" s="876"/>
      <c r="E193" s="876"/>
      <c r="F193" s="876"/>
      <c r="G193" s="876"/>
      <c r="H193" s="876"/>
      <c r="I193" s="876"/>
      <c r="J193" s="876"/>
      <c r="K193" s="924"/>
      <c r="L193" s="1233"/>
      <c r="M193" s="1182"/>
      <c r="N193" s="1182"/>
      <c r="O193" s="1182"/>
      <c r="P193" s="1182"/>
      <c r="Q193" s="832"/>
      <c r="R193" s="987"/>
      <c r="S193" s="926"/>
      <c r="T193" s="820"/>
      <c r="U193" s="858"/>
      <c r="V193" s="859"/>
      <c r="W193" s="860"/>
      <c r="X193" s="861"/>
      <c r="Y193" s="862"/>
      <c r="Z193" s="863"/>
      <c r="AA193" s="864"/>
      <c r="AB193" s="865"/>
      <c r="AC193" s="866"/>
      <c r="AD193" s="867"/>
      <c r="AE193" s="868"/>
      <c r="AF193" s="869"/>
      <c r="AG193" s="870"/>
      <c r="AH193" s="832"/>
      <c r="AI193" s="862"/>
      <c r="AJ193" s="832"/>
      <c r="AK193" s="832"/>
    </row>
    <row r="194" ht="15.75" customHeight="1">
      <c r="A194" s="949">
        <v>1</v>
      </c>
      <c r="B194" s="1317" t="s">
        <v>176</v>
      </c>
      <c r="C194" s="1026" t="s">
        <v>147</v>
      </c>
      <c r="D194" s="949"/>
      <c r="E194" s="949">
        <v>4000</v>
      </c>
      <c r="F194" s="949">
        <v>2024</v>
      </c>
      <c r="G194" s="1027">
        <v>15</v>
      </c>
      <c r="H194" s="1318"/>
      <c r="I194" s="1319"/>
      <c r="J194" s="1320"/>
      <c r="K194" s="1321">
        <v>2024</v>
      </c>
      <c r="L194" s="855"/>
      <c r="M194" s="887"/>
      <c r="N194" s="887">
        <v>1</v>
      </c>
      <c r="O194" s="887"/>
      <c r="P194" s="887"/>
      <c r="Q194" s="832"/>
      <c r="R194" s="987">
        <v>1</v>
      </c>
      <c r="S194" s="926"/>
      <c r="T194" s="820"/>
      <c r="U194" s="858"/>
      <c r="V194" s="859"/>
      <c r="W194" s="860"/>
      <c r="X194" s="861"/>
      <c r="Y194" s="862"/>
      <c r="Z194" s="863"/>
      <c r="AA194" s="864"/>
      <c r="AB194" s="865"/>
      <c r="AC194" s="866"/>
      <c r="AD194" s="867">
        <v>1</v>
      </c>
      <c r="AE194" s="868"/>
      <c r="AF194" s="869"/>
      <c r="AG194" s="870"/>
      <c r="AH194" s="832"/>
      <c r="AI194" s="862"/>
      <c r="AJ194" s="832"/>
      <c r="AK194" s="832"/>
    </row>
    <row r="195" ht="15.75" customHeight="1">
      <c r="A195" s="949">
        <v>2</v>
      </c>
      <c r="B195" s="1317" t="s">
        <v>560</v>
      </c>
      <c r="C195" s="1026" t="s">
        <v>147</v>
      </c>
      <c r="D195" s="1322"/>
      <c r="E195" s="949">
        <v>1000</v>
      </c>
      <c r="F195" s="1322">
        <v>2024</v>
      </c>
      <c r="G195" s="1323">
        <v>15</v>
      </c>
      <c r="H195" s="1324"/>
      <c r="I195" s="1325"/>
      <c r="J195" s="1326"/>
      <c r="K195" s="1327">
        <v>2024</v>
      </c>
      <c r="L195" s="855"/>
      <c r="M195" s="887"/>
      <c r="N195" s="887">
        <v>1</v>
      </c>
      <c r="O195" s="887"/>
      <c r="P195" s="887"/>
      <c r="Q195" s="832"/>
      <c r="R195" s="987">
        <v>1</v>
      </c>
      <c r="S195" s="926"/>
      <c r="T195" s="820"/>
      <c r="U195" s="858"/>
      <c r="V195" s="859"/>
      <c r="W195" s="860"/>
      <c r="X195" s="861"/>
      <c r="Y195" s="862"/>
      <c r="Z195" s="863"/>
      <c r="AA195" s="864"/>
      <c r="AB195" s="865"/>
      <c r="AC195" s="866"/>
      <c r="AD195" s="867">
        <v>1</v>
      </c>
      <c r="AE195" s="868"/>
      <c r="AF195" s="869"/>
      <c r="AG195" s="870"/>
      <c r="AH195" s="832"/>
      <c r="AI195" s="862"/>
      <c r="AJ195" s="832"/>
      <c r="AK195" s="832"/>
    </row>
    <row r="196" ht="15.75" customHeight="1">
      <c r="A196" s="939">
        <v>2</v>
      </c>
      <c r="B196" s="1022" t="s">
        <v>70</v>
      </c>
      <c r="C196" s="1328"/>
      <c r="D196" s="1329">
        <f>SUM(D194:D195)</f>
        <v>0</v>
      </c>
      <c r="E196" s="1329">
        <f>SUM(E194:E195)</f>
        <v>5000</v>
      </c>
      <c r="F196" s="1329"/>
      <c r="G196" s="1330">
        <f>SUM(G194:G195)</f>
        <v>30</v>
      </c>
      <c r="H196" s="1329">
        <f>SUM(H194:H195)</f>
        <v>0</v>
      </c>
      <c r="I196" s="1329">
        <f>SUM(I194:I195)</f>
        <v>0</v>
      </c>
      <c r="J196" s="1170"/>
      <c r="K196" s="1331"/>
      <c r="L196" s="929"/>
      <c r="M196" s="930"/>
      <c r="N196" s="930"/>
      <c r="O196" s="930"/>
      <c r="P196" s="930"/>
      <c r="Q196" s="832"/>
      <c r="R196" s="987"/>
      <c r="S196" s="926"/>
      <c r="T196" s="820"/>
      <c r="U196" s="858"/>
      <c r="V196" s="859"/>
      <c r="W196" s="860"/>
      <c r="X196" s="861"/>
      <c r="Y196" s="862"/>
      <c r="Z196" s="863"/>
      <c r="AA196" s="864"/>
      <c r="AB196" s="865"/>
      <c r="AC196" s="866"/>
      <c r="AD196" s="867"/>
      <c r="AE196" s="868"/>
      <c r="AF196" s="869"/>
      <c r="AG196" s="870"/>
      <c r="AH196" s="832"/>
      <c r="AI196" s="862"/>
      <c r="AJ196" s="832"/>
      <c r="AK196" s="832"/>
    </row>
    <row r="197" ht="15.75" customHeight="1">
      <c r="A197" s="971" t="s">
        <v>179</v>
      </c>
      <c r="B197" s="972"/>
      <c r="C197" s="972"/>
      <c r="D197" s="972"/>
      <c r="E197" s="972"/>
      <c r="F197" s="972"/>
      <c r="G197" s="972"/>
      <c r="H197" s="972"/>
      <c r="I197" s="972"/>
      <c r="J197" s="972"/>
      <c r="K197" s="974"/>
      <c r="L197" s="929"/>
      <c r="M197" s="930"/>
      <c r="N197" s="930"/>
      <c r="O197" s="930"/>
      <c r="P197" s="930"/>
      <c r="Q197" s="832"/>
      <c r="R197" s="987"/>
      <c r="S197" s="926"/>
      <c r="T197" s="820"/>
      <c r="U197" s="858"/>
      <c r="V197" s="859"/>
      <c r="W197" s="860"/>
      <c r="X197" s="861"/>
      <c r="Y197" s="862"/>
      <c r="Z197" s="863"/>
      <c r="AA197" s="864"/>
      <c r="AB197" s="865"/>
      <c r="AC197" s="866"/>
      <c r="AD197" s="867"/>
      <c r="AE197" s="868"/>
      <c r="AF197" s="869"/>
      <c r="AG197" s="870"/>
      <c r="AH197" s="832"/>
      <c r="AI197" s="862"/>
      <c r="AJ197" s="832"/>
      <c r="AK197" s="832"/>
    </row>
    <row r="198" ht="29.25" customHeight="1">
      <c r="A198" s="983">
        <v>1</v>
      </c>
      <c r="B198" s="780" t="s">
        <v>177</v>
      </c>
      <c r="C198" s="780" t="s">
        <v>561</v>
      </c>
      <c r="D198" s="781">
        <v>100</v>
      </c>
      <c r="E198" s="781"/>
      <c r="F198" s="781">
        <v>2024</v>
      </c>
      <c r="G198" s="782">
        <v>5</v>
      </c>
      <c r="H198" s="781"/>
      <c r="I198" s="1332"/>
      <c r="J198" s="1333" t="s">
        <v>562</v>
      </c>
      <c r="K198" s="1334" t="s">
        <v>563</v>
      </c>
      <c r="L198" s="855"/>
      <c r="M198" s="887">
        <v>1</v>
      </c>
      <c r="N198" s="887"/>
      <c r="O198" s="887"/>
      <c r="P198" s="887"/>
      <c r="Q198" s="832">
        <v>1</v>
      </c>
      <c r="R198" s="987"/>
      <c r="S198" s="926"/>
      <c r="T198" s="820"/>
      <c r="U198" s="858">
        <v>1</v>
      </c>
      <c r="V198" s="859"/>
      <c r="W198" s="860"/>
      <c r="X198" s="861"/>
      <c r="Y198" s="862"/>
      <c r="Z198" s="863"/>
      <c r="AA198" s="864"/>
      <c r="AB198" s="865"/>
      <c r="AC198" s="866"/>
      <c r="AD198" s="867"/>
      <c r="AE198" s="868"/>
      <c r="AF198" s="869"/>
      <c r="AG198" s="870"/>
      <c r="AH198" s="832"/>
      <c r="AI198" s="862"/>
      <c r="AJ198" s="832"/>
      <c r="AK198" s="832"/>
    </row>
    <row r="199" ht="25.5">
      <c r="A199" s="1308">
        <v>2</v>
      </c>
      <c r="B199" s="1335" t="s">
        <v>564</v>
      </c>
      <c r="C199" s="1336" t="s">
        <v>181</v>
      </c>
      <c r="D199" s="1337">
        <v>200</v>
      </c>
      <c r="E199" s="1337"/>
      <c r="F199" s="1338">
        <v>2024</v>
      </c>
      <c r="G199" s="1339">
        <v>5</v>
      </c>
      <c r="H199" s="1338"/>
      <c r="I199" s="1340"/>
      <c r="J199" s="1341"/>
      <c r="K199" s="1342" t="s">
        <v>563</v>
      </c>
      <c r="L199" s="855"/>
      <c r="M199" s="887">
        <v>1</v>
      </c>
      <c r="N199" s="887"/>
      <c r="O199" s="887"/>
      <c r="P199" s="887"/>
      <c r="Q199" s="832">
        <v>1</v>
      </c>
      <c r="R199" s="987"/>
      <c r="S199" s="926"/>
      <c r="T199" s="820">
        <v>1</v>
      </c>
      <c r="U199" s="858"/>
      <c r="V199" s="859"/>
      <c r="W199" s="860"/>
      <c r="X199" s="861"/>
      <c r="Y199" s="862"/>
      <c r="Z199" s="863"/>
      <c r="AA199" s="864"/>
      <c r="AB199" s="865"/>
      <c r="AC199" s="866"/>
      <c r="AD199" s="867"/>
      <c r="AE199" s="868"/>
      <c r="AF199" s="869"/>
      <c r="AG199" s="870"/>
      <c r="AH199" s="832"/>
      <c r="AI199" s="862"/>
      <c r="AJ199" s="832"/>
      <c r="AK199" s="832"/>
    </row>
    <row r="200" ht="15.75" customHeight="1">
      <c r="A200" s="763">
        <v>2</v>
      </c>
      <c r="B200" s="1140" t="s">
        <v>70</v>
      </c>
      <c r="C200" s="762"/>
      <c r="D200" s="1343"/>
      <c r="E200" s="1343"/>
      <c r="F200" s="1343"/>
      <c r="G200" s="1344">
        <f>SUM(G198:G199)</f>
        <v>10</v>
      </c>
      <c r="H200" s="1343">
        <f>SUM(H198:H199)</f>
        <v>0</v>
      </c>
      <c r="I200" s="1343">
        <f>SUM(I198:I199)</f>
        <v>0</v>
      </c>
      <c r="J200" s="853"/>
      <c r="K200" s="854"/>
      <c r="L200" s="929"/>
      <c r="M200" s="930"/>
      <c r="N200" s="930"/>
      <c r="O200" s="930"/>
      <c r="P200" s="930"/>
      <c r="Q200" s="832"/>
      <c r="R200" s="987"/>
      <c r="S200" s="926"/>
      <c r="T200" s="820"/>
      <c r="U200" s="858"/>
      <c r="V200" s="859"/>
      <c r="W200" s="860"/>
      <c r="X200" s="861"/>
      <c r="Y200" s="862"/>
      <c r="Z200" s="863"/>
      <c r="AA200" s="864"/>
      <c r="AB200" s="865"/>
      <c r="AC200" s="866"/>
      <c r="AD200" s="867"/>
      <c r="AE200" s="868"/>
      <c r="AF200" s="869"/>
      <c r="AG200" s="870"/>
      <c r="AH200" s="832"/>
      <c r="AI200" s="862"/>
      <c r="AJ200" s="832"/>
      <c r="AK200" s="832"/>
    </row>
    <row r="201" s="691" customFormat="1" ht="15.75" customHeight="1">
      <c r="A201" s="763">
        <f>A200+A196</f>
        <v>4</v>
      </c>
      <c r="B201" s="1140" t="s">
        <v>96</v>
      </c>
      <c r="C201" s="762"/>
      <c r="D201" s="1343"/>
      <c r="E201" s="1343"/>
      <c r="F201" s="1343">
        <v>4</v>
      </c>
      <c r="G201" s="1344">
        <f>G196+G200</f>
        <v>40</v>
      </c>
      <c r="H201" s="1343">
        <f>H200</f>
        <v>0</v>
      </c>
      <c r="I201" s="1343">
        <f>I200</f>
        <v>0</v>
      </c>
      <c r="J201" s="853"/>
      <c r="K201" s="854"/>
      <c r="L201" s="929"/>
      <c r="M201" s="930"/>
      <c r="N201" s="930"/>
      <c r="O201" s="930"/>
      <c r="P201" s="930"/>
      <c r="Q201" s="816"/>
      <c r="R201" s="925"/>
      <c r="S201" s="926"/>
      <c r="T201" s="820"/>
      <c r="U201" s="858"/>
      <c r="V201" s="859"/>
      <c r="W201" s="860"/>
      <c r="X201" s="861"/>
      <c r="Y201" s="862"/>
      <c r="Z201" s="863"/>
      <c r="AA201" s="864"/>
      <c r="AB201" s="865"/>
      <c r="AC201" s="866"/>
      <c r="AD201" s="867"/>
      <c r="AE201" s="868"/>
      <c r="AF201" s="869"/>
      <c r="AG201" s="870"/>
      <c r="AH201" s="816"/>
      <c r="AI201" s="862"/>
      <c r="AJ201" s="816"/>
      <c r="AK201" s="816"/>
      <c r="AL201" s="690"/>
    </row>
    <row r="202" ht="15.75" customHeight="1">
      <c r="A202" s="1192" t="s">
        <v>182</v>
      </c>
      <c r="B202" s="1193"/>
      <c r="C202" s="1193"/>
      <c r="D202" s="1193"/>
      <c r="E202" s="1193"/>
      <c r="F202" s="1193"/>
      <c r="G202" s="1193"/>
      <c r="H202" s="1193"/>
      <c r="I202" s="1193"/>
      <c r="J202" s="1193"/>
      <c r="K202" s="1194"/>
      <c r="L202" s="944">
        <v>4</v>
      </c>
      <c r="M202" s="887"/>
      <c r="N202" s="887"/>
      <c r="O202" s="887"/>
      <c r="P202" s="887"/>
      <c r="Q202" s="832"/>
      <c r="R202" s="987"/>
      <c r="S202" s="926"/>
      <c r="T202" s="820"/>
      <c r="U202" s="858"/>
      <c r="V202" s="859"/>
      <c r="W202" s="860"/>
      <c r="X202" s="861"/>
      <c r="Y202" s="862"/>
      <c r="Z202" s="863"/>
      <c r="AA202" s="864"/>
      <c r="AB202" s="865"/>
      <c r="AC202" s="866"/>
      <c r="AD202" s="867"/>
      <c r="AE202" s="868"/>
      <c r="AF202" s="869"/>
      <c r="AG202" s="870"/>
      <c r="AH202" s="832"/>
      <c r="AI202" s="862"/>
      <c r="AJ202" s="832"/>
      <c r="AK202" s="832"/>
    </row>
    <row r="203" ht="15.75" customHeight="1">
      <c r="A203" s="724" t="s">
        <v>565</v>
      </c>
      <c r="B203" s="724"/>
      <c r="C203" s="724"/>
      <c r="D203" s="724"/>
      <c r="E203" s="724"/>
      <c r="F203" s="724"/>
      <c r="G203" s="724"/>
      <c r="H203" s="724"/>
      <c r="I203" s="724"/>
      <c r="J203" s="853"/>
      <c r="K203" s="1345"/>
      <c r="L203" s="1078"/>
      <c r="M203" s="1079"/>
      <c r="N203" s="1079"/>
      <c r="O203" s="1079"/>
      <c r="P203" s="1079"/>
      <c r="Q203" s="832"/>
      <c r="R203" s="987"/>
      <c r="S203" s="926"/>
      <c r="T203" s="820"/>
      <c r="U203" s="858"/>
      <c r="V203" s="859"/>
      <c r="W203" s="860"/>
      <c r="X203" s="861"/>
      <c r="Y203" s="862"/>
      <c r="Z203" s="863"/>
      <c r="AA203" s="864"/>
      <c r="AB203" s="865"/>
      <c r="AC203" s="866"/>
      <c r="AD203" s="867"/>
      <c r="AE203" s="868"/>
      <c r="AF203" s="869"/>
      <c r="AG203" s="870"/>
      <c r="AH203" s="832"/>
      <c r="AI203" s="862"/>
      <c r="AJ203" s="832"/>
      <c r="AK203" s="832"/>
    </row>
    <row r="204" ht="15.75" customHeight="1">
      <c r="A204" s="724"/>
      <c r="B204" s="1346"/>
      <c r="C204" s="1346"/>
      <c r="D204" s="1346"/>
      <c r="E204" s="1346"/>
      <c r="F204" s="1347"/>
      <c r="G204" s="1348"/>
      <c r="H204" s="1228"/>
      <c r="I204" s="702"/>
      <c r="J204" s="702"/>
      <c r="K204" s="1226"/>
      <c r="L204" s="855"/>
      <c r="M204" s="1029"/>
      <c r="N204" s="1029"/>
      <c r="O204" s="1029"/>
      <c r="P204" s="1029"/>
      <c r="Q204" s="828"/>
      <c r="R204" s="828"/>
      <c r="S204" s="829"/>
      <c r="T204" s="830"/>
      <c r="U204" s="1195"/>
      <c r="V204" s="1196"/>
      <c r="W204" s="1197"/>
      <c r="X204" s="1198"/>
      <c r="Y204" s="1199"/>
      <c r="Z204" s="1200"/>
      <c r="AA204" s="1201"/>
      <c r="AB204" s="1202"/>
      <c r="AC204" s="1203"/>
      <c r="AD204" s="1204"/>
      <c r="AE204" s="868"/>
      <c r="AF204" s="869"/>
      <c r="AG204" s="870"/>
      <c r="AH204" s="833"/>
      <c r="AI204" s="862"/>
      <c r="AJ204" s="833"/>
      <c r="AK204" s="833"/>
    </row>
    <row r="205" ht="15.75" customHeight="1">
      <c r="A205" s="853" t="s">
        <v>410</v>
      </c>
      <c r="B205" s="1074"/>
      <c r="C205" s="1074"/>
      <c r="D205" s="1074"/>
      <c r="E205" s="1074"/>
      <c r="F205" s="1074"/>
      <c r="G205" s="1074"/>
      <c r="H205" s="1074"/>
      <c r="I205" s="1074"/>
      <c r="J205" s="1074"/>
      <c r="K205" s="1075"/>
      <c r="L205" s="855"/>
      <c r="M205" s="887"/>
      <c r="N205" s="887"/>
      <c r="O205" s="887"/>
      <c r="P205" s="887"/>
      <c r="Q205" s="832"/>
      <c r="R205" s="832"/>
      <c r="S205" s="842"/>
      <c r="T205" s="775"/>
      <c r="U205" s="780"/>
      <c r="X205" s="843"/>
      <c r="Y205" s="844"/>
      <c r="Z205" s="809"/>
      <c r="AA205" s="845"/>
      <c r="AB205" s="846"/>
      <c r="AC205" s="847"/>
      <c r="AD205" s="848"/>
      <c r="AE205" s="849"/>
      <c r="AF205" s="758"/>
      <c r="AG205" s="850"/>
      <c r="AH205" s="852"/>
      <c r="AI205" s="844"/>
      <c r="AJ205" s="852"/>
      <c r="AK205" s="852"/>
    </row>
    <row r="206" ht="40.5" customHeight="1">
      <c r="A206" s="1116">
        <v>1</v>
      </c>
      <c r="B206" s="1349" t="s">
        <v>566</v>
      </c>
      <c r="C206" s="1350" t="s">
        <v>567</v>
      </c>
      <c r="D206" s="1350"/>
      <c r="E206" s="1351"/>
      <c r="F206" s="1351" t="s">
        <v>385</v>
      </c>
      <c r="G206" s="1352">
        <v>8</v>
      </c>
      <c r="H206" s="1353"/>
      <c r="I206" s="1354"/>
      <c r="J206" s="1349" t="s">
        <v>568</v>
      </c>
      <c r="K206" s="1355"/>
      <c r="L206" s="1104">
        <v>12</v>
      </c>
      <c r="M206" s="1105"/>
      <c r="N206" s="1105"/>
      <c r="O206" s="1105">
        <v>1</v>
      </c>
      <c r="P206" s="1105"/>
      <c r="Q206" s="832"/>
      <c r="R206" s="987">
        <v>1</v>
      </c>
      <c r="S206" s="926"/>
      <c r="T206" s="820"/>
      <c r="U206" s="858"/>
      <c r="V206" s="859"/>
      <c r="W206" s="860"/>
      <c r="X206" s="861"/>
      <c r="Y206" s="862"/>
      <c r="Z206" s="863"/>
      <c r="AA206" s="864"/>
      <c r="AB206" s="865"/>
      <c r="AC206" s="866"/>
      <c r="AD206" s="867"/>
      <c r="AE206" s="868"/>
      <c r="AF206" s="869"/>
      <c r="AG206" s="870"/>
      <c r="AH206" s="832"/>
      <c r="AI206" s="862">
        <v>1</v>
      </c>
      <c r="AJ206" s="870"/>
      <c r="AK206" s="832"/>
      <c r="AL206" s="669">
        <v>2</v>
      </c>
    </row>
    <row r="207" s="1356" customFormat="1" ht="49.5" customHeight="1">
      <c r="A207" s="1357">
        <v>2</v>
      </c>
      <c r="B207" s="1026" t="s">
        <v>569</v>
      </c>
      <c r="C207" s="1026" t="s">
        <v>570</v>
      </c>
      <c r="D207" s="1026"/>
      <c r="E207" s="949">
        <v>1000</v>
      </c>
      <c r="F207" s="949" t="s">
        <v>64</v>
      </c>
      <c r="G207" s="1027">
        <v>3</v>
      </c>
      <c r="H207" s="1322"/>
      <c r="I207" s="1319"/>
      <c r="J207" s="1358" t="s">
        <v>571</v>
      </c>
      <c r="K207" s="1359"/>
      <c r="L207" s="1104">
        <v>33</v>
      </c>
      <c r="M207" s="1105"/>
      <c r="N207" s="1105">
        <v>1</v>
      </c>
      <c r="O207" s="1105"/>
      <c r="P207" s="1105"/>
      <c r="Q207" s="816"/>
      <c r="R207" s="1360">
        <v>1</v>
      </c>
      <c r="S207" s="1361"/>
      <c r="T207" s="1362"/>
      <c r="U207" s="1363"/>
      <c r="V207" s="1364"/>
      <c r="W207" s="1365"/>
      <c r="X207" s="1366"/>
      <c r="Y207" s="1367"/>
      <c r="Z207" s="1368"/>
      <c r="AA207" s="1369"/>
      <c r="AB207" s="1370"/>
      <c r="AC207" s="1371"/>
      <c r="AD207" s="867">
        <v>1</v>
      </c>
      <c r="AE207" s="868"/>
      <c r="AF207" s="869"/>
      <c r="AG207" s="870"/>
      <c r="AH207" s="816"/>
      <c r="AI207" s="862"/>
      <c r="AJ207" s="816"/>
      <c r="AK207" s="816"/>
      <c r="AL207" s="690"/>
      <c r="AM207" s="691"/>
      <c r="AN207" s="691"/>
      <c r="AO207" s="691"/>
      <c r="AP207" s="691"/>
      <c r="AQ207" s="691"/>
      <c r="AR207" s="691"/>
      <c r="AS207" s="691"/>
      <c r="AT207" s="691"/>
    </row>
    <row r="208" s="1356" customFormat="1" ht="15.75" customHeight="1">
      <c r="A208" s="1357">
        <v>3</v>
      </c>
      <c r="B208" s="1026" t="s">
        <v>572</v>
      </c>
      <c r="C208" s="1026" t="s">
        <v>573</v>
      </c>
      <c r="D208" s="1026"/>
      <c r="E208" s="949">
        <v>1500</v>
      </c>
      <c r="F208" s="949">
        <v>2024</v>
      </c>
      <c r="G208" s="1027">
        <v>6</v>
      </c>
      <c r="H208" s="1322"/>
      <c r="I208" s="1319"/>
      <c r="J208" s="1358" t="s">
        <v>574</v>
      </c>
      <c r="K208" s="1359"/>
      <c r="L208" s="1104">
        <v>50</v>
      </c>
      <c r="M208" s="1105"/>
      <c r="N208" s="1105">
        <v>1</v>
      </c>
      <c r="O208" s="1105"/>
      <c r="P208" s="1105"/>
      <c r="Q208" s="816"/>
      <c r="R208" s="1360">
        <v>1</v>
      </c>
      <c r="S208" s="1361"/>
      <c r="T208" s="1362"/>
      <c r="U208" s="1363"/>
      <c r="V208" s="1364"/>
      <c r="W208" s="1365"/>
      <c r="X208" s="1366"/>
      <c r="Y208" s="1367"/>
      <c r="Z208" s="1368"/>
      <c r="AA208" s="1369"/>
      <c r="AB208" s="1370"/>
      <c r="AC208" s="1371"/>
      <c r="AD208" s="867">
        <v>1</v>
      </c>
      <c r="AE208" s="868"/>
      <c r="AF208" s="869"/>
      <c r="AG208" s="870"/>
      <c r="AH208" s="816"/>
      <c r="AI208" s="862"/>
      <c r="AJ208" s="816"/>
      <c r="AK208" s="816"/>
      <c r="AL208" s="690"/>
      <c r="AM208" s="691"/>
      <c r="AN208" s="691"/>
      <c r="AO208" s="691"/>
      <c r="AP208" s="691"/>
      <c r="AQ208" s="691"/>
      <c r="AR208" s="691"/>
      <c r="AS208" s="691"/>
      <c r="AT208" s="691"/>
    </row>
    <row r="209" s="691" customFormat="1" ht="15.75" customHeight="1">
      <c r="A209" s="763">
        <v>3</v>
      </c>
      <c r="B209" s="1140" t="s">
        <v>45</v>
      </c>
      <c r="C209" s="1372" t="s">
        <v>101</v>
      </c>
      <c r="D209" s="1373"/>
      <c r="E209" s="1373"/>
      <c r="F209" s="1373">
        <v>3</v>
      </c>
      <c r="G209" s="1374">
        <f>G206+G207+G208</f>
        <v>17</v>
      </c>
      <c r="H209" s="1373">
        <f>SUM(H206:H208)</f>
        <v>0</v>
      </c>
      <c r="I209" s="1373">
        <f>SUM(I206:I208)</f>
        <v>0</v>
      </c>
      <c r="J209" s="700"/>
      <c r="K209" s="1345"/>
      <c r="L209" s="1078"/>
      <c r="M209" s="1079"/>
      <c r="N209" s="1079"/>
      <c r="O209" s="1079"/>
      <c r="P209" s="1079"/>
      <c r="Q209" s="816"/>
      <c r="R209" s="925"/>
      <c r="S209" s="926"/>
      <c r="T209" s="820"/>
      <c r="U209" s="858"/>
      <c r="V209" s="859"/>
      <c r="W209" s="860"/>
      <c r="X209" s="861"/>
      <c r="Y209" s="862"/>
      <c r="Z209" s="863"/>
      <c r="AA209" s="864"/>
      <c r="AB209" s="865"/>
      <c r="AC209" s="866"/>
      <c r="AD209" s="867"/>
      <c r="AE209" s="868"/>
      <c r="AF209" s="869"/>
      <c r="AG209" s="870"/>
      <c r="AH209" s="816"/>
      <c r="AI209" s="862"/>
      <c r="AJ209" s="816"/>
      <c r="AK209" s="816"/>
      <c r="AL209" s="690"/>
    </row>
    <row r="210" s="1097" customFormat="1" ht="15.75" customHeight="1">
      <c r="A210" s="853" t="s">
        <v>575</v>
      </c>
      <c r="B210" s="1074"/>
      <c r="C210" s="1074"/>
      <c r="D210" s="1074"/>
      <c r="E210" s="1074"/>
      <c r="F210" s="1074"/>
      <c r="G210" s="1074"/>
      <c r="H210" s="1074"/>
      <c r="I210" s="1074"/>
      <c r="J210" s="1074"/>
      <c r="K210" s="1345"/>
      <c r="L210" s="1078"/>
      <c r="M210" s="1079"/>
      <c r="N210" s="1079"/>
      <c r="O210" s="1079"/>
      <c r="P210" s="1079"/>
      <c r="Q210" s="832"/>
      <c r="R210" s="987"/>
      <c r="S210" s="926"/>
      <c r="T210" s="820"/>
      <c r="U210" s="858"/>
      <c r="V210" s="859"/>
      <c r="W210" s="860"/>
      <c r="X210" s="861"/>
      <c r="Y210" s="862"/>
      <c r="Z210" s="863"/>
      <c r="AA210" s="864"/>
      <c r="AB210" s="865"/>
      <c r="AC210" s="866"/>
      <c r="AD210" s="867"/>
      <c r="AE210" s="868"/>
      <c r="AF210" s="869"/>
      <c r="AG210" s="870"/>
      <c r="AH210" s="832"/>
      <c r="AI210" s="862"/>
      <c r="AJ210" s="832"/>
      <c r="AK210" s="832"/>
      <c r="AL210" s="669"/>
      <c r="AM210" s="660"/>
    </row>
    <row r="211" s="660" customFormat="1" ht="30.75" customHeight="1">
      <c r="A211" s="888">
        <v>1</v>
      </c>
      <c r="B211" s="845" t="s">
        <v>183</v>
      </c>
      <c r="C211" s="845" t="s">
        <v>262</v>
      </c>
      <c r="D211" s="888"/>
      <c r="E211" s="1375"/>
      <c r="F211" s="888" t="s">
        <v>64</v>
      </c>
      <c r="G211" s="889">
        <v>63</v>
      </c>
      <c r="H211" s="888">
        <v>22</v>
      </c>
      <c r="I211" s="888">
        <v>16</v>
      </c>
      <c r="J211" s="1376" t="s">
        <v>576</v>
      </c>
      <c r="K211" s="1377"/>
      <c r="L211" s="1104">
        <v>87</v>
      </c>
      <c r="M211" s="1105"/>
      <c r="N211" s="1105"/>
      <c r="O211" s="1105"/>
      <c r="P211" s="1548">
        <v>1</v>
      </c>
      <c r="Q211" s="832">
        <v>1</v>
      </c>
      <c r="R211" s="987"/>
      <c r="S211" s="926"/>
      <c r="T211" s="820"/>
      <c r="U211" s="858"/>
      <c r="V211" s="859"/>
      <c r="W211" s="860"/>
      <c r="X211" s="861"/>
      <c r="Y211" s="862"/>
      <c r="Z211" s="863"/>
      <c r="AA211" s="864">
        <v>1</v>
      </c>
      <c r="AB211" s="865"/>
      <c r="AC211" s="866"/>
      <c r="AD211" s="867"/>
      <c r="AE211" s="868"/>
      <c r="AF211" s="869"/>
      <c r="AG211" s="870"/>
      <c r="AH211" s="832"/>
      <c r="AI211" s="862"/>
      <c r="AJ211" s="832"/>
      <c r="AK211" s="832"/>
      <c r="AL211" s="669"/>
    </row>
    <row r="212" s="660" customFormat="1" ht="32.25" customHeight="1">
      <c r="A212" s="781">
        <v>2</v>
      </c>
      <c r="B212" s="780" t="s">
        <v>577</v>
      </c>
      <c r="C212" s="780" t="s">
        <v>578</v>
      </c>
      <c r="D212" s="781">
        <v>200</v>
      </c>
      <c r="E212" s="781"/>
      <c r="F212" s="781" t="s">
        <v>385</v>
      </c>
      <c r="G212" s="782">
        <v>10</v>
      </c>
      <c r="H212" s="781"/>
      <c r="I212" s="781"/>
      <c r="J212" s="1378" t="s">
        <v>579</v>
      </c>
      <c r="K212" s="1379"/>
      <c r="L212" s="1104">
        <v>85</v>
      </c>
      <c r="M212" s="1105">
        <v>1</v>
      </c>
      <c r="N212" s="1105"/>
      <c r="O212" s="1105"/>
      <c r="P212" s="1105"/>
      <c r="Q212" s="832">
        <v>1</v>
      </c>
      <c r="R212" s="987"/>
      <c r="S212" s="926"/>
      <c r="T212" s="820"/>
      <c r="U212" s="858">
        <v>1</v>
      </c>
      <c r="V212" s="859"/>
      <c r="W212" s="860"/>
      <c r="X212" s="861"/>
      <c r="Y212" s="862"/>
      <c r="Z212" s="863"/>
      <c r="AA212" s="864"/>
      <c r="AB212" s="865"/>
      <c r="AC212" s="866"/>
      <c r="AD212" s="867"/>
      <c r="AE212" s="868"/>
      <c r="AF212" s="869"/>
      <c r="AG212" s="870"/>
      <c r="AH212" s="832"/>
      <c r="AI212" s="862"/>
      <c r="AJ212" s="832"/>
      <c r="AK212" s="832"/>
      <c r="AL212" s="669"/>
    </row>
    <row r="213" s="660" customFormat="1" ht="36.75" customHeight="1">
      <c r="A213" s="1155">
        <v>3</v>
      </c>
      <c r="B213" s="850" t="s">
        <v>187</v>
      </c>
      <c r="C213" s="850" t="s">
        <v>265</v>
      </c>
      <c r="D213" s="850"/>
      <c r="E213" s="1380" t="s">
        <v>483</v>
      </c>
      <c r="F213" s="1155" t="s">
        <v>64</v>
      </c>
      <c r="G213" s="1156">
        <v>13.9</v>
      </c>
      <c r="H213" s="1155">
        <v>5.2000000000000002</v>
      </c>
      <c r="I213" s="1155">
        <v>3</v>
      </c>
      <c r="J213" s="1381" t="s">
        <v>580</v>
      </c>
      <c r="K213" s="1382"/>
      <c r="L213" s="1104">
        <v>70</v>
      </c>
      <c r="M213" s="1105"/>
      <c r="N213" s="1105"/>
      <c r="O213" s="1105"/>
      <c r="P213" s="1548">
        <v>1</v>
      </c>
      <c r="Q213" s="832">
        <v>1</v>
      </c>
      <c r="R213" s="987"/>
      <c r="S213" s="926"/>
      <c r="T213" s="820"/>
      <c r="U213" s="858"/>
      <c r="V213" s="859"/>
      <c r="W213" s="860"/>
      <c r="X213" s="861"/>
      <c r="Y213" s="862"/>
      <c r="Z213" s="863"/>
      <c r="AA213" s="864"/>
      <c r="AB213" s="865"/>
      <c r="AC213" s="866"/>
      <c r="AD213" s="867"/>
      <c r="AE213" s="868"/>
      <c r="AF213" s="869"/>
      <c r="AG213" s="870">
        <v>1</v>
      </c>
      <c r="AH213" s="832"/>
      <c r="AI213" s="862"/>
      <c r="AJ213" s="832"/>
      <c r="AK213" s="832"/>
      <c r="AL213" s="669"/>
    </row>
    <row r="214" s="660" customFormat="1" ht="36" customHeight="1">
      <c r="A214" s="1155">
        <v>4</v>
      </c>
      <c r="B214" s="850" t="s">
        <v>581</v>
      </c>
      <c r="C214" s="850" t="s">
        <v>265</v>
      </c>
      <c r="D214" s="1155"/>
      <c r="E214" s="1380" t="s">
        <v>483</v>
      </c>
      <c r="F214" s="1155" t="s">
        <v>64</v>
      </c>
      <c r="G214" s="1156">
        <v>13.9</v>
      </c>
      <c r="H214" s="1155">
        <v>5.0999999999999996</v>
      </c>
      <c r="I214" s="1155">
        <v>3</v>
      </c>
      <c r="J214" s="1381" t="s">
        <v>580</v>
      </c>
      <c r="K214" s="1382"/>
      <c r="L214" s="1104">
        <v>70</v>
      </c>
      <c r="M214" s="1105"/>
      <c r="N214" s="1105"/>
      <c r="O214" s="1105"/>
      <c r="P214" s="1548">
        <v>1</v>
      </c>
      <c r="Q214" s="832">
        <v>1</v>
      </c>
      <c r="R214" s="987"/>
      <c r="S214" s="926"/>
      <c r="T214" s="820"/>
      <c r="U214" s="858"/>
      <c r="V214" s="859"/>
      <c r="W214" s="860"/>
      <c r="X214" s="861"/>
      <c r="Y214" s="862"/>
      <c r="Z214" s="863"/>
      <c r="AA214" s="864"/>
      <c r="AB214" s="865"/>
      <c r="AC214" s="866"/>
      <c r="AD214" s="867"/>
      <c r="AE214" s="868"/>
      <c r="AF214" s="869"/>
      <c r="AG214" s="870">
        <v>1</v>
      </c>
      <c r="AH214" s="832"/>
      <c r="AI214" s="862"/>
      <c r="AJ214" s="832"/>
      <c r="AK214" s="832"/>
      <c r="AL214" s="669"/>
    </row>
    <row r="215" s="691" customFormat="1">
      <c r="A215" s="1086">
        <v>4</v>
      </c>
      <c r="B215" s="1084" t="s">
        <v>45</v>
      </c>
      <c r="C215" s="762" t="s">
        <v>101</v>
      </c>
      <c r="D215" s="1086"/>
      <c r="E215" s="1086"/>
      <c r="F215" s="1086">
        <v>4</v>
      </c>
      <c r="G215" s="1087">
        <f>G211+G212+G213+G214</f>
        <v>100.80000000000001</v>
      </c>
      <c r="H215" s="1088">
        <f>H211+H212+H213+H214</f>
        <v>32.299999999999997</v>
      </c>
      <c r="I215" s="1088">
        <f>I211+I212+I213+I214</f>
        <v>22</v>
      </c>
      <c r="J215" s="1383"/>
      <c r="K215" s="1345"/>
      <c r="L215" s="1078"/>
      <c r="M215" s="1079"/>
      <c r="N215" s="1079"/>
      <c r="O215" s="1079"/>
      <c r="P215" s="1079"/>
      <c r="Q215" s="816"/>
      <c r="R215" s="925"/>
      <c r="S215" s="926"/>
      <c r="T215" s="820"/>
      <c r="U215" s="858"/>
      <c r="V215" s="859"/>
      <c r="W215" s="860"/>
      <c r="X215" s="861"/>
      <c r="Y215" s="862"/>
      <c r="Z215" s="863"/>
      <c r="AA215" s="864"/>
      <c r="AB215" s="865"/>
      <c r="AC215" s="866"/>
      <c r="AD215" s="867"/>
      <c r="AE215" s="868"/>
      <c r="AF215" s="869"/>
      <c r="AG215" s="870"/>
      <c r="AH215" s="816"/>
      <c r="AI215" s="862"/>
      <c r="AJ215" s="816"/>
      <c r="AK215" s="816"/>
      <c r="AL215" s="690"/>
    </row>
    <row r="216" s="691" customFormat="1">
      <c r="A216" s="1086">
        <f>A209+A215</f>
        <v>7</v>
      </c>
      <c r="B216" s="1084" t="s">
        <v>96</v>
      </c>
      <c r="C216" s="762" t="s">
        <v>101</v>
      </c>
      <c r="D216" s="1086"/>
      <c r="E216" s="1086"/>
      <c r="F216" s="1086"/>
      <c r="G216" s="1087">
        <f>G209+G215</f>
        <v>117.80000000000001</v>
      </c>
      <c r="H216" s="1087">
        <f>H209+H215</f>
        <v>32.299999999999997</v>
      </c>
      <c r="I216" s="1087">
        <f>I209+I215</f>
        <v>22</v>
      </c>
      <c r="J216" s="853"/>
      <c r="K216" s="1226"/>
      <c r="L216" s="1384">
        <v>7</v>
      </c>
      <c r="M216" s="1079"/>
      <c r="N216" s="1079"/>
      <c r="O216" s="1079"/>
      <c r="P216" s="1079"/>
      <c r="Q216" s="816"/>
      <c r="R216" s="925"/>
      <c r="S216" s="926"/>
      <c r="T216" s="820"/>
      <c r="U216" s="858"/>
      <c r="V216" s="859"/>
      <c r="W216" s="860"/>
      <c r="X216" s="861"/>
      <c r="Y216" s="862"/>
      <c r="Z216" s="863"/>
      <c r="AA216" s="864"/>
      <c r="AB216" s="865"/>
      <c r="AC216" s="866"/>
      <c r="AD216" s="867"/>
      <c r="AE216" s="868"/>
      <c r="AF216" s="869"/>
      <c r="AG216" s="870"/>
      <c r="AH216" s="816"/>
      <c r="AI216" s="862"/>
      <c r="AJ216" s="816"/>
      <c r="AK216" s="816"/>
      <c r="AL216" s="690"/>
    </row>
    <row r="217" s="1097" customFormat="1">
      <c r="A217" s="871" t="s">
        <v>188</v>
      </c>
      <c r="B217" s="872"/>
      <c r="C217" s="872"/>
      <c r="D217" s="872"/>
      <c r="E217" s="872"/>
      <c r="F217" s="872"/>
      <c r="G217" s="872"/>
      <c r="H217" s="872"/>
      <c r="I217" s="872"/>
      <c r="J217" s="1385"/>
      <c r="K217" s="1386"/>
      <c r="L217" s="1078"/>
      <c r="M217" s="1079"/>
      <c r="N217" s="1079"/>
      <c r="O217" s="1079"/>
      <c r="P217" s="1079"/>
      <c r="Q217" s="832"/>
      <c r="R217" s="987"/>
      <c r="S217" s="926"/>
      <c r="T217" s="820"/>
      <c r="U217" s="858"/>
      <c r="V217" s="859"/>
      <c r="W217" s="860"/>
      <c r="X217" s="861"/>
      <c r="Y217" s="862"/>
      <c r="Z217" s="863"/>
      <c r="AA217" s="864"/>
      <c r="AB217" s="865"/>
      <c r="AC217" s="866"/>
      <c r="AD217" s="867"/>
      <c r="AE217" s="868"/>
      <c r="AF217" s="869"/>
      <c r="AG217" s="870"/>
      <c r="AH217" s="832"/>
      <c r="AI217" s="862"/>
      <c r="AJ217" s="832"/>
      <c r="AK217" s="832"/>
      <c r="AL217" s="669"/>
      <c r="AM217" s="660"/>
    </row>
    <row r="218" s="1097" customFormat="1">
      <c r="A218" s="923" t="s">
        <v>120</v>
      </c>
      <c r="B218" s="876"/>
      <c r="C218" s="876"/>
      <c r="D218" s="876"/>
      <c r="E218" s="876"/>
      <c r="F218" s="876"/>
      <c r="G218" s="876"/>
      <c r="H218" s="876"/>
      <c r="I218" s="876"/>
      <c r="J218" s="876"/>
      <c r="K218" s="924"/>
      <c r="L218" s="855"/>
      <c r="M218" s="887"/>
      <c r="N218" s="887"/>
      <c r="O218" s="887"/>
      <c r="P218" s="887"/>
      <c r="Q218" s="832"/>
      <c r="R218" s="987"/>
      <c r="S218" s="926"/>
      <c r="T218" s="820"/>
      <c r="U218" s="858"/>
      <c r="V218" s="859"/>
      <c r="W218" s="860"/>
      <c r="X218" s="861"/>
      <c r="Y218" s="862"/>
      <c r="Z218" s="863"/>
      <c r="AA218" s="864"/>
      <c r="AB218" s="865"/>
      <c r="AC218" s="866"/>
      <c r="AD218" s="867"/>
      <c r="AE218" s="868"/>
      <c r="AF218" s="869"/>
      <c r="AG218" s="870"/>
      <c r="AH218" s="832"/>
      <c r="AI218" s="862"/>
      <c r="AJ218" s="832"/>
      <c r="AK218" s="832"/>
      <c r="AL218" s="669"/>
      <c r="AM218" s="660"/>
    </row>
    <row r="219" s="660" customFormat="1">
      <c r="A219" s="1387">
        <v>1</v>
      </c>
      <c r="B219" s="1388" t="s">
        <v>582</v>
      </c>
      <c r="C219" s="792" t="s">
        <v>583</v>
      </c>
      <c r="D219" s="1389">
        <v>400</v>
      </c>
      <c r="E219" s="1389" t="s">
        <v>101</v>
      </c>
      <c r="F219" s="1389" t="s">
        <v>66</v>
      </c>
      <c r="G219" s="1390">
        <v>100</v>
      </c>
      <c r="H219" s="1391">
        <v>50</v>
      </c>
      <c r="I219" s="1391">
        <v>1</v>
      </c>
      <c r="J219" s="1392"/>
      <c r="K219" s="1393"/>
      <c r="L219" s="929">
        <v>20</v>
      </c>
      <c r="M219" s="930">
        <v>1</v>
      </c>
      <c r="N219" s="930"/>
      <c r="O219" s="930"/>
      <c r="P219" s="930"/>
      <c r="Q219" s="832"/>
      <c r="R219" s="987">
        <v>1</v>
      </c>
      <c r="S219" s="926"/>
      <c r="T219" s="820"/>
      <c r="U219" s="858"/>
      <c r="V219" s="859">
        <v>1</v>
      </c>
      <c r="W219" s="860"/>
      <c r="X219" s="861"/>
      <c r="Y219" s="862"/>
      <c r="Z219" s="863"/>
      <c r="AA219" s="864"/>
      <c r="AB219" s="865"/>
      <c r="AC219" s="866"/>
      <c r="AD219" s="867"/>
      <c r="AE219" s="868"/>
      <c r="AF219" s="869"/>
      <c r="AG219" s="870"/>
      <c r="AH219" s="832"/>
      <c r="AI219" s="862"/>
      <c r="AJ219" s="832"/>
      <c r="AK219" s="832"/>
      <c r="AL219" s="669"/>
    </row>
    <row r="220" s="660" customFormat="1" ht="25.5">
      <c r="A220" s="1394">
        <v>2</v>
      </c>
      <c r="B220" s="1395" t="s">
        <v>584</v>
      </c>
      <c r="C220" s="775" t="s">
        <v>585</v>
      </c>
      <c r="D220" s="1396">
        <v>350</v>
      </c>
      <c r="E220" s="1396"/>
      <c r="F220" s="1396">
        <v>2024</v>
      </c>
      <c r="G220" s="1205">
        <v>251</v>
      </c>
      <c r="H220" s="1142">
        <v>77</v>
      </c>
      <c r="I220" s="1142">
        <v>16</v>
      </c>
      <c r="J220" s="1397"/>
      <c r="K220" s="1398"/>
      <c r="L220" s="929">
        <v>70</v>
      </c>
      <c r="M220" s="930">
        <v>1</v>
      </c>
      <c r="N220" s="930"/>
      <c r="O220" s="930"/>
      <c r="P220" s="930"/>
      <c r="Q220" s="832"/>
      <c r="R220" s="987">
        <v>1</v>
      </c>
      <c r="S220" s="926"/>
      <c r="T220" s="820">
        <v>1</v>
      </c>
      <c r="U220" s="858"/>
      <c r="V220" s="859"/>
      <c r="W220" s="860"/>
      <c r="X220" s="861"/>
      <c r="Y220" s="862"/>
      <c r="Z220" s="863"/>
      <c r="AA220" s="864"/>
      <c r="AB220" s="865"/>
      <c r="AC220" s="866"/>
      <c r="AD220" s="867"/>
      <c r="AE220" s="868"/>
      <c r="AF220" s="869"/>
      <c r="AG220" s="870"/>
      <c r="AH220" s="832"/>
      <c r="AI220" s="862"/>
      <c r="AJ220" s="832"/>
      <c r="AK220" s="832"/>
      <c r="AL220" s="669"/>
    </row>
    <row r="221" s="1399" customFormat="1" ht="15.75" customHeight="1">
      <c r="A221" s="1400">
        <v>2</v>
      </c>
      <c r="B221" s="1401" t="s">
        <v>96</v>
      </c>
      <c r="C221" s="1085"/>
      <c r="D221" s="838"/>
      <c r="E221" s="838"/>
      <c r="F221" s="838">
        <v>2</v>
      </c>
      <c r="G221" s="1402">
        <f>G219+G220</f>
        <v>351</v>
      </c>
      <c r="H221" s="838">
        <f t="shared" ref="H221:I221" si="35">H219+H220</f>
        <v>127</v>
      </c>
      <c r="I221" s="838">
        <f t="shared" si="35"/>
        <v>17</v>
      </c>
      <c r="J221" s="1403"/>
      <c r="K221" s="1404"/>
      <c r="L221" s="1233"/>
      <c r="M221" s="1182"/>
      <c r="N221" s="1182"/>
      <c r="O221" s="1182"/>
      <c r="P221" s="1182"/>
      <c r="Q221" s="1405"/>
      <c r="R221" s="1406"/>
      <c r="S221" s="1224"/>
      <c r="T221" s="907"/>
      <c r="U221" s="908"/>
      <c r="V221" s="909"/>
      <c r="W221" s="910"/>
      <c r="X221" s="911"/>
      <c r="Y221" s="912"/>
      <c r="Z221" s="913"/>
      <c r="AA221" s="914"/>
      <c r="AB221" s="915"/>
      <c r="AC221" s="916"/>
      <c r="AD221" s="917"/>
      <c r="AE221" s="918"/>
      <c r="AF221" s="919"/>
      <c r="AG221" s="920"/>
      <c r="AH221" s="1405"/>
      <c r="AI221" s="912"/>
      <c r="AJ221" s="1405"/>
      <c r="AK221" s="1405"/>
      <c r="AL221" s="1407"/>
    </row>
    <row r="222" s="1097" customFormat="1">
      <c r="A222" s="871" t="s">
        <v>192</v>
      </c>
      <c r="B222" s="872"/>
      <c r="C222" s="872"/>
      <c r="D222" s="872"/>
      <c r="E222" s="872"/>
      <c r="F222" s="872"/>
      <c r="G222" s="872"/>
      <c r="H222" s="872"/>
      <c r="I222" s="872"/>
      <c r="J222" s="872"/>
      <c r="K222" s="874"/>
      <c r="L222" s="1021">
        <v>2</v>
      </c>
      <c r="M222" s="930"/>
      <c r="N222" s="930"/>
      <c r="O222" s="930"/>
      <c r="P222" s="930"/>
      <c r="Q222" s="832"/>
      <c r="R222" s="987"/>
      <c r="S222" s="926"/>
      <c r="T222" s="820"/>
      <c r="U222" s="858"/>
      <c r="V222" s="859"/>
      <c r="W222" s="860"/>
      <c r="X222" s="861"/>
      <c r="Y222" s="862"/>
      <c r="Z222" s="863"/>
      <c r="AA222" s="864"/>
      <c r="AB222" s="865"/>
      <c r="AC222" s="866"/>
      <c r="AD222" s="867"/>
      <c r="AE222" s="868"/>
      <c r="AF222" s="869"/>
      <c r="AG222" s="870"/>
      <c r="AH222" s="832"/>
      <c r="AI222" s="862"/>
      <c r="AJ222" s="832"/>
      <c r="AK222" s="832"/>
      <c r="AL222" s="669"/>
      <c r="AM222" s="660"/>
    </row>
    <row r="223" s="1097" customFormat="1" ht="15.75" customHeight="1">
      <c r="A223" s="790" t="s">
        <v>446</v>
      </c>
      <c r="B223" s="790"/>
      <c r="C223" s="790"/>
      <c r="D223" s="790"/>
      <c r="E223" s="790"/>
      <c r="F223" s="790"/>
      <c r="G223" s="790"/>
      <c r="H223" s="790"/>
      <c r="I223" s="790"/>
      <c r="J223" s="971"/>
      <c r="K223" s="1172"/>
      <c r="L223" s="1078"/>
      <c r="M223" s="1079"/>
      <c r="N223" s="1079"/>
      <c r="O223" s="1079"/>
      <c r="P223" s="1079"/>
      <c r="Q223" s="832"/>
      <c r="R223" s="987"/>
      <c r="S223" s="926"/>
      <c r="T223" s="820"/>
      <c r="U223" s="858"/>
      <c r="V223" s="859"/>
      <c r="W223" s="860"/>
      <c r="X223" s="861"/>
      <c r="Y223" s="862"/>
      <c r="Z223" s="863"/>
      <c r="AA223" s="864"/>
      <c r="AB223" s="865"/>
      <c r="AC223" s="866"/>
      <c r="AD223" s="867"/>
      <c r="AE223" s="868"/>
      <c r="AF223" s="869"/>
      <c r="AG223" s="870"/>
      <c r="AH223" s="832"/>
      <c r="AI223" s="862"/>
      <c r="AJ223" s="832"/>
      <c r="AK223" s="832"/>
      <c r="AL223" s="669"/>
      <c r="AM223" s="660"/>
    </row>
    <row r="224" s="1097" customFormat="1">
      <c r="A224" s="923" t="s">
        <v>175</v>
      </c>
      <c r="B224" s="876"/>
      <c r="C224" s="876"/>
      <c r="D224" s="876"/>
      <c r="E224" s="876"/>
      <c r="F224" s="876"/>
      <c r="G224" s="876"/>
      <c r="H224" s="876"/>
      <c r="I224" s="876"/>
      <c r="J224" s="876"/>
      <c r="K224" s="924"/>
      <c r="L224" s="855"/>
      <c r="M224" s="887"/>
      <c r="N224" s="887"/>
      <c r="O224" s="887"/>
      <c r="P224" s="887"/>
      <c r="Q224" s="832"/>
      <c r="R224" s="987"/>
      <c r="S224" s="926"/>
      <c r="T224" s="820"/>
      <c r="U224" s="858"/>
      <c r="V224" s="859"/>
      <c r="W224" s="860"/>
      <c r="X224" s="861"/>
      <c r="Y224" s="862"/>
      <c r="Z224" s="863"/>
      <c r="AA224" s="864"/>
      <c r="AB224" s="865"/>
      <c r="AC224" s="866"/>
      <c r="AD224" s="867"/>
      <c r="AE224" s="868"/>
      <c r="AF224" s="869"/>
      <c r="AG224" s="870"/>
      <c r="AH224" s="832"/>
      <c r="AI224" s="862"/>
      <c r="AJ224" s="832"/>
      <c r="AK224" s="832"/>
      <c r="AL224" s="669"/>
      <c r="AM224" s="660"/>
    </row>
    <row r="225" s="1097" customFormat="1">
      <c r="A225" s="1261">
        <v>1</v>
      </c>
      <c r="B225" s="1261" t="s">
        <v>196</v>
      </c>
      <c r="C225" s="737" t="s">
        <v>586</v>
      </c>
      <c r="D225" s="1408"/>
      <c r="E225" s="1408"/>
      <c r="F225" s="1408">
        <v>2024</v>
      </c>
      <c r="G225" s="1409">
        <v>104</v>
      </c>
      <c r="H225" s="1261">
        <v>28</v>
      </c>
      <c r="I225" s="1261">
        <v>8</v>
      </c>
      <c r="J225" s="1410" t="s">
        <v>587</v>
      </c>
      <c r="K225" s="1411"/>
      <c r="L225" s="855"/>
      <c r="M225" s="887"/>
      <c r="N225" s="887">
        <v>1</v>
      </c>
      <c r="O225" s="887"/>
      <c r="P225" s="887"/>
      <c r="Q225" s="832"/>
      <c r="R225" s="987">
        <v>1</v>
      </c>
      <c r="S225" s="926"/>
      <c r="T225" s="820"/>
      <c r="U225" s="858"/>
      <c r="V225" s="859"/>
      <c r="W225" s="860"/>
      <c r="X225" s="861"/>
      <c r="Y225" s="862"/>
      <c r="Z225" s="863"/>
      <c r="AA225" s="864"/>
      <c r="AB225" s="865"/>
      <c r="AC225" s="866"/>
      <c r="AD225" s="867"/>
      <c r="AE225" s="868">
        <v>1</v>
      </c>
      <c r="AF225" s="869"/>
      <c r="AG225" s="870"/>
      <c r="AH225" s="832"/>
      <c r="AI225" s="862"/>
      <c r="AJ225" s="832"/>
      <c r="AK225" s="832"/>
      <c r="AL225" s="669"/>
      <c r="AM225" s="660"/>
    </row>
    <row r="226" s="691" customFormat="1" ht="25.5">
      <c r="A226" s="1142">
        <v>2</v>
      </c>
      <c r="B226" s="1142" t="s">
        <v>196</v>
      </c>
      <c r="C226" s="775" t="s">
        <v>588</v>
      </c>
      <c r="D226" s="1396">
        <v>296</v>
      </c>
      <c r="E226" s="1396"/>
      <c r="F226" s="1396">
        <v>2024</v>
      </c>
      <c r="G226" s="1205">
        <v>49</v>
      </c>
      <c r="H226" s="1142">
        <v>10</v>
      </c>
      <c r="I226" s="1142">
        <v>2</v>
      </c>
      <c r="J226" s="1143" t="s">
        <v>589</v>
      </c>
      <c r="K226" s="1144"/>
      <c r="L226" s="855"/>
      <c r="M226" s="887">
        <v>1</v>
      </c>
      <c r="N226" s="887"/>
      <c r="O226" s="887"/>
      <c r="P226" s="887"/>
      <c r="Q226" s="832"/>
      <c r="R226" s="987">
        <v>1</v>
      </c>
      <c r="S226" s="926"/>
      <c r="T226" s="820">
        <v>1</v>
      </c>
      <c r="U226" s="858"/>
      <c r="V226" s="859"/>
      <c r="W226" s="860"/>
      <c r="X226" s="861"/>
      <c r="Y226" s="862"/>
      <c r="Z226" s="863"/>
      <c r="AA226" s="864"/>
      <c r="AB226" s="865"/>
      <c r="AC226" s="866"/>
      <c r="AD226" s="867"/>
      <c r="AE226" s="868"/>
      <c r="AF226" s="869"/>
      <c r="AG226" s="870"/>
      <c r="AH226" s="832"/>
      <c r="AI226" s="862"/>
      <c r="AJ226" s="832"/>
      <c r="AK226" s="832"/>
      <c r="AL226" s="669"/>
      <c r="AM226" s="660"/>
    </row>
    <row r="227" s="691" customFormat="1" ht="25.5">
      <c r="A227" s="1142">
        <v>3</v>
      </c>
      <c r="B227" s="1142" t="s">
        <v>200</v>
      </c>
      <c r="C227" s="1412" t="s">
        <v>590</v>
      </c>
      <c r="D227" s="1142">
        <v>400</v>
      </c>
      <c r="E227" s="1142"/>
      <c r="F227" s="1142">
        <v>2024</v>
      </c>
      <c r="G227" s="1413">
        <v>120</v>
      </c>
      <c r="H227" s="1142"/>
      <c r="I227" s="1142"/>
      <c r="J227" s="1142" t="s">
        <v>591</v>
      </c>
      <c r="K227" s="1144"/>
      <c r="L227" s="855"/>
      <c r="M227" s="887">
        <v>1</v>
      </c>
      <c r="N227" s="887"/>
      <c r="O227" s="887"/>
      <c r="P227" s="887"/>
      <c r="Q227" s="832"/>
      <c r="R227" s="987">
        <v>1</v>
      </c>
      <c r="S227" s="926"/>
      <c r="T227" s="820">
        <v>1</v>
      </c>
      <c r="U227" s="858"/>
      <c r="V227" s="859"/>
      <c r="W227" s="860"/>
      <c r="X227" s="861"/>
      <c r="Y227" s="862"/>
      <c r="Z227" s="863"/>
      <c r="AA227" s="864"/>
      <c r="AB227" s="865"/>
      <c r="AC227" s="866"/>
      <c r="AD227" s="867"/>
      <c r="AE227" s="868"/>
      <c r="AF227" s="869"/>
      <c r="AG227" s="870"/>
      <c r="AH227" s="832"/>
      <c r="AI227" s="862"/>
      <c r="AJ227" s="832"/>
      <c r="AK227" s="832"/>
      <c r="AL227" s="669"/>
      <c r="AM227" s="660"/>
    </row>
    <row r="228" s="691" customFormat="1">
      <c r="A228" s="1414">
        <v>4</v>
      </c>
      <c r="B228" s="1415" t="s">
        <v>592</v>
      </c>
      <c r="C228" s="941" t="s">
        <v>593</v>
      </c>
      <c r="D228" s="1133"/>
      <c r="E228" s="1133"/>
      <c r="F228" s="1133" t="s">
        <v>594</v>
      </c>
      <c r="G228" s="729">
        <v>50</v>
      </c>
      <c r="H228" s="1414"/>
      <c r="I228" s="1414"/>
      <c r="J228" s="1416"/>
      <c r="K228" s="1417"/>
      <c r="L228" s="855"/>
      <c r="M228" s="887"/>
      <c r="N228" s="887"/>
      <c r="O228" s="887"/>
      <c r="P228" s="887"/>
      <c r="Q228" s="832"/>
      <c r="R228" s="987"/>
      <c r="S228" s="926"/>
      <c r="T228" s="820"/>
      <c r="U228" s="858"/>
      <c r="V228" s="859"/>
      <c r="W228" s="860"/>
      <c r="X228" s="861"/>
      <c r="Y228" s="862"/>
      <c r="Z228" s="863"/>
      <c r="AA228" s="864"/>
      <c r="AB228" s="865"/>
      <c r="AC228" s="866"/>
      <c r="AD228" s="867"/>
      <c r="AE228" s="868"/>
      <c r="AF228" s="869"/>
      <c r="AG228" s="870"/>
      <c r="AH228" s="832"/>
      <c r="AI228" s="862"/>
      <c r="AJ228" s="832"/>
      <c r="AK228" s="832"/>
      <c r="AL228" s="669"/>
      <c r="AM228" s="660"/>
    </row>
    <row r="229" s="691" customFormat="1" ht="15.75" customHeight="1">
      <c r="A229" s="939">
        <v>3</v>
      </c>
      <c r="B229" s="940" t="s">
        <v>45</v>
      </c>
      <c r="C229" s="941"/>
      <c r="D229" s="939">
        <f>D226+D227</f>
        <v>696</v>
      </c>
      <c r="E229" s="939"/>
      <c r="F229" s="939"/>
      <c r="G229" s="942">
        <f>SUM(G224:G227)</f>
        <v>273</v>
      </c>
      <c r="H229" s="939">
        <f t="shared" ref="H229:I229" si="36">SUM(H224:H227)</f>
        <v>38</v>
      </c>
      <c r="I229" s="939">
        <f t="shared" si="36"/>
        <v>10</v>
      </c>
      <c r="J229" s="790"/>
      <c r="K229" s="943"/>
      <c r="L229" s="855"/>
      <c r="M229" s="887"/>
      <c r="N229" s="887"/>
      <c r="O229" s="887"/>
      <c r="P229" s="887"/>
      <c r="Q229" s="832"/>
      <c r="R229" s="987"/>
      <c r="S229" s="926"/>
      <c r="T229" s="820"/>
      <c r="U229" s="858"/>
      <c r="V229" s="859"/>
      <c r="W229" s="860"/>
      <c r="X229" s="861"/>
      <c r="Y229" s="862"/>
      <c r="Z229" s="863"/>
      <c r="AA229" s="864"/>
      <c r="AB229" s="865"/>
      <c r="AC229" s="866"/>
      <c r="AD229" s="867"/>
      <c r="AE229" s="868"/>
      <c r="AF229" s="869"/>
      <c r="AG229" s="870"/>
      <c r="AH229" s="832"/>
      <c r="AI229" s="862"/>
      <c r="AJ229" s="832"/>
      <c r="AK229" s="832"/>
      <c r="AL229" s="669"/>
      <c r="AM229" s="660"/>
    </row>
    <row r="230" s="691" customFormat="1" ht="15.75" customHeight="1">
      <c r="A230" s="971" t="s">
        <v>595</v>
      </c>
      <c r="B230" s="972"/>
      <c r="C230" s="972"/>
      <c r="D230" s="972"/>
      <c r="E230" s="972"/>
      <c r="F230" s="972"/>
      <c r="G230" s="972"/>
      <c r="H230" s="972"/>
      <c r="I230" s="972"/>
      <c r="J230" s="972"/>
      <c r="K230" s="974"/>
      <c r="L230" s="1418"/>
      <c r="M230" s="1419"/>
      <c r="N230" s="1419"/>
      <c r="O230" s="1419"/>
      <c r="P230" s="1419"/>
      <c r="Q230" s="832"/>
      <c r="R230" s="987"/>
      <c r="S230" s="926"/>
      <c r="T230" s="820"/>
      <c r="U230" s="858"/>
      <c r="V230" s="859"/>
      <c r="W230" s="860"/>
      <c r="X230" s="861"/>
      <c r="Y230" s="862"/>
      <c r="Z230" s="863"/>
      <c r="AA230" s="864"/>
      <c r="AB230" s="865"/>
      <c r="AC230" s="866"/>
      <c r="AD230" s="867"/>
      <c r="AE230" s="868"/>
      <c r="AF230" s="869"/>
      <c r="AG230" s="870"/>
      <c r="AH230" s="832"/>
      <c r="AI230" s="862"/>
      <c r="AJ230" s="832"/>
      <c r="AK230" s="832"/>
      <c r="AL230" s="669"/>
      <c r="AM230" s="660"/>
    </row>
    <row r="231" s="691" customFormat="1">
      <c r="A231" s="790">
        <v>1</v>
      </c>
      <c r="B231" s="1133" t="s">
        <v>196</v>
      </c>
      <c r="C231" s="941" t="s">
        <v>596</v>
      </c>
      <c r="D231" s="1133">
        <v>300</v>
      </c>
      <c r="E231" s="1133"/>
      <c r="F231" s="1133">
        <v>2025</v>
      </c>
      <c r="G231" s="729">
        <v>50</v>
      </c>
      <c r="H231" s="1133">
        <v>10</v>
      </c>
      <c r="I231" s="1133"/>
      <c r="J231" s="1420" t="s">
        <v>597</v>
      </c>
      <c r="K231" s="1417"/>
      <c r="L231" s="855"/>
      <c r="M231" s="887"/>
      <c r="N231" s="887"/>
      <c r="O231" s="887"/>
      <c r="P231" s="887"/>
      <c r="Q231" s="832"/>
      <c r="R231" s="987"/>
      <c r="S231" s="926"/>
      <c r="T231" s="820"/>
      <c r="U231" s="858"/>
      <c r="V231" s="859"/>
      <c r="W231" s="860"/>
      <c r="X231" s="861"/>
      <c r="Y231" s="862"/>
      <c r="Z231" s="863"/>
      <c r="AA231" s="864"/>
      <c r="AB231" s="865"/>
      <c r="AC231" s="866"/>
      <c r="AD231" s="867"/>
      <c r="AE231" s="868"/>
      <c r="AF231" s="869"/>
      <c r="AG231" s="870"/>
      <c r="AH231" s="832"/>
      <c r="AI231" s="862"/>
      <c r="AJ231" s="832"/>
      <c r="AK231" s="832"/>
      <c r="AL231" s="669"/>
      <c r="AM231" s="660"/>
    </row>
    <row r="232">
      <c r="A232" s="939">
        <v>0</v>
      </c>
      <c r="B232" s="1022" t="s">
        <v>45</v>
      </c>
      <c r="C232" s="940"/>
      <c r="D232" s="939"/>
      <c r="E232" s="939"/>
      <c r="F232" s="939"/>
      <c r="G232" s="942"/>
      <c r="H232" s="939"/>
      <c r="I232" s="1023"/>
      <c r="J232" s="971"/>
      <c r="K232" s="943"/>
      <c r="L232" s="855"/>
      <c r="M232" s="887"/>
      <c r="N232" s="887"/>
      <c r="O232" s="887"/>
      <c r="P232" s="887"/>
      <c r="Q232" s="832"/>
      <c r="R232" s="987"/>
      <c r="S232" s="926"/>
      <c r="T232" s="820"/>
      <c r="U232" s="858"/>
      <c r="V232" s="859"/>
      <c r="W232" s="860"/>
      <c r="X232" s="861"/>
      <c r="Y232" s="862"/>
      <c r="Z232" s="863"/>
      <c r="AA232" s="864"/>
      <c r="AB232" s="865"/>
      <c r="AC232" s="866"/>
      <c r="AD232" s="867"/>
      <c r="AE232" s="868"/>
      <c r="AF232" s="869"/>
      <c r="AG232" s="870"/>
      <c r="AH232" s="832"/>
      <c r="AI232" s="862"/>
      <c r="AJ232" s="832"/>
      <c r="AK232" s="832"/>
    </row>
    <row r="233" s="1356" customFormat="1">
      <c r="A233" s="1216">
        <f>A229+A232</f>
        <v>3</v>
      </c>
      <c r="B233" s="1421" t="s">
        <v>205</v>
      </c>
      <c r="C233" s="1215"/>
      <c r="D233" s="1214"/>
      <c r="E233" s="1214"/>
      <c r="F233" s="1214">
        <v>3</v>
      </c>
      <c r="G233" s="1422">
        <f>G229</f>
        <v>273</v>
      </c>
      <c r="H233" s="1214">
        <f t="shared" ref="H233:I233" si="37">H229</f>
        <v>38</v>
      </c>
      <c r="I233" s="1214">
        <f t="shared" si="37"/>
        <v>10</v>
      </c>
      <c r="J233" s="1308"/>
      <c r="K233" s="1206"/>
      <c r="L233" s="855"/>
      <c r="M233" s="1029"/>
      <c r="N233" s="1029"/>
      <c r="O233" s="1029"/>
      <c r="P233" s="1029"/>
      <c r="Q233" s="828"/>
      <c r="R233" s="828"/>
      <c r="S233" s="829"/>
      <c r="T233" s="830"/>
      <c r="U233" s="1195"/>
      <c r="V233" s="1196"/>
      <c r="W233" s="1197"/>
      <c r="X233" s="1198"/>
      <c r="Y233" s="1199"/>
      <c r="Z233" s="1200"/>
      <c r="AA233" s="1201"/>
      <c r="AB233" s="1202"/>
      <c r="AC233" s="1203"/>
      <c r="AD233" s="1204"/>
      <c r="AE233" s="868"/>
      <c r="AF233" s="869"/>
      <c r="AG233" s="870"/>
      <c r="AH233" s="833"/>
      <c r="AI233" s="862"/>
      <c r="AJ233" s="833"/>
      <c r="AK233" s="833"/>
      <c r="AL233" s="669"/>
      <c r="AM233" s="660"/>
    </row>
    <row r="234">
      <c r="A234" s="871" t="s">
        <v>206</v>
      </c>
      <c r="B234" s="872"/>
      <c r="C234" s="872"/>
      <c r="D234" s="872"/>
      <c r="E234" s="872"/>
      <c r="F234" s="872"/>
      <c r="G234" s="872"/>
      <c r="H234" s="872"/>
      <c r="I234" s="872"/>
      <c r="J234" s="872"/>
      <c r="K234" s="1423"/>
      <c r="L234" s="1424">
        <v>3</v>
      </c>
      <c r="M234" s="1425"/>
      <c r="N234" s="1425"/>
      <c r="O234" s="1425"/>
      <c r="P234" s="1425"/>
      <c r="Q234" s="832"/>
      <c r="R234" s="832"/>
      <c r="S234" s="842"/>
      <c r="T234" s="775"/>
      <c r="U234" s="780"/>
      <c r="X234" s="843"/>
      <c r="Y234" s="844"/>
      <c r="Z234" s="809"/>
      <c r="AA234" s="845"/>
      <c r="AB234" s="846"/>
      <c r="AC234" s="847"/>
      <c r="AD234" s="848"/>
      <c r="AE234" s="849"/>
      <c r="AF234" s="758"/>
      <c r="AG234" s="850"/>
      <c r="AH234" s="852"/>
      <c r="AI234" s="844"/>
      <c r="AJ234" s="852"/>
      <c r="AK234" s="852"/>
    </row>
    <row r="235" ht="15.75" customHeight="1">
      <c r="A235" s="1426" t="s">
        <v>120</v>
      </c>
      <c r="B235" s="1427"/>
      <c r="C235" s="1427"/>
      <c r="D235" s="1427"/>
      <c r="E235" s="1427"/>
      <c r="F235" s="1427"/>
      <c r="G235" s="1427"/>
      <c r="H235" s="1427"/>
      <c r="I235" s="1427"/>
      <c r="J235" s="1428"/>
      <c r="K235" s="1429"/>
      <c r="L235" s="855"/>
      <c r="M235" s="887"/>
      <c r="N235" s="887"/>
      <c r="O235" s="887"/>
      <c r="P235" s="887"/>
      <c r="Q235" s="832"/>
      <c r="R235" s="987"/>
      <c r="S235" s="926"/>
      <c r="T235" s="820"/>
      <c r="U235" s="858"/>
      <c r="V235" s="859"/>
      <c r="W235" s="860"/>
      <c r="X235" s="861"/>
      <c r="Y235" s="862"/>
      <c r="Z235" s="863"/>
      <c r="AA235" s="864"/>
      <c r="AB235" s="865"/>
      <c r="AC235" s="866"/>
      <c r="AD235" s="867"/>
      <c r="AE235" s="868"/>
      <c r="AF235" s="869"/>
      <c r="AG235" s="870"/>
      <c r="AH235" s="832"/>
      <c r="AI235" s="862"/>
      <c r="AJ235" s="832"/>
      <c r="AK235" s="832"/>
    </row>
    <row r="236">
      <c r="A236" s="785">
        <v>1</v>
      </c>
      <c r="B236" s="1430" t="s">
        <v>598</v>
      </c>
      <c r="C236" s="784" t="s">
        <v>599</v>
      </c>
      <c r="D236" s="785">
        <v>100</v>
      </c>
      <c r="E236" s="784"/>
      <c r="F236" s="1431">
        <v>2024</v>
      </c>
      <c r="G236" s="1432">
        <v>7</v>
      </c>
      <c r="H236" s="1433">
        <v>7</v>
      </c>
      <c r="I236" s="1431">
        <v>1</v>
      </c>
      <c r="J236" s="1434"/>
      <c r="K236" s="1435"/>
      <c r="L236" s="1104">
        <v>10</v>
      </c>
      <c r="M236" s="1105">
        <v>1</v>
      </c>
      <c r="N236" s="1105"/>
      <c r="O236" s="1105"/>
      <c r="P236" s="1105"/>
      <c r="Q236" s="832"/>
      <c r="R236" s="987">
        <v>1</v>
      </c>
      <c r="S236" s="926"/>
      <c r="T236" s="820"/>
      <c r="U236" s="858"/>
      <c r="V236" s="859">
        <v>1</v>
      </c>
      <c r="W236" s="860"/>
      <c r="X236" s="861"/>
      <c r="Y236" s="862"/>
      <c r="Z236" s="863"/>
      <c r="AA236" s="864"/>
      <c r="AB236" s="865"/>
      <c r="AC236" s="866"/>
      <c r="AD236" s="867"/>
      <c r="AE236" s="868"/>
      <c r="AF236" s="869"/>
      <c r="AG236" s="870"/>
      <c r="AH236" s="832"/>
      <c r="AI236" s="862"/>
      <c r="AJ236" s="832"/>
      <c r="AK236" s="832"/>
    </row>
    <row r="237">
      <c r="A237" s="1436">
        <v>2</v>
      </c>
      <c r="B237" s="1430" t="s">
        <v>600</v>
      </c>
      <c r="C237" s="784" t="s">
        <v>601</v>
      </c>
      <c r="D237" s="785">
        <v>150</v>
      </c>
      <c r="E237" s="784"/>
      <c r="F237" s="1431">
        <v>2024</v>
      </c>
      <c r="G237" s="1432">
        <v>8</v>
      </c>
      <c r="H237" s="1433">
        <v>8</v>
      </c>
      <c r="I237" s="1431">
        <v>1</v>
      </c>
      <c r="J237" s="1437"/>
      <c r="K237" s="1435"/>
      <c r="L237" s="1104">
        <v>20</v>
      </c>
      <c r="M237" s="1105">
        <v>1</v>
      </c>
      <c r="N237" s="1105"/>
      <c r="O237" s="1105"/>
      <c r="P237" s="1105"/>
      <c r="Q237" s="832"/>
      <c r="R237" s="987">
        <v>1</v>
      </c>
      <c r="S237" s="926"/>
      <c r="T237" s="820"/>
      <c r="U237" s="858"/>
      <c r="V237" s="859">
        <v>1</v>
      </c>
      <c r="W237" s="860"/>
      <c r="X237" s="861"/>
      <c r="Y237" s="862"/>
      <c r="Z237" s="863"/>
      <c r="AA237" s="864"/>
      <c r="AB237" s="865"/>
      <c r="AC237" s="866"/>
      <c r="AD237" s="867"/>
      <c r="AE237" s="868"/>
      <c r="AF237" s="869"/>
      <c r="AG237" s="870"/>
      <c r="AH237" s="832"/>
      <c r="AI237" s="862"/>
      <c r="AJ237" s="832"/>
      <c r="AK237" s="832"/>
    </row>
    <row r="238" ht="15.75" customHeight="1">
      <c r="A238" s="1073">
        <v>2</v>
      </c>
      <c r="B238" s="1022" t="s">
        <v>70</v>
      </c>
      <c r="C238" s="940" t="s">
        <v>101</v>
      </c>
      <c r="D238" s="939">
        <f>SUM(D236:D237)</f>
        <v>250</v>
      </c>
      <c r="E238" s="939">
        <f t="shared" ref="E238:I238" si="38">SUM(E236:E237)</f>
        <v>0</v>
      </c>
      <c r="F238" s="939"/>
      <c r="G238" s="942">
        <f t="shared" si="38"/>
        <v>15</v>
      </c>
      <c r="H238" s="939">
        <f t="shared" si="38"/>
        <v>15</v>
      </c>
      <c r="I238" s="939">
        <f t="shared" si="38"/>
        <v>2</v>
      </c>
      <c r="J238" s="971"/>
      <c r="K238" s="943"/>
      <c r="L238" s="855"/>
      <c r="M238" s="887"/>
      <c r="N238" s="887"/>
      <c r="O238" s="887"/>
      <c r="P238" s="887"/>
      <c r="Q238" s="832"/>
      <c r="R238" s="987"/>
      <c r="S238" s="926"/>
      <c r="T238" s="820"/>
      <c r="U238" s="858"/>
      <c r="V238" s="859"/>
      <c r="W238" s="860"/>
      <c r="X238" s="861"/>
      <c r="Y238" s="862"/>
      <c r="Z238" s="863"/>
      <c r="AA238" s="864"/>
      <c r="AB238" s="865"/>
      <c r="AC238" s="866"/>
      <c r="AD238" s="867"/>
      <c r="AE238" s="868"/>
      <c r="AF238" s="869"/>
      <c r="AG238" s="870"/>
      <c r="AH238" s="832"/>
      <c r="AI238" s="862"/>
      <c r="AJ238" s="832"/>
      <c r="AK238" s="832"/>
    </row>
    <row r="239">
      <c r="A239" s="971" t="s">
        <v>151</v>
      </c>
      <c r="B239" s="972"/>
      <c r="C239" s="972"/>
      <c r="D239" s="972"/>
      <c r="E239" s="972"/>
      <c r="F239" s="972"/>
      <c r="G239" s="972"/>
      <c r="H239" s="972"/>
      <c r="I239" s="972"/>
      <c r="J239" s="972"/>
      <c r="K239" s="1438"/>
      <c r="L239" s="1078"/>
      <c r="M239" s="1079"/>
      <c r="N239" s="1079"/>
      <c r="O239" s="1079"/>
      <c r="P239" s="1079"/>
      <c r="Q239" s="832"/>
      <c r="R239" s="987"/>
      <c r="S239" s="926"/>
      <c r="T239" s="820"/>
      <c r="U239" s="858"/>
      <c r="V239" s="859"/>
      <c r="W239" s="860"/>
      <c r="X239" s="861"/>
      <c r="Y239" s="862"/>
      <c r="Z239" s="863"/>
      <c r="AA239" s="864"/>
      <c r="AB239" s="865"/>
      <c r="AC239" s="866"/>
      <c r="AD239" s="867"/>
      <c r="AE239" s="868"/>
      <c r="AF239" s="869"/>
      <c r="AG239" s="870"/>
      <c r="AH239" s="832"/>
      <c r="AI239" s="862"/>
      <c r="AJ239" s="832"/>
      <c r="AK239" s="832"/>
    </row>
    <row r="240">
      <c r="A240" s="785">
        <v>1</v>
      </c>
      <c r="B240" s="1430" t="s">
        <v>602</v>
      </c>
      <c r="C240" s="784" t="s">
        <v>603</v>
      </c>
      <c r="D240" s="785">
        <v>100</v>
      </c>
      <c r="E240" s="785"/>
      <c r="F240" s="785">
        <v>2024</v>
      </c>
      <c r="G240" s="786">
        <v>7</v>
      </c>
      <c r="H240" s="786">
        <v>7</v>
      </c>
      <c r="I240" s="1436">
        <v>2</v>
      </c>
      <c r="J240" s="1439"/>
      <c r="K240" s="1440"/>
      <c r="L240" s="929"/>
      <c r="M240" s="930">
        <v>1</v>
      </c>
      <c r="N240" s="930"/>
      <c r="O240" s="930"/>
      <c r="P240" s="930"/>
      <c r="Q240" s="832">
        <v>1</v>
      </c>
      <c r="R240" s="987"/>
      <c r="S240" s="926"/>
      <c r="T240" s="820"/>
      <c r="U240" s="858"/>
      <c r="V240" s="859">
        <v>1</v>
      </c>
      <c r="W240" s="860"/>
      <c r="X240" s="861"/>
      <c r="Y240" s="862"/>
      <c r="Z240" s="863"/>
      <c r="AA240" s="864"/>
      <c r="AB240" s="865"/>
      <c r="AC240" s="866"/>
      <c r="AD240" s="867"/>
      <c r="AE240" s="868"/>
      <c r="AF240" s="869"/>
      <c r="AG240" s="870"/>
      <c r="AH240" s="832"/>
      <c r="AI240" s="862"/>
      <c r="AJ240" s="832"/>
      <c r="AK240" s="832"/>
    </row>
    <row r="241" ht="36.75" customHeight="1">
      <c r="A241" s="983">
        <v>2</v>
      </c>
      <c r="B241" s="779" t="s">
        <v>604</v>
      </c>
      <c r="C241" s="780" t="s">
        <v>605</v>
      </c>
      <c r="D241" s="781">
        <v>70</v>
      </c>
      <c r="E241" s="781">
        <v>50</v>
      </c>
      <c r="F241" s="781">
        <v>2024</v>
      </c>
      <c r="G241" s="782">
        <v>7</v>
      </c>
      <c r="H241" s="782">
        <v>7</v>
      </c>
      <c r="I241" s="983">
        <v>2</v>
      </c>
      <c r="J241" s="1441"/>
      <c r="K241" s="1442"/>
      <c r="L241" s="929"/>
      <c r="M241" s="930">
        <v>1</v>
      </c>
      <c r="N241" s="930"/>
      <c r="O241" s="930"/>
      <c r="P241" s="930"/>
      <c r="Q241" s="832">
        <v>1</v>
      </c>
      <c r="R241" s="987"/>
      <c r="S241" s="926"/>
      <c r="T241" s="820"/>
      <c r="U241" s="858">
        <v>1</v>
      </c>
      <c r="V241" s="859"/>
      <c r="W241" s="860"/>
      <c r="X241" s="861"/>
      <c r="Y241" s="862"/>
      <c r="Z241" s="863"/>
      <c r="AA241" s="864"/>
      <c r="AB241" s="865"/>
      <c r="AC241" s="866"/>
      <c r="AD241" s="867"/>
      <c r="AE241" s="868"/>
      <c r="AF241" s="869"/>
      <c r="AG241" s="870"/>
      <c r="AH241" s="832"/>
      <c r="AI241" s="862"/>
      <c r="AJ241" s="832"/>
      <c r="AK241" s="832"/>
    </row>
    <row r="242">
      <c r="A242" s="1073">
        <v>2</v>
      </c>
      <c r="B242" s="940" t="s">
        <v>70</v>
      </c>
      <c r="C242" s="940"/>
      <c r="D242" s="939">
        <v>170</v>
      </c>
      <c r="E242" s="939"/>
      <c r="F242" s="939"/>
      <c r="G242" s="942">
        <f t="shared" ref="G242:I242" si="39">SUM(G240:G241)</f>
        <v>14</v>
      </c>
      <c r="H242" s="939">
        <f t="shared" si="39"/>
        <v>14</v>
      </c>
      <c r="I242" s="939">
        <f t="shared" si="39"/>
        <v>4</v>
      </c>
      <c r="J242" s="1443"/>
      <c r="K242" s="1331"/>
      <c r="L242" s="855"/>
      <c r="M242" s="887"/>
      <c r="N242" s="887"/>
      <c r="O242" s="887"/>
      <c r="P242" s="887"/>
      <c r="Q242" s="832"/>
      <c r="R242" s="987"/>
      <c r="S242" s="926"/>
      <c r="T242" s="820"/>
      <c r="U242" s="858"/>
      <c r="V242" s="859"/>
      <c r="W242" s="860"/>
      <c r="X242" s="861"/>
      <c r="Y242" s="862"/>
      <c r="Z242" s="863"/>
      <c r="AA242" s="864"/>
      <c r="AB242" s="865"/>
      <c r="AC242" s="866"/>
      <c r="AD242" s="867"/>
      <c r="AE242" s="868"/>
      <c r="AF242" s="869"/>
      <c r="AG242" s="870"/>
      <c r="AH242" s="832"/>
      <c r="AI242" s="862"/>
      <c r="AJ242" s="832"/>
      <c r="AK242" s="832"/>
    </row>
    <row r="243" s="691" customFormat="1" ht="15.75" customHeight="1">
      <c r="A243" s="763">
        <v>4</v>
      </c>
      <c r="B243" s="1140" t="s">
        <v>96</v>
      </c>
      <c r="C243" s="762"/>
      <c r="D243" s="763"/>
      <c r="E243" s="763"/>
      <c r="F243" s="763">
        <v>4</v>
      </c>
      <c r="G243" s="764">
        <f>G238+G242</f>
        <v>29</v>
      </c>
      <c r="H243" s="764">
        <f>H238+H242</f>
        <v>29</v>
      </c>
      <c r="I243" s="764">
        <f>I238+I242</f>
        <v>6</v>
      </c>
      <c r="J243" s="853"/>
      <c r="K243" s="854"/>
      <c r="L243" s="1021">
        <v>4</v>
      </c>
      <c r="M243" s="887"/>
      <c r="N243" s="887"/>
      <c r="O243" s="887"/>
      <c r="P243" s="887"/>
      <c r="Q243" s="816"/>
      <c r="R243" s="925"/>
      <c r="S243" s="926"/>
      <c r="T243" s="820"/>
      <c r="U243" s="858"/>
      <c r="V243" s="859"/>
      <c r="W243" s="860"/>
      <c r="X243" s="861"/>
      <c r="Y243" s="862"/>
      <c r="Z243" s="863"/>
      <c r="AA243" s="864"/>
      <c r="AB243" s="865"/>
      <c r="AC243" s="866"/>
      <c r="AD243" s="867"/>
      <c r="AE243" s="868"/>
      <c r="AF243" s="869"/>
      <c r="AG243" s="870"/>
      <c r="AH243" s="816"/>
      <c r="AI243" s="862"/>
      <c r="AJ243" s="816"/>
      <c r="AK243" s="816"/>
      <c r="AL243" s="690"/>
    </row>
    <row r="244">
      <c r="A244" s="871" t="s">
        <v>209</v>
      </c>
      <c r="B244" s="872"/>
      <c r="C244" s="872"/>
      <c r="D244" s="872"/>
      <c r="E244" s="872"/>
      <c r="F244" s="872"/>
      <c r="G244" s="872"/>
      <c r="H244" s="872"/>
      <c r="I244" s="872"/>
      <c r="J244" s="872"/>
      <c r="K244" s="874"/>
      <c r="M244" s="930"/>
      <c r="N244" s="930"/>
      <c r="O244" s="930"/>
      <c r="P244" s="930"/>
      <c r="Q244" s="832"/>
      <c r="R244" s="987"/>
      <c r="S244" s="926"/>
      <c r="T244" s="820"/>
      <c r="U244" s="858"/>
      <c r="V244" s="859"/>
      <c r="W244" s="860"/>
      <c r="X244" s="861"/>
      <c r="Y244" s="862"/>
      <c r="Z244" s="863"/>
      <c r="AA244" s="864"/>
      <c r="AB244" s="865"/>
      <c r="AC244" s="866"/>
      <c r="AD244" s="867"/>
      <c r="AE244" s="868"/>
      <c r="AF244" s="869"/>
      <c r="AG244" s="870"/>
      <c r="AH244" s="832"/>
      <c r="AI244" s="862"/>
      <c r="AJ244" s="832"/>
      <c r="AK244" s="832"/>
    </row>
    <row r="245">
      <c r="A245" s="790"/>
      <c r="B245" s="762"/>
      <c r="C245" s="723"/>
      <c r="D245" s="723"/>
      <c r="E245" s="723"/>
      <c r="F245" s="772"/>
      <c r="G245" s="1444"/>
      <c r="H245" s="774"/>
      <c r="I245" s="772"/>
      <c r="J245" s="790"/>
      <c r="K245" s="943"/>
      <c r="L245" s="929"/>
      <c r="M245" s="930"/>
      <c r="N245" s="930"/>
      <c r="O245" s="930"/>
      <c r="P245" s="930"/>
      <c r="Q245" s="832"/>
      <c r="R245" s="987"/>
      <c r="S245" s="926"/>
      <c r="T245" s="820"/>
      <c r="U245" s="858"/>
      <c r="V245" s="859"/>
      <c r="W245" s="860"/>
      <c r="X245" s="861"/>
      <c r="Y245" s="862"/>
      <c r="Z245" s="863"/>
      <c r="AA245" s="864"/>
      <c r="AB245" s="865"/>
      <c r="AC245" s="866"/>
      <c r="AD245" s="867"/>
      <c r="AE245" s="868"/>
      <c r="AF245" s="869"/>
      <c r="AG245" s="870"/>
      <c r="AH245" s="832"/>
      <c r="AI245" s="862"/>
      <c r="AJ245" s="832"/>
      <c r="AK245" s="832"/>
    </row>
    <row r="246">
      <c r="A246" s="971" t="s">
        <v>410</v>
      </c>
      <c r="B246" s="972"/>
      <c r="C246" s="972"/>
      <c r="D246" s="972"/>
      <c r="E246" s="972"/>
      <c r="F246" s="972"/>
      <c r="G246" s="972"/>
      <c r="H246" s="972"/>
      <c r="I246" s="972"/>
      <c r="J246" s="972"/>
      <c r="K246" s="974"/>
      <c r="L246" s="929"/>
      <c r="M246" s="930"/>
      <c r="N246" s="930"/>
      <c r="O246" s="930"/>
      <c r="P246" s="930"/>
      <c r="Q246" s="832"/>
      <c r="R246" s="987"/>
      <c r="S246" s="926"/>
      <c r="T246" s="820"/>
      <c r="U246" s="858"/>
      <c r="V246" s="859"/>
      <c r="W246" s="860"/>
      <c r="X246" s="861"/>
      <c r="Y246" s="862"/>
      <c r="Z246" s="863"/>
      <c r="AA246" s="864"/>
      <c r="AB246" s="865"/>
      <c r="AC246" s="866"/>
      <c r="AD246" s="867"/>
      <c r="AE246" s="868"/>
      <c r="AF246" s="869"/>
      <c r="AG246" s="870"/>
      <c r="AH246" s="832"/>
      <c r="AI246" s="862"/>
      <c r="AJ246" s="832"/>
      <c r="AK246" s="832"/>
    </row>
    <row r="247" ht="15.75" customHeight="1">
      <c r="A247" s="1170"/>
      <c r="B247" s="1445"/>
      <c r="C247" s="1445"/>
      <c r="D247" s="724"/>
      <c r="E247" s="724"/>
      <c r="F247" s="702"/>
      <c r="G247" s="704"/>
      <c r="H247" s="702"/>
      <c r="I247" s="702"/>
      <c r="J247" s="1446"/>
      <c r="K247" s="1089"/>
      <c r="L247" s="1233"/>
      <c r="M247" s="1182"/>
      <c r="N247" s="1182"/>
      <c r="O247" s="1182"/>
      <c r="P247" s="1182"/>
      <c r="Q247" s="832"/>
      <c r="R247" s="987"/>
      <c r="S247" s="926"/>
      <c r="T247" s="820"/>
      <c r="U247" s="858"/>
      <c r="V247" s="859"/>
      <c r="W247" s="860"/>
      <c r="X247" s="861"/>
      <c r="Y247" s="862"/>
      <c r="Z247" s="863"/>
      <c r="AA247" s="864"/>
      <c r="AB247" s="865"/>
      <c r="AC247" s="866"/>
      <c r="AD247" s="867"/>
      <c r="AE247" s="868"/>
      <c r="AF247" s="869"/>
      <c r="AG247" s="870"/>
      <c r="AH247" s="832"/>
      <c r="AI247" s="862"/>
      <c r="AJ247" s="832"/>
      <c r="AK247" s="832"/>
    </row>
    <row r="248" ht="19.5" customHeight="1">
      <c r="A248" s="971" t="s">
        <v>606</v>
      </c>
      <c r="B248" s="972"/>
      <c r="C248" s="972"/>
      <c r="D248" s="972"/>
      <c r="E248" s="972"/>
      <c r="F248" s="972"/>
      <c r="G248" s="972"/>
      <c r="H248" s="972"/>
      <c r="I248" s="972"/>
      <c r="J248" s="972"/>
      <c r="K248" s="974"/>
      <c r="L248" s="855"/>
      <c r="M248" s="887"/>
      <c r="N248" s="887"/>
      <c r="O248" s="887"/>
      <c r="P248" s="887"/>
      <c r="Q248" s="832"/>
      <c r="R248" s="987"/>
      <c r="S248" s="926"/>
      <c r="T248" s="820"/>
      <c r="U248" s="858"/>
      <c r="V248" s="859"/>
      <c r="W248" s="860"/>
      <c r="X248" s="861"/>
      <c r="Y248" s="862"/>
      <c r="Z248" s="863"/>
      <c r="AA248" s="864"/>
      <c r="AB248" s="865"/>
      <c r="AC248" s="866"/>
      <c r="AD248" s="867"/>
      <c r="AE248" s="868"/>
      <c r="AF248" s="869"/>
      <c r="AG248" s="870"/>
      <c r="AH248" s="832"/>
      <c r="AI248" s="862"/>
      <c r="AJ248" s="832"/>
      <c r="AK248" s="832"/>
    </row>
    <row r="249">
      <c r="A249" s="790">
        <v>0</v>
      </c>
      <c r="B249" s="1225" t="s">
        <v>96</v>
      </c>
      <c r="C249" s="669"/>
      <c r="D249" s="660"/>
      <c r="E249" s="660"/>
      <c r="F249" s="660"/>
      <c r="G249" s="1447">
        <v>0</v>
      </c>
      <c r="H249" s="660">
        <v>0</v>
      </c>
      <c r="I249" s="660">
        <v>0</v>
      </c>
      <c r="J249" s="660"/>
      <c r="K249" s="1448"/>
      <c r="L249" s="855"/>
      <c r="M249" s="887"/>
      <c r="N249" s="887"/>
      <c r="O249" s="887"/>
      <c r="P249" s="887"/>
      <c r="Q249" s="832"/>
      <c r="R249" s="987"/>
      <c r="S249" s="926"/>
      <c r="T249" s="820"/>
      <c r="U249" s="858"/>
      <c r="V249" s="859"/>
      <c r="W249" s="860"/>
      <c r="X249" s="861"/>
      <c r="Y249" s="862"/>
      <c r="Z249" s="863"/>
      <c r="AA249" s="864"/>
      <c r="AB249" s="865"/>
      <c r="AC249" s="866"/>
      <c r="AD249" s="867"/>
      <c r="AE249" s="868"/>
      <c r="AF249" s="869"/>
      <c r="AG249" s="870"/>
      <c r="AH249" s="832"/>
      <c r="AI249" s="862"/>
      <c r="AJ249" s="832"/>
      <c r="AK249" s="832"/>
    </row>
    <row r="250">
      <c r="A250" s="871" t="s">
        <v>213</v>
      </c>
      <c r="B250" s="872"/>
      <c r="C250" s="872"/>
      <c r="D250" s="872"/>
      <c r="E250" s="872"/>
      <c r="F250" s="872"/>
      <c r="G250" s="872"/>
      <c r="H250" s="872"/>
      <c r="I250" s="872"/>
      <c r="J250" s="872"/>
      <c r="K250" s="874"/>
      <c r="L250" s="929"/>
      <c r="M250" s="930"/>
      <c r="N250" s="930"/>
      <c r="O250" s="930"/>
      <c r="P250" s="930"/>
      <c r="Q250" s="832"/>
      <c r="R250" s="987"/>
      <c r="S250" s="926"/>
      <c r="T250" s="820"/>
      <c r="U250" s="858"/>
      <c r="V250" s="859"/>
      <c r="W250" s="860"/>
      <c r="X250" s="861"/>
      <c r="Y250" s="862"/>
      <c r="Z250" s="863"/>
      <c r="AA250" s="864"/>
      <c r="AB250" s="865"/>
      <c r="AC250" s="866"/>
      <c r="AD250" s="867"/>
      <c r="AE250" s="868"/>
      <c r="AF250" s="869"/>
      <c r="AG250" s="870"/>
      <c r="AH250" s="832"/>
      <c r="AI250" s="862"/>
      <c r="AJ250" s="832"/>
      <c r="AK250" s="832"/>
    </row>
    <row r="251">
      <c r="A251" s="971" t="s">
        <v>120</v>
      </c>
      <c r="B251" s="972"/>
      <c r="C251" s="972"/>
      <c r="D251" s="972"/>
      <c r="E251" s="972"/>
      <c r="F251" s="972"/>
      <c r="G251" s="972"/>
      <c r="H251" s="972"/>
      <c r="I251" s="972"/>
      <c r="J251" s="972"/>
      <c r="K251" s="974"/>
      <c r="L251" s="855"/>
      <c r="M251" s="887"/>
      <c r="N251" s="887"/>
      <c r="O251" s="887"/>
      <c r="P251" s="887"/>
      <c r="Q251" s="832"/>
      <c r="R251" s="987"/>
      <c r="S251" s="926"/>
      <c r="T251" s="820"/>
      <c r="U251" s="858"/>
      <c r="V251" s="859"/>
      <c r="W251" s="860"/>
      <c r="X251" s="861"/>
      <c r="Y251" s="862"/>
      <c r="Z251" s="863"/>
      <c r="AA251" s="864"/>
      <c r="AB251" s="865"/>
      <c r="AC251" s="866"/>
      <c r="AD251" s="867"/>
      <c r="AE251" s="868"/>
      <c r="AF251" s="869"/>
      <c r="AG251" s="870"/>
      <c r="AH251" s="832"/>
      <c r="AI251" s="862"/>
      <c r="AJ251" s="832"/>
      <c r="AK251" s="832"/>
    </row>
    <row r="252" s="1449" customFormat="1" ht="36.75" customHeight="1">
      <c r="A252" s="1308">
        <v>1</v>
      </c>
      <c r="B252" s="775" t="s">
        <v>607</v>
      </c>
      <c r="C252" s="775" t="s">
        <v>608</v>
      </c>
      <c r="D252" s="433">
        <v>35</v>
      </c>
      <c r="E252" s="433"/>
      <c r="F252" s="433" t="s">
        <v>64</v>
      </c>
      <c r="G252" s="777">
        <v>3</v>
      </c>
      <c r="H252" s="1396"/>
      <c r="I252" s="1396"/>
      <c r="J252" s="1141" t="s">
        <v>609</v>
      </c>
      <c r="K252" s="1342"/>
      <c r="L252" s="855"/>
      <c r="M252" s="887">
        <v>1</v>
      </c>
      <c r="N252" s="887"/>
      <c r="O252" s="887"/>
      <c r="P252" s="887"/>
      <c r="Q252" s="832"/>
      <c r="R252" s="987">
        <v>1</v>
      </c>
      <c r="S252" s="926"/>
      <c r="T252" s="820">
        <v>1</v>
      </c>
      <c r="U252" s="858"/>
      <c r="V252" s="859"/>
      <c r="W252" s="860"/>
      <c r="X252" s="861"/>
      <c r="Y252" s="862"/>
      <c r="Z252" s="863"/>
      <c r="AA252" s="864"/>
      <c r="AB252" s="865"/>
      <c r="AC252" s="866"/>
      <c r="AD252" s="867"/>
      <c r="AE252" s="868"/>
      <c r="AF252" s="869"/>
      <c r="AG252" s="870"/>
      <c r="AH252" s="832"/>
      <c r="AI252" s="862"/>
      <c r="AJ252" s="832"/>
      <c r="AK252" s="832"/>
      <c r="AL252" s="669"/>
      <c r="AM252" s="660"/>
    </row>
    <row r="253" s="1449" customFormat="1" ht="26.25" customHeight="1">
      <c r="A253" s="1450">
        <v>2</v>
      </c>
      <c r="B253" s="850" t="s">
        <v>216</v>
      </c>
      <c r="C253" s="850" t="s">
        <v>610</v>
      </c>
      <c r="D253" s="850"/>
      <c r="E253" s="850"/>
      <c r="F253" s="1155" t="s">
        <v>66</v>
      </c>
      <c r="G253" s="1156">
        <v>3</v>
      </c>
      <c r="H253" s="1451"/>
      <c r="I253" s="1451"/>
      <c r="J253" s="1452" t="s">
        <v>611</v>
      </c>
      <c r="K253" s="1453"/>
      <c r="L253" s="855"/>
      <c r="M253" s="887"/>
      <c r="N253" s="887">
        <v>1</v>
      </c>
      <c r="O253" s="887"/>
      <c r="P253" s="887"/>
      <c r="Q253" s="832"/>
      <c r="R253" s="987">
        <v>1</v>
      </c>
      <c r="S253" s="926"/>
      <c r="T253" s="820"/>
      <c r="U253" s="858"/>
      <c r="V253" s="859"/>
      <c r="W253" s="860"/>
      <c r="X253" s="861"/>
      <c r="Y253" s="862"/>
      <c r="Z253" s="863"/>
      <c r="AA253" s="864"/>
      <c r="AB253" s="865"/>
      <c r="AC253" s="866"/>
      <c r="AD253" s="867"/>
      <c r="AE253" s="868"/>
      <c r="AF253" s="869"/>
      <c r="AG253" s="870"/>
      <c r="AH253" s="832"/>
      <c r="AI253" s="862">
        <v>1</v>
      </c>
      <c r="AJ253" s="832"/>
      <c r="AK253" s="832"/>
      <c r="AL253" s="669"/>
      <c r="AM253" s="660"/>
    </row>
    <row r="254" ht="36" customHeight="1">
      <c r="A254" s="853">
        <v>3</v>
      </c>
      <c r="B254" s="1454" t="s">
        <v>612</v>
      </c>
      <c r="C254" s="941" t="s">
        <v>498</v>
      </c>
      <c r="D254" s="790">
        <v>1000</v>
      </c>
      <c r="E254" s="790"/>
      <c r="F254" s="790">
        <v>2025</v>
      </c>
      <c r="G254" s="735">
        <v>330</v>
      </c>
      <c r="H254" s="1455"/>
      <c r="I254" s="1455"/>
      <c r="J254" s="995" t="s">
        <v>613</v>
      </c>
      <c r="K254" s="1456"/>
      <c r="L254" s="1065"/>
      <c r="M254" s="1066"/>
      <c r="N254" s="1066"/>
      <c r="O254" s="1066"/>
      <c r="P254" s="1066"/>
      <c r="Q254" s="832"/>
      <c r="R254" s="987"/>
      <c r="S254" s="926"/>
      <c r="T254" s="820"/>
      <c r="U254" s="858"/>
      <c r="V254" s="859"/>
      <c r="W254" s="860"/>
      <c r="X254" s="861"/>
      <c r="Y254" s="862"/>
      <c r="Z254" s="863"/>
      <c r="AA254" s="864"/>
      <c r="AB254" s="865"/>
      <c r="AC254" s="866"/>
      <c r="AD254" s="867"/>
      <c r="AE254" s="868"/>
      <c r="AF254" s="869"/>
      <c r="AG254" s="870"/>
      <c r="AH254" s="832"/>
      <c r="AI254" s="862"/>
      <c r="AJ254" s="832"/>
      <c r="AK254" s="832"/>
    </row>
    <row r="255" s="691" customFormat="1" ht="15.75" customHeight="1">
      <c r="A255" s="763">
        <v>2</v>
      </c>
      <c r="B255" s="1140" t="s">
        <v>45</v>
      </c>
      <c r="C255" s="723"/>
      <c r="D255" s="763"/>
      <c r="E255" s="763"/>
      <c r="F255" s="763">
        <v>3</v>
      </c>
      <c r="G255" s="764">
        <f>G252+G253</f>
        <v>6</v>
      </c>
      <c r="H255" s="1457"/>
      <c r="I255" s="814">
        <v>0</v>
      </c>
      <c r="J255" s="723"/>
      <c r="K255" s="1458"/>
      <c r="L255" s="855"/>
      <c r="M255" s="887"/>
      <c r="N255" s="887"/>
      <c r="O255" s="887"/>
      <c r="P255" s="887"/>
      <c r="Q255" s="816"/>
      <c r="R255" s="925"/>
      <c r="S255" s="926"/>
      <c r="T255" s="820"/>
      <c r="U255" s="858"/>
      <c r="V255" s="859"/>
      <c r="W255" s="860"/>
      <c r="X255" s="861"/>
      <c r="Y255" s="862"/>
      <c r="Z255" s="863"/>
      <c r="AA255" s="864"/>
      <c r="AB255" s="865"/>
      <c r="AC255" s="866"/>
      <c r="AD255" s="867"/>
      <c r="AE255" s="868"/>
      <c r="AF255" s="869"/>
      <c r="AG255" s="870"/>
      <c r="AH255" s="816"/>
      <c r="AI255" s="862"/>
      <c r="AJ255" s="816"/>
      <c r="AK255" s="816"/>
      <c r="AL255" s="690"/>
    </row>
    <row r="256">
      <c r="A256" s="790" t="s">
        <v>224</v>
      </c>
      <c r="B256" s="790"/>
      <c r="C256" s="790"/>
      <c r="D256" s="790"/>
      <c r="E256" s="790"/>
      <c r="F256" s="790"/>
      <c r="G256" s="790"/>
      <c r="H256" s="790"/>
      <c r="I256" s="790"/>
      <c r="J256" s="971"/>
      <c r="K256" s="943"/>
      <c r="L256" s="855"/>
      <c r="M256" s="887"/>
      <c r="N256" s="887"/>
      <c r="O256" s="887"/>
      <c r="P256" s="887"/>
      <c r="Q256" s="832"/>
      <c r="R256" s="987"/>
      <c r="S256" s="926"/>
      <c r="T256" s="820"/>
      <c r="U256" s="858"/>
      <c r="V256" s="859"/>
      <c r="W256" s="860"/>
      <c r="X256" s="861"/>
      <c r="Y256" s="862"/>
      <c r="Z256" s="863"/>
      <c r="AA256" s="864"/>
      <c r="AB256" s="865"/>
      <c r="AC256" s="866"/>
      <c r="AD256" s="867"/>
      <c r="AE256" s="868"/>
      <c r="AF256" s="869"/>
      <c r="AG256" s="870"/>
      <c r="AH256" s="832"/>
      <c r="AI256" s="862"/>
      <c r="AJ256" s="832"/>
      <c r="AK256" s="832"/>
    </row>
    <row r="257" s="691" customFormat="1" ht="48" customHeight="1">
      <c r="A257" s="853">
        <v>1</v>
      </c>
      <c r="B257" s="723" t="s">
        <v>218</v>
      </c>
      <c r="C257" s="723" t="s">
        <v>219</v>
      </c>
      <c r="D257" s="724"/>
      <c r="E257" s="724"/>
      <c r="F257" s="724">
        <v>2026</v>
      </c>
      <c r="G257" s="725">
        <v>9.9000000000000004</v>
      </c>
      <c r="H257" s="724"/>
      <c r="I257" s="724">
        <v>2</v>
      </c>
      <c r="J257" s="711" t="s">
        <v>614</v>
      </c>
      <c r="K257" s="1458"/>
      <c r="L257" s="1104">
        <v>90</v>
      </c>
      <c r="M257" s="1105"/>
      <c r="N257" s="1105"/>
      <c r="O257" s="1105"/>
      <c r="P257" s="1105"/>
      <c r="Q257" s="816"/>
      <c r="R257" s="925"/>
      <c r="S257" s="926"/>
      <c r="T257" s="820"/>
      <c r="U257" s="858"/>
      <c r="V257" s="859"/>
      <c r="W257" s="860"/>
      <c r="X257" s="861"/>
      <c r="Y257" s="862"/>
      <c r="Z257" s="863"/>
      <c r="AA257" s="864"/>
      <c r="AB257" s="865"/>
      <c r="AC257" s="866"/>
      <c r="AD257" s="867"/>
      <c r="AE257" s="868"/>
      <c r="AF257" s="869"/>
      <c r="AG257" s="870"/>
      <c r="AH257" s="816"/>
      <c r="AI257" s="862"/>
      <c r="AJ257" s="816"/>
      <c r="AK257" s="816"/>
      <c r="AL257" s="690"/>
    </row>
    <row r="258" s="1459" customFormat="1">
      <c r="A258" s="1015">
        <v>0</v>
      </c>
      <c r="B258" s="1140" t="s">
        <v>154</v>
      </c>
      <c r="C258" s="762"/>
      <c r="D258" s="762"/>
      <c r="E258" s="763"/>
      <c r="F258" s="763">
        <v>1</v>
      </c>
      <c r="G258" s="764">
        <f>G257</f>
        <v>9.9000000000000004</v>
      </c>
      <c r="H258" s="1457"/>
      <c r="I258" s="1457">
        <f>I257</f>
        <v>2</v>
      </c>
      <c r="J258" s="711"/>
      <c r="K258" s="1458"/>
      <c r="L258" s="1460"/>
      <c r="M258" s="1461"/>
      <c r="N258" s="1461"/>
      <c r="O258" s="1461"/>
      <c r="P258" s="1461"/>
      <c r="Q258" s="816"/>
      <c r="R258" s="925"/>
      <c r="S258" s="926"/>
      <c r="T258" s="820"/>
      <c r="U258" s="858"/>
      <c r="V258" s="859"/>
      <c r="W258" s="860"/>
      <c r="X258" s="861"/>
      <c r="Y258" s="862"/>
      <c r="Z258" s="863"/>
      <c r="AA258" s="864"/>
      <c r="AB258" s="865"/>
      <c r="AC258" s="866"/>
      <c r="AD258" s="867"/>
      <c r="AE258" s="868"/>
      <c r="AF258" s="869"/>
      <c r="AG258" s="870"/>
      <c r="AH258" s="816"/>
      <c r="AI258" s="862"/>
      <c r="AJ258" s="816"/>
      <c r="AK258" s="816"/>
      <c r="AL258" s="690"/>
      <c r="AM258" s="691"/>
      <c r="AN258" s="691"/>
      <c r="AO258" s="691"/>
      <c r="AP258" s="691"/>
      <c r="AQ258" s="691"/>
      <c r="AR258" s="691"/>
      <c r="AS258" s="691"/>
      <c r="AT258" s="691"/>
      <c r="AU258" s="691"/>
      <c r="AV258" s="691"/>
      <c r="AW258" s="691"/>
      <c r="AX258" s="691"/>
      <c r="AY258" s="691"/>
      <c r="AZ258" s="691"/>
      <c r="BA258" s="691"/>
      <c r="BB258" s="691"/>
      <c r="BC258" s="691"/>
      <c r="BD258" s="691"/>
      <c r="BE258" s="691"/>
      <c r="BF258" s="691"/>
      <c r="BG258" s="691"/>
      <c r="BH258" s="691"/>
      <c r="BI258" s="691"/>
      <c r="BJ258" s="691"/>
      <c r="BK258" s="691"/>
      <c r="BL258" s="691"/>
      <c r="BM258" s="691"/>
      <c r="BN258" s="691"/>
      <c r="BO258" s="691"/>
      <c r="BP258" s="691"/>
      <c r="BQ258" s="691"/>
      <c r="BR258" s="691"/>
      <c r="BS258" s="691"/>
      <c r="BT258" s="691"/>
      <c r="BU258" s="691"/>
      <c r="BV258" s="691"/>
      <c r="BW258" s="691"/>
      <c r="BX258" s="691"/>
      <c r="BY258" s="691"/>
      <c r="BZ258" s="691"/>
      <c r="CA258" s="691"/>
      <c r="CB258" s="691"/>
      <c r="CC258" s="691"/>
      <c r="CD258" s="691"/>
      <c r="CE258" s="691"/>
      <c r="CF258" s="691"/>
      <c r="CG258" s="691"/>
      <c r="CH258" s="691"/>
      <c r="CI258" s="691"/>
      <c r="CJ258" s="691"/>
      <c r="CK258" s="691"/>
      <c r="CL258" s="691"/>
      <c r="CM258" s="691"/>
      <c r="CN258" s="691"/>
      <c r="CO258" s="691"/>
      <c r="CP258" s="691"/>
      <c r="CQ258" s="691"/>
      <c r="CR258" s="691"/>
      <c r="CS258" s="691"/>
      <c r="CT258" s="691"/>
      <c r="CU258" s="691"/>
      <c r="CV258" s="691"/>
      <c r="CW258" s="691"/>
      <c r="CX258" s="691"/>
      <c r="CY258" s="691"/>
      <c r="CZ258" s="691"/>
      <c r="DA258" s="691"/>
      <c r="DB258" s="691"/>
      <c r="DC258" s="691"/>
      <c r="DD258" s="691"/>
      <c r="DE258" s="691"/>
      <c r="DF258" s="691"/>
      <c r="DG258" s="691"/>
      <c r="DH258" s="691"/>
      <c r="DI258" s="691"/>
      <c r="DJ258" s="691"/>
      <c r="DK258" s="691"/>
      <c r="DL258" s="691"/>
      <c r="DM258" s="691"/>
      <c r="DN258" s="691"/>
      <c r="DO258" s="691"/>
      <c r="DP258" s="691"/>
      <c r="DQ258" s="691"/>
      <c r="DR258" s="691"/>
      <c r="DS258" s="691"/>
      <c r="DT258" s="691"/>
      <c r="DU258" s="691"/>
      <c r="DV258" s="691"/>
      <c r="DW258" s="691"/>
      <c r="DX258" s="691"/>
      <c r="DY258" s="691"/>
      <c r="DZ258" s="691"/>
      <c r="EA258" s="691"/>
      <c r="EB258" s="691"/>
      <c r="EC258" s="691"/>
      <c r="ED258" s="691"/>
      <c r="EE258" s="691"/>
      <c r="EF258" s="691"/>
      <c r="EG258" s="691"/>
      <c r="EH258" s="691"/>
      <c r="EI258" s="691"/>
      <c r="EJ258" s="691"/>
      <c r="EK258" s="691"/>
      <c r="EL258" s="691"/>
      <c r="EM258" s="691"/>
      <c r="EN258" s="691"/>
      <c r="EO258" s="691"/>
      <c r="EP258" s="691"/>
      <c r="EQ258" s="691"/>
      <c r="ER258" s="691"/>
      <c r="ES258" s="691"/>
      <c r="ET258" s="691"/>
      <c r="EU258" s="691"/>
      <c r="EV258" s="691"/>
      <c r="EW258" s="691"/>
      <c r="EX258" s="691"/>
      <c r="EY258" s="691"/>
      <c r="EZ258" s="691"/>
      <c r="FA258" s="691"/>
      <c r="FB258" s="691"/>
      <c r="FC258" s="691"/>
      <c r="FD258" s="691"/>
      <c r="FE258" s="691"/>
      <c r="FF258" s="691"/>
      <c r="FG258" s="691"/>
      <c r="FH258" s="691"/>
      <c r="FI258" s="691"/>
      <c r="FJ258" s="691"/>
      <c r="FK258" s="691"/>
      <c r="FL258" s="691"/>
      <c r="FM258" s="691"/>
      <c r="FN258" s="691"/>
      <c r="FO258" s="691"/>
      <c r="FP258" s="691"/>
      <c r="FQ258" s="691"/>
      <c r="FR258" s="691"/>
      <c r="FS258" s="691"/>
      <c r="FT258" s="691"/>
      <c r="FU258" s="691"/>
      <c r="FV258" s="691"/>
      <c r="FW258" s="691"/>
      <c r="FX258" s="691"/>
      <c r="FY258" s="691"/>
      <c r="FZ258" s="691"/>
      <c r="GA258" s="691"/>
      <c r="GB258" s="691"/>
      <c r="GC258" s="691"/>
      <c r="GD258" s="691"/>
      <c r="GE258" s="691"/>
      <c r="GF258" s="691"/>
      <c r="GG258" s="691"/>
      <c r="GH258" s="691"/>
      <c r="GI258" s="691"/>
      <c r="GJ258" s="691"/>
      <c r="GK258" s="691"/>
      <c r="GL258" s="691"/>
      <c r="GM258" s="691"/>
      <c r="GN258" s="691"/>
      <c r="GO258" s="691"/>
      <c r="GP258" s="691"/>
      <c r="GQ258" s="691"/>
      <c r="GR258" s="691"/>
      <c r="GS258" s="691"/>
      <c r="GT258" s="691"/>
      <c r="GU258" s="691"/>
      <c r="GV258" s="691"/>
      <c r="GW258" s="691"/>
      <c r="GX258" s="691"/>
      <c r="GY258" s="691"/>
      <c r="GZ258" s="691"/>
      <c r="HA258" s="691"/>
      <c r="HB258" s="691"/>
      <c r="HC258" s="691"/>
      <c r="HD258" s="691"/>
      <c r="HE258" s="691"/>
      <c r="HF258" s="691"/>
      <c r="HG258" s="691"/>
      <c r="HH258" s="691"/>
      <c r="HI258" s="691"/>
      <c r="HJ258" s="691"/>
      <c r="HK258" s="691"/>
      <c r="HL258" s="691"/>
      <c r="HM258" s="691"/>
      <c r="HN258" s="691"/>
      <c r="HO258" s="691"/>
      <c r="HP258" s="691"/>
      <c r="HQ258" s="691"/>
      <c r="HR258" s="691"/>
      <c r="HS258" s="691"/>
      <c r="HT258" s="691"/>
      <c r="HU258" s="691"/>
      <c r="HV258" s="691"/>
      <c r="HW258" s="691"/>
      <c r="HX258" s="691"/>
      <c r="HY258" s="691"/>
      <c r="HZ258" s="691"/>
      <c r="IA258" s="691"/>
      <c r="IB258" s="691"/>
      <c r="IC258" s="691"/>
      <c r="ID258" s="691"/>
      <c r="IE258" s="691"/>
      <c r="IF258" s="691"/>
      <c r="IG258" s="691"/>
      <c r="IH258" s="691"/>
      <c r="II258" s="691"/>
      <c r="IJ258" s="691"/>
      <c r="IK258" s="691"/>
      <c r="IL258" s="691"/>
      <c r="IM258" s="691"/>
      <c r="IN258" s="691"/>
      <c r="IO258" s="691"/>
      <c r="IP258" s="691"/>
      <c r="IQ258" s="691"/>
      <c r="IR258" s="691"/>
      <c r="IS258" s="691"/>
      <c r="IT258" s="691"/>
      <c r="IU258" s="691"/>
      <c r="IV258" s="691"/>
      <c r="IW258" s="691"/>
      <c r="IX258" s="691"/>
      <c r="IY258" s="691"/>
      <c r="IZ258" s="691"/>
      <c r="JA258" s="691"/>
      <c r="JB258" s="691"/>
      <c r="JC258" s="691"/>
      <c r="JD258" s="691"/>
      <c r="JE258" s="691"/>
      <c r="JF258" s="691"/>
      <c r="JG258" s="691"/>
      <c r="JH258" s="691"/>
      <c r="JI258" s="691"/>
      <c r="JJ258" s="691"/>
      <c r="JK258" s="691"/>
      <c r="JL258" s="691"/>
      <c r="JM258" s="691"/>
      <c r="JN258" s="691"/>
      <c r="JO258" s="691"/>
      <c r="JP258" s="691"/>
      <c r="JQ258" s="691"/>
      <c r="JR258" s="691"/>
      <c r="JS258" s="691"/>
      <c r="JT258" s="691"/>
      <c r="JU258" s="691"/>
      <c r="JV258" s="691"/>
      <c r="JW258" s="691"/>
      <c r="JX258" s="691"/>
      <c r="JY258" s="691"/>
      <c r="JZ258" s="691"/>
      <c r="KA258" s="691"/>
      <c r="KB258" s="691"/>
      <c r="KC258" s="691"/>
      <c r="KD258" s="691"/>
      <c r="KE258" s="691"/>
      <c r="KF258" s="691"/>
      <c r="KG258" s="691"/>
      <c r="KH258" s="691"/>
      <c r="KI258" s="691"/>
      <c r="KJ258" s="691"/>
      <c r="KK258" s="691"/>
      <c r="KL258" s="691"/>
      <c r="KM258" s="691"/>
      <c r="KN258" s="691"/>
      <c r="KO258" s="691"/>
      <c r="KP258" s="691"/>
      <c r="KQ258" s="691"/>
      <c r="KR258" s="691"/>
      <c r="KS258" s="691"/>
      <c r="KT258" s="691"/>
      <c r="KU258" s="691"/>
      <c r="KV258" s="691"/>
      <c r="KW258" s="691"/>
      <c r="KX258" s="691"/>
      <c r="KY258" s="691"/>
      <c r="KZ258" s="691"/>
      <c r="LA258" s="691"/>
      <c r="LB258" s="691"/>
      <c r="LC258" s="691"/>
      <c r="LD258" s="691"/>
      <c r="LE258" s="691"/>
      <c r="LF258" s="691"/>
      <c r="LG258" s="691"/>
      <c r="LH258" s="691"/>
      <c r="LI258" s="691"/>
      <c r="LJ258" s="691"/>
      <c r="LK258" s="691"/>
      <c r="LL258" s="691"/>
      <c r="LM258" s="691"/>
      <c r="LN258" s="691"/>
      <c r="LO258" s="691"/>
      <c r="LP258" s="691"/>
      <c r="LQ258" s="691"/>
      <c r="LR258" s="691"/>
      <c r="LS258" s="691"/>
      <c r="LT258" s="691"/>
      <c r="LU258" s="691"/>
      <c r="LV258" s="691"/>
      <c r="LW258" s="691"/>
      <c r="LX258" s="691"/>
      <c r="LY258" s="691"/>
      <c r="LZ258" s="691"/>
      <c r="MA258" s="691"/>
      <c r="MB258" s="691"/>
      <c r="MC258" s="691"/>
      <c r="MD258" s="691"/>
      <c r="ME258" s="691"/>
      <c r="MF258" s="691"/>
      <c r="MG258" s="691"/>
      <c r="MH258" s="691"/>
      <c r="MI258" s="691"/>
      <c r="MJ258" s="691"/>
      <c r="MK258" s="691"/>
      <c r="ML258" s="691"/>
      <c r="MM258" s="691"/>
      <c r="MN258" s="691"/>
      <c r="MO258" s="691"/>
      <c r="MP258" s="691"/>
      <c r="MQ258" s="691"/>
      <c r="MR258" s="691"/>
      <c r="MS258" s="691"/>
      <c r="MT258" s="691"/>
      <c r="MU258" s="691"/>
      <c r="MV258" s="691"/>
      <c r="MW258" s="691"/>
      <c r="MX258" s="691"/>
      <c r="MY258" s="691"/>
      <c r="MZ258" s="691"/>
      <c r="NA258" s="691"/>
      <c r="NB258" s="691"/>
      <c r="NC258" s="691"/>
      <c r="ND258" s="691"/>
      <c r="NE258" s="691"/>
      <c r="NF258" s="691"/>
      <c r="NG258" s="691"/>
      <c r="NH258" s="691"/>
      <c r="NI258" s="691"/>
      <c r="NJ258" s="691"/>
      <c r="NK258" s="691"/>
      <c r="NL258" s="691"/>
      <c r="NM258" s="691"/>
      <c r="NN258" s="691"/>
      <c r="NO258" s="691"/>
      <c r="NP258" s="691"/>
      <c r="NQ258" s="691"/>
      <c r="NR258" s="691"/>
      <c r="NS258" s="691"/>
      <c r="NT258" s="691"/>
      <c r="NU258" s="691"/>
      <c r="NV258" s="691"/>
      <c r="NW258" s="691"/>
      <c r="NX258" s="691"/>
      <c r="NY258" s="691"/>
      <c r="NZ258" s="691"/>
      <c r="OA258" s="691"/>
      <c r="OB258" s="691"/>
      <c r="OC258" s="691"/>
      <c r="OD258" s="691"/>
      <c r="OE258" s="691"/>
      <c r="OF258" s="691"/>
      <c r="OG258" s="691"/>
      <c r="OH258" s="691"/>
      <c r="OI258" s="691"/>
      <c r="OJ258" s="691"/>
      <c r="OK258" s="691"/>
      <c r="OL258" s="691"/>
      <c r="OM258" s="691"/>
      <c r="ON258" s="691"/>
      <c r="OO258" s="691"/>
      <c r="OP258" s="691"/>
      <c r="OQ258" s="691"/>
      <c r="OR258" s="691"/>
      <c r="OS258" s="691"/>
      <c r="OT258" s="691"/>
      <c r="OU258" s="691"/>
      <c r="OV258" s="691"/>
      <c r="OW258" s="691"/>
      <c r="OX258" s="691"/>
      <c r="OY258" s="691"/>
      <c r="OZ258" s="691"/>
      <c r="PA258" s="691"/>
      <c r="PB258" s="691"/>
      <c r="PC258" s="691"/>
      <c r="PD258" s="691"/>
      <c r="PE258" s="691"/>
      <c r="PF258" s="691"/>
      <c r="PG258" s="691"/>
      <c r="PH258" s="691"/>
      <c r="PI258" s="691"/>
      <c r="PJ258" s="691"/>
      <c r="PK258" s="691"/>
      <c r="PL258" s="691"/>
      <c r="PM258" s="691"/>
      <c r="PN258" s="691"/>
      <c r="PO258" s="691"/>
      <c r="PP258" s="691"/>
      <c r="PQ258" s="691"/>
      <c r="PR258" s="691"/>
      <c r="PS258" s="691"/>
      <c r="PT258" s="691"/>
      <c r="PU258" s="691"/>
      <c r="PV258" s="691"/>
      <c r="PW258" s="691"/>
      <c r="PX258" s="691"/>
      <c r="PY258" s="691"/>
      <c r="PZ258" s="691"/>
      <c r="QA258" s="691"/>
      <c r="QB258" s="691"/>
      <c r="QC258" s="691"/>
      <c r="QD258" s="691"/>
      <c r="QE258" s="691"/>
      <c r="QF258" s="691"/>
      <c r="QG258" s="691"/>
      <c r="QH258" s="691"/>
      <c r="QI258" s="691"/>
      <c r="QJ258" s="691"/>
      <c r="QK258" s="691"/>
      <c r="QL258" s="691"/>
      <c r="QM258" s="691"/>
      <c r="QN258" s="691"/>
      <c r="QO258" s="691"/>
      <c r="QP258" s="691"/>
      <c r="QQ258" s="691"/>
      <c r="QR258" s="691"/>
      <c r="QS258" s="691"/>
      <c r="QT258" s="691"/>
      <c r="QU258" s="691"/>
      <c r="QV258" s="691"/>
      <c r="QW258" s="691"/>
      <c r="QX258" s="691"/>
      <c r="QY258" s="691"/>
      <c r="QZ258" s="691"/>
      <c r="RA258" s="691"/>
      <c r="RB258" s="691"/>
      <c r="RC258" s="691"/>
      <c r="RD258" s="691"/>
      <c r="RE258" s="691"/>
      <c r="RF258" s="691"/>
      <c r="RG258" s="691"/>
      <c r="RH258" s="691"/>
      <c r="RI258" s="691"/>
      <c r="RJ258" s="691"/>
      <c r="RK258" s="691"/>
      <c r="RL258" s="691"/>
      <c r="RM258" s="691"/>
      <c r="RN258" s="691"/>
      <c r="RO258" s="691"/>
      <c r="RP258" s="691"/>
      <c r="RQ258" s="691"/>
      <c r="RR258" s="691"/>
      <c r="RS258" s="691"/>
      <c r="RT258" s="691"/>
      <c r="RU258" s="691"/>
      <c r="RV258" s="691"/>
      <c r="RW258" s="691"/>
      <c r="RX258" s="691"/>
      <c r="RY258" s="691"/>
      <c r="RZ258" s="691"/>
      <c r="SA258" s="691"/>
      <c r="SB258" s="691"/>
      <c r="SC258" s="691"/>
      <c r="SD258" s="691"/>
      <c r="SE258" s="691"/>
      <c r="SF258" s="691"/>
      <c r="SG258" s="691"/>
      <c r="SH258" s="691"/>
      <c r="SI258" s="691"/>
      <c r="SJ258" s="691"/>
      <c r="SK258" s="691"/>
      <c r="SL258" s="691"/>
      <c r="SM258" s="691"/>
      <c r="SN258" s="691"/>
      <c r="SO258" s="691"/>
      <c r="SP258" s="691"/>
      <c r="SQ258" s="691"/>
      <c r="SR258" s="691"/>
      <c r="SS258" s="691"/>
      <c r="ST258" s="691"/>
      <c r="SU258" s="691"/>
      <c r="SV258" s="691"/>
      <c r="SW258" s="691"/>
      <c r="SX258" s="691"/>
      <c r="SY258" s="691"/>
      <c r="SZ258" s="691"/>
      <c r="TA258" s="691"/>
      <c r="TB258" s="691"/>
      <c r="TC258" s="691"/>
      <c r="TD258" s="691"/>
      <c r="TE258" s="691"/>
      <c r="TF258" s="691"/>
      <c r="TG258" s="691"/>
      <c r="TH258" s="691"/>
      <c r="TI258" s="691"/>
      <c r="TJ258" s="691"/>
      <c r="TK258" s="691"/>
      <c r="TL258" s="691"/>
      <c r="TM258" s="691"/>
      <c r="TN258" s="691"/>
      <c r="TO258" s="691"/>
      <c r="TP258" s="691"/>
      <c r="TQ258" s="691"/>
      <c r="TR258" s="691"/>
      <c r="TS258" s="691"/>
      <c r="TT258" s="691"/>
      <c r="TU258" s="691"/>
      <c r="TV258" s="691"/>
      <c r="TW258" s="691"/>
      <c r="TX258" s="691"/>
      <c r="TY258" s="691"/>
      <c r="TZ258" s="691"/>
      <c r="UA258" s="691"/>
      <c r="UB258" s="691"/>
      <c r="UC258" s="691"/>
      <c r="UD258" s="691"/>
      <c r="UE258" s="691"/>
      <c r="UF258" s="691"/>
      <c r="UG258" s="691"/>
      <c r="UH258" s="691"/>
      <c r="UI258" s="691"/>
      <c r="UJ258" s="691"/>
      <c r="UK258" s="691"/>
      <c r="UL258" s="691"/>
      <c r="UM258" s="691"/>
      <c r="UN258" s="691"/>
      <c r="UO258" s="691"/>
      <c r="UP258" s="691"/>
      <c r="UQ258" s="691"/>
      <c r="UR258" s="691"/>
      <c r="US258" s="691"/>
      <c r="UT258" s="691"/>
      <c r="UU258" s="691"/>
      <c r="UV258" s="691"/>
      <c r="UW258" s="691"/>
      <c r="UX258" s="691"/>
      <c r="UY258" s="691"/>
      <c r="UZ258" s="691"/>
      <c r="VA258" s="691"/>
      <c r="VB258" s="691"/>
      <c r="VC258" s="691"/>
      <c r="VD258" s="691"/>
      <c r="VE258" s="691"/>
      <c r="VF258" s="691"/>
      <c r="VG258" s="691"/>
      <c r="VH258" s="691"/>
      <c r="VI258" s="691"/>
      <c r="VJ258" s="691"/>
      <c r="VK258" s="691"/>
      <c r="VL258" s="691"/>
      <c r="VM258" s="691"/>
      <c r="VN258" s="691"/>
      <c r="VO258" s="691"/>
      <c r="VP258" s="691"/>
      <c r="VQ258" s="691"/>
      <c r="VR258" s="691"/>
      <c r="VS258" s="691"/>
      <c r="VT258" s="691"/>
      <c r="VU258" s="691"/>
      <c r="VV258" s="691"/>
      <c r="VW258" s="691"/>
      <c r="VX258" s="691"/>
      <c r="VY258" s="691"/>
      <c r="VZ258" s="691"/>
      <c r="WA258" s="691"/>
      <c r="WB258" s="691"/>
      <c r="WC258" s="691"/>
      <c r="WD258" s="691"/>
      <c r="WE258" s="691"/>
      <c r="WF258" s="691"/>
      <c r="WG258" s="691"/>
      <c r="WH258" s="691"/>
      <c r="WI258" s="691"/>
      <c r="WJ258" s="691"/>
      <c r="WK258" s="691"/>
      <c r="WL258" s="691"/>
      <c r="WM258" s="691"/>
      <c r="WN258" s="691"/>
      <c r="WO258" s="691"/>
      <c r="WP258" s="691"/>
      <c r="WQ258" s="691"/>
      <c r="WR258" s="691"/>
      <c r="WS258" s="691"/>
      <c r="WT258" s="691"/>
      <c r="WU258" s="691"/>
      <c r="WV258" s="691"/>
      <c r="WW258" s="691"/>
      <c r="WX258" s="691"/>
      <c r="WY258" s="691"/>
      <c r="WZ258" s="691"/>
      <c r="XA258" s="691"/>
      <c r="XB258" s="691"/>
      <c r="XC258" s="691"/>
      <c r="XD258" s="691"/>
      <c r="XE258" s="691"/>
      <c r="XF258" s="691"/>
      <c r="XG258" s="691"/>
      <c r="XH258" s="691"/>
      <c r="XI258" s="691"/>
      <c r="XJ258" s="691"/>
      <c r="XK258" s="691"/>
      <c r="XL258" s="691"/>
      <c r="XM258" s="691"/>
      <c r="XN258" s="691"/>
      <c r="XO258" s="691"/>
      <c r="XP258" s="691"/>
      <c r="XQ258" s="691"/>
      <c r="XR258" s="691"/>
      <c r="XS258" s="691"/>
      <c r="XT258" s="691"/>
      <c r="XU258" s="691"/>
      <c r="XV258" s="691"/>
      <c r="XW258" s="691"/>
      <c r="XX258" s="691"/>
      <c r="XY258" s="691"/>
      <c r="XZ258" s="691"/>
      <c r="YA258" s="691"/>
      <c r="YB258" s="691"/>
      <c r="YC258" s="691"/>
      <c r="YD258" s="691"/>
      <c r="YE258" s="691"/>
      <c r="YF258" s="691"/>
      <c r="YG258" s="691"/>
      <c r="YH258" s="691"/>
      <c r="YI258" s="691"/>
      <c r="YJ258" s="691"/>
      <c r="YK258" s="691"/>
      <c r="YL258" s="691"/>
      <c r="YM258" s="691"/>
      <c r="YN258" s="691"/>
      <c r="YO258" s="691"/>
      <c r="YP258" s="691"/>
      <c r="YQ258" s="691"/>
      <c r="YR258" s="691"/>
      <c r="YS258" s="691"/>
      <c r="YT258" s="691"/>
      <c r="YU258" s="691"/>
      <c r="YV258" s="691"/>
      <c r="YW258" s="691"/>
      <c r="YX258" s="691"/>
      <c r="YY258" s="691"/>
      <c r="YZ258" s="691"/>
      <c r="ZA258" s="691"/>
      <c r="ZB258" s="691"/>
      <c r="ZC258" s="691"/>
      <c r="ZD258" s="691"/>
      <c r="ZE258" s="691"/>
      <c r="ZF258" s="691"/>
      <c r="ZG258" s="691"/>
      <c r="ZH258" s="691"/>
      <c r="ZI258" s="691"/>
      <c r="ZJ258" s="691"/>
      <c r="ZK258" s="691"/>
      <c r="ZL258" s="691"/>
      <c r="ZM258" s="691"/>
      <c r="ZN258" s="691"/>
      <c r="ZO258" s="691"/>
      <c r="ZP258" s="691"/>
      <c r="ZQ258" s="691"/>
      <c r="ZR258" s="691"/>
      <c r="ZS258" s="691"/>
      <c r="ZT258" s="691"/>
      <c r="ZU258" s="691"/>
      <c r="ZV258" s="691"/>
      <c r="ZW258" s="691"/>
      <c r="ZX258" s="691"/>
      <c r="ZY258" s="691"/>
      <c r="ZZ258" s="691"/>
      <c r="AAA258" s="691"/>
      <c r="AAB258" s="691"/>
      <c r="AAC258" s="691"/>
      <c r="AAD258" s="691"/>
      <c r="AAE258" s="691"/>
      <c r="AAF258" s="691"/>
      <c r="AAG258" s="691"/>
      <c r="AAH258" s="691"/>
      <c r="AAI258" s="691"/>
      <c r="AAJ258" s="691"/>
      <c r="AAK258" s="691"/>
      <c r="AAL258" s="691"/>
      <c r="AAM258" s="691"/>
      <c r="AAN258" s="691"/>
      <c r="AAO258" s="691"/>
      <c r="AAP258" s="691"/>
      <c r="AAQ258" s="691"/>
      <c r="AAR258" s="691"/>
      <c r="AAS258" s="691"/>
      <c r="AAT258" s="691"/>
      <c r="AAU258" s="691"/>
      <c r="AAV258" s="691"/>
      <c r="AAW258" s="691"/>
      <c r="AAX258" s="691"/>
      <c r="AAY258" s="691"/>
      <c r="AAZ258" s="691"/>
      <c r="ABA258" s="691"/>
      <c r="ABB258" s="691"/>
      <c r="ABC258" s="691"/>
      <c r="ABD258" s="691"/>
      <c r="ABE258" s="691"/>
      <c r="ABF258" s="691"/>
      <c r="ABG258" s="691"/>
      <c r="ABH258" s="691"/>
      <c r="ABI258" s="691"/>
      <c r="ABJ258" s="691"/>
      <c r="ABK258" s="691"/>
      <c r="ABL258" s="691"/>
      <c r="ABM258" s="691"/>
      <c r="ABN258" s="691"/>
      <c r="ABO258" s="691"/>
      <c r="ABP258" s="691"/>
      <c r="ABQ258" s="691"/>
      <c r="ABR258" s="691"/>
      <c r="ABS258" s="691"/>
      <c r="ABT258" s="691"/>
      <c r="ABU258" s="691"/>
      <c r="ABV258" s="691"/>
      <c r="ABW258" s="691"/>
      <c r="ABX258" s="691"/>
      <c r="ABY258" s="691"/>
      <c r="ABZ258" s="691"/>
      <c r="ACA258" s="691"/>
      <c r="ACB258" s="691"/>
      <c r="ACC258" s="691"/>
      <c r="ACD258" s="691"/>
      <c r="ACE258" s="691"/>
      <c r="ACF258" s="691"/>
      <c r="ACG258" s="691"/>
      <c r="ACH258" s="691"/>
      <c r="ACI258" s="691"/>
      <c r="ACJ258" s="691"/>
      <c r="ACK258" s="691"/>
      <c r="ACL258" s="691"/>
      <c r="ACM258" s="691"/>
      <c r="ACN258" s="691"/>
      <c r="ACO258" s="691"/>
      <c r="ACP258" s="691"/>
      <c r="ACQ258" s="691"/>
      <c r="ACR258" s="691"/>
      <c r="ACS258" s="691"/>
      <c r="ACT258" s="691"/>
      <c r="ACU258" s="691"/>
      <c r="ACV258" s="691"/>
      <c r="ACW258" s="691"/>
      <c r="ACX258" s="691"/>
      <c r="ACY258" s="691"/>
      <c r="ACZ258" s="691"/>
      <c r="ADA258" s="691"/>
      <c r="ADB258" s="691"/>
      <c r="ADC258" s="691"/>
      <c r="ADD258" s="691"/>
      <c r="ADE258" s="691"/>
      <c r="ADF258" s="691"/>
      <c r="ADG258" s="691"/>
      <c r="ADH258" s="691"/>
      <c r="ADI258" s="691"/>
      <c r="ADJ258" s="691"/>
      <c r="ADK258" s="691"/>
      <c r="ADL258" s="691"/>
      <c r="ADM258" s="691"/>
      <c r="ADN258" s="691"/>
      <c r="ADO258" s="691"/>
      <c r="ADP258" s="691"/>
      <c r="ADQ258" s="691"/>
      <c r="ADR258" s="691"/>
      <c r="ADS258" s="691"/>
      <c r="ADT258" s="691"/>
      <c r="ADU258" s="691"/>
      <c r="ADV258" s="691"/>
      <c r="ADW258" s="691"/>
      <c r="ADX258" s="691"/>
      <c r="ADY258" s="691"/>
      <c r="ADZ258" s="691"/>
      <c r="AEA258" s="691"/>
      <c r="AEB258" s="691"/>
      <c r="AEC258" s="691"/>
      <c r="AED258" s="691"/>
      <c r="AEE258" s="691"/>
      <c r="AEF258" s="691"/>
      <c r="AEG258" s="691"/>
      <c r="AEH258" s="691"/>
      <c r="AEI258" s="691"/>
      <c r="AEJ258" s="691"/>
      <c r="AEK258" s="691"/>
      <c r="AEL258" s="691"/>
      <c r="AEM258" s="691"/>
      <c r="AEN258" s="691"/>
      <c r="AEO258" s="691"/>
      <c r="AEP258" s="691"/>
      <c r="AEQ258" s="691"/>
      <c r="AER258" s="691"/>
      <c r="AES258" s="691"/>
      <c r="AET258" s="691"/>
      <c r="AEU258" s="691"/>
      <c r="AEV258" s="691"/>
      <c r="AEW258" s="691"/>
      <c r="AEX258" s="691"/>
      <c r="AEY258" s="691"/>
      <c r="AEZ258" s="691"/>
      <c r="AFA258" s="691"/>
      <c r="AFB258" s="691"/>
      <c r="AFC258" s="691"/>
      <c r="AFD258" s="691"/>
      <c r="AFE258" s="691"/>
      <c r="AFF258" s="691"/>
      <c r="AFG258" s="691"/>
      <c r="AFH258" s="691"/>
      <c r="AFI258" s="691"/>
      <c r="AFJ258" s="691"/>
      <c r="AFK258" s="691"/>
      <c r="AFL258" s="691"/>
      <c r="AFM258" s="691"/>
      <c r="AFN258" s="691"/>
      <c r="AFO258" s="691"/>
      <c r="AFP258" s="691"/>
      <c r="AFQ258" s="691"/>
      <c r="AFR258" s="691"/>
      <c r="AFS258" s="691"/>
      <c r="AFT258" s="691"/>
      <c r="AFU258" s="691"/>
      <c r="AFV258" s="691"/>
      <c r="AFW258" s="691"/>
      <c r="AFX258" s="691"/>
      <c r="AFY258" s="691"/>
      <c r="AFZ258" s="691"/>
      <c r="AGA258" s="691"/>
      <c r="AGB258" s="691"/>
      <c r="AGC258" s="691"/>
      <c r="AGD258" s="691"/>
      <c r="AGE258" s="691"/>
      <c r="AGF258" s="691"/>
      <c r="AGG258" s="691"/>
      <c r="AGH258" s="691"/>
      <c r="AGI258" s="691"/>
      <c r="AGJ258" s="691"/>
      <c r="AGK258" s="691"/>
      <c r="AGL258" s="691"/>
      <c r="AGM258" s="691"/>
      <c r="AGN258" s="691"/>
      <c r="AGO258" s="691"/>
      <c r="AGP258" s="691"/>
      <c r="AGQ258" s="691"/>
      <c r="AGR258" s="691"/>
      <c r="AGS258" s="691"/>
      <c r="AGT258" s="691"/>
      <c r="AGU258" s="691"/>
      <c r="AGV258" s="691"/>
      <c r="AGW258" s="691"/>
      <c r="AGX258" s="691"/>
      <c r="AGY258" s="691"/>
      <c r="AGZ258" s="691"/>
      <c r="AHA258" s="691"/>
      <c r="AHB258" s="691"/>
      <c r="AHC258" s="691"/>
      <c r="AHD258" s="691"/>
      <c r="AHE258" s="691"/>
      <c r="AHF258" s="691"/>
      <c r="AHG258" s="691"/>
      <c r="AHH258" s="691"/>
      <c r="AHI258" s="691"/>
      <c r="AHJ258" s="691"/>
      <c r="AHK258" s="691"/>
      <c r="AHL258" s="691"/>
      <c r="AHM258" s="691"/>
      <c r="AHN258" s="691"/>
      <c r="AHO258" s="691"/>
      <c r="AHP258" s="691"/>
      <c r="AHQ258" s="691"/>
      <c r="AHR258" s="691"/>
      <c r="AHS258" s="691"/>
      <c r="AHT258" s="691"/>
      <c r="AHU258" s="691"/>
      <c r="AHV258" s="691"/>
      <c r="AHW258" s="691"/>
      <c r="AHX258" s="691"/>
      <c r="AHY258" s="691"/>
      <c r="AHZ258" s="691"/>
      <c r="AIA258" s="691"/>
      <c r="AIB258" s="691"/>
      <c r="AIC258" s="691"/>
      <c r="AID258" s="691"/>
      <c r="AIE258" s="691"/>
      <c r="AIF258" s="691"/>
      <c r="AIG258" s="691"/>
      <c r="AIH258" s="691"/>
      <c r="AII258" s="691"/>
      <c r="AIJ258" s="691"/>
      <c r="AIK258" s="691"/>
      <c r="AIL258" s="691"/>
      <c r="AIM258" s="691"/>
      <c r="AIN258" s="691"/>
      <c r="AIO258" s="691"/>
      <c r="AIP258" s="691"/>
      <c r="AIQ258" s="691"/>
      <c r="AIR258" s="691"/>
      <c r="AIS258" s="691"/>
      <c r="AIT258" s="691"/>
      <c r="AIU258" s="691"/>
      <c r="AIV258" s="691"/>
      <c r="AIW258" s="691"/>
      <c r="AIX258" s="691"/>
      <c r="AIY258" s="691"/>
      <c r="AIZ258" s="691"/>
      <c r="AJA258" s="691"/>
      <c r="AJB258" s="691"/>
      <c r="AJC258" s="691"/>
      <c r="AJD258" s="691"/>
      <c r="AJE258" s="691"/>
      <c r="AJF258" s="691"/>
      <c r="AJG258" s="691"/>
      <c r="AJH258" s="691"/>
      <c r="AJI258" s="691"/>
      <c r="AJJ258" s="691"/>
      <c r="AJK258" s="691"/>
      <c r="AJL258" s="691"/>
      <c r="AJM258" s="691"/>
      <c r="AJN258" s="691"/>
      <c r="AJO258" s="691"/>
      <c r="AJP258" s="691"/>
      <c r="AJQ258" s="691"/>
      <c r="AJR258" s="691"/>
      <c r="AJS258" s="691"/>
      <c r="AJT258" s="691"/>
      <c r="AJU258" s="691"/>
      <c r="AJV258" s="691"/>
      <c r="AJW258" s="691"/>
      <c r="AJX258" s="691"/>
      <c r="AJY258" s="691"/>
      <c r="AJZ258" s="691"/>
      <c r="AKA258" s="691"/>
      <c r="AKB258" s="691"/>
      <c r="AKC258" s="691"/>
      <c r="AKD258" s="691"/>
      <c r="AKE258" s="691"/>
      <c r="AKF258" s="691"/>
      <c r="AKG258" s="691"/>
      <c r="AKH258" s="691"/>
      <c r="AKI258" s="691"/>
      <c r="AKJ258" s="691"/>
      <c r="AKK258" s="691"/>
      <c r="AKL258" s="691"/>
      <c r="AKM258" s="691"/>
      <c r="AKN258" s="691"/>
      <c r="AKO258" s="691"/>
      <c r="AKP258" s="691"/>
      <c r="AKQ258" s="691"/>
      <c r="AKR258" s="691"/>
      <c r="AKS258" s="691"/>
      <c r="AKT258" s="691"/>
      <c r="AKU258" s="691"/>
      <c r="AKV258" s="691"/>
      <c r="AKW258" s="691"/>
      <c r="AKX258" s="691"/>
      <c r="AKY258" s="691"/>
      <c r="AKZ258" s="691"/>
      <c r="ALA258" s="691"/>
      <c r="ALB258" s="691"/>
      <c r="ALC258" s="691"/>
      <c r="ALD258" s="691"/>
      <c r="ALE258" s="691"/>
      <c r="ALF258" s="691"/>
      <c r="ALG258" s="691"/>
      <c r="ALH258" s="691"/>
      <c r="ALI258" s="691"/>
      <c r="ALJ258" s="691"/>
      <c r="ALK258" s="691"/>
      <c r="ALL258" s="691"/>
      <c r="ALM258" s="691"/>
      <c r="ALN258" s="691"/>
      <c r="ALO258" s="691"/>
      <c r="ALP258" s="691"/>
      <c r="ALQ258" s="691"/>
      <c r="ALR258" s="691"/>
      <c r="ALS258" s="691"/>
      <c r="ALT258" s="691"/>
      <c r="ALU258" s="691"/>
      <c r="ALV258" s="691"/>
      <c r="ALW258" s="691"/>
      <c r="ALX258" s="691"/>
      <c r="ALY258" s="691"/>
      <c r="ALZ258" s="691"/>
      <c r="AMA258" s="691"/>
      <c r="AMB258" s="691"/>
      <c r="AMC258" s="691"/>
      <c r="AMD258" s="691"/>
      <c r="AME258" s="691"/>
      <c r="AMF258" s="691"/>
      <c r="AMG258" s="691"/>
      <c r="AMH258" s="691"/>
      <c r="AMI258" s="691"/>
      <c r="AMJ258" s="691"/>
      <c r="AMK258" s="691"/>
      <c r="AML258" s="691"/>
      <c r="AMM258" s="691"/>
      <c r="AMN258" s="691"/>
      <c r="AMO258" s="691"/>
      <c r="AMP258" s="691"/>
      <c r="AMQ258" s="691"/>
    </row>
    <row r="259" s="691" customFormat="1" ht="15.75" customHeight="1">
      <c r="A259" s="763">
        <f>A255+A258</f>
        <v>2</v>
      </c>
      <c r="B259" s="1084" t="s">
        <v>96</v>
      </c>
      <c r="C259" s="1085" t="s">
        <v>101</v>
      </c>
      <c r="D259" s="1086"/>
      <c r="E259" s="1086"/>
      <c r="F259" s="1086"/>
      <c r="G259" s="1087">
        <f>G255</f>
        <v>6</v>
      </c>
      <c r="H259" s="1087">
        <f t="shared" ref="H259:I259" si="40">H255</f>
        <v>0</v>
      </c>
      <c r="I259" s="1087">
        <f t="shared" si="40"/>
        <v>0</v>
      </c>
      <c r="J259" s="700"/>
      <c r="K259" s="1089"/>
      <c r="L259" s="944">
        <v>2</v>
      </c>
      <c r="M259" s="887"/>
      <c r="N259" s="887"/>
      <c r="O259" s="887"/>
      <c r="P259" s="887"/>
      <c r="Q259" s="816"/>
      <c r="R259" s="925"/>
      <c r="S259" s="926"/>
      <c r="T259" s="820"/>
      <c r="U259" s="858"/>
      <c r="V259" s="859"/>
      <c r="W259" s="860"/>
      <c r="X259" s="861"/>
      <c r="Y259" s="862"/>
      <c r="Z259" s="863"/>
      <c r="AA259" s="864"/>
      <c r="AB259" s="865"/>
      <c r="AC259" s="866"/>
      <c r="AD259" s="867"/>
      <c r="AE259" s="868"/>
      <c r="AF259" s="869"/>
      <c r="AG259" s="870"/>
      <c r="AH259" s="816"/>
      <c r="AI259" s="862"/>
      <c r="AJ259" s="816"/>
      <c r="AK259" s="816"/>
      <c r="AL259" s="690"/>
    </row>
    <row r="260">
      <c r="A260" s="871" t="s">
        <v>228</v>
      </c>
      <c r="B260" s="872"/>
      <c r="C260" s="872"/>
      <c r="D260" s="872"/>
      <c r="E260" s="872"/>
      <c r="F260" s="872"/>
      <c r="G260" s="872"/>
      <c r="H260" s="872"/>
      <c r="I260" s="872"/>
      <c r="J260" s="872"/>
      <c r="K260" s="874"/>
      <c r="L260" s="855"/>
      <c r="M260" s="1029"/>
      <c r="N260" s="1029"/>
      <c r="O260" s="1029"/>
      <c r="P260" s="1029"/>
      <c r="Q260" s="828"/>
      <c r="R260" s="828"/>
      <c r="S260" s="829"/>
      <c r="T260" s="830"/>
      <c r="U260" s="1195"/>
      <c r="V260" s="1196"/>
      <c r="W260" s="1197"/>
      <c r="X260" s="1198"/>
      <c r="Y260" s="1199"/>
      <c r="Z260" s="1200"/>
      <c r="AA260" s="1201"/>
      <c r="AB260" s="1202"/>
      <c r="AC260" s="1203"/>
      <c r="AD260" s="1204"/>
      <c r="AE260" s="868"/>
      <c r="AF260" s="869"/>
      <c r="AG260" s="870"/>
      <c r="AH260" s="833"/>
      <c r="AI260" s="862"/>
      <c r="AJ260" s="833"/>
      <c r="AK260" s="833"/>
    </row>
    <row r="261" ht="42.75" customHeight="1">
      <c r="A261" s="923" t="s">
        <v>120</v>
      </c>
      <c r="B261" s="876"/>
      <c r="C261" s="876"/>
      <c r="D261" s="876"/>
      <c r="E261" s="876"/>
      <c r="F261" s="876"/>
      <c r="G261" s="876"/>
      <c r="H261" s="876"/>
      <c r="I261" s="876"/>
      <c r="J261" s="876"/>
      <c r="K261" s="924"/>
      <c r="L261" s="855"/>
      <c r="M261" s="887"/>
      <c r="N261" s="887"/>
      <c r="O261" s="887"/>
      <c r="P261" s="887"/>
      <c r="Q261" s="832"/>
      <c r="R261" s="832"/>
      <c r="S261" s="842"/>
      <c r="T261" s="775"/>
      <c r="U261" s="780"/>
      <c r="X261" s="843"/>
      <c r="Y261" s="844"/>
      <c r="Z261" s="809"/>
      <c r="AA261" s="845"/>
      <c r="AB261" s="846"/>
      <c r="AC261" s="847"/>
      <c r="AD261" s="848"/>
      <c r="AE261" s="849"/>
      <c r="AF261" s="758"/>
      <c r="AG261" s="850"/>
      <c r="AH261" s="852"/>
      <c r="AI261" s="844"/>
      <c r="AJ261" s="852"/>
      <c r="AK261" s="852"/>
    </row>
    <row r="262" ht="40.5" customHeight="1">
      <c r="A262" s="853">
        <v>1</v>
      </c>
      <c r="B262" s="1462" t="s">
        <v>615</v>
      </c>
      <c r="C262" s="775" t="s">
        <v>616</v>
      </c>
      <c r="D262" s="433">
        <v>100</v>
      </c>
      <c r="E262" s="433"/>
      <c r="F262" s="433" t="s">
        <v>161</v>
      </c>
      <c r="G262" s="777">
        <v>14.6</v>
      </c>
      <c r="H262" s="433">
        <v>8.5</v>
      </c>
      <c r="I262" s="433">
        <v>3</v>
      </c>
      <c r="J262" s="775"/>
      <c r="K262" s="936"/>
      <c r="L262" s="855"/>
      <c r="M262" s="887">
        <v>1</v>
      </c>
      <c r="N262" s="887"/>
      <c r="O262" s="887"/>
      <c r="P262" s="887"/>
      <c r="Q262" s="832"/>
      <c r="R262" s="987">
        <v>1</v>
      </c>
      <c r="S262" s="926"/>
      <c r="T262" s="820">
        <v>1</v>
      </c>
      <c r="U262" s="858"/>
      <c r="V262" s="859"/>
      <c r="W262" s="860"/>
      <c r="X262" s="861"/>
      <c r="Y262" s="862"/>
      <c r="Z262" s="863"/>
      <c r="AA262" s="864"/>
      <c r="AB262" s="865"/>
      <c r="AC262" s="866"/>
      <c r="AD262" s="867"/>
      <c r="AE262" s="868"/>
      <c r="AF262" s="869"/>
      <c r="AG262" s="870"/>
      <c r="AH262" s="832"/>
      <c r="AI262" s="862"/>
      <c r="AJ262" s="832"/>
      <c r="AK262" s="832"/>
    </row>
    <row r="263" ht="15.75" customHeight="1">
      <c r="A263" s="1463">
        <v>2</v>
      </c>
      <c r="B263" s="1464" t="s">
        <v>233</v>
      </c>
      <c r="C263" s="1026" t="s">
        <v>439</v>
      </c>
      <c r="D263" s="949"/>
      <c r="E263" s="949">
        <v>1000</v>
      </c>
      <c r="F263" s="949">
        <v>2024</v>
      </c>
      <c r="G263" s="1027">
        <v>6</v>
      </c>
      <c r="H263" s="1026"/>
      <c r="I263" s="955"/>
      <c r="J263" s="1026"/>
      <c r="K263" s="1465"/>
      <c r="L263" s="855"/>
      <c r="M263" s="887"/>
      <c r="N263" s="887">
        <v>1</v>
      </c>
      <c r="O263" s="887"/>
      <c r="P263" s="887"/>
      <c r="Q263" s="832"/>
      <c r="R263" s="987">
        <v>1</v>
      </c>
      <c r="S263" s="926"/>
      <c r="T263" s="820"/>
      <c r="U263" s="858"/>
      <c r="V263" s="859"/>
      <c r="W263" s="860"/>
      <c r="X263" s="861"/>
      <c r="Y263" s="862"/>
      <c r="Z263" s="863"/>
      <c r="AA263" s="864"/>
      <c r="AB263" s="865"/>
      <c r="AC263" s="866"/>
      <c r="AD263" s="867">
        <v>1</v>
      </c>
      <c r="AE263" s="868"/>
      <c r="AF263" s="869"/>
      <c r="AG263" s="870"/>
      <c r="AH263" s="832"/>
      <c r="AI263" s="862"/>
      <c r="AJ263" s="832"/>
      <c r="AK263" s="832"/>
    </row>
    <row r="264" ht="24">
      <c r="A264" s="1090">
        <v>3</v>
      </c>
      <c r="B264" s="1466" t="s">
        <v>617</v>
      </c>
      <c r="C264" s="849" t="s">
        <v>618</v>
      </c>
      <c r="D264" s="849"/>
      <c r="E264" s="1091" t="s">
        <v>619</v>
      </c>
      <c r="F264" s="1091">
        <v>2024</v>
      </c>
      <c r="G264" s="1092">
        <v>8</v>
      </c>
      <c r="H264" s="849"/>
      <c r="I264" s="1467"/>
      <c r="J264" s="849"/>
      <c r="K264" s="1468"/>
      <c r="L264" s="855"/>
      <c r="M264" s="887"/>
      <c r="N264" s="887">
        <v>1</v>
      </c>
      <c r="O264" s="887"/>
      <c r="P264" s="887"/>
      <c r="Q264" s="832"/>
      <c r="R264" s="987">
        <v>1</v>
      </c>
      <c r="S264" s="926"/>
      <c r="T264" s="820"/>
      <c r="U264" s="858"/>
      <c r="V264" s="859"/>
      <c r="W264" s="860"/>
      <c r="X264" s="861"/>
      <c r="Y264" s="862"/>
      <c r="Z264" s="863"/>
      <c r="AA264" s="864"/>
      <c r="AB264" s="865"/>
      <c r="AC264" s="866"/>
      <c r="AD264" s="867"/>
      <c r="AE264" s="868"/>
      <c r="AF264" s="869"/>
      <c r="AG264" s="870"/>
      <c r="AH264" s="832"/>
      <c r="AI264" s="862">
        <v>1</v>
      </c>
      <c r="AJ264" s="870"/>
      <c r="AK264" s="832"/>
      <c r="AL264" s="669">
        <v>3</v>
      </c>
    </row>
    <row r="265">
      <c r="A265" s="1463">
        <v>4</v>
      </c>
      <c r="B265" s="1464" t="s">
        <v>620</v>
      </c>
      <c r="C265" s="1026" t="s">
        <v>621</v>
      </c>
      <c r="D265" s="1026"/>
      <c r="E265" s="1026">
        <v>700</v>
      </c>
      <c r="F265" s="949" t="s">
        <v>66</v>
      </c>
      <c r="G265" s="1027">
        <v>5</v>
      </c>
      <c r="H265" s="1026"/>
      <c r="I265" s="955"/>
      <c r="J265" s="1026"/>
      <c r="K265" s="1465"/>
      <c r="L265" s="1233"/>
      <c r="M265" s="1182"/>
      <c r="N265" s="1182">
        <v>1</v>
      </c>
      <c r="O265" s="1182"/>
      <c r="P265" s="1182"/>
      <c r="Q265" s="832"/>
      <c r="R265" s="987">
        <v>1</v>
      </c>
      <c r="S265" s="926"/>
      <c r="T265" s="820"/>
      <c r="U265" s="858"/>
      <c r="V265" s="859"/>
      <c r="W265" s="860"/>
      <c r="X265" s="861"/>
      <c r="Y265" s="862"/>
      <c r="Z265" s="863"/>
      <c r="AA265" s="864"/>
      <c r="AB265" s="865"/>
      <c r="AC265" s="866"/>
      <c r="AD265" s="867">
        <v>1</v>
      </c>
      <c r="AE265" s="868"/>
      <c r="AF265" s="869"/>
      <c r="AG265" s="870"/>
      <c r="AH265" s="832"/>
      <c r="AI265" s="862"/>
      <c r="AJ265" s="832"/>
      <c r="AK265" s="832"/>
    </row>
    <row r="266">
      <c r="A266" s="853">
        <v>5</v>
      </c>
      <c r="B266" s="1350" t="s">
        <v>622</v>
      </c>
      <c r="C266" s="1350" t="s">
        <v>623</v>
      </c>
      <c r="D266" s="1350"/>
      <c r="E266" s="1350"/>
      <c r="F266" s="1351" t="s">
        <v>66</v>
      </c>
      <c r="G266" s="1352">
        <v>15</v>
      </c>
      <c r="H266" s="1116">
        <v>10</v>
      </c>
      <c r="I266" s="1114">
        <v>5</v>
      </c>
      <c r="J266" s="844"/>
      <c r="K266" s="1469"/>
      <c r="L266" s="855"/>
      <c r="M266" s="887"/>
      <c r="N266" s="887"/>
      <c r="O266" s="887"/>
      <c r="P266" s="1546">
        <v>1</v>
      </c>
      <c r="Q266" s="832"/>
      <c r="R266" s="987">
        <v>1</v>
      </c>
      <c r="S266" s="926"/>
      <c r="T266" s="820"/>
      <c r="U266" s="858"/>
      <c r="V266" s="859"/>
      <c r="W266" s="860"/>
      <c r="X266" s="861"/>
      <c r="Y266" s="862"/>
      <c r="Z266" s="863"/>
      <c r="AA266" s="864">
        <v>1</v>
      </c>
      <c r="AB266" s="865"/>
      <c r="AC266" s="866"/>
      <c r="AD266" s="867"/>
      <c r="AE266" s="868"/>
      <c r="AF266" s="869"/>
      <c r="AG266" s="870"/>
      <c r="AH266" s="832"/>
      <c r="AI266" s="862"/>
      <c r="AJ266" s="832"/>
      <c r="AK266" s="832"/>
    </row>
    <row r="267" ht="15.75" customHeight="1">
      <c r="A267" s="949">
        <v>6</v>
      </c>
      <c r="B267" s="1147" t="s">
        <v>235</v>
      </c>
      <c r="C267" s="1026" t="s">
        <v>624</v>
      </c>
      <c r="D267" s="949"/>
      <c r="E267" s="949">
        <v>1000</v>
      </c>
      <c r="F267" s="949">
        <v>2024</v>
      </c>
      <c r="G267" s="1027">
        <v>1.5</v>
      </c>
      <c r="H267" s="1470"/>
      <c r="I267" s="1470"/>
      <c r="J267" s="949"/>
      <c r="K267" s="1028"/>
      <c r="L267" s="1104">
        <v>89</v>
      </c>
      <c r="M267" s="1105"/>
      <c r="N267" s="1105">
        <v>1</v>
      </c>
      <c r="O267" s="1105"/>
      <c r="P267" s="1105"/>
      <c r="Q267" s="832"/>
      <c r="R267" s="669">
        <v>1</v>
      </c>
      <c r="T267" s="820"/>
      <c r="U267" s="858"/>
      <c r="V267" s="859"/>
      <c r="W267" s="860"/>
      <c r="X267" s="861"/>
      <c r="Y267" s="862"/>
      <c r="Z267" s="863"/>
      <c r="AA267" s="864"/>
      <c r="AB267" s="865"/>
      <c r="AC267" s="866"/>
      <c r="AD267" s="867">
        <v>1</v>
      </c>
      <c r="AE267" s="868"/>
      <c r="AF267" s="869"/>
      <c r="AG267" s="870"/>
      <c r="AH267" s="832"/>
      <c r="AI267" s="862"/>
      <c r="AJ267" s="832"/>
      <c r="AK267" s="832"/>
    </row>
    <row r="268" ht="31.5" customHeight="1">
      <c r="A268" s="724">
        <v>7</v>
      </c>
      <c r="B268" s="1471" t="s">
        <v>229</v>
      </c>
      <c r="C268" s="844" t="s">
        <v>230</v>
      </c>
      <c r="D268" s="1116"/>
      <c r="E268" s="1116"/>
      <c r="F268" s="1116">
        <v>2024</v>
      </c>
      <c r="G268" s="1117">
        <v>1.8</v>
      </c>
      <c r="H268" s="1472"/>
      <c r="I268" s="1472"/>
      <c r="J268" s="1116"/>
      <c r="K268" s="1473"/>
      <c r="L268" s="1104"/>
      <c r="M268" s="1105"/>
      <c r="N268" s="1105"/>
      <c r="O268" s="1105">
        <v>1</v>
      </c>
      <c r="P268" s="1105"/>
      <c r="Q268" s="832"/>
      <c r="R268" s="987">
        <v>1</v>
      </c>
      <c r="S268" s="926"/>
      <c r="T268" s="820"/>
      <c r="U268" s="858"/>
      <c r="V268" s="859"/>
      <c r="W268" s="860"/>
      <c r="X268" s="861"/>
      <c r="Y268" s="862"/>
      <c r="Z268" s="863"/>
      <c r="AA268" s="864"/>
      <c r="AB268" s="865"/>
      <c r="AC268" s="866"/>
      <c r="AD268" s="867"/>
      <c r="AE268" s="868"/>
      <c r="AF268" s="869"/>
      <c r="AG268" s="870"/>
      <c r="AH268" s="832"/>
      <c r="AI268" s="862">
        <v>1</v>
      </c>
      <c r="AJ268" s="870"/>
      <c r="AK268" s="832"/>
      <c r="AL268" s="669">
        <v>4</v>
      </c>
    </row>
    <row r="269" s="691" customFormat="1" ht="31.5" customHeight="1">
      <c r="A269" s="724">
        <v>8</v>
      </c>
      <c r="B269" s="1227" t="s">
        <v>625</v>
      </c>
      <c r="C269" s="723" t="s">
        <v>621</v>
      </c>
      <c r="D269" s="724"/>
      <c r="E269" s="724">
        <v>700</v>
      </c>
      <c r="F269" s="724" t="s">
        <v>467</v>
      </c>
      <c r="G269" s="725">
        <v>20</v>
      </c>
      <c r="H269" s="1474"/>
      <c r="I269" s="1474"/>
      <c r="J269" s="724"/>
      <c r="K269" s="854"/>
      <c r="L269" s="855"/>
      <c r="M269" s="887"/>
      <c r="N269" s="887"/>
      <c r="O269" s="887"/>
      <c r="P269" s="887"/>
      <c r="Q269" s="816"/>
      <c r="R269" s="925"/>
      <c r="S269" s="926"/>
      <c r="T269" s="820"/>
      <c r="U269" s="858"/>
      <c r="V269" s="859"/>
      <c r="W269" s="860"/>
      <c r="X269" s="861"/>
      <c r="Y269" s="862"/>
      <c r="Z269" s="863"/>
      <c r="AA269" s="864"/>
      <c r="AB269" s="865"/>
      <c r="AC269" s="866"/>
      <c r="AD269" s="867"/>
      <c r="AE269" s="868"/>
      <c r="AF269" s="869"/>
      <c r="AG269" s="870"/>
      <c r="AH269" s="816"/>
      <c r="AI269" s="862"/>
      <c r="AJ269" s="816"/>
      <c r="AK269" s="816"/>
      <c r="AL269" s="690"/>
    </row>
    <row r="270" s="691" customFormat="1" ht="31.5" customHeight="1">
      <c r="A270" s="724">
        <v>9</v>
      </c>
      <c r="B270" s="1227" t="s">
        <v>626</v>
      </c>
      <c r="C270" s="723" t="s">
        <v>627</v>
      </c>
      <c r="D270" s="724"/>
      <c r="E270" s="724"/>
      <c r="F270" s="724" t="s">
        <v>467</v>
      </c>
      <c r="G270" s="725">
        <v>15</v>
      </c>
      <c r="H270" s="1474"/>
      <c r="I270" s="1474"/>
      <c r="J270" s="724"/>
      <c r="K270" s="854"/>
      <c r="L270" s="1104"/>
      <c r="M270" s="1105"/>
      <c r="N270" s="1105"/>
      <c r="O270" s="1105"/>
      <c r="P270" s="1105"/>
      <c r="Q270" s="816"/>
      <c r="R270" s="925"/>
      <c r="S270" s="926"/>
      <c r="T270" s="820"/>
      <c r="U270" s="858"/>
      <c r="V270" s="859"/>
      <c r="W270" s="860"/>
      <c r="X270" s="861"/>
      <c r="Y270" s="862"/>
      <c r="Z270" s="863"/>
      <c r="AA270" s="864"/>
      <c r="AB270" s="865"/>
      <c r="AC270" s="866"/>
      <c r="AD270" s="867"/>
      <c r="AE270" s="868"/>
      <c r="AF270" s="869"/>
      <c r="AG270" s="870"/>
      <c r="AH270" s="816"/>
      <c r="AI270" s="862"/>
      <c r="AJ270" s="816"/>
      <c r="AK270" s="816"/>
      <c r="AL270" s="690"/>
    </row>
    <row r="271" ht="31.5" customHeight="1">
      <c r="A271" s="763">
        <v>7</v>
      </c>
      <c r="B271" s="762" t="s">
        <v>70</v>
      </c>
      <c r="C271" s="762"/>
      <c r="D271" s="763">
        <f>SUM(D262:D268)</f>
        <v>100</v>
      </c>
      <c r="E271" s="763">
        <f>SUM(E262:E268)</f>
        <v>2700</v>
      </c>
      <c r="F271" s="763">
        <v>7</v>
      </c>
      <c r="G271" s="764">
        <f>SUM(G262:G268)</f>
        <v>51.899999999999999</v>
      </c>
      <c r="H271" s="763">
        <f>SUM(H262:H268)</f>
        <v>18.5</v>
      </c>
      <c r="I271" s="763">
        <f>SUM(I262:I268)</f>
        <v>8</v>
      </c>
      <c r="J271" s="724"/>
      <c r="K271" s="854"/>
      <c r="L271" s="1104">
        <v>50</v>
      </c>
      <c r="M271" s="1105"/>
      <c r="N271" s="1105"/>
      <c r="O271" s="1105"/>
      <c r="P271" s="1105"/>
      <c r="Q271" s="832"/>
      <c r="R271" s="987"/>
      <c r="S271" s="926"/>
      <c r="T271" s="820"/>
      <c r="U271" s="858"/>
      <c r="V271" s="859"/>
      <c r="W271" s="860"/>
      <c r="X271" s="861"/>
      <c r="Y271" s="862"/>
      <c r="Z271" s="863"/>
      <c r="AA271" s="864"/>
      <c r="AB271" s="865"/>
      <c r="AC271" s="866"/>
      <c r="AD271" s="867"/>
      <c r="AE271" s="868"/>
      <c r="AF271" s="869"/>
      <c r="AG271" s="870"/>
      <c r="AH271" s="832"/>
      <c r="AI271" s="862"/>
      <c r="AJ271" s="832"/>
      <c r="AK271" s="832"/>
    </row>
    <row r="272" ht="18" customHeight="1">
      <c r="A272" s="1426" t="s">
        <v>120</v>
      </c>
      <c r="B272" s="1427"/>
      <c r="C272" s="1427"/>
      <c r="D272" s="1427"/>
      <c r="E272" s="1427"/>
      <c r="F272" s="1427"/>
      <c r="G272" s="1427"/>
      <c r="H272" s="1427"/>
      <c r="I272" s="1427"/>
      <c r="J272" s="1428"/>
      <c r="K272" s="1429"/>
      <c r="L272" s="1104">
        <v>40</v>
      </c>
      <c r="M272" s="1105"/>
      <c r="N272" s="1105"/>
      <c r="O272" s="1105"/>
      <c r="P272" s="1105"/>
      <c r="Q272" s="832"/>
      <c r="R272" s="987"/>
      <c r="S272" s="926"/>
      <c r="T272" s="820"/>
      <c r="U272" s="858"/>
      <c r="V272" s="859"/>
      <c r="W272" s="860"/>
      <c r="X272" s="861"/>
      <c r="Y272" s="862"/>
      <c r="Z272" s="863"/>
      <c r="AA272" s="864"/>
      <c r="AB272" s="865"/>
      <c r="AC272" s="866"/>
      <c r="AD272" s="867"/>
      <c r="AE272" s="868"/>
      <c r="AF272" s="869"/>
      <c r="AG272" s="870"/>
      <c r="AH272" s="832"/>
      <c r="AI272" s="862"/>
      <c r="AJ272" s="832"/>
      <c r="AK272" s="832"/>
    </row>
    <row r="273">
      <c r="A273" s="724">
        <v>1</v>
      </c>
      <c r="B273" s="1475" t="s">
        <v>235</v>
      </c>
      <c r="C273" s="784" t="s">
        <v>236</v>
      </c>
      <c r="D273" s="785">
        <v>150</v>
      </c>
      <c r="E273" s="785"/>
      <c r="F273" s="785" t="s">
        <v>66</v>
      </c>
      <c r="G273" s="786">
        <v>5</v>
      </c>
      <c r="H273" s="785"/>
      <c r="I273" s="785"/>
      <c r="J273" s="1209"/>
      <c r="K273" s="1210"/>
      <c r="L273" s="1104"/>
      <c r="M273" s="1105">
        <v>1</v>
      </c>
      <c r="N273" s="1105"/>
      <c r="O273" s="1105"/>
      <c r="P273" s="1105"/>
      <c r="Q273" s="832">
        <v>1</v>
      </c>
      <c r="R273" s="987"/>
      <c r="S273" s="926"/>
      <c r="T273" s="820"/>
      <c r="U273" s="858"/>
      <c r="V273" s="859">
        <v>1</v>
      </c>
      <c r="W273" s="860"/>
      <c r="X273" s="861"/>
      <c r="Y273" s="862"/>
      <c r="Z273" s="863"/>
      <c r="AA273" s="864"/>
      <c r="AB273" s="865"/>
      <c r="AC273" s="866"/>
      <c r="AD273" s="867"/>
      <c r="AE273" s="868"/>
      <c r="AF273" s="869"/>
      <c r="AG273" s="870"/>
      <c r="AH273" s="832"/>
      <c r="AI273" s="862"/>
      <c r="AJ273" s="832"/>
      <c r="AK273" s="832"/>
    </row>
    <row r="274" ht="24">
      <c r="A274" s="949">
        <v>2</v>
      </c>
      <c r="B274" s="1026" t="s">
        <v>628</v>
      </c>
      <c r="C274" s="1026" t="s">
        <v>629</v>
      </c>
      <c r="D274" s="949"/>
      <c r="E274" s="949">
        <v>1000</v>
      </c>
      <c r="F274" s="949" t="s">
        <v>66</v>
      </c>
      <c r="G274" s="1027">
        <v>4</v>
      </c>
      <c r="H274" s="949"/>
      <c r="I274" s="949"/>
      <c r="J274" s="1476"/>
      <c r="K274" s="1028"/>
      <c r="L274" s="1104"/>
      <c r="M274" s="1105"/>
      <c r="N274" s="1105">
        <v>1</v>
      </c>
      <c r="O274" s="1105"/>
      <c r="P274" s="1105"/>
      <c r="Q274" s="832">
        <v>1</v>
      </c>
      <c r="R274" s="987"/>
      <c r="S274" s="926"/>
      <c r="T274" s="820"/>
      <c r="U274" s="858"/>
      <c r="V274" s="859"/>
      <c r="W274" s="860"/>
      <c r="X274" s="861"/>
      <c r="Y274" s="862"/>
      <c r="Z274" s="863"/>
      <c r="AA274" s="864"/>
      <c r="AB274" s="865"/>
      <c r="AC274" s="866"/>
      <c r="AD274" s="867">
        <v>1</v>
      </c>
      <c r="AE274" s="868"/>
      <c r="AF274" s="869"/>
      <c r="AG274" s="870"/>
      <c r="AH274" s="832"/>
      <c r="AI274" s="862"/>
      <c r="AJ274" s="832"/>
      <c r="AK274" s="832"/>
    </row>
    <row r="275" ht="18.75" customHeight="1">
      <c r="A275" s="1073">
        <v>2</v>
      </c>
      <c r="B275" s="1022" t="s">
        <v>70</v>
      </c>
      <c r="C275" s="1235"/>
      <c r="D275" s="1477"/>
      <c r="E275" s="1477"/>
      <c r="F275" s="1477">
        <v>2</v>
      </c>
      <c r="G275" s="1478">
        <f>SUM(G273:G274)</f>
        <v>9</v>
      </c>
      <c r="H275" s="1477">
        <f t="shared" ref="H275:I275" si="41">SUM(H273:H274)</f>
        <v>0</v>
      </c>
      <c r="I275" s="1477">
        <f t="shared" si="41"/>
        <v>0</v>
      </c>
      <c r="J275" s="971"/>
      <c r="K275" s="943"/>
      <c r="L275" s="1104"/>
      <c r="M275" s="1105"/>
      <c r="N275" s="1105"/>
      <c r="O275" s="1105"/>
      <c r="P275" s="1105"/>
      <c r="Q275" s="832"/>
      <c r="R275" s="987"/>
      <c r="S275" s="926"/>
      <c r="T275" s="820"/>
      <c r="U275" s="858"/>
      <c r="V275" s="859"/>
      <c r="W275" s="860"/>
      <c r="X275" s="861"/>
      <c r="Y275" s="862"/>
      <c r="Z275" s="863"/>
      <c r="AA275" s="864"/>
      <c r="AB275" s="865"/>
      <c r="AC275" s="866"/>
      <c r="AD275" s="867"/>
      <c r="AE275" s="868"/>
      <c r="AF275" s="869"/>
      <c r="AG275" s="870"/>
      <c r="AH275" s="832"/>
      <c r="AI275" s="862"/>
      <c r="AJ275" s="832"/>
      <c r="AK275" s="832"/>
    </row>
    <row r="276" s="691" customFormat="1" ht="18.75" customHeight="1">
      <c r="A276" s="1015">
        <f>A271+A275</f>
        <v>9</v>
      </c>
      <c r="B276" s="1140" t="s">
        <v>96</v>
      </c>
      <c r="C276" s="1235"/>
      <c r="D276" s="1477"/>
      <c r="E276" s="1477"/>
      <c r="F276" s="1477">
        <v>9</v>
      </c>
      <c r="G276" s="1478">
        <f>G275+G271</f>
        <v>60.899999999999999</v>
      </c>
      <c r="H276" s="1478">
        <f t="shared" ref="H276:I276" si="42">H275+H271</f>
        <v>18.5</v>
      </c>
      <c r="I276" s="1478">
        <f t="shared" si="42"/>
        <v>8</v>
      </c>
      <c r="J276" s="853"/>
      <c r="K276" s="854"/>
      <c r="L276" s="1479">
        <v>9</v>
      </c>
      <c r="M276" s="1105"/>
      <c r="N276" s="1105"/>
      <c r="O276" s="1105"/>
      <c r="P276" s="1105"/>
      <c r="Q276" s="816"/>
      <c r="R276" s="925"/>
      <c r="S276" s="926"/>
      <c r="T276" s="820"/>
      <c r="U276" s="858"/>
      <c r="V276" s="859"/>
      <c r="W276" s="860"/>
      <c r="X276" s="861"/>
      <c r="Y276" s="862"/>
      <c r="Z276" s="863"/>
      <c r="AA276" s="864"/>
      <c r="AB276" s="865"/>
      <c r="AC276" s="866"/>
      <c r="AD276" s="867"/>
      <c r="AE276" s="868"/>
      <c r="AF276" s="869"/>
      <c r="AG276" s="870"/>
      <c r="AH276" s="816"/>
      <c r="AI276" s="862"/>
      <c r="AJ276" s="816"/>
      <c r="AK276" s="816"/>
      <c r="AL276" s="690"/>
    </row>
    <row r="277" s="691" customFormat="1">
      <c r="A277" s="1015" t="s">
        <v>238</v>
      </c>
      <c r="B277" s="1480"/>
      <c r="C277" s="1480"/>
      <c r="D277" s="1480"/>
      <c r="E277" s="1480"/>
      <c r="F277" s="1480"/>
      <c r="G277" s="1480"/>
      <c r="H277" s="1480"/>
      <c r="I277" s="1480"/>
      <c r="J277" s="1480"/>
      <c r="K277" s="1481"/>
      <c r="L277" s="855"/>
      <c r="M277" s="887"/>
      <c r="N277" s="887"/>
      <c r="O277" s="887"/>
      <c r="P277" s="887"/>
      <c r="Q277" s="816"/>
      <c r="R277" s="925"/>
      <c r="S277" s="926"/>
      <c r="T277" s="820"/>
      <c r="U277" s="858"/>
      <c r="V277" s="859"/>
      <c r="W277" s="860"/>
      <c r="X277" s="861"/>
      <c r="Y277" s="862"/>
      <c r="Z277" s="863"/>
      <c r="AA277" s="864"/>
      <c r="AB277" s="865"/>
      <c r="AC277" s="866"/>
      <c r="AD277" s="867"/>
      <c r="AE277" s="868"/>
      <c r="AF277" s="869"/>
      <c r="AG277" s="870"/>
      <c r="AH277" s="816"/>
      <c r="AI277" s="862"/>
      <c r="AJ277" s="816"/>
      <c r="AK277" s="816"/>
      <c r="AL277" s="690"/>
    </row>
    <row r="278" ht="18.75" customHeight="1">
      <c r="A278" s="923" t="s">
        <v>175</v>
      </c>
      <c r="B278" s="876"/>
      <c r="C278" s="876"/>
      <c r="D278" s="876"/>
      <c r="E278" s="876"/>
      <c r="F278" s="876"/>
      <c r="G278" s="876"/>
      <c r="H278" s="876"/>
      <c r="I278" s="876"/>
      <c r="J278" s="877"/>
      <c r="K278" s="924"/>
      <c r="L278" s="855"/>
      <c r="M278" s="887"/>
      <c r="N278" s="887"/>
      <c r="O278" s="887"/>
      <c r="P278" s="887"/>
      <c r="Q278" s="832"/>
      <c r="R278" s="987"/>
      <c r="S278" s="926"/>
      <c r="T278" s="820"/>
      <c r="U278" s="858"/>
      <c r="V278" s="859"/>
      <c r="W278" s="860"/>
      <c r="X278" s="861"/>
      <c r="Y278" s="862"/>
      <c r="Z278" s="863"/>
      <c r="AA278" s="864"/>
      <c r="AB278" s="865"/>
      <c r="AC278" s="866"/>
      <c r="AD278" s="867"/>
      <c r="AE278" s="868"/>
      <c r="AF278" s="869"/>
      <c r="AG278" s="870"/>
      <c r="AH278" s="832"/>
      <c r="AI278" s="862"/>
      <c r="AJ278" s="832"/>
      <c r="AK278" s="832"/>
    </row>
    <row r="279" ht="63" customHeight="1">
      <c r="A279" s="1414">
        <v>1</v>
      </c>
      <c r="B279" s="1482" t="s">
        <v>630</v>
      </c>
      <c r="C279" s="1483" t="s">
        <v>631</v>
      </c>
      <c r="D279" s="790"/>
      <c r="E279" s="1133" t="s">
        <v>632</v>
      </c>
      <c r="F279" s="1133" t="s">
        <v>633</v>
      </c>
      <c r="G279" s="729">
        <v>281</v>
      </c>
      <c r="H279" s="1133">
        <v>225</v>
      </c>
      <c r="I279" s="1133">
        <v>2</v>
      </c>
      <c r="J279" s="1133" t="s">
        <v>634</v>
      </c>
      <c r="K279" s="1417"/>
      <c r="L279" s="1138">
        <v>50</v>
      </c>
      <c r="M279" s="1139"/>
      <c r="N279" s="1139"/>
      <c r="O279" s="1139"/>
      <c r="P279" s="1139"/>
      <c r="Q279" s="832"/>
      <c r="R279" s="987"/>
      <c r="S279" s="926"/>
      <c r="T279" s="820"/>
      <c r="U279" s="858"/>
      <c r="V279" s="859"/>
      <c r="W279" s="860"/>
      <c r="X279" s="861"/>
      <c r="Y279" s="862"/>
      <c r="Z279" s="863"/>
      <c r="AA279" s="864"/>
      <c r="AB279" s="865"/>
      <c r="AC279" s="866"/>
      <c r="AD279" s="867"/>
      <c r="AE279" s="868"/>
      <c r="AF279" s="869"/>
      <c r="AG279" s="870"/>
      <c r="AH279" s="832"/>
      <c r="AI279" s="862"/>
      <c r="AJ279" s="832"/>
      <c r="AK279" s="832"/>
    </row>
    <row r="280" ht="29.25" customHeight="1">
      <c r="A280" s="1414">
        <v>2</v>
      </c>
      <c r="B280" s="1484" t="s">
        <v>241</v>
      </c>
      <c r="C280" s="851" t="s">
        <v>259</v>
      </c>
      <c r="D280" s="1160"/>
      <c r="E280" s="1485">
        <v>6000</v>
      </c>
      <c r="F280" s="1485" t="s">
        <v>64</v>
      </c>
      <c r="G280" s="1486">
        <v>10</v>
      </c>
      <c r="H280" s="1485">
        <v>8</v>
      </c>
      <c r="I280" s="1485">
        <v>2</v>
      </c>
      <c r="J280" s="1487" t="s">
        <v>635</v>
      </c>
      <c r="K280" s="1488"/>
      <c r="L280" s="1104">
        <v>85</v>
      </c>
      <c r="M280" s="1105"/>
      <c r="N280" s="1105"/>
      <c r="O280" s="1105">
        <v>1</v>
      </c>
      <c r="P280" s="1105"/>
      <c r="Q280" s="832"/>
      <c r="R280" s="987">
        <v>1</v>
      </c>
      <c r="S280" s="926"/>
      <c r="T280" s="820"/>
      <c r="U280" s="858"/>
      <c r="V280" s="859"/>
      <c r="W280" s="860"/>
      <c r="X280" s="861"/>
      <c r="Y280" s="862"/>
      <c r="Z280" s="863"/>
      <c r="AA280" s="864"/>
      <c r="AB280" s="865"/>
      <c r="AC280" s="866"/>
      <c r="AD280" s="867"/>
      <c r="AE280" s="868"/>
      <c r="AF280" s="869"/>
      <c r="AG280" s="870"/>
      <c r="AH280" s="832">
        <v>1</v>
      </c>
      <c r="AI280" s="862"/>
      <c r="AJ280" s="832"/>
      <c r="AK280" s="832"/>
    </row>
    <row r="281" ht="36" customHeight="1">
      <c r="A281" s="1414">
        <v>3</v>
      </c>
      <c r="B281" s="1489" t="s">
        <v>636</v>
      </c>
      <c r="C281" s="844" t="s">
        <v>637</v>
      </c>
      <c r="D281" s="1116"/>
      <c r="E281" s="1114"/>
      <c r="F281" s="1114">
        <v>2024</v>
      </c>
      <c r="G281" s="1490">
        <v>5</v>
      </c>
      <c r="H281" s="1114">
        <v>4</v>
      </c>
      <c r="I281" s="1114">
        <v>2</v>
      </c>
      <c r="J281" s="1491" t="s">
        <v>638</v>
      </c>
      <c r="K281" s="1120"/>
      <c r="L281" s="855"/>
      <c r="M281" s="887"/>
      <c r="N281" s="887"/>
      <c r="O281" s="887">
        <v>1</v>
      </c>
      <c r="P281" s="887"/>
      <c r="Q281" s="832"/>
      <c r="R281" s="987">
        <v>1</v>
      </c>
      <c r="S281" s="926"/>
      <c r="T281" s="820"/>
      <c r="U281" s="858"/>
      <c r="V281" s="859"/>
      <c r="W281" s="860"/>
      <c r="X281" s="861"/>
      <c r="Y281" s="862"/>
      <c r="Z281" s="863"/>
      <c r="AA281" s="864"/>
      <c r="AB281" s="865"/>
      <c r="AC281" s="866"/>
      <c r="AD281" s="867"/>
      <c r="AE281" s="868"/>
      <c r="AF281" s="869"/>
      <c r="AG281" s="870"/>
      <c r="AH281" s="832"/>
      <c r="AI281" s="862">
        <v>1</v>
      </c>
      <c r="AJ281" s="870"/>
      <c r="AK281" s="832"/>
      <c r="AL281" s="669">
        <v>5</v>
      </c>
    </row>
    <row r="282" ht="36" customHeight="1">
      <c r="A282" s="1414">
        <v>4</v>
      </c>
      <c r="B282" s="1489" t="s">
        <v>239</v>
      </c>
      <c r="C282" s="844" t="s">
        <v>240</v>
      </c>
      <c r="D282" s="1116">
        <v>15</v>
      </c>
      <c r="E282" s="1114">
        <v>150</v>
      </c>
      <c r="F282" s="1114" t="s">
        <v>161</v>
      </c>
      <c r="G282" s="1490">
        <v>20</v>
      </c>
      <c r="H282" s="1114">
        <v>10</v>
      </c>
      <c r="I282" s="1114">
        <v>10</v>
      </c>
      <c r="J282" s="1492"/>
      <c r="K282" s="1120"/>
      <c r="L282" s="929">
        <v>90</v>
      </c>
      <c r="M282" s="930"/>
      <c r="N282" s="930"/>
      <c r="O282" s="930"/>
      <c r="P282" s="1547">
        <v>1</v>
      </c>
      <c r="Q282" s="832"/>
      <c r="R282" s="987">
        <v>1</v>
      </c>
      <c r="S282" s="926"/>
      <c r="T282" s="820"/>
      <c r="U282" s="858"/>
      <c r="V282" s="859"/>
      <c r="W282" s="860"/>
      <c r="X282" s="861"/>
      <c r="Y282" s="862"/>
      <c r="Z282" s="863"/>
      <c r="AA282" s="864"/>
      <c r="AB282" s="865"/>
      <c r="AC282" s="866"/>
      <c r="AD282" s="867"/>
      <c r="AE282" s="868"/>
      <c r="AF282" s="869"/>
      <c r="AG282" s="870">
        <v>1</v>
      </c>
      <c r="AH282" s="832"/>
      <c r="AI282" s="862"/>
      <c r="AJ282" s="832"/>
      <c r="AK282" s="832"/>
    </row>
    <row r="283" ht="44.25" customHeight="1">
      <c r="A283" s="1414">
        <v>5</v>
      </c>
      <c r="B283" s="1493" t="s">
        <v>639</v>
      </c>
      <c r="C283" s="844" t="s">
        <v>326</v>
      </c>
      <c r="D283" s="1116">
        <v>100</v>
      </c>
      <c r="E283" s="1114">
        <v>300</v>
      </c>
      <c r="F283" s="1114" t="s">
        <v>64</v>
      </c>
      <c r="G283" s="1490">
        <v>40</v>
      </c>
      <c r="H283" s="1114">
        <v>36</v>
      </c>
      <c r="I283" s="1114">
        <v>10</v>
      </c>
      <c r="J283" s="1492"/>
      <c r="K283" s="1120"/>
      <c r="L283" s="1104">
        <v>90</v>
      </c>
      <c r="M283" s="1105"/>
      <c r="N283" s="1105"/>
      <c r="O283" s="1105"/>
      <c r="P283" s="1548">
        <v>1</v>
      </c>
      <c r="Q283" s="832"/>
      <c r="R283" s="987">
        <v>1</v>
      </c>
      <c r="S283" s="926"/>
      <c r="T283" s="820"/>
      <c r="U283" s="858"/>
      <c r="V283" s="859"/>
      <c r="W283" s="860"/>
      <c r="X283" s="861"/>
      <c r="Y283" s="862"/>
      <c r="Z283" s="863"/>
      <c r="AA283" s="864"/>
      <c r="AB283" s="865"/>
      <c r="AC283" s="866"/>
      <c r="AD283" s="867"/>
      <c r="AE283" s="868"/>
      <c r="AF283" s="869"/>
      <c r="AG283" s="870">
        <v>1</v>
      </c>
      <c r="AH283" s="832"/>
      <c r="AI283" s="862"/>
      <c r="AJ283" s="832"/>
      <c r="AK283" s="832"/>
    </row>
    <row r="284" ht="29.25" customHeight="1">
      <c r="A284" s="1414">
        <v>6</v>
      </c>
      <c r="B284" s="1395" t="s">
        <v>639</v>
      </c>
      <c r="C284" s="775" t="s">
        <v>640</v>
      </c>
      <c r="D284" s="433">
        <v>440</v>
      </c>
      <c r="E284" s="433"/>
      <c r="F284" s="433" t="s">
        <v>66</v>
      </c>
      <c r="G284" s="777">
        <v>385</v>
      </c>
      <c r="H284" s="1142">
        <v>240</v>
      </c>
      <c r="I284" s="1142">
        <v>4</v>
      </c>
      <c r="J284" s="1143"/>
      <c r="K284" s="1144"/>
      <c r="L284" s="1104">
        <v>25</v>
      </c>
      <c r="M284" s="1105">
        <v>1</v>
      </c>
      <c r="N284" s="1105"/>
      <c r="O284" s="1105"/>
      <c r="P284" s="1105"/>
      <c r="Q284" s="832"/>
      <c r="R284" s="987">
        <v>1</v>
      </c>
      <c r="S284" s="926"/>
      <c r="T284" s="820">
        <v>1</v>
      </c>
      <c r="U284" s="858"/>
      <c r="V284" s="859"/>
      <c r="W284" s="860"/>
      <c r="X284" s="861"/>
      <c r="Y284" s="862"/>
      <c r="Z284" s="863"/>
      <c r="AA284" s="864"/>
      <c r="AB284" s="865"/>
      <c r="AC284" s="866"/>
      <c r="AD284" s="867"/>
      <c r="AE284" s="868"/>
      <c r="AF284" s="869"/>
      <c r="AG284" s="870"/>
      <c r="AH284" s="832"/>
      <c r="AI284" s="862"/>
      <c r="AJ284" s="832"/>
      <c r="AK284" s="832"/>
    </row>
    <row r="285">
      <c r="A285" s="1329">
        <v>5</v>
      </c>
      <c r="B285" s="1494" t="s">
        <v>45</v>
      </c>
      <c r="C285" s="1328"/>
      <c r="D285" s="1329"/>
      <c r="E285" s="1329"/>
      <c r="F285" s="1329"/>
      <c r="G285" s="1330">
        <f>G280+G281+G282+G283+G284</f>
        <v>460</v>
      </c>
      <c r="H285" s="1329">
        <f t="shared" ref="H285:I285" si="43">H280+H281+H282+H283+H284</f>
        <v>298</v>
      </c>
      <c r="I285" s="1329">
        <f t="shared" si="43"/>
        <v>28</v>
      </c>
      <c r="J285" s="972"/>
      <c r="K285" s="974"/>
      <c r="L285" s="929"/>
      <c r="M285" s="930"/>
      <c r="N285" s="930"/>
      <c r="O285" s="930"/>
      <c r="P285" s="930"/>
      <c r="Q285" s="832"/>
      <c r="R285" s="987"/>
      <c r="S285" s="926"/>
      <c r="T285" s="820"/>
      <c r="U285" s="858"/>
      <c r="V285" s="859"/>
      <c r="W285" s="860"/>
      <c r="X285" s="861"/>
      <c r="Y285" s="862"/>
      <c r="Z285" s="863"/>
      <c r="AA285" s="864"/>
      <c r="AB285" s="865"/>
      <c r="AC285" s="866"/>
      <c r="AD285" s="867"/>
      <c r="AE285" s="868"/>
      <c r="AF285" s="869"/>
      <c r="AG285" s="870"/>
      <c r="AH285" s="832"/>
      <c r="AI285" s="862"/>
      <c r="AJ285" s="832"/>
      <c r="AK285" s="832"/>
    </row>
    <row r="286">
      <c r="A286" s="971" t="s">
        <v>641</v>
      </c>
      <c r="B286" s="972"/>
      <c r="C286" s="972"/>
      <c r="D286" s="972"/>
      <c r="E286" s="972"/>
      <c r="F286" s="972"/>
      <c r="G286" s="972"/>
      <c r="H286" s="972"/>
      <c r="I286" s="972"/>
      <c r="J286" s="972"/>
      <c r="K286" s="974"/>
      <c r="L286" s="929"/>
      <c r="M286" s="930"/>
      <c r="N286" s="930"/>
      <c r="O286" s="930"/>
      <c r="P286" s="930"/>
      <c r="Q286" s="832"/>
      <c r="R286" s="987"/>
      <c r="S286" s="926"/>
      <c r="T286" s="820"/>
      <c r="U286" s="858"/>
      <c r="V286" s="859"/>
      <c r="W286" s="860"/>
      <c r="X286" s="861"/>
      <c r="Y286" s="862"/>
      <c r="Z286" s="863"/>
      <c r="AA286" s="864"/>
      <c r="AB286" s="865"/>
      <c r="AC286" s="866"/>
      <c r="AD286" s="867"/>
      <c r="AE286" s="868"/>
      <c r="AF286" s="869"/>
      <c r="AG286" s="870"/>
      <c r="AH286" s="832"/>
      <c r="AI286" s="862"/>
      <c r="AJ286" s="832"/>
      <c r="AK286" s="832"/>
    </row>
    <row r="287" ht="24">
      <c r="A287" s="790">
        <v>1</v>
      </c>
      <c r="B287" s="1495" t="s">
        <v>243</v>
      </c>
      <c r="C287" s="1496" t="s">
        <v>244</v>
      </c>
      <c r="D287" s="1152"/>
      <c r="E287" s="1497">
        <v>50</v>
      </c>
      <c r="F287" s="1497" t="s">
        <v>64</v>
      </c>
      <c r="G287" s="1498">
        <v>25</v>
      </c>
      <c r="H287" s="1497">
        <v>22</v>
      </c>
      <c r="I287" s="1497">
        <v>3</v>
      </c>
      <c r="J287" s="1499"/>
      <c r="K287" s="1500"/>
      <c r="L287" s="929">
        <v>90</v>
      </c>
      <c r="M287" s="930">
        <v>1</v>
      </c>
      <c r="N287" s="930"/>
      <c r="O287" s="930"/>
      <c r="P287" s="930"/>
      <c r="Q287" s="832">
        <v>1</v>
      </c>
      <c r="R287" s="987"/>
      <c r="S287" s="926"/>
      <c r="T287" s="820"/>
      <c r="U287" s="858"/>
      <c r="V287" s="859"/>
      <c r="W287" s="860"/>
      <c r="X287" s="861"/>
      <c r="Y287" s="862"/>
      <c r="Z287" s="863"/>
      <c r="AA287" s="864">
        <v>1</v>
      </c>
      <c r="AB287" s="865"/>
      <c r="AC287" s="866"/>
      <c r="AD287" s="867"/>
      <c r="AE287" s="868"/>
      <c r="AF287" s="869"/>
      <c r="AG287" s="870"/>
      <c r="AH287" s="832"/>
      <c r="AI287" s="862"/>
      <c r="AJ287" s="832"/>
      <c r="AK287" s="832"/>
    </row>
    <row r="288" ht="15.75" customHeight="1">
      <c r="A288" s="763">
        <v>1</v>
      </c>
      <c r="B288" s="1140" t="s">
        <v>70</v>
      </c>
      <c r="C288" s="762" t="s">
        <v>101</v>
      </c>
      <c r="D288" s="763"/>
      <c r="E288" s="763"/>
      <c r="F288" s="763"/>
      <c r="G288" s="764">
        <f>SUM(G287)</f>
        <v>25</v>
      </c>
      <c r="H288" s="939">
        <f>SUM(H287)</f>
        <v>22</v>
      </c>
      <c r="I288" s="939">
        <f>SUM(I287)</f>
        <v>3</v>
      </c>
      <c r="J288" s="1170"/>
      <c r="K288" s="1331"/>
      <c r="L288" s="1021">
        <v>6</v>
      </c>
      <c r="M288" s="930"/>
      <c r="N288" s="930"/>
      <c r="O288" s="930"/>
      <c r="P288" s="930"/>
      <c r="Q288" s="832"/>
      <c r="R288" s="987"/>
      <c r="S288" s="926"/>
      <c r="T288" s="820"/>
      <c r="U288" s="858"/>
      <c r="V288" s="859"/>
      <c r="W288" s="860"/>
      <c r="X288" s="861"/>
      <c r="Y288" s="862"/>
      <c r="Z288" s="863"/>
      <c r="AA288" s="864"/>
      <c r="AB288" s="865"/>
      <c r="AC288" s="866"/>
      <c r="AD288" s="867"/>
      <c r="AE288" s="868"/>
      <c r="AF288" s="869"/>
      <c r="AG288" s="870"/>
      <c r="AH288" s="832"/>
      <c r="AI288" s="862"/>
      <c r="AJ288" s="832"/>
      <c r="AK288" s="832"/>
    </row>
    <row r="289" s="691" customFormat="1" ht="15.75" customHeight="1">
      <c r="A289" s="763">
        <f>A285+A288</f>
        <v>6</v>
      </c>
      <c r="B289" s="1140" t="s">
        <v>96</v>
      </c>
      <c r="C289" s="762"/>
      <c r="D289" s="763"/>
      <c r="E289" s="763"/>
      <c r="F289" s="763">
        <v>6</v>
      </c>
      <c r="G289" s="764">
        <f>G285+G288</f>
        <v>485</v>
      </c>
      <c r="H289" s="764">
        <f t="shared" ref="H289:I289" si="44">H285+H288</f>
        <v>320</v>
      </c>
      <c r="I289" s="764">
        <f t="shared" si="44"/>
        <v>31</v>
      </c>
      <c r="J289" s="700"/>
      <c r="K289" s="1345"/>
      <c r="L289" s="1501"/>
      <c r="M289" s="1025"/>
      <c r="N289" s="1025"/>
      <c r="O289" s="1025"/>
      <c r="P289" s="1025"/>
      <c r="Q289" s="828"/>
      <c r="R289" s="828"/>
      <c r="S289" s="829"/>
      <c r="T289" s="830"/>
      <c r="U289" s="1195"/>
      <c r="V289" s="1196"/>
      <c r="W289" s="1197"/>
      <c r="X289" s="1198"/>
      <c r="Y289" s="1199"/>
      <c r="Z289" s="1200"/>
      <c r="AA289" s="1201"/>
      <c r="AB289" s="1202"/>
      <c r="AC289" s="1203"/>
      <c r="AD289" s="1204"/>
      <c r="AE289" s="868"/>
      <c r="AF289" s="869"/>
      <c r="AG289" s="870"/>
      <c r="AH289" s="833"/>
      <c r="AI289" s="862"/>
      <c r="AJ289" s="833"/>
      <c r="AK289" s="833"/>
      <c r="AL289" s="690"/>
    </row>
    <row r="290" s="691" customFormat="1">
      <c r="A290" s="871" t="s">
        <v>247</v>
      </c>
      <c r="B290" s="1502"/>
      <c r="C290" s="1502"/>
      <c r="D290" s="1502"/>
      <c r="E290" s="1502"/>
      <c r="F290" s="1502"/>
      <c r="G290" s="1502"/>
      <c r="H290" s="1502"/>
      <c r="I290" s="1502"/>
      <c r="J290" s="1502"/>
      <c r="K290" s="1503"/>
      <c r="L290" s="1104"/>
      <c r="M290" s="1105"/>
      <c r="N290" s="1105"/>
      <c r="O290" s="1105"/>
      <c r="P290" s="1105"/>
      <c r="Q290" s="832"/>
      <c r="R290" s="832"/>
      <c r="S290" s="842"/>
      <c r="T290" s="775"/>
      <c r="U290" s="780"/>
      <c r="V290" s="673"/>
      <c r="W290" s="674"/>
      <c r="X290" s="843"/>
      <c r="Y290" s="844"/>
      <c r="Z290" s="809"/>
      <c r="AA290" s="845"/>
      <c r="AB290" s="846"/>
      <c r="AC290" s="847"/>
      <c r="AD290" s="848"/>
      <c r="AE290" s="849"/>
      <c r="AF290" s="758"/>
      <c r="AG290" s="850"/>
      <c r="AH290" s="1504"/>
      <c r="AI290" s="844"/>
      <c r="AJ290" s="1504"/>
      <c r="AK290" s="1504"/>
      <c r="AL290" s="669"/>
      <c r="AM290" s="660"/>
    </row>
    <row r="291" s="691" customFormat="1" ht="18.75" customHeight="1">
      <c r="A291" s="923" t="s">
        <v>175</v>
      </c>
      <c r="B291" s="876"/>
      <c r="C291" s="876"/>
      <c r="D291" s="876"/>
      <c r="E291" s="876"/>
      <c r="F291" s="876"/>
      <c r="G291" s="876"/>
      <c r="H291" s="876"/>
      <c r="I291" s="876"/>
      <c r="J291" s="877"/>
      <c r="K291" s="1505"/>
      <c r="L291" s="1104"/>
      <c r="M291" s="1105"/>
      <c r="N291" s="1105"/>
      <c r="O291" s="1105"/>
      <c r="P291" s="1105"/>
      <c r="Q291" s="816"/>
      <c r="R291" s="816"/>
      <c r="S291" s="816"/>
      <c r="T291" s="723"/>
      <c r="U291" s="723"/>
      <c r="V291" s="690"/>
      <c r="W291" s="690"/>
      <c r="X291" s="723"/>
      <c r="Y291" s="723"/>
      <c r="Z291" s="723"/>
      <c r="AA291" s="723"/>
      <c r="AB291" s="712"/>
      <c r="AC291" s="723"/>
      <c r="AD291" s="723"/>
      <c r="AE291" s="723"/>
      <c r="AF291" s="723"/>
      <c r="AG291" s="723"/>
      <c r="AH291" s="852"/>
      <c r="AI291" s="723"/>
      <c r="AJ291" s="852"/>
      <c r="AK291" s="852"/>
      <c r="AL291" s="690"/>
    </row>
    <row r="292">
      <c r="A292" s="821"/>
      <c r="B292" s="821" t="s">
        <v>48</v>
      </c>
      <c r="C292" s="762" t="s">
        <v>49</v>
      </c>
      <c r="D292" s="821" t="s">
        <v>50</v>
      </c>
      <c r="E292" s="821"/>
      <c r="F292" s="821" t="s">
        <v>248</v>
      </c>
      <c r="G292" s="822" t="s">
        <v>4</v>
      </c>
      <c r="H292" s="822"/>
      <c r="I292" s="834" t="s">
        <v>30</v>
      </c>
      <c r="J292" s="821" t="s">
        <v>359</v>
      </c>
      <c r="K292" s="1506" t="s">
        <v>360</v>
      </c>
      <c r="L292" s="1507"/>
      <c r="M292" s="1025"/>
      <c r="N292" s="1025"/>
      <c r="O292" s="1025"/>
      <c r="P292" s="1025"/>
      <c r="R292" s="690"/>
      <c r="S292" s="690"/>
      <c r="T292" s="690"/>
      <c r="U292" s="690"/>
      <c r="V292" s="690"/>
      <c r="W292" s="690"/>
      <c r="X292" s="690"/>
      <c r="Y292" s="690"/>
      <c r="Z292" s="690"/>
      <c r="AA292" s="690"/>
      <c r="AB292" s="690"/>
      <c r="AC292" s="690"/>
      <c r="AD292" s="690"/>
      <c r="AE292" s="690"/>
      <c r="AF292" s="690"/>
      <c r="AG292" s="690"/>
      <c r="AH292" s="690"/>
      <c r="AI292" s="690"/>
      <c r="AJ292" s="690"/>
      <c r="AK292" s="690"/>
      <c r="AL292" s="690"/>
      <c r="AM292" s="691"/>
    </row>
    <row r="293" ht="36">
      <c r="A293" s="821"/>
      <c r="B293" s="821"/>
      <c r="C293" s="762"/>
      <c r="D293" s="834" t="s">
        <v>52</v>
      </c>
      <c r="E293" s="834" t="s">
        <v>53</v>
      </c>
      <c r="F293" s="821"/>
      <c r="G293" s="835" t="s">
        <v>54</v>
      </c>
      <c r="H293" s="836" t="s">
        <v>55</v>
      </c>
      <c r="I293" s="834"/>
      <c r="J293" s="821"/>
      <c r="K293" s="1508"/>
      <c r="L293" s="855"/>
      <c r="M293" s="668"/>
      <c r="N293" s="668"/>
      <c r="O293" s="668"/>
      <c r="P293" s="668"/>
      <c r="Q293" s="669"/>
      <c r="R293" s="690"/>
      <c r="S293" s="690"/>
      <c r="T293" s="690"/>
      <c r="U293" s="690"/>
      <c r="V293" s="690"/>
      <c r="W293" s="690"/>
      <c r="X293" s="690"/>
      <c r="Y293" s="690"/>
      <c r="Z293" s="690"/>
      <c r="AA293" s="690"/>
      <c r="AB293" s="690"/>
      <c r="AC293" s="690"/>
      <c r="AD293" s="690"/>
      <c r="AE293" s="690"/>
      <c r="AF293" s="690"/>
      <c r="AG293" s="690"/>
      <c r="AH293" s="690"/>
      <c r="AI293" s="690"/>
      <c r="AJ293" s="690"/>
      <c r="AK293" s="690"/>
      <c r="AL293" s="690"/>
      <c r="AM293" s="691"/>
    </row>
    <row r="294" s="1449" customFormat="1" ht="33.75" customHeight="1">
      <c r="A294" s="1509">
        <v>1</v>
      </c>
      <c r="B294" s="941" t="s">
        <v>275</v>
      </c>
      <c r="C294" s="941" t="s">
        <v>642</v>
      </c>
      <c r="D294" s="1510"/>
      <c r="E294" s="941"/>
      <c r="F294" s="1509" t="s">
        <v>467</v>
      </c>
      <c r="G294" s="1511">
        <v>50</v>
      </c>
      <c r="H294" s="1512">
        <v>50</v>
      </c>
      <c r="I294" s="1509"/>
      <c r="J294" s="941"/>
      <c r="K294" s="1513"/>
      <c r="L294" s="1514"/>
      <c r="M294" s="1515"/>
      <c r="N294" s="1515"/>
      <c r="O294" s="1515"/>
      <c r="P294" s="1515"/>
      <c r="Q294" s="832"/>
      <c r="R294" s="987"/>
      <c r="S294" s="926"/>
      <c r="T294" s="820"/>
      <c r="U294" s="858"/>
      <c r="V294" s="859"/>
      <c r="W294" s="860"/>
      <c r="X294" s="861"/>
      <c r="Y294" s="862"/>
      <c r="Z294" s="863"/>
      <c r="AA294" s="864"/>
      <c r="AB294" s="865"/>
      <c r="AC294" s="866"/>
      <c r="AD294" s="867"/>
      <c r="AE294" s="868"/>
      <c r="AF294" s="869"/>
      <c r="AG294" s="870"/>
      <c r="AH294" s="832"/>
      <c r="AI294" s="862"/>
      <c r="AJ294" s="832"/>
      <c r="AK294" s="832"/>
      <c r="AL294" s="669"/>
      <c r="AM294" s="660"/>
    </row>
    <row r="295" ht="36">
      <c r="A295" s="1516">
        <v>2</v>
      </c>
      <c r="B295" s="1517" t="s">
        <v>315</v>
      </c>
      <c r="C295" s="1517" t="s">
        <v>316</v>
      </c>
      <c r="D295" s="1518"/>
      <c r="E295" s="1517"/>
      <c r="F295" s="1516">
        <v>2024</v>
      </c>
      <c r="G295" s="1519">
        <v>20</v>
      </c>
      <c r="H295" s="1520">
        <v>20</v>
      </c>
      <c r="I295" s="1516">
        <v>2</v>
      </c>
      <c r="J295" s="1517" t="s">
        <v>643</v>
      </c>
      <c r="K295" s="1521"/>
      <c r="L295" s="1522">
        <v>1</v>
      </c>
      <c r="M295" s="1523"/>
      <c r="N295" s="1523"/>
      <c r="O295" s="1523"/>
      <c r="P295" s="1523">
        <v>1</v>
      </c>
      <c r="Q295" s="832"/>
      <c r="R295" s="987"/>
      <c r="S295" s="926"/>
      <c r="T295" s="820"/>
      <c r="U295" s="858"/>
      <c r="V295" s="859"/>
      <c r="W295" s="860"/>
      <c r="X295" s="861"/>
      <c r="Y295" s="862"/>
      <c r="Z295" s="863"/>
      <c r="AA295" s="864"/>
      <c r="AB295" s="865"/>
      <c r="AC295" s="866"/>
      <c r="AD295" s="867"/>
      <c r="AE295" s="868"/>
      <c r="AF295" s="869"/>
      <c r="AG295" s="870"/>
      <c r="AH295" s="832"/>
      <c r="AI295" s="862"/>
      <c r="AJ295" s="832"/>
      <c r="AK295" s="832"/>
    </row>
    <row r="296" ht="24">
      <c r="A296" s="1509">
        <v>3</v>
      </c>
      <c r="B296" s="941" t="s">
        <v>644</v>
      </c>
      <c r="C296" s="941" t="s">
        <v>645</v>
      </c>
      <c r="D296" s="1510"/>
      <c r="E296" s="941"/>
      <c r="F296" s="1509" t="s">
        <v>467</v>
      </c>
      <c r="G296" s="1511">
        <v>60</v>
      </c>
      <c r="H296" s="1512">
        <v>60</v>
      </c>
      <c r="I296" s="1509"/>
      <c r="J296" s="941"/>
      <c r="K296" s="1513"/>
      <c r="L296" s="855">
        <v>0</v>
      </c>
      <c r="M296" s="887"/>
      <c r="N296" s="887"/>
      <c r="O296" s="887"/>
      <c r="P296" s="887"/>
      <c r="Q296" s="832"/>
      <c r="R296" s="987"/>
      <c r="S296" s="926"/>
      <c r="T296" s="820"/>
      <c r="U296" s="858"/>
      <c r="V296" s="859"/>
      <c r="W296" s="860"/>
      <c r="X296" s="861"/>
      <c r="Y296" s="862"/>
      <c r="Z296" s="863"/>
      <c r="AA296" s="864"/>
      <c r="AB296" s="865"/>
      <c r="AC296" s="866"/>
      <c r="AD296" s="867"/>
      <c r="AE296" s="868"/>
      <c r="AF296" s="869"/>
      <c r="AG296" s="870"/>
      <c r="AH296" s="832"/>
      <c r="AI296" s="862"/>
      <c r="AJ296" s="832"/>
      <c r="AK296" s="832"/>
    </row>
    <row r="297" ht="15.75" customHeight="1">
      <c r="A297" s="1509">
        <v>4</v>
      </c>
      <c r="B297" s="1454" t="s">
        <v>291</v>
      </c>
      <c r="C297" s="941" t="s">
        <v>336</v>
      </c>
      <c r="D297" s="941"/>
      <c r="E297" s="941"/>
      <c r="F297" s="1509" t="s">
        <v>646</v>
      </c>
      <c r="G297" s="1511">
        <v>1300</v>
      </c>
      <c r="H297" s="1512"/>
      <c r="I297" s="1509">
        <v>200</v>
      </c>
      <c r="J297" s="941"/>
      <c r="K297" s="1513"/>
      <c r="L297" s="818"/>
      <c r="M297" s="819"/>
      <c r="N297" s="819"/>
      <c r="O297" s="819"/>
      <c r="P297" s="819"/>
      <c r="Q297" s="832"/>
      <c r="R297" s="987"/>
      <c r="S297" s="926"/>
      <c r="T297" s="820"/>
      <c r="U297" s="858"/>
      <c r="V297" s="859"/>
      <c r="W297" s="860"/>
      <c r="X297" s="861"/>
      <c r="Y297" s="862"/>
      <c r="Z297" s="863"/>
      <c r="AA297" s="864"/>
      <c r="AB297" s="865"/>
      <c r="AC297" s="866"/>
      <c r="AD297" s="867"/>
      <c r="AE297" s="868"/>
      <c r="AF297" s="869"/>
      <c r="AG297" s="870"/>
      <c r="AH297" s="832"/>
      <c r="AI297" s="862"/>
      <c r="AJ297" s="832"/>
      <c r="AK297" s="832"/>
    </row>
    <row r="298" ht="24">
      <c r="A298" s="772">
        <v>5</v>
      </c>
      <c r="B298" s="723" t="s">
        <v>647</v>
      </c>
      <c r="C298" s="723" t="s">
        <v>648</v>
      </c>
      <c r="D298" s="723"/>
      <c r="E298" s="723"/>
      <c r="F298" s="724" t="s">
        <v>649</v>
      </c>
      <c r="G298" s="725">
        <v>604</v>
      </c>
      <c r="H298" s="774"/>
      <c r="I298" s="772"/>
      <c r="J298" s="723"/>
      <c r="K298" s="1524"/>
      <c r="L298" s="818"/>
      <c r="M298" s="819"/>
      <c r="N298" s="819"/>
      <c r="O298" s="819"/>
      <c r="P298" s="819"/>
      <c r="Q298" s="832"/>
      <c r="R298" s="987"/>
      <c r="S298" s="926"/>
      <c r="T298" s="820"/>
      <c r="U298" s="858"/>
      <c r="V298" s="859"/>
      <c r="W298" s="860"/>
      <c r="X298" s="861"/>
      <c r="Y298" s="862"/>
      <c r="Z298" s="863"/>
      <c r="AA298" s="864"/>
      <c r="AB298" s="865"/>
      <c r="AC298" s="866"/>
      <c r="AD298" s="867"/>
      <c r="AE298" s="868"/>
      <c r="AF298" s="869"/>
      <c r="AG298" s="870"/>
      <c r="AH298" s="832"/>
      <c r="AI298" s="862"/>
      <c r="AJ298" s="832"/>
      <c r="AK298" s="832"/>
    </row>
    <row r="299" ht="24">
      <c r="A299" s="772">
        <v>6</v>
      </c>
      <c r="B299" s="723" t="s">
        <v>328</v>
      </c>
      <c r="C299" s="723" t="s">
        <v>650</v>
      </c>
      <c r="D299" s="723"/>
      <c r="E299" s="723"/>
      <c r="F299" s="724" t="s">
        <v>237</v>
      </c>
      <c r="G299" s="1444">
        <v>207</v>
      </c>
      <c r="H299" s="774"/>
      <c r="I299" s="1237"/>
      <c r="J299" s="723"/>
      <c r="K299" s="1524"/>
      <c r="L299" s="1507">
        <v>68</v>
      </c>
      <c r="M299" s="1525"/>
      <c r="N299" s="1525"/>
      <c r="O299" s="1525"/>
      <c r="P299" s="1525"/>
      <c r="Q299" s="832"/>
      <c r="R299" s="987"/>
      <c r="S299" s="926"/>
      <c r="T299" s="820"/>
      <c r="U299" s="858"/>
      <c r="V299" s="859"/>
      <c r="W299" s="860"/>
      <c r="X299" s="861"/>
      <c r="Y299" s="862"/>
      <c r="Z299" s="863"/>
      <c r="AA299" s="864"/>
      <c r="AB299" s="865"/>
      <c r="AC299" s="866"/>
      <c r="AD299" s="867"/>
      <c r="AE299" s="868"/>
      <c r="AF299" s="869"/>
      <c r="AG299" s="870"/>
      <c r="AH299" s="832"/>
      <c r="AI299" s="862"/>
      <c r="AJ299" s="832"/>
      <c r="AK299" s="832"/>
    </row>
    <row r="300">
      <c r="A300" s="1526"/>
      <c r="B300" s="1527"/>
      <c r="C300" s="1527"/>
      <c r="D300" s="1527"/>
      <c r="E300" s="1528"/>
      <c r="F300" s="1528"/>
      <c r="G300" s="1529"/>
      <c r="H300" s="1530"/>
      <c r="I300" s="1526">
        <v>2</v>
      </c>
      <c r="J300" s="1527"/>
      <c r="K300" s="1531"/>
      <c r="L300" s="929"/>
      <c r="M300" s="930"/>
      <c r="N300" s="930"/>
      <c r="O300" s="930"/>
      <c r="P300" s="930"/>
      <c r="Q300" s="832"/>
      <c r="R300" s="987"/>
      <c r="S300" s="926"/>
      <c r="T300" s="820"/>
      <c r="U300" s="858"/>
      <c r="V300" s="859"/>
      <c r="W300" s="860"/>
      <c r="X300" s="861"/>
      <c r="Y300" s="862"/>
      <c r="Z300" s="863"/>
      <c r="AA300" s="864"/>
      <c r="AB300" s="865"/>
      <c r="AC300" s="866"/>
      <c r="AD300" s="867"/>
      <c r="AE300" s="868"/>
      <c r="AF300" s="869"/>
      <c r="AG300" s="870"/>
      <c r="AH300" s="832"/>
      <c r="AI300" s="862"/>
      <c r="AJ300" s="832"/>
      <c r="AK300" s="832"/>
    </row>
    <row r="301" s="1356" customFormat="1">
      <c r="A301" s="1532"/>
      <c r="B301" s="1215" t="s">
        <v>96</v>
      </c>
      <c r="C301" s="1215"/>
      <c r="D301" s="1533"/>
      <c r="E301" s="1534"/>
      <c r="F301" s="1534"/>
      <c r="G301" s="1535" t="e">
        <f>G292+G293+G294+#REF!+#REF!+#REF!+#REF!+G296+G297+G298+G299+G300</f>
        <v>#VALUE!</v>
      </c>
      <c r="H301" s="1536" t="e">
        <f>H294+#REF!+#REF!+#REF!+#REF!+H296+H297+H298+H299+H300</f>
        <v>#REF!</v>
      </c>
      <c r="I301" s="1537" t="e">
        <f>I292+I293+I294+#REF!+#REF!+#REF!+#REF!+I296+I297+I298+I299+I300</f>
        <v>#VALUE!</v>
      </c>
      <c r="J301" s="1538"/>
      <c r="K301" s="1539"/>
      <c r="L301" s="929"/>
      <c r="M301" s="930"/>
      <c r="N301" s="930"/>
      <c r="O301" s="930"/>
      <c r="P301" s="930"/>
      <c r="Q301" s="832"/>
      <c r="R301" s="987"/>
      <c r="S301" s="926"/>
      <c r="T301" s="820"/>
      <c r="U301" s="858"/>
      <c r="V301" s="859"/>
      <c r="W301" s="860"/>
      <c r="X301" s="861"/>
      <c r="Y301" s="862"/>
      <c r="Z301" s="863"/>
      <c r="AA301" s="864"/>
      <c r="AB301" s="865"/>
      <c r="AC301" s="866"/>
      <c r="AD301" s="867"/>
      <c r="AE301" s="868"/>
      <c r="AF301" s="869"/>
      <c r="AG301" s="870"/>
      <c r="AH301" s="832"/>
      <c r="AI301" s="862"/>
      <c r="AJ301" s="832"/>
      <c r="AK301" s="832"/>
      <c r="AL301" s="669"/>
      <c r="AM301" s="660"/>
    </row>
    <row r="302" s="1356" customFormat="1">
      <c r="A302" s="1532"/>
      <c r="B302" s="1215"/>
      <c r="C302" s="1215"/>
      <c r="D302" s="1533"/>
      <c r="E302" s="1534"/>
      <c r="F302" s="1534"/>
      <c r="G302" s="1535"/>
      <c r="H302" s="1536"/>
      <c r="I302" s="1537"/>
      <c r="J302" s="1538"/>
      <c r="K302" s="1539"/>
      <c r="L302" s="929"/>
      <c r="M302" s="1025"/>
      <c r="N302" s="1025"/>
      <c r="O302" s="1025"/>
      <c r="P302" s="1025"/>
      <c r="Q302" s="669"/>
      <c r="R302" s="669"/>
      <c r="S302" s="670"/>
      <c r="T302" s="820"/>
      <c r="U302" s="858"/>
      <c r="V302" s="859"/>
      <c r="W302" s="860"/>
      <c r="X302" s="861"/>
      <c r="Y302" s="862"/>
      <c r="Z302" s="863"/>
      <c r="AA302" s="864"/>
      <c r="AB302" s="865"/>
      <c r="AC302" s="866"/>
      <c r="AD302" s="867"/>
      <c r="AE302" s="868"/>
      <c r="AF302" s="869"/>
      <c r="AG302" s="870"/>
      <c r="AH302" s="832"/>
      <c r="AI302" s="862"/>
      <c r="AJ302" s="832"/>
      <c r="AK302" s="832"/>
      <c r="AL302" s="669"/>
      <c r="AM302" s="660"/>
    </row>
    <row r="303" ht="17.25">
      <c r="A303" s="1540">
        <f>A45+A58+A71+A86+A97+A111+A126+A134+A145+A151+A156+A191+A201+A216+A221+A233+A243+A249+A259+A276+A289</f>
        <v>89</v>
      </c>
      <c r="B303" s="1540" t="s">
        <v>105</v>
      </c>
      <c r="C303" s="1541"/>
      <c r="D303" s="1540"/>
      <c r="E303" s="1540"/>
      <c r="F303" s="1540"/>
      <c r="G303" s="1540">
        <f>G45+G58+G71+G86+G97+G111+G126+G134+G145+G151+G156+G191+G201+G216+G221+G233+G243+G249+G259+G276+G289</f>
        <v>2764.1309999999999</v>
      </c>
      <c r="H303" s="1540">
        <f t="shared" ref="H303:J303" si="45">H45+H58+H71+H86+H97+H111+H126+H134+H145+H151+H156+H191+H201+H216+H221+H233+H243+H249+H259+H276+H289</f>
        <v>886.5</v>
      </c>
      <c r="I303" s="1540">
        <f t="shared" si="45"/>
        <v>143</v>
      </c>
      <c r="J303" s="1540">
        <f t="shared" si="45"/>
        <v>0</v>
      </c>
      <c r="K303" s="1542"/>
      <c r="L303" s="929">
        <f>L45+L53+L57+L71+L86+L97+L111+L126+L135+L146+L152+L191+L202+L216+L234+L243+L259+L276+L288+L295</f>
        <v>88</v>
      </c>
      <c r="M303" s="1025"/>
      <c r="N303" s="1025"/>
      <c r="O303" s="1025"/>
      <c r="P303" s="1025"/>
      <c r="T303" s="820"/>
      <c r="U303" s="858"/>
      <c r="V303" s="859"/>
      <c r="W303" s="860"/>
      <c r="X303" s="861"/>
      <c r="Y303" s="862"/>
      <c r="Z303" s="863"/>
      <c r="AA303" s="864"/>
      <c r="AB303" s="865"/>
      <c r="AC303" s="866"/>
      <c r="AD303" s="867"/>
      <c r="AE303" s="868"/>
      <c r="AF303" s="869"/>
      <c r="AG303" s="870"/>
      <c r="AH303" s="832"/>
      <c r="AI303" s="862"/>
      <c r="AJ303" s="832"/>
      <c r="AK303" s="832"/>
    </row>
    <row r="304">
      <c r="Q304" s="690"/>
      <c r="R304" s="690"/>
      <c r="S304" s="690"/>
      <c r="T304" s="690"/>
      <c r="U304" s="690"/>
      <c r="V304" s="690"/>
      <c r="W304" s="690"/>
      <c r="X304" s="690"/>
      <c r="Y304" s="690"/>
      <c r="Z304" s="690"/>
      <c r="AA304" s="690"/>
      <c r="AB304" s="690"/>
      <c r="AC304" s="690"/>
      <c r="AD304" s="690"/>
      <c r="AE304" s="690"/>
      <c r="AF304" s="690"/>
      <c r="AG304" s="690"/>
      <c r="AH304" s="690"/>
      <c r="AI304" s="690"/>
      <c r="AJ304" s="690"/>
      <c r="AK304" s="690"/>
      <c r="AL304" s="690"/>
      <c r="AM304" s="691"/>
    </row>
    <row r="305">
      <c r="Q305" s="690"/>
      <c r="R305" s="690"/>
      <c r="S305" s="690"/>
      <c r="T305" s="690"/>
      <c r="U305" s="690"/>
      <c r="V305" s="690"/>
      <c r="W305" s="690"/>
      <c r="X305" s="690"/>
      <c r="Y305" s="690"/>
      <c r="Z305" s="690"/>
      <c r="AA305" s="690"/>
      <c r="AB305" s="690"/>
      <c r="AC305" s="690"/>
      <c r="AD305" s="690"/>
      <c r="AE305" s="690"/>
      <c r="AF305" s="690"/>
      <c r="AG305" s="690"/>
      <c r="AH305" s="690"/>
      <c r="AI305" s="690"/>
      <c r="AJ305" s="690"/>
      <c r="AK305" s="690"/>
      <c r="AL305" s="690"/>
      <c r="AM305" s="691"/>
    </row>
    <row r="306">
      <c r="I306" s="1543">
        <v>128</v>
      </c>
      <c r="Q306" s="690"/>
      <c r="R306" s="690"/>
      <c r="S306" s="690"/>
      <c r="T306" s="690"/>
      <c r="U306" s="690"/>
      <c r="V306" s="690"/>
      <c r="W306" s="690"/>
      <c r="X306" s="690"/>
      <c r="Y306" s="690"/>
      <c r="Z306" s="690"/>
      <c r="AA306" s="690"/>
      <c r="AB306" s="690"/>
      <c r="AC306" s="690"/>
      <c r="AD306" s="690"/>
      <c r="AE306" s="690"/>
      <c r="AF306" s="690"/>
      <c r="AG306" s="690"/>
      <c r="AH306" s="690"/>
      <c r="AI306" s="690"/>
      <c r="AJ306" s="690"/>
      <c r="AK306" s="690"/>
      <c r="AL306" s="690"/>
      <c r="AM306" s="691"/>
    </row>
    <row r="307" ht="15.75" customHeight="1">
      <c r="A307" s="1549" t="s">
        <v>652</v>
      </c>
      <c r="B307" s="1550"/>
      <c r="C307" s="1550"/>
      <c r="D307" s="1550"/>
      <c r="E307" s="1550"/>
      <c r="F307" s="1550"/>
      <c r="G307" s="1550"/>
      <c r="H307" s="1550"/>
      <c r="I307" s="1550"/>
      <c r="J307" s="1550"/>
      <c r="K307" s="1550"/>
      <c r="L307" s="1551"/>
      <c r="R307" s="690"/>
      <c r="T307" s="690"/>
      <c r="U307" s="690"/>
      <c r="V307" s="690"/>
      <c r="W307" s="690"/>
      <c r="X307" s="690"/>
      <c r="Y307" s="690"/>
      <c r="Z307" s="690"/>
      <c r="AA307" s="690"/>
      <c r="AB307" s="690"/>
      <c r="AC307" s="690"/>
      <c r="AE307" s="690"/>
      <c r="AF307" s="690"/>
      <c r="AG307" s="690"/>
      <c r="AH307" s="690"/>
      <c r="AI307" s="690"/>
      <c r="AJ307" s="690"/>
      <c r="AK307" s="690"/>
      <c r="AL307" s="690"/>
      <c r="AM307" s="691"/>
    </row>
    <row r="308" ht="36">
      <c r="A308" s="1516">
        <v>1</v>
      </c>
      <c r="B308" s="1517" t="s">
        <v>315</v>
      </c>
      <c r="C308" s="1517" t="s">
        <v>316</v>
      </c>
      <c r="D308" s="1518"/>
      <c r="E308" s="1517"/>
      <c r="F308" s="1516">
        <v>2024</v>
      </c>
      <c r="G308" s="1519">
        <v>20</v>
      </c>
      <c r="H308" s="1520">
        <v>20</v>
      </c>
      <c r="I308" s="1516">
        <v>2</v>
      </c>
      <c r="J308" s="1517" t="s">
        <v>643</v>
      </c>
      <c r="K308" s="1521"/>
      <c r="L308" s="1522">
        <v>1</v>
      </c>
      <c r="M308" s="1523"/>
      <c r="N308" s="1523"/>
      <c r="O308" s="1523"/>
      <c r="P308" s="1523">
        <v>1</v>
      </c>
      <c r="Q308" s="832"/>
      <c r="R308" s="987"/>
      <c r="S308" s="926"/>
      <c r="T308" s="820"/>
      <c r="U308" s="858"/>
      <c r="V308" s="859"/>
      <c r="W308" s="860"/>
      <c r="X308" s="861"/>
      <c r="Y308" s="862"/>
      <c r="Z308" s="863"/>
      <c r="AA308" s="864"/>
      <c r="AB308" s="865"/>
      <c r="AC308" s="866"/>
      <c r="AD308" s="867"/>
      <c r="AE308" s="868"/>
      <c r="AF308" s="869"/>
      <c r="AG308" s="870"/>
      <c r="AH308" s="832"/>
      <c r="AI308" s="862"/>
      <c r="AJ308" s="832"/>
      <c r="AK308" s="832"/>
    </row>
    <row r="309" s="691" customFormat="1" ht="33.75" customHeight="1">
      <c r="A309" s="772"/>
      <c r="B309" s="723"/>
      <c r="C309" s="723"/>
      <c r="D309" s="1237"/>
      <c r="E309" s="723"/>
      <c r="F309" s="772"/>
      <c r="G309" s="1444"/>
      <c r="H309" s="774"/>
      <c r="I309" s="772"/>
      <c r="J309" s="711"/>
      <c r="K309" s="1458"/>
      <c r="L309" s="667"/>
      <c r="M309" s="668"/>
      <c r="N309" s="668"/>
      <c r="O309" s="668"/>
      <c r="P309" s="668"/>
      <c r="Q309" s="816"/>
      <c r="R309" s="925"/>
      <c r="S309" s="925"/>
      <c r="T309" s="816"/>
      <c r="U309" s="816"/>
      <c r="V309" s="816"/>
      <c r="W309" s="816"/>
      <c r="X309" s="816"/>
      <c r="Y309" s="816"/>
      <c r="Z309" s="816"/>
      <c r="AA309" s="816"/>
      <c r="AB309" s="816"/>
      <c r="AC309" s="816"/>
      <c r="AD309" s="816"/>
      <c r="AE309" s="816"/>
      <c r="AF309" s="816"/>
      <c r="AG309" s="816"/>
      <c r="AH309" s="816"/>
      <c r="AI309" s="816"/>
      <c r="AJ309" s="816"/>
      <c r="AK309" s="816"/>
      <c r="AL309" s="690"/>
    </row>
    <row r="310" ht="22.5" customHeight="1">
      <c r="A310" s="888">
        <v>1</v>
      </c>
      <c r="B310" s="845" t="s">
        <v>252</v>
      </c>
      <c r="C310" s="845" t="s">
        <v>253</v>
      </c>
      <c r="D310" s="888"/>
      <c r="E310" s="888">
        <v>7</v>
      </c>
      <c r="F310" s="888">
        <v>2024</v>
      </c>
      <c r="G310" s="889">
        <v>1.3999999999999999</v>
      </c>
      <c r="H310" s="890">
        <v>1.3999999999999999</v>
      </c>
      <c r="I310" s="891">
        <v>1</v>
      </c>
      <c r="J310" s="892"/>
      <c r="K310" s="1552">
        <v>2024</v>
      </c>
      <c r="L310" s="855"/>
      <c r="M310" s="887"/>
      <c r="N310" s="887"/>
      <c r="O310" s="887"/>
      <c r="P310" s="1546">
        <v>1</v>
      </c>
      <c r="Q310" s="832">
        <v>1</v>
      </c>
      <c r="R310" s="711"/>
      <c r="S310" s="857"/>
      <c r="T310" s="820"/>
      <c r="U310" s="858"/>
      <c r="V310" s="859"/>
      <c r="W310" s="860"/>
      <c r="X310" s="861"/>
      <c r="Y310" s="862"/>
      <c r="Z310" s="863"/>
      <c r="AA310" s="864">
        <v>1</v>
      </c>
      <c r="AB310" s="865"/>
      <c r="AC310" s="866"/>
      <c r="AD310" s="867"/>
      <c r="AE310" s="868"/>
      <c r="AF310" s="869"/>
      <c r="AG310" s="870"/>
      <c r="AH310" s="832"/>
      <c r="AI310" s="862"/>
      <c r="AJ310" s="832"/>
      <c r="AK310" s="832"/>
    </row>
    <row r="311" ht="36">
      <c r="A311" s="888">
        <v>2</v>
      </c>
      <c r="B311" s="1080" t="s">
        <v>653</v>
      </c>
      <c r="C311" s="845" t="s">
        <v>447</v>
      </c>
      <c r="D311" s="888" t="s">
        <v>101</v>
      </c>
      <c r="E311" s="1081"/>
      <c r="F311" s="888">
        <v>2024</v>
      </c>
      <c r="G311" s="889">
        <v>100</v>
      </c>
      <c r="H311" s="888">
        <v>100</v>
      </c>
      <c r="I311" s="888">
        <v>0</v>
      </c>
      <c r="J311" s="1082"/>
      <c r="K311" s="1083">
        <v>2024</v>
      </c>
      <c r="L311" s="929">
        <v>100</v>
      </c>
      <c r="M311" s="930"/>
      <c r="N311" s="930"/>
      <c r="O311" s="930"/>
      <c r="P311" s="1547">
        <v>1</v>
      </c>
      <c r="Q311" s="832"/>
      <c r="R311" s="987"/>
      <c r="S311" s="926"/>
      <c r="T311" s="820"/>
      <c r="U311" s="858"/>
      <c r="V311" s="859"/>
      <c r="W311" s="860"/>
      <c r="X311" s="861"/>
      <c r="Y311" s="862"/>
      <c r="Z311" s="863"/>
      <c r="AA311" s="864"/>
      <c r="AB311" s="865"/>
      <c r="AC311" s="866"/>
      <c r="AD311" s="867"/>
      <c r="AE311" s="868"/>
      <c r="AF311" s="869"/>
      <c r="AG311" s="870"/>
      <c r="AH311" s="832"/>
      <c r="AI311" s="862"/>
      <c r="AJ311" s="832"/>
      <c r="AK311" s="832"/>
    </row>
    <row r="312" ht="28.5" customHeight="1">
      <c r="A312" s="1114">
        <v>3</v>
      </c>
      <c r="B312" s="1115" t="s">
        <v>654</v>
      </c>
      <c r="C312" s="844" t="s">
        <v>459</v>
      </c>
      <c r="D312" s="1116"/>
      <c r="E312" s="1116"/>
      <c r="F312" s="1116" t="s">
        <v>66</v>
      </c>
      <c r="G312" s="1117">
        <v>20</v>
      </c>
      <c r="H312" s="1118"/>
      <c r="I312" s="1118"/>
      <c r="J312" s="1119" t="s">
        <v>460</v>
      </c>
      <c r="K312" s="1120"/>
      <c r="L312" s="1104"/>
      <c r="M312" s="1105"/>
      <c r="N312" s="1105"/>
      <c r="O312" s="1105"/>
      <c r="P312" s="1548">
        <v>1</v>
      </c>
      <c r="Q312" s="832"/>
      <c r="R312" s="987">
        <v>1</v>
      </c>
      <c r="S312" s="926"/>
      <c r="T312" s="820"/>
      <c r="U312" s="858"/>
      <c r="V312" s="859"/>
      <c r="W312" s="860"/>
      <c r="X312" s="861"/>
      <c r="Y312" s="862">
        <v>1</v>
      </c>
      <c r="Z312" s="863"/>
      <c r="AA312" s="864"/>
      <c r="AB312" s="865"/>
      <c r="AC312" s="866"/>
      <c r="AD312" s="867"/>
      <c r="AE312" s="868"/>
      <c r="AF312" s="869"/>
      <c r="AG312" s="870"/>
      <c r="AH312" s="832"/>
      <c r="AI312" s="862"/>
      <c r="AJ312" s="832"/>
      <c r="AK312" s="832"/>
    </row>
    <row r="313" s="1097" customFormat="1" ht="33.75" customHeight="1">
      <c r="A313" s="1116">
        <v>4</v>
      </c>
      <c r="B313" s="1154" t="s">
        <v>318</v>
      </c>
      <c r="C313" s="850" t="s">
        <v>319</v>
      </c>
      <c r="D313" s="1155"/>
      <c r="E313" s="1155">
        <v>10</v>
      </c>
      <c r="F313" s="1155" t="s">
        <v>161</v>
      </c>
      <c r="G313" s="1156">
        <v>10</v>
      </c>
      <c r="H313" s="1155"/>
      <c r="I313" s="1155">
        <v>2</v>
      </c>
      <c r="J313" s="1157" t="s">
        <v>482</v>
      </c>
      <c r="K313" s="1158"/>
      <c r="L313" s="1104">
        <v>95</v>
      </c>
      <c r="M313" s="1105"/>
      <c r="N313" s="1105"/>
      <c r="O313" s="1105"/>
      <c r="P313" s="1548">
        <v>1</v>
      </c>
      <c r="Q313" s="832">
        <v>1</v>
      </c>
      <c r="R313" s="987"/>
      <c r="S313" s="926"/>
      <c r="T313" s="820"/>
      <c r="U313" s="858"/>
      <c r="V313" s="859"/>
      <c r="W313" s="860"/>
      <c r="X313" s="861"/>
      <c r="Y313" s="862"/>
      <c r="Z313" s="863"/>
      <c r="AA313" s="864"/>
      <c r="AB313" s="865"/>
      <c r="AC313" s="866"/>
      <c r="AD313" s="867"/>
      <c r="AE313" s="868"/>
      <c r="AF313" s="869"/>
      <c r="AG313" s="870">
        <v>1</v>
      </c>
      <c r="AH313" s="832"/>
      <c r="AI313" s="862"/>
      <c r="AJ313" s="832"/>
      <c r="AK313" s="832"/>
      <c r="AL313" s="669"/>
      <c r="AM313" s="660"/>
    </row>
    <row r="314" ht="27.75" customHeight="1">
      <c r="A314" s="888">
        <v>5</v>
      </c>
      <c r="B314" s="1163" t="s">
        <v>320</v>
      </c>
      <c r="C314" s="432" t="s">
        <v>321</v>
      </c>
      <c r="D314" s="432"/>
      <c r="E314" s="431" t="s">
        <v>483</v>
      </c>
      <c r="F314" s="431">
        <v>2024</v>
      </c>
      <c r="G314" s="434">
        <v>4</v>
      </c>
      <c r="H314" s="431"/>
      <c r="I314" s="431">
        <v>0</v>
      </c>
      <c r="J314" s="431"/>
      <c r="K314" s="1153"/>
      <c r="L314" s="855"/>
      <c r="M314" s="887"/>
      <c r="N314" s="887"/>
      <c r="O314" s="887"/>
      <c r="P314" s="1546">
        <v>1</v>
      </c>
      <c r="Q314" s="832">
        <v>1</v>
      </c>
      <c r="R314" s="987"/>
      <c r="S314" s="926">
        <v>1</v>
      </c>
      <c r="T314" s="820"/>
      <c r="U314" s="858"/>
      <c r="V314" s="859"/>
      <c r="W314" s="860"/>
      <c r="X314" s="861"/>
      <c r="Y314" s="862"/>
      <c r="Z314" s="863"/>
      <c r="AA314" s="864"/>
      <c r="AB314" s="865"/>
      <c r="AC314" s="866"/>
      <c r="AD314" s="867"/>
      <c r="AE314" s="868"/>
      <c r="AF314" s="869"/>
      <c r="AG314" s="870"/>
      <c r="AH314" s="832"/>
      <c r="AI314" s="862"/>
      <c r="AJ314" s="832"/>
      <c r="AK314" s="832"/>
    </row>
    <row r="315" s="691" customFormat="1" ht="34.5" customHeight="1">
      <c r="A315" s="888">
        <v>6</v>
      </c>
      <c r="B315" s="1249" t="s">
        <v>164</v>
      </c>
      <c r="C315" s="845" t="s">
        <v>255</v>
      </c>
      <c r="D315" s="888"/>
      <c r="E315" s="888"/>
      <c r="F315" s="888">
        <v>2024</v>
      </c>
      <c r="G315" s="889">
        <v>22</v>
      </c>
      <c r="H315" s="1250"/>
      <c r="I315" s="1251"/>
      <c r="J315" s="1252"/>
      <c r="K315" s="1253"/>
      <c r="L315" s="1104">
        <v>20</v>
      </c>
      <c r="M315" s="1105"/>
      <c r="N315" s="1105"/>
      <c r="O315" s="1105"/>
      <c r="P315" s="1548">
        <v>1</v>
      </c>
      <c r="Q315" s="816">
        <v>1</v>
      </c>
      <c r="R315" s="925"/>
      <c r="S315" s="926"/>
      <c r="T315" s="820"/>
      <c r="U315" s="858"/>
      <c r="V315" s="859"/>
      <c r="W315" s="860"/>
      <c r="X315" s="861"/>
      <c r="Y315" s="862"/>
      <c r="Z315" s="863"/>
      <c r="AA315" s="864">
        <v>1</v>
      </c>
      <c r="AB315" s="865"/>
      <c r="AC315" s="866"/>
      <c r="AD315" s="867"/>
      <c r="AE315" s="868"/>
      <c r="AF315" s="869"/>
      <c r="AG315" s="870"/>
      <c r="AH315" s="816"/>
      <c r="AI315" s="862"/>
      <c r="AJ315" s="816"/>
      <c r="AK315" s="816"/>
      <c r="AL315" s="690"/>
    </row>
    <row r="316" s="691" customFormat="1" ht="24">
      <c r="A316" s="1114">
        <v>7</v>
      </c>
      <c r="B316" s="1258" t="s">
        <v>257</v>
      </c>
      <c r="C316" s="1080" t="s">
        <v>521</v>
      </c>
      <c r="D316" s="888"/>
      <c r="E316" s="888"/>
      <c r="F316" s="1259" t="s">
        <v>161</v>
      </c>
      <c r="G316" s="1260">
        <v>15</v>
      </c>
      <c r="H316" s="1259">
        <v>10</v>
      </c>
      <c r="I316" s="1259">
        <v>2</v>
      </c>
      <c r="J316" s="1252"/>
      <c r="K316" s="1253"/>
      <c r="L316" s="1104">
        <v>90</v>
      </c>
      <c r="M316" s="1105"/>
      <c r="N316" s="1105"/>
      <c r="O316" s="1105"/>
      <c r="P316" s="1548">
        <v>1</v>
      </c>
      <c r="Q316" s="816"/>
      <c r="R316" s="925">
        <v>1</v>
      </c>
      <c r="S316" s="926"/>
      <c r="T316" s="820"/>
      <c r="U316" s="858"/>
      <c r="V316" s="859"/>
      <c r="W316" s="860"/>
      <c r="X316" s="861"/>
      <c r="Y316" s="862"/>
      <c r="Z316" s="863"/>
      <c r="AA316" s="864">
        <v>1</v>
      </c>
      <c r="AB316" s="865"/>
      <c r="AC316" s="866"/>
      <c r="AD316" s="867"/>
      <c r="AE316" s="868"/>
      <c r="AF316" s="869"/>
      <c r="AG316" s="870"/>
      <c r="AH316" s="816"/>
      <c r="AI316" s="862"/>
      <c r="AJ316" s="816"/>
      <c r="AK316" s="816"/>
      <c r="AL316" s="690"/>
    </row>
    <row r="317" s="660" customFormat="1" ht="30.75" customHeight="1">
      <c r="A317" s="1116">
        <v>8</v>
      </c>
      <c r="B317" s="845" t="s">
        <v>261</v>
      </c>
      <c r="C317" s="845" t="s">
        <v>262</v>
      </c>
      <c r="D317" s="888"/>
      <c r="E317" s="1375"/>
      <c r="F317" s="888" t="s">
        <v>64</v>
      </c>
      <c r="G317" s="889">
        <v>63</v>
      </c>
      <c r="H317" s="888">
        <v>22</v>
      </c>
      <c r="I317" s="888">
        <v>16</v>
      </c>
      <c r="J317" s="1376" t="s">
        <v>576</v>
      </c>
      <c r="K317" s="1377"/>
      <c r="L317" s="1104">
        <v>87</v>
      </c>
      <c r="M317" s="1105"/>
      <c r="N317" s="1105"/>
      <c r="O317" s="1105"/>
      <c r="P317" s="1548">
        <v>1</v>
      </c>
      <c r="Q317" s="832">
        <v>1</v>
      </c>
      <c r="R317" s="987"/>
      <c r="S317" s="926"/>
      <c r="T317" s="820"/>
      <c r="U317" s="858"/>
      <c r="V317" s="859"/>
      <c r="W317" s="860"/>
      <c r="X317" s="861"/>
      <c r="Y317" s="862"/>
      <c r="Z317" s="863"/>
      <c r="AA317" s="864">
        <v>1</v>
      </c>
      <c r="AB317" s="865"/>
      <c r="AC317" s="866"/>
      <c r="AD317" s="867"/>
      <c r="AE317" s="868"/>
      <c r="AF317" s="869"/>
      <c r="AG317" s="870"/>
      <c r="AH317" s="832"/>
      <c r="AI317" s="862"/>
      <c r="AJ317" s="832"/>
      <c r="AK317" s="832"/>
      <c r="AL317" s="669"/>
    </row>
    <row r="318" s="660" customFormat="1" ht="36.75" customHeight="1">
      <c r="A318" s="888">
        <v>9</v>
      </c>
      <c r="B318" s="850" t="s">
        <v>264</v>
      </c>
      <c r="C318" s="850" t="s">
        <v>265</v>
      </c>
      <c r="D318" s="850"/>
      <c r="E318" s="1380" t="s">
        <v>483</v>
      </c>
      <c r="F318" s="1155" t="s">
        <v>64</v>
      </c>
      <c r="G318" s="1156">
        <v>13.9</v>
      </c>
      <c r="H318" s="1155">
        <v>5.2000000000000002</v>
      </c>
      <c r="I318" s="1155">
        <v>3</v>
      </c>
      <c r="J318" s="1381" t="s">
        <v>580</v>
      </c>
      <c r="K318" s="1382"/>
      <c r="L318" s="1104">
        <v>70</v>
      </c>
      <c r="M318" s="1105"/>
      <c r="N318" s="1105"/>
      <c r="O318" s="1105"/>
      <c r="P318" s="1548">
        <v>1</v>
      </c>
      <c r="Q318" s="832">
        <v>1</v>
      </c>
      <c r="R318" s="987"/>
      <c r="S318" s="926"/>
      <c r="T318" s="820"/>
      <c r="U318" s="858"/>
      <c r="V318" s="859"/>
      <c r="W318" s="860"/>
      <c r="X318" s="861"/>
      <c r="Y318" s="862"/>
      <c r="Z318" s="863"/>
      <c r="AA318" s="864"/>
      <c r="AB318" s="865"/>
      <c r="AC318" s="866"/>
      <c r="AD318" s="867"/>
      <c r="AE318" s="868"/>
      <c r="AF318" s="869"/>
      <c r="AG318" s="870">
        <v>1</v>
      </c>
      <c r="AH318" s="832"/>
      <c r="AI318" s="862"/>
      <c r="AJ318" s="832"/>
      <c r="AK318" s="832"/>
      <c r="AL318" s="669"/>
    </row>
    <row r="319" s="660" customFormat="1" ht="36" customHeight="1">
      <c r="A319" s="888">
        <v>10</v>
      </c>
      <c r="B319" s="850" t="s">
        <v>266</v>
      </c>
      <c r="C319" s="850" t="s">
        <v>265</v>
      </c>
      <c r="D319" s="1155"/>
      <c r="E319" s="1380" t="s">
        <v>483</v>
      </c>
      <c r="F319" s="1155" t="s">
        <v>64</v>
      </c>
      <c r="G319" s="1156">
        <v>13.9</v>
      </c>
      <c r="H319" s="1155">
        <v>5.0999999999999996</v>
      </c>
      <c r="I319" s="1155">
        <v>3</v>
      </c>
      <c r="J319" s="1381" t="s">
        <v>580</v>
      </c>
      <c r="K319" s="1382"/>
      <c r="L319" s="1104">
        <v>70</v>
      </c>
      <c r="M319" s="1105"/>
      <c r="N319" s="1105"/>
      <c r="O319" s="1105"/>
      <c r="P319" s="1548">
        <v>1</v>
      </c>
      <c r="Q319" s="832">
        <v>1</v>
      </c>
      <c r="R319" s="987"/>
      <c r="S319" s="926"/>
      <c r="T319" s="820"/>
      <c r="U319" s="858"/>
      <c r="V319" s="859"/>
      <c r="W319" s="860"/>
      <c r="X319" s="861"/>
      <c r="Y319" s="862"/>
      <c r="Z319" s="863"/>
      <c r="AA319" s="864"/>
      <c r="AB319" s="865"/>
      <c r="AC319" s="866"/>
      <c r="AD319" s="867"/>
      <c r="AE319" s="868"/>
      <c r="AF319" s="869"/>
      <c r="AG319" s="870">
        <v>1</v>
      </c>
      <c r="AH319" s="832"/>
      <c r="AI319" s="862"/>
      <c r="AJ319" s="832"/>
      <c r="AK319" s="832"/>
      <c r="AL319" s="669"/>
    </row>
    <row r="320" ht="24">
      <c r="A320" s="1068">
        <v>11</v>
      </c>
      <c r="B320" s="1350" t="s">
        <v>323</v>
      </c>
      <c r="C320" s="1350" t="s">
        <v>623</v>
      </c>
      <c r="D320" s="1350"/>
      <c r="E320" s="1350"/>
      <c r="F320" s="1351" t="s">
        <v>66</v>
      </c>
      <c r="G320" s="1352">
        <v>15</v>
      </c>
      <c r="H320" s="1116">
        <v>10</v>
      </c>
      <c r="I320" s="1114">
        <v>5</v>
      </c>
      <c r="J320" s="844"/>
      <c r="K320" s="1469"/>
      <c r="L320" s="855"/>
      <c r="M320" s="887"/>
      <c r="N320" s="887"/>
      <c r="O320" s="887"/>
      <c r="P320" s="1546">
        <v>1</v>
      </c>
      <c r="Q320" s="832"/>
      <c r="R320" s="987">
        <v>1</v>
      </c>
      <c r="S320" s="926"/>
      <c r="T320" s="820"/>
      <c r="U320" s="858"/>
      <c r="V320" s="859"/>
      <c r="W320" s="860"/>
      <c r="X320" s="861"/>
      <c r="Y320" s="862"/>
      <c r="Z320" s="863"/>
      <c r="AA320" s="864">
        <v>1</v>
      </c>
      <c r="AB320" s="865"/>
      <c r="AC320" s="866"/>
      <c r="AD320" s="867"/>
      <c r="AE320" s="868"/>
      <c r="AF320" s="869"/>
      <c r="AG320" s="870"/>
      <c r="AH320" s="832"/>
      <c r="AI320" s="862"/>
      <c r="AJ320" s="832"/>
      <c r="AK320" s="832"/>
    </row>
    <row r="321" ht="36" customHeight="1">
      <c r="A321" s="1118">
        <v>12</v>
      </c>
      <c r="B321" s="1489" t="s">
        <v>239</v>
      </c>
      <c r="C321" s="844" t="s">
        <v>240</v>
      </c>
      <c r="D321" s="1116">
        <v>15</v>
      </c>
      <c r="E321" s="1114">
        <v>150</v>
      </c>
      <c r="F321" s="1114" t="s">
        <v>161</v>
      </c>
      <c r="G321" s="1490">
        <v>20</v>
      </c>
      <c r="H321" s="1114">
        <v>10</v>
      </c>
      <c r="I321" s="1114">
        <v>10</v>
      </c>
      <c r="J321" s="1492"/>
      <c r="K321" s="1120"/>
      <c r="L321" s="929">
        <v>90</v>
      </c>
      <c r="M321" s="930"/>
      <c r="N321" s="930"/>
      <c r="O321" s="930"/>
      <c r="P321" s="1547">
        <v>1</v>
      </c>
      <c r="Q321" s="832"/>
      <c r="R321" s="987"/>
      <c r="S321" s="926"/>
      <c r="T321" s="820"/>
      <c r="U321" s="858"/>
      <c r="V321" s="859"/>
      <c r="W321" s="860"/>
      <c r="X321" s="861"/>
      <c r="Y321" s="862"/>
      <c r="Z321" s="863"/>
      <c r="AA321" s="864"/>
      <c r="AB321" s="865"/>
      <c r="AC321" s="866"/>
      <c r="AD321" s="867"/>
      <c r="AE321" s="868"/>
      <c r="AF321" s="869"/>
      <c r="AG321" s="870"/>
      <c r="AH321" s="832"/>
      <c r="AI321" s="862"/>
      <c r="AJ321" s="832"/>
      <c r="AK321" s="832"/>
    </row>
    <row r="322" ht="44.25" customHeight="1">
      <c r="A322" s="1553">
        <v>13</v>
      </c>
      <c r="B322" s="1493" t="s">
        <v>639</v>
      </c>
      <c r="C322" s="1350" t="s">
        <v>326</v>
      </c>
      <c r="D322" s="1351">
        <v>100</v>
      </c>
      <c r="E322" s="1554">
        <v>300</v>
      </c>
      <c r="F322" s="1554" t="s">
        <v>64</v>
      </c>
      <c r="G322" s="1555">
        <v>40</v>
      </c>
      <c r="H322" s="1554">
        <v>36</v>
      </c>
      <c r="I322" s="1554">
        <v>10</v>
      </c>
      <c r="J322" s="1556"/>
      <c r="K322" s="1557"/>
      <c r="L322" s="1558">
        <v>90</v>
      </c>
      <c r="M322" s="1559"/>
      <c r="N322" s="1559"/>
      <c r="O322" s="1559"/>
      <c r="P322" s="1560">
        <v>1</v>
      </c>
      <c r="Q322" s="832"/>
      <c r="R322" s="987"/>
      <c r="S322" s="926"/>
      <c r="T322" s="820"/>
      <c r="U322" s="858"/>
      <c r="V322" s="859"/>
      <c r="W322" s="860"/>
      <c r="X322" s="861"/>
      <c r="Y322" s="862"/>
      <c r="Z322" s="863"/>
      <c r="AA322" s="864"/>
      <c r="AB322" s="865"/>
      <c r="AC322" s="866"/>
      <c r="AD322" s="867"/>
      <c r="AE322" s="868"/>
      <c r="AF322" s="869"/>
      <c r="AG322" s="870"/>
      <c r="AH322" s="832"/>
      <c r="AI322" s="862"/>
      <c r="AJ322" s="832"/>
      <c r="AK322" s="832"/>
    </row>
    <row r="323" ht="33" customHeight="1">
      <c r="A323" s="772">
        <v>13</v>
      </c>
      <c r="B323" s="1561" t="s">
        <v>655</v>
      </c>
      <c r="C323" s="723"/>
      <c r="D323" s="723"/>
      <c r="E323" s="723"/>
      <c r="F323" s="772"/>
      <c r="G323" s="1444">
        <f>SUM(G309:G321)</f>
        <v>298.19999999999999</v>
      </c>
      <c r="H323" s="774">
        <f>SUM(H309:H321)</f>
        <v>163.69999999999999</v>
      </c>
      <c r="I323" s="772">
        <f>SUM(I309:I321)</f>
        <v>42</v>
      </c>
      <c r="J323" s="1544"/>
      <c r="K323" s="1545"/>
      <c r="L323" s="818"/>
      <c r="M323" s="819"/>
      <c r="N323" s="819"/>
      <c r="O323" s="819"/>
      <c r="P323" s="819"/>
      <c r="R323" s="690"/>
      <c r="T323" s="690"/>
      <c r="U323" s="690"/>
      <c r="AH323" s="690"/>
      <c r="AK323" s="690"/>
      <c r="AL323" s="690"/>
      <c r="AM323" s="691"/>
    </row>
    <row r="324" ht="33" customHeight="1">
      <c r="A324" s="802">
        <v>14</v>
      </c>
      <c r="B324" s="723" t="s">
        <v>656</v>
      </c>
      <c r="C324" s="723"/>
      <c r="D324" s="723"/>
      <c r="E324" s="723"/>
      <c r="F324" s="772"/>
      <c r="G324" s="773">
        <f>G308+G323</f>
        <v>318.19999999999999</v>
      </c>
      <c r="H324" s="1562">
        <f>H308+H323</f>
        <v>183.69999999999999</v>
      </c>
      <c r="I324" s="802">
        <f>I323+I308</f>
        <v>44</v>
      </c>
      <c r="J324" s="1544"/>
      <c r="K324" s="1545"/>
      <c r="L324" s="818"/>
      <c r="M324" s="819"/>
      <c r="N324" s="819"/>
      <c r="O324" s="819"/>
      <c r="P324" s="819"/>
      <c r="R324" s="690"/>
      <c r="T324" s="690"/>
      <c r="U324" s="690"/>
      <c r="AH324" s="690"/>
      <c r="AK324" s="690"/>
      <c r="AL324" s="690"/>
      <c r="AM324" s="691"/>
    </row>
    <row r="325" ht="33" customHeight="1">
      <c r="R325" s="690"/>
      <c r="T325" s="690"/>
      <c r="U325" s="690"/>
      <c r="AH325" s="690"/>
      <c r="AK325" s="690"/>
      <c r="AL325" s="690"/>
      <c r="AM325" s="691"/>
    </row>
    <row r="326" s="691" customFormat="1" ht="33" customHeight="1">
      <c r="A326" s="661"/>
      <c r="B326" s="662"/>
      <c r="C326" s="662"/>
      <c r="D326" s="662"/>
      <c r="E326" s="662"/>
      <c r="F326" s="661"/>
      <c r="G326" s="663"/>
      <c r="H326" s="664"/>
      <c r="I326" s="661"/>
      <c r="J326" s="665"/>
      <c r="K326" s="666"/>
      <c r="L326" s="667"/>
      <c r="M326" s="668"/>
      <c r="N326" s="668"/>
      <c r="O326" s="668"/>
      <c r="P326" s="668"/>
      <c r="Q326" s="669"/>
      <c r="R326" s="669"/>
      <c r="S326" s="670"/>
      <c r="T326" s="671"/>
      <c r="U326" s="672"/>
      <c r="V326" s="673"/>
      <c r="W326" s="674"/>
      <c r="X326" s="675"/>
      <c r="Y326" s="676"/>
      <c r="Z326" s="677"/>
      <c r="AA326" s="678"/>
      <c r="AB326" s="679"/>
      <c r="AC326" s="680"/>
      <c r="AD326" s="681"/>
      <c r="AE326" s="682"/>
      <c r="AF326" s="683"/>
      <c r="AG326" s="684"/>
      <c r="AH326" s="669"/>
      <c r="AI326" s="676"/>
      <c r="AJ326" s="676"/>
      <c r="AK326" s="669"/>
      <c r="AL326" s="669"/>
      <c r="AM326" s="660"/>
    </row>
    <row r="327" s="691" customFormat="1">
      <c r="A327" s="661"/>
      <c r="B327" s="662"/>
      <c r="C327" s="662"/>
      <c r="D327" s="662"/>
      <c r="E327" s="662"/>
      <c r="F327" s="661"/>
      <c r="G327" s="663"/>
      <c r="H327" s="664"/>
      <c r="I327" s="661"/>
      <c r="J327" s="665"/>
      <c r="K327" s="666"/>
      <c r="L327" s="667"/>
      <c r="M327" s="668"/>
      <c r="N327" s="668"/>
      <c r="O327" s="668"/>
      <c r="P327" s="668"/>
      <c r="Q327" s="669"/>
      <c r="R327" s="669"/>
      <c r="S327" s="670"/>
      <c r="T327" s="671"/>
      <c r="U327" s="672"/>
      <c r="V327" s="673"/>
      <c r="W327" s="674"/>
      <c r="X327" s="675"/>
      <c r="Y327" s="676"/>
      <c r="Z327" s="677"/>
      <c r="AA327" s="678"/>
      <c r="AB327" s="679"/>
      <c r="AC327" s="680"/>
      <c r="AD327" s="681"/>
      <c r="AE327" s="682"/>
      <c r="AF327" s="683"/>
      <c r="AG327" s="684"/>
      <c r="AH327" s="669"/>
      <c r="AI327" s="676"/>
      <c r="AJ327" s="676"/>
      <c r="AK327" s="669"/>
      <c r="AL327" s="669"/>
      <c r="AM327" s="660"/>
    </row>
    <row r="328" s="691" customFormat="1">
      <c r="A328" s="661"/>
      <c r="B328" s="662"/>
      <c r="C328" s="662"/>
      <c r="D328" s="662"/>
      <c r="E328" s="662"/>
      <c r="F328" s="661"/>
      <c r="G328" s="663"/>
      <c r="H328" s="664"/>
      <c r="I328" s="661"/>
      <c r="J328" s="665"/>
      <c r="K328" s="666"/>
      <c r="L328" s="667"/>
      <c r="M328" s="668"/>
      <c r="N328" s="668"/>
      <c r="O328" s="668"/>
      <c r="P328" s="668"/>
      <c r="Q328" s="669"/>
      <c r="R328" s="669"/>
      <c r="S328" s="670"/>
      <c r="T328" s="671"/>
      <c r="U328" s="672"/>
      <c r="V328" s="673"/>
      <c r="W328" s="674"/>
      <c r="X328" s="675"/>
      <c r="Y328" s="676"/>
      <c r="Z328" s="677"/>
      <c r="AA328" s="678"/>
      <c r="AB328" s="679"/>
      <c r="AC328" s="680"/>
      <c r="AD328" s="681"/>
      <c r="AE328" s="682"/>
      <c r="AF328" s="683"/>
      <c r="AG328" s="684"/>
      <c r="AH328" s="669"/>
      <c r="AI328" s="676"/>
      <c r="AJ328" s="676"/>
      <c r="AK328" s="669"/>
      <c r="AL328" s="669"/>
      <c r="AM328" s="660"/>
    </row>
    <row r="329" s="691" customFormat="1">
      <c r="A329" s="661"/>
      <c r="B329" s="662"/>
      <c r="C329" s="662"/>
      <c r="D329" s="662"/>
      <c r="E329" s="662"/>
      <c r="F329" s="661"/>
      <c r="G329" s="663"/>
      <c r="H329" s="664"/>
      <c r="I329" s="661"/>
      <c r="J329" s="665"/>
      <c r="K329" s="666"/>
      <c r="L329" s="667"/>
      <c r="M329" s="668"/>
      <c r="N329" s="668"/>
      <c r="O329" s="668"/>
      <c r="P329" s="668"/>
      <c r="Q329" s="669"/>
      <c r="R329" s="669"/>
      <c r="S329" s="670"/>
      <c r="T329" s="671"/>
      <c r="U329" s="672"/>
      <c r="V329" s="673"/>
      <c r="W329" s="674"/>
      <c r="X329" s="675"/>
      <c r="Y329" s="676"/>
      <c r="Z329" s="677"/>
      <c r="AA329" s="678"/>
      <c r="AB329" s="679"/>
      <c r="AC329" s="680"/>
      <c r="AD329" s="681"/>
      <c r="AE329" s="682"/>
      <c r="AF329" s="683"/>
      <c r="AG329" s="684"/>
      <c r="AH329" s="669"/>
      <c r="AI329" s="676"/>
      <c r="AJ329" s="676"/>
      <c r="AK329" s="669"/>
      <c r="AL329" s="669"/>
      <c r="AM329" s="660"/>
    </row>
    <row r="330" s="691" customFormat="1">
      <c r="A330" s="661"/>
      <c r="B330" s="662"/>
      <c r="C330" s="662"/>
      <c r="D330" s="662"/>
      <c r="E330" s="662"/>
      <c r="F330" s="661"/>
      <c r="G330" s="663"/>
      <c r="H330" s="664"/>
      <c r="I330" s="661"/>
      <c r="J330" s="665"/>
      <c r="K330" s="666"/>
      <c r="L330" s="667"/>
      <c r="M330" s="668"/>
      <c r="N330" s="668"/>
      <c r="O330" s="668"/>
      <c r="P330" s="668"/>
      <c r="Q330" s="669"/>
      <c r="R330" s="669"/>
      <c r="S330" s="670"/>
      <c r="T330" s="671"/>
      <c r="U330" s="672"/>
      <c r="V330" s="673"/>
      <c r="W330" s="674"/>
      <c r="X330" s="675"/>
      <c r="Y330" s="676"/>
      <c r="Z330" s="677"/>
      <c r="AA330" s="678"/>
      <c r="AB330" s="679"/>
      <c r="AC330" s="680"/>
      <c r="AD330" s="681"/>
      <c r="AE330" s="682"/>
      <c r="AF330" s="683"/>
      <c r="AG330" s="684"/>
      <c r="AH330" s="669"/>
      <c r="AI330" s="676"/>
      <c r="AJ330" s="676"/>
      <c r="AK330" s="669"/>
      <c r="AL330" s="669"/>
      <c r="AM330" s="660"/>
    </row>
    <row r="333" ht="15.75" customHeight="1"/>
    <row r="334" s="691" customFormat="1">
      <c r="A334" s="661"/>
      <c r="B334" s="662"/>
      <c r="C334" s="662"/>
      <c r="D334" s="662"/>
      <c r="E334" s="662"/>
      <c r="F334" s="661"/>
      <c r="G334" s="663"/>
      <c r="H334" s="664"/>
      <c r="I334" s="661"/>
      <c r="J334" s="665"/>
      <c r="K334" s="666"/>
      <c r="L334" s="667"/>
      <c r="M334" s="668"/>
      <c r="N334" s="668"/>
      <c r="O334" s="668"/>
      <c r="P334" s="668"/>
      <c r="Q334" s="669"/>
      <c r="R334" s="669"/>
      <c r="S334" s="670"/>
      <c r="T334" s="671"/>
      <c r="U334" s="672"/>
      <c r="V334" s="673"/>
      <c r="W334" s="674"/>
      <c r="X334" s="675"/>
      <c r="Y334" s="676"/>
      <c r="Z334" s="677"/>
      <c r="AA334" s="678"/>
      <c r="AB334" s="679"/>
      <c r="AC334" s="680"/>
      <c r="AD334" s="681"/>
      <c r="AE334" s="682"/>
      <c r="AF334" s="683"/>
      <c r="AG334" s="684"/>
      <c r="AH334" s="669"/>
      <c r="AI334" s="676"/>
      <c r="AJ334" s="676"/>
      <c r="AK334" s="669"/>
      <c r="AL334" s="669"/>
      <c r="AM334" s="660"/>
    </row>
    <row r="335" s="691" customFormat="1" ht="20.25" customHeight="1">
      <c r="A335" s="661"/>
      <c r="B335" s="662"/>
      <c r="C335" s="662"/>
      <c r="D335" s="662"/>
      <c r="E335" s="662"/>
      <c r="F335" s="661"/>
      <c r="G335" s="663"/>
      <c r="H335" s="664"/>
      <c r="I335" s="661"/>
      <c r="J335" s="665"/>
      <c r="K335" s="666"/>
      <c r="L335" s="667"/>
      <c r="M335" s="668"/>
      <c r="N335" s="668"/>
      <c r="O335" s="668"/>
      <c r="P335" s="668"/>
      <c r="Q335" s="669"/>
      <c r="R335" s="669"/>
      <c r="S335" s="670"/>
      <c r="T335" s="671"/>
      <c r="U335" s="672"/>
      <c r="V335" s="673"/>
      <c r="W335" s="674"/>
      <c r="X335" s="675"/>
      <c r="Y335" s="676"/>
      <c r="Z335" s="677"/>
      <c r="AA335" s="678"/>
      <c r="AB335" s="679"/>
      <c r="AC335" s="680"/>
      <c r="AD335" s="681"/>
      <c r="AE335" s="682"/>
      <c r="AF335" s="683"/>
      <c r="AG335" s="684"/>
      <c r="AH335" s="669"/>
      <c r="AI335" s="676"/>
      <c r="AJ335" s="676"/>
      <c r="AK335" s="669"/>
      <c r="AL335" s="669"/>
      <c r="AM335" s="660"/>
    </row>
    <row r="336" s="691" customFormat="1" ht="15.75" customHeight="1">
      <c r="A336" s="661"/>
      <c r="B336" s="662"/>
      <c r="C336" s="662"/>
      <c r="D336" s="662"/>
      <c r="E336" s="662"/>
      <c r="F336" s="661"/>
      <c r="G336" s="663"/>
      <c r="H336" s="664"/>
      <c r="I336" s="661"/>
      <c r="J336" s="665"/>
      <c r="K336" s="666"/>
      <c r="L336" s="667"/>
      <c r="M336" s="668"/>
      <c r="N336" s="668"/>
      <c r="O336" s="668"/>
      <c r="P336" s="668"/>
      <c r="Q336" s="669"/>
      <c r="R336" s="669"/>
      <c r="S336" s="670"/>
      <c r="T336" s="671"/>
      <c r="U336" s="672"/>
      <c r="V336" s="673"/>
      <c r="W336" s="674"/>
      <c r="X336" s="675"/>
      <c r="Y336" s="676"/>
      <c r="Z336" s="677"/>
      <c r="AA336" s="678"/>
      <c r="AB336" s="679"/>
      <c r="AC336" s="680"/>
      <c r="AD336" s="681"/>
      <c r="AE336" s="682"/>
      <c r="AF336" s="683"/>
      <c r="AG336" s="684"/>
      <c r="AH336" s="669"/>
      <c r="AI336" s="676"/>
      <c r="AJ336" s="676"/>
      <c r="AK336" s="669"/>
      <c r="AL336" s="669"/>
      <c r="AM336" s="660"/>
    </row>
    <row r="337" s="691" customFormat="1" ht="20.25" customHeight="1">
      <c r="A337" s="661"/>
      <c r="B337" s="662"/>
      <c r="C337" s="662"/>
      <c r="D337" s="662"/>
      <c r="E337" s="662"/>
      <c r="F337" s="661"/>
      <c r="G337" s="663"/>
      <c r="H337" s="664"/>
      <c r="I337" s="661"/>
      <c r="J337" s="665"/>
      <c r="K337" s="666"/>
      <c r="L337" s="667"/>
      <c r="M337" s="668"/>
      <c r="N337" s="668"/>
      <c r="O337" s="668"/>
      <c r="P337" s="668"/>
      <c r="Q337" s="669"/>
      <c r="R337" s="669"/>
      <c r="S337" s="670"/>
      <c r="T337" s="671"/>
      <c r="U337" s="672"/>
      <c r="V337" s="673"/>
      <c r="W337" s="674"/>
      <c r="X337" s="675"/>
      <c r="Y337" s="676"/>
      <c r="Z337" s="677"/>
      <c r="AA337" s="678"/>
      <c r="AB337" s="679"/>
      <c r="AC337" s="680"/>
      <c r="AD337" s="681"/>
      <c r="AE337" s="682"/>
      <c r="AF337" s="683"/>
      <c r="AG337" s="684"/>
      <c r="AH337" s="669"/>
      <c r="AI337" s="676"/>
      <c r="AJ337" s="676"/>
      <c r="AK337" s="669"/>
      <c r="AL337" s="669"/>
      <c r="AM337" s="660"/>
    </row>
    <row r="338" s="691" customFormat="1">
      <c r="A338" s="661"/>
      <c r="B338" s="662"/>
      <c r="C338" s="662"/>
      <c r="D338" s="662"/>
      <c r="E338" s="662"/>
      <c r="F338" s="661"/>
      <c r="G338" s="663"/>
      <c r="H338" s="664"/>
      <c r="I338" s="661"/>
      <c r="J338" s="665"/>
      <c r="K338" s="666"/>
      <c r="L338" s="667"/>
      <c r="M338" s="668"/>
      <c r="N338" s="668"/>
      <c r="O338" s="668"/>
      <c r="P338" s="668"/>
      <c r="Q338" s="669"/>
      <c r="R338" s="669"/>
      <c r="S338" s="670"/>
      <c r="T338" s="671"/>
      <c r="U338" s="672"/>
      <c r="V338" s="673"/>
      <c r="W338" s="674"/>
      <c r="X338" s="675"/>
      <c r="Y338" s="676"/>
      <c r="Z338" s="677"/>
      <c r="AA338" s="678"/>
      <c r="AB338" s="679"/>
      <c r="AC338" s="680"/>
      <c r="AD338" s="681"/>
      <c r="AE338" s="682"/>
      <c r="AF338" s="683"/>
      <c r="AG338" s="684"/>
      <c r="AH338" s="669"/>
      <c r="AI338" s="676"/>
      <c r="AJ338" s="676"/>
      <c r="AK338" s="669"/>
      <c r="AL338" s="669"/>
      <c r="AM338" s="660"/>
    </row>
    <row r="339" s="691" customFormat="1">
      <c r="A339" s="661"/>
      <c r="B339" s="662"/>
      <c r="C339" s="662"/>
      <c r="D339" s="662"/>
      <c r="E339" s="662"/>
      <c r="F339" s="661"/>
      <c r="G339" s="663"/>
      <c r="H339" s="664"/>
      <c r="I339" s="661"/>
      <c r="J339" s="665"/>
      <c r="K339" s="666"/>
      <c r="L339" s="667"/>
      <c r="M339" s="668"/>
      <c r="N339" s="668"/>
      <c r="O339" s="668"/>
      <c r="P339" s="668"/>
      <c r="Q339" s="669"/>
      <c r="R339" s="669"/>
      <c r="S339" s="670"/>
      <c r="T339" s="671"/>
      <c r="U339" s="672"/>
      <c r="V339" s="673"/>
      <c r="W339" s="674"/>
      <c r="X339" s="675"/>
      <c r="Y339" s="676"/>
      <c r="Z339" s="677"/>
      <c r="AA339" s="678"/>
      <c r="AB339" s="679"/>
      <c r="AC339" s="680"/>
      <c r="AD339" s="681"/>
      <c r="AE339" s="682"/>
      <c r="AF339" s="683"/>
      <c r="AG339" s="684"/>
      <c r="AH339" s="669"/>
      <c r="AI339" s="676"/>
      <c r="AJ339" s="676"/>
      <c r="AK339" s="669"/>
      <c r="AL339" s="669"/>
      <c r="AM339" s="660"/>
    </row>
    <row r="340" s="691" customFormat="1">
      <c r="A340" s="661"/>
      <c r="B340" s="662"/>
      <c r="C340" s="662"/>
      <c r="D340" s="662"/>
      <c r="E340" s="662"/>
      <c r="F340" s="661"/>
      <c r="G340" s="663"/>
      <c r="H340" s="664"/>
      <c r="I340" s="661"/>
      <c r="J340" s="665"/>
      <c r="K340" s="666"/>
      <c r="L340" s="667"/>
      <c r="M340" s="668"/>
      <c r="N340" s="668"/>
      <c r="O340" s="668"/>
      <c r="P340" s="668"/>
      <c r="Q340" s="669"/>
      <c r="R340" s="669"/>
      <c r="S340" s="670"/>
      <c r="T340" s="671"/>
      <c r="U340" s="672"/>
      <c r="V340" s="673"/>
      <c r="W340" s="674"/>
      <c r="X340" s="675"/>
      <c r="Y340" s="676"/>
      <c r="Z340" s="677"/>
      <c r="AA340" s="678"/>
      <c r="AB340" s="679"/>
      <c r="AC340" s="680"/>
      <c r="AD340" s="681"/>
      <c r="AE340" s="682"/>
      <c r="AF340" s="683"/>
      <c r="AG340" s="684"/>
      <c r="AH340" s="669"/>
      <c r="AI340" s="676"/>
      <c r="AJ340" s="676"/>
      <c r="AK340" s="669"/>
      <c r="AL340" s="669"/>
      <c r="AM340" s="660"/>
    </row>
    <row r="341" s="691" customFormat="1">
      <c r="A341" s="661"/>
      <c r="B341" s="662"/>
      <c r="C341" s="662"/>
      <c r="D341" s="662"/>
      <c r="E341" s="662"/>
      <c r="F341" s="661"/>
      <c r="G341" s="663"/>
      <c r="H341" s="664"/>
      <c r="I341" s="661"/>
      <c r="J341" s="665"/>
      <c r="K341" s="666"/>
      <c r="L341" s="667"/>
      <c r="M341" s="668"/>
      <c r="N341" s="668"/>
      <c r="O341" s="668"/>
      <c r="P341" s="668"/>
      <c r="Q341" s="669"/>
      <c r="R341" s="669"/>
      <c r="S341" s="670"/>
      <c r="T341" s="671"/>
      <c r="U341" s="672"/>
      <c r="V341" s="673"/>
      <c r="W341" s="674"/>
      <c r="X341" s="675"/>
      <c r="Y341" s="676"/>
      <c r="Z341" s="677"/>
      <c r="AA341" s="678"/>
      <c r="AB341" s="679"/>
      <c r="AC341" s="680"/>
      <c r="AD341" s="681"/>
      <c r="AE341" s="682"/>
      <c r="AF341" s="683"/>
      <c r="AG341" s="684"/>
      <c r="AH341" s="669"/>
      <c r="AI341" s="676"/>
      <c r="AJ341" s="676"/>
      <c r="AK341" s="669"/>
      <c r="AL341" s="669"/>
      <c r="AM341" s="660"/>
    </row>
    <row r="342" s="691" customFormat="1">
      <c r="A342" s="661"/>
      <c r="B342" s="662"/>
      <c r="C342" s="662"/>
      <c r="D342" s="662"/>
      <c r="E342" s="662"/>
      <c r="F342" s="661"/>
      <c r="G342" s="663"/>
      <c r="H342" s="664"/>
      <c r="I342" s="661"/>
      <c r="J342" s="665"/>
      <c r="K342" s="666"/>
      <c r="L342" s="667"/>
      <c r="M342" s="668"/>
      <c r="N342" s="668"/>
      <c r="O342" s="668"/>
      <c r="P342" s="668"/>
      <c r="Q342" s="669"/>
      <c r="R342" s="669"/>
      <c r="S342" s="670"/>
      <c r="T342" s="671"/>
      <c r="U342" s="672"/>
      <c r="V342" s="673"/>
      <c r="W342" s="674"/>
      <c r="X342" s="675"/>
      <c r="Y342" s="676"/>
      <c r="Z342" s="677"/>
      <c r="AA342" s="678"/>
      <c r="AB342" s="679"/>
      <c r="AC342" s="680"/>
      <c r="AD342" s="681"/>
      <c r="AE342" s="682"/>
      <c r="AF342" s="683"/>
      <c r="AG342" s="684"/>
      <c r="AH342" s="669"/>
      <c r="AI342" s="676"/>
      <c r="AJ342" s="676"/>
      <c r="AK342" s="669"/>
      <c r="AL342" s="669"/>
      <c r="AM342" s="660"/>
    </row>
    <row r="343" s="691" customFormat="1">
      <c r="A343" s="661"/>
      <c r="B343" s="662"/>
      <c r="C343" s="662"/>
      <c r="D343" s="662"/>
      <c r="E343" s="662"/>
      <c r="F343" s="661"/>
      <c r="G343" s="663"/>
      <c r="H343" s="664"/>
      <c r="I343" s="661"/>
      <c r="J343" s="665"/>
      <c r="K343" s="666"/>
      <c r="L343" s="667"/>
      <c r="M343" s="668"/>
      <c r="N343" s="668"/>
      <c r="O343" s="668"/>
      <c r="P343" s="668"/>
      <c r="Q343" s="669"/>
      <c r="R343" s="669"/>
      <c r="S343" s="670"/>
      <c r="T343" s="671"/>
      <c r="U343" s="672"/>
      <c r="V343" s="673"/>
      <c r="W343" s="674"/>
      <c r="X343" s="675"/>
      <c r="Y343" s="676"/>
      <c r="Z343" s="677"/>
      <c r="AA343" s="678"/>
      <c r="AB343" s="679"/>
      <c r="AC343" s="680"/>
      <c r="AD343" s="681"/>
      <c r="AE343" s="682"/>
      <c r="AF343" s="683"/>
      <c r="AG343" s="684"/>
      <c r="AH343" s="669"/>
      <c r="AI343" s="676"/>
      <c r="AJ343" s="676"/>
      <c r="AK343" s="669"/>
      <c r="AL343" s="669"/>
      <c r="AM343" s="660"/>
    </row>
    <row r="344" s="691" customFormat="1">
      <c r="A344" s="661"/>
      <c r="B344" s="662"/>
      <c r="C344" s="662"/>
      <c r="D344" s="662"/>
      <c r="E344" s="662"/>
      <c r="F344" s="661"/>
      <c r="G344" s="663"/>
      <c r="H344" s="664"/>
      <c r="I344" s="661"/>
      <c r="J344" s="665"/>
      <c r="K344" s="666"/>
      <c r="L344" s="667"/>
      <c r="M344" s="668"/>
      <c r="N344" s="668"/>
      <c r="O344" s="668"/>
      <c r="P344" s="668"/>
      <c r="Q344" s="669"/>
      <c r="R344" s="669"/>
      <c r="S344" s="670"/>
      <c r="T344" s="671"/>
      <c r="U344" s="672"/>
      <c r="V344" s="673"/>
      <c r="W344" s="674"/>
      <c r="X344" s="675"/>
      <c r="Y344" s="676"/>
      <c r="Z344" s="677"/>
      <c r="AA344" s="678"/>
      <c r="AB344" s="679"/>
      <c r="AC344" s="680"/>
      <c r="AD344" s="681"/>
      <c r="AE344" s="682"/>
      <c r="AF344" s="683"/>
      <c r="AG344" s="684"/>
      <c r="AH344" s="669"/>
      <c r="AI344" s="676"/>
      <c r="AJ344" s="676"/>
      <c r="AK344" s="669"/>
      <c r="AL344" s="669"/>
      <c r="AM344" s="660"/>
    </row>
    <row r="345" s="691" customFormat="1">
      <c r="A345" s="661"/>
      <c r="B345" s="662"/>
      <c r="C345" s="662"/>
      <c r="D345" s="662"/>
      <c r="E345" s="662"/>
      <c r="F345" s="661"/>
      <c r="G345" s="663"/>
      <c r="H345" s="664"/>
      <c r="I345" s="661"/>
      <c r="J345" s="665"/>
      <c r="K345" s="666"/>
      <c r="L345" s="667"/>
      <c r="M345" s="668"/>
      <c r="N345" s="668"/>
      <c r="O345" s="668"/>
      <c r="P345" s="668"/>
      <c r="Q345" s="669"/>
      <c r="R345" s="669"/>
      <c r="S345" s="670"/>
      <c r="T345" s="671"/>
      <c r="U345" s="672"/>
      <c r="V345" s="673"/>
      <c r="W345" s="674"/>
      <c r="X345" s="675"/>
      <c r="Y345" s="676"/>
      <c r="Z345" s="677"/>
      <c r="AA345" s="678"/>
      <c r="AB345" s="679"/>
      <c r="AC345" s="680"/>
      <c r="AD345" s="681"/>
      <c r="AE345" s="682"/>
      <c r="AF345" s="683"/>
      <c r="AG345" s="684"/>
      <c r="AH345" s="669"/>
      <c r="AI345" s="676"/>
      <c r="AJ345" s="676"/>
      <c r="AK345" s="669"/>
      <c r="AL345" s="669"/>
      <c r="AM345" s="660"/>
    </row>
    <row r="346" s="691" customFormat="1">
      <c r="A346" s="661"/>
      <c r="B346" s="662"/>
      <c r="C346" s="662"/>
      <c r="D346" s="662"/>
      <c r="E346" s="662"/>
      <c r="F346" s="661"/>
      <c r="G346" s="663"/>
      <c r="H346" s="664"/>
      <c r="I346" s="661"/>
      <c r="J346" s="665"/>
      <c r="K346" s="666"/>
      <c r="L346" s="667"/>
      <c r="M346" s="668"/>
      <c r="N346" s="668"/>
      <c r="O346" s="668"/>
      <c r="P346" s="668"/>
      <c r="Q346" s="669"/>
      <c r="R346" s="669"/>
      <c r="S346" s="670"/>
      <c r="T346" s="671"/>
      <c r="U346" s="672"/>
      <c r="V346" s="673"/>
      <c r="W346" s="674"/>
      <c r="X346" s="675"/>
      <c r="Y346" s="676"/>
      <c r="Z346" s="677"/>
      <c r="AA346" s="678"/>
      <c r="AB346" s="679"/>
      <c r="AC346" s="680"/>
      <c r="AD346" s="681"/>
      <c r="AE346" s="682"/>
      <c r="AF346" s="683"/>
      <c r="AG346" s="684"/>
      <c r="AH346" s="669"/>
      <c r="AI346" s="676"/>
      <c r="AJ346" s="676"/>
      <c r="AK346" s="669"/>
      <c r="AL346" s="669"/>
      <c r="AM346" s="660"/>
    </row>
    <row r="350" ht="15.75" customHeight="1"/>
    <row r="354" ht="15.75" customHeight="1"/>
    <row r="355" s="691" customFormat="1" ht="46.5" customHeight="1">
      <c r="A355" s="661"/>
      <c r="B355" s="662"/>
      <c r="C355" s="662"/>
      <c r="D355" s="662"/>
      <c r="E355" s="662"/>
      <c r="F355" s="661"/>
      <c r="G355" s="663"/>
      <c r="H355" s="664"/>
      <c r="I355" s="661"/>
      <c r="J355" s="665"/>
      <c r="K355" s="666"/>
      <c r="L355" s="667"/>
      <c r="M355" s="668"/>
      <c r="N355" s="668"/>
      <c r="O355" s="668"/>
      <c r="P355" s="668"/>
      <c r="Q355" s="669"/>
      <c r="R355" s="669"/>
      <c r="S355" s="670"/>
      <c r="T355" s="671"/>
      <c r="U355" s="672"/>
      <c r="V355" s="673"/>
      <c r="W355" s="674"/>
      <c r="X355" s="675"/>
      <c r="Y355" s="676"/>
      <c r="Z355" s="677"/>
      <c r="AA355" s="678"/>
      <c r="AB355" s="679"/>
      <c r="AC355" s="680"/>
      <c r="AD355" s="681"/>
      <c r="AE355" s="682"/>
      <c r="AF355" s="683"/>
      <c r="AG355" s="684"/>
      <c r="AH355" s="669"/>
      <c r="AI355" s="676"/>
      <c r="AJ355" s="676"/>
      <c r="AK355" s="669"/>
      <c r="AL355" s="669"/>
      <c r="AM355" s="660"/>
    </row>
    <row r="356" s="691" customFormat="1" ht="29.25" customHeight="1">
      <c r="A356" s="661"/>
      <c r="B356" s="662"/>
      <c r="C356" s="662"/>
      <c r="D356" s="662"/>
      <c r="E356" s="662"/>
      <c r="F356" s="661"/>
      <c r="G356" s="663"/>
      <c r="H356" s="664"/>
      <c r="I356" s="661"/>
      <c r="J356" s="665"/>
      <c r="K356" s="666"/>
      <c r="L356" s="667"/>
      <c r="M356" s="668"/>
      <c r="N356" s="668"/>
      <c r="O356" s="668"/>
      <c r="P356" s="668"/>
      <c r="Q356" s="669"/>
      <c r="R356" s="669"/>
      <c r="S356" s="670"/>
      <c r="T356" s="671"/>
      <c r="U356" s="672"/>
      <c r="V356" s="673"/>
      <c r="W356" s="674"/>
      <c r="X356" s="675"/>
      <c r="Y356" s="676"/>
      <c r="Z356" s="677"/>
      <c r="AA356" s="678"/>
      <c r="AB356" s="679"/>
      <c r="AC356" s="680"/>
      <c r="AD356" s="681"/>
      <c r="AE356" s="682"/>
      <c r="AF356" s="683"/>
      <c r="AG356" s="684"/>
      <c r="AH356" s="669"/>
      <c r="AI356" s="676"/>
      <c r="AJ356" s="676"/>
      <c r="AK356" s="669"/>
      <c r="AL356" s="669"/>
      <c r="AM356" s="660"/>
    </row>
    <row r="357" s="691" customFormat="1">
      <c r="A357" s="661"/>
      <c r="B357" s="662"/>
      <c r="C357" s="662"/>
      <c r="D357" s="662"/>
      <c r="E357" s="662"/>
      <c r="F357" s="661"/>
      <c r="G357" s="663"/>
      <c r="H357" s="664"/>
      <c r="I357" s="661"/>
      <c r="J357" s="665"/>
      <c r="K357" s="666"/>
      <c r="L357" s="667"/>
      <c r="M357" s="668"/>
      <c r="N357" s="668"/>
      <c r="O357" s="668"/>
      <c r="P357" s="668"/>
      <c r="Q357" s="669"/>
      <c r="R357" s="669"/>
      <c r="S357" s="670"/>
      <c r="T357" s="671"/>
      <c r="U357" s="672"/>
      <c r="V357" s="673"/>
      <c r="W357" s="674"/>
      <c r="X357" s="675"/>
      <c r="Y357" s="676"/>
      <c r="Z357" s="677"/>
      <c r="AA357" s="678"/>
      <c r="AB357" s="679"/>
      <c r="AC357" s="680"/>
      <c r="AD357" s="681"/>
      <c r="AE357" s="682"/>
      <c r="AF357" s="683"/>
      <c r="AG357" s="684"/>
      <c r="AH357" s="669"/>
      <c r="AI357" s="676"/>
      <c r="AJ357" s="676"/>
      <c r="AK357" s="669"/>
      <c r="AL357" s="669"/>
      <c r="AM357" s="660"/>
    </row>
    <row r="358" s="691" customFormat="1">
      <c r="A358" s="661"/>
      <c r="B358" s="662"/>
      <c r="C358" s="662"/>
      <c r="D358" s="662"/>
      <c r="E358" s="662"/>
      <c r="F358" s="661"/>
      <c r="G358" s="663"/>
      <c r="H358" s="664"/>
      <c r="I358" s="661"/>
      <c r="J358" s="665"/>
      <c r="K358" s="666"/>
      <c r="L358" s="667"/>
      <c r="M358" s="668"/>
      <c r="N358" s="668"/>
      <c r="O358" s="668"/>
      <c r="P358" s="668"/>
      <c r="Q358" s="669"/>
      <c r="R358" s="669"/>
      <c r="S358" s="670"/>
      <c r="T358" s="671"/>
      <c r="U358" s="672"/>
      <c r="V358" s="673"/>
      <c r="W358" s="674"/>
      <c r="X358" s="675"/>
      <c r="Y358" s="676"/>
      <c r="Z358" s="677"/>
      <c r="AA358" s="678"/>
      <c r="AB358" s="679"/>
      <c r="AC358" s="680"/>
      <c r="AD358" s="681"/>
      <c r="AE358" s="682"/>
      <c r="AF358" s="683"/>
      <c r="AG358" s="684"/>
      <c r="AH358" s="669"/>
      <c r="AI358" s="676"/>
      <c r="AJ358" s="676"/>
      <c r="AK358" s="669"/>
      <c r="AL358" s="669"/>
      <c r="AM358" s="660"/>
    </row>
    <row r="359" s="691" customFormat="1">
      <c r="A359" s="661"/>
      <c r="B359" s="662"/>
      <c r="C359" s="662"/>
      <c r="D359" s="662"/>
      <c r="E359" s="662"/>
      <c r="F359" s="661"/>
      <c r="G359" s="663"/>
      <c r="H359" s="664"/>
      <c r="I359" s="661"/>
      <c r="J359" s="665"/>
      <c r="K359" s="666"/>
      <c r="L359" s="667"/>
      <c r="M359" s="668"/>
      <c r="N359" s="668"/>
      <c r="O359" s="668"/>
      <c r="P359" s="668"/>
      <c r="Q359" s="669"/>
      <c r="R359" s="669"/>
      <c r="S359" s="670"/>
      <c r="T359" s="671"/>
      <c r="U359" s="672"/>
      <c r="V359" s="673"/>
      <c r="W359" s="674"/>
      <c r="X359" s="675"/>
      <c r="Y359" s="676"/>
      <c r="Z359" s="677"/>
      <c r="AA359" s="678"/>
      <c r="AB359" s="679"/>
      <c r="AC359" s="680"/>
      <c r="AD359" s="681"/>
      <c r="AE359" s="682"/>
      <c r="AF359" s="683"/>
      <c r="AG359" s="684"/>
      <c r="AH359" s="669"/>
      <c r="AI359" s="676"/>
      <c r="AJ359" s="676"/>
      <c r="AK359" s="669"/>
      <c r="AL359" s="669"/>
      <c r="AM359" s="660"/>
    </row>
    <row r="360" s="691" customFormat="1">
      <c r="A360" s="661"/>
      <c r="B360" s="662"/>
      <c r="C360" s="662"/>
      <c r="D360" s="662"/>
      <c r="E360" s="662"/>
      <c r="F360" s="661"/>
      <c r="G360" s="663"/>
      <c r="H360" s="664"/>
      <c r="I360" s="661"/>
      <c r="J360" s="665"/>
      <c r="K360" s="666"/>
      <c r="L360" s="667"/>
      <c r="M360" s="668"/>
      <c r="N360" s="668"/>
      <c r="O360" s="668"/>
      <c r="P360" s="668"/>
      <c r="Q360" s="669"/>
      <c r="R360" s="669"/>
      <c r="S360" s="670"/>
      <c r="T360" s="671"/>
      <c r="U360" s="672"/>
      <c r="V360" s="673"/>
      <c r="W360" s="674"/>
      <c r="X360" s="675"/>
      <c r="Y360" s="676"/>
      <c r="Z360" s="677"/>
      <c r="AA360" s="678"/>
      <c r="AB360" s="679"/>
      <c r="AC360" s="680"/>
      <c r="AD360" s="681"/>
      <c r="AE360" s="682"/>
      <c r="AF360" s="683"/>
      <c r="AG360" s="684"/>
      <c r="AH360" s="669"/>
      <c r="AI360" s="676"/>
      <c r="AJ360" s="676"/>
      <c r="AK360" s="669"/>
      <c r="AL360" s="669"/>
      <c r="AM360" s="660"/>
    </row>
    <row r="363" s="691" customFormat="1" ht="35.25" customHeight="1">
      <c r="A363" s="661"/>
      <c r="B363" s="662"/>
      <c r="C363" s="662"/>
      <c r="D363" s="662"/>
      <c r="E363" s="662"/>
      <c r="F363" s="661"/>
      <c r="G363" s="663"/>
      <c r="H363" s="664"/>
      <c r="I363" s="661"/>
      <c r="J363" s="665"/>
      <c r="K363" s="666"/>
      <c r="L363" s="667"/>
      <c r="M363" s="668"/>
      <c r="N363" s="668"/>
      <c r="O363" s="668"/>
      <c r="P363" s="668"/>
      <c r="Q363" s="669"/>
      <c r="R363" s="669"/>
      <c r="S363" s="670"/>
      <c r="T363" s="671"/>
      <c r="U363" s="672"/>
      <c r="V363" s="673"/>
      <c r="W363" s="674"/>
      <c r="X363" s="675"/>
      <c r="Y363" s="676"/>
      <c r="Z363" s="677"/>
      <c r="AA363" s="678"/>
      <c r="AB363" s="679"/>
      <c r="AC363" s="680"/>
      <c r="AD363" s="681"/>
      <c r="AE363" s="682"/>
      <c r="AF363" s="683"/>
      <c r="AG363" s="684"/>
      <c r="AH363" s="669"/>
      <c r="AI363" s="676"/>
      <c r="AJ363" s="676"/>
      <c r="AK363" s="669"/>
      <c r="AL363" s="669"/>
      <c r="AM363" s="660"/>
    </row>
    <row r="365" ht="17.25" customHeight="1"/>
    <row r="366" ht="15.75" customHeight="1"/>
    <row r="368" ht="48.75" customHeight="1"/>
    <row r="369" ht="46.5" customHeight="1"/>
    <row r="370" ht="32.25" customHeight="1"/>
    <row r="371" ht="18.75" customHeight="1"/>
    <row r="382" ht="48" customHeight="1"/>
    <row r="383" ht="30.75" customHeight="1"/>
    <row r="384" ht="34.5" customHeight="1"/>
    <row r="385" ht="35.25" customHeight="1"/>
  </sheetData>
  <autoFilter ref="Q38:AJ303"/>
  <mergeCells count="113">
    <mergeCell ref="B2:I2"/>
    <mergeCell ref="B3:C4"/>
    <mergeCell ref="E3:E4"/>
    <mergeCell ref="F3:F4"/>
    <mergeCell ref="H3:H4"/>
    <mergeCell ref="B8:C8"/>
    <mergeCell ref="B9:C9"/>
    <mergeCell ref="A36:J36"/>
    <mergeCell ref="A37:A38"/>
    <mergeCell ref="B37:B38"/>
    <mergeCell ref="C37:C38"/>
    <mergeCell ref="D37:E37"/>
    <mergeCell ref="F37:F38"/>
    <mergeCell ref="G37:H37"/>
    <mergeCell ref="I37:I38"/>
    <mergeCell ref="J37:J38"/>
    <mergeCell ref="K37:K38"/>
    <mergeCell ref="L37:L38"/>
    <mergeCell ref="T37:AA37"/>
    <mergeCell ref="AB37:AJ37"/>
    <mergeCell ref="AK37:AK38"/>
    <mergeCell ref="A40:J40"/>
    <mergeCell ref="A41:J41"/>
    <mergeCell ref="A46:J46"/>
    <mergeCell ref="A47:J47"/>
    <mergeCell ref="A54:J54"/>
    <mergeCell ref="A59:J59"/>
    <mergeCell ref="A60:J60"/>
    <mergeCell ref="A73:J73"/>
    <mergeCell ref="A74:J74"/>
    <mergeCell ref="AH75:AH76"/>
    <mergeCell ref="AJ75:AJ76"/>
    <mergeCell ref="AK75:AK76"/>
    <mergeCell ref="A82:J82"/>
    <mergeCell ref="A88:J88"/>
    <mergeCell ref="A89:J89"/>
    <mergeCell ref="A91:J91"/>
    <mergeCell ref="A94:J94"/>
    <mergeCell ref="A98:J98"/>
    <mergeCell ref="A99:J99"/>
    <mergeCell ref="A106:J106"/>
    <mergeCell ref="A112:J112"/>
    <mergeCell ref="A113:J113"/>
    <mergeCell ref="A121:J121"/>
    <mergeCell ref="A127:J127"/>
    <mergeCell ref="A128:J128"/>
    <mergeCell ref="A129:J129"/>
    <mergeCell ref="A136:J136"/>
    <mergeCell ref="A137:J137"/>
    <mergeCell ref="A139:J139"/>
    <mergeCell ref="A146:J146"/>
    <mergeCell ref="AH146:AH147"/>
    <mergeCell ref="AJ146:AJ147"/>
    <mergeCell ref="AK146:AK147"/>
    <mergeCell ref="A147:J147"/>
    <mergeCell ref="A149:J149"/>
    <mergeCell ref="A152:J152"/>
    <mergeCell ref="A153:J153"/>
    <mergeCell ref="A157:J157"/>
    <mergeCell ref="A158:J158"/>
    <mergeCell ref="A186:J186"/>
    <mergeCell ref="A192:J192"/>
    <mergeCell ref="A193:J193"/>
    <mergeCell ref="A197:J197"/>
    <mergeCell ref="A202:J202"/>
    <mergeCell ref="A203:J203"/>
    <mergeCell ref="AH204:AH205"/>
    <mergeCell ref="AJ204:AJ205"/>
    <mergeCell ref="AK204:AK205"/>
    <mergeCell ref="A205:J205"/>
    <mergeCell ref="A210:J210"/>
    <mergeCell ref="A217:J217"/>
    <mergeCell ref="A218:J218"/>
    <mergeCell ref="A222:J222"/>
    <mergeCell ref="A223:J223"/>
    <mergeCell ref="A224:J224"/>
    <mergeCell ref="A230:J230"/>
    <mergeCell ref="AH233:AH234"/>
    <mergeCell ref="AJ233:AJ234"/>
    <mergeCell ref="AK233:AK234"/>
    <mergeCell ref="A234:J234"/>
    <mergeCell ref="A235:J235"/>
    <mergeCell ref="A239:J239"/>
    <mergeCell ref="A244:J244"/>
    <mergeCell ref="A246:J246"/>
    <mergeCell ref="A248:J248"/>
    <mergeCell ref="A250:J250"/>
    <mergeCell ref="A251:J251"/>
    <mergeCell ref="A256:J256"/>
    <mergeCell ref="A260:J260"/>
    <mergeCell ref="AH260:AH261"/>
    <mergeCell ref="AJ260:AJ261"/>
    <mergeCell ref="AK260:AK261"/>
    <mergeCell ref="A261:J261"/>
    <mergeCell ref="A272:J272"/>
    <mergeCell ref="A277:J277"/>
    <mergeCell ref="A278:J278"/>
    <mergeCell ref="A286:J286"/>
    <mergeCell ref="AH289:AH291"/>
    <mergeCell ref="AJ289:AJ291"/>
    <mergeCell ref="AK289:AK291"/>
    <mergeCell ref="A290:J290"/>
    <mergeCell ref="A291:J291"/>
    <mergeCell ref="A292:A293"/>
    <mergeCell ref="B292:B293"/>
    <mergeCell ref="C292:C293"/>
    <mergeCell ref="D292:E292"/>
    <mergeCell ref="F292:F293"/>
    <mergeCell ref="G292:H292"/>
    <mergeCell ref="I292:I293"/>
    <mergeCell ref="J292:J293"/>
    <mergeCell ref="K292:K293"/>
    <mergeCell ref="A307:L307"/>
  </mergeCells>
  <printOptions headings="0" gridLines="0"/>
  <pageMargins left="0" right="0" top="0.39370078740157477" bottom="0" header="0.31496062992125984" footer="0.31496062992125984"/>
  <pageSetup paperSize="9" scale="60" fitToWidth="1" fitToHeight="0" pageOrder="downThenOver" orientation="landscape" usePrinterDefaults="1" blackAndWhite="0" draft="0" cellComments="none" useFirstPageNumber="0" errors="displayed" horizontalDpi="2147483648" verticalDpi="2147483648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O1" activeCellId="0" sqref="O:S"/>
    </sheetView>
  </sheetViews>
  <sheetFormatPr defaultRowHeight="14.25"/>
  <cols>
    <col customWidth="1" min="1" max="1" width="3.5703125"/>
    <col customWidth="1" min="2" max="2" width="34.28515625"/>
    <col customWidth="1" min="3" max="3" width="12.7109375"/>
    <col customWidth="1" min="4" max="4" style="1563" width="11.28515625"/>
    <col customWidth="1" hidden="1" min="5" max="5" width="12.28515625"/>
    <col customWidth="1" hidden="1" min="6" max="6" width="10.42578125"/>
    <col customWidth="1" hidden="1" min="7" max="7" width="14.140625"/>
    <col customWidth="1" hidden="1" min="8" max="8" width="14.28515625"/>
    <col customWidth="1" hidden="1" min="9" max="9" width="11.85546875"/>
    <col customWidth="1" hidden="1" min="10" max="10" width="11.7109375"/>
    <col customWidth="1" hidden="1" min="11" max="11" width="13"/>
    <col customWidth="1" hidden="1" min="12" max="12" width="12.42578125"/>
    <col customWidth="1" min="13" max="13" width="12"/>
    <col customWidth="1" min="14" max="14" width="11"/>
    <col customWidth="1" min="15" max="15" width="6.85546875"/>
    <col customWidth="1" min="16" max="16" width="7.7109375"/>
    <col customWidth="1" min="17" max="17" width="7.42578125"/>
    <col customWidth="1" min="18" max="18" width="7.7109375"/>
    <col customWidth="1" min="19" max="19" width="16.140625"/>
    <col customWidth="1" min="21" max="21" width="10.28515625"/>
  </cols>
  <sheetData>
    <row r="2">
      <c r="E2" s="1564"/>
    </row>
    <row r="3" ht="25.149999999999999" customHeight="1">
      <c r="B3" s="1565" t="s">
        <v>657</v>
      </c>
      <c r="C3" s="1565" t="s">
        <v>658</v>
      </c>
      <c r="D3" s="1565"/>
      <c r="E3" s="1565" t="s">
        <v>659</v>
      </c>
      <c r="F3" s="1565"/>
      <c r="G3" s="1565" t="s">
        <v>660</v>
      </c>
      <c r="H3" s="1565"/>
      <c r="I3" s="1565" t="s">
        <v>661</v>
      </c>
      <c r="J3" s="1565"/>
      <c r="K3" s="1566" t="s">
        <v>662</v>
      </c>
      <c r="M3" s="1567" t="s">
        <v>663</v>
      </c>
      <c r="N3" s="1568"/>
    </row>
    <row r="4" ht="28.5">
      <c r="B4" s="1565"/>
      <c r="C4" s="1566" t="s">
        <v>664</v>
      </c>
      <c r="D4" s="1565" t="s">
        <v>665</v>
      </c>
      <c r="E4" s="1565" t="s">
        <v>666</v>
      </c>
      <c r="F4" s="1566" t="s">
        <v>667</v>
      </c>
      <c r="G4" s="1565" t="str">
        <f>E4</f>
        <v>кол-во</v>
      </c>
      <c r="H4" s="1565" t="str">
        <f>F4</f>
        <v xml:space="preserve">Сумма, млн.руб.</v>
      </c>
      <c r="I4" s="1565" t="s">
        <v>666</v>
      </c>
      <c r="J4" s="1565" t="s">
        <v>668</v>
      </c>
      <c r="K4" s="1569"/>
      <c r="M4" s="1566" t="s">
        <v>669</v>
      </c>
      <c r="N4" s="1570" t="s">
        <v>670</v>
      </c>
      <c r="O4" s="1570"/>
      <c r="P4" s="1570"/>
      <c r="Q4" s="1570"/>
      <c r="R4" s="1570"/>
    </row>
    <row r="5">
      <c r="A5" s="1570">
        <v>1</v>
      </c>
      <c r="B5" s="1570" t="s">
        <v>671</v>
      </c>
      <c r="C5" s="1565">
        <f>'[1]2022 '!A44</f>
        <v>3</v>
      </c>
      <c r="D5" s="1565">
        <f>'[1]2022 '!G44</f>
        <v>7</v>
      </c>
      <c r="E5" s="1565" t="e">
        <f>'[1]2022 '!H44</f>
        <v>#REF!</v>
      </c>
      <c r="F5" s="1565">
        <f>'[1]2022 '!I44</f>
        <v>13</v>
      </c>
      <c r="G5" s="1565" t="e">
        <f>'[1]2022 '!J44</f>
        <v>#REF!</v>
      </c>
      <c r="H5" s="1565" t="e">
        <f>'[1]2022 '!K44</f>
        <v>#REF!</v>
      </c>
      <c r="I5" s="1565" t="e">
        <f>'[1]2022 '!L44</f>
        <v>#REF!</v>
      </c>
      <c r="J5" s="1565" t="e">
        <f>'[1]2022 '!M44</f>
        <v>#REF!</v>
      </c>
      <c r="K5" s="1565" t="e">
        <f>'[1]2022 '!N44</f>
        <v>#REF!</v>
      </c>
      <c r="L5" s="1565" t="e">
        <f>'[1]2022 '!O44</f>
        <v>#REF!</v>
      </c>
      <c r="M5" s="1565">
        <f>'[1]2022 '!I44</f>
        <v>13</v>
      </c>
      <c r="N5" s="1565"/>
      <c r="O5" s="1565"/>
      <c r="P5" s="1565"/>
      <c r="Q5" s="1565"/>
      <c r="R5" s="1565"/>
      <c r="S5" s="1571"/>
      <c r="U5" s="1572"/>
    </row>
    <row r="6">
      <c r="A6" s="1570">
        <v>2</v>
      </c>
      <c r="B6" s="1570" t="s">
        <v>672</v>
      </c>
      <c r="C6" s="1565">
        <f>'[1]2022 '!A57</f>
        <v>7</v>
      </c>
      <c r="D6" s="1565">
        <f>'[1]2022 '!G57</f>
        <v>178.5</v>
      </c>
      <c r="E6" s="1565" t="e">
        <f>'[1]2022 '!H57</f>
        <v>#REF!</v>
      </c>
      <c r="F6" s="1565">
        <f>'[1]2022 '!I57</f>
        <v>0</v>
      </c>
      <c r="G6" s="1565" t="e">
        <f>'[1]2022 '!J57</f>
        <v>#REF!</v>
      </c>
      <c r="H6" s="1565" t="e">
        <f>'[1]2022 '!K57</f>
        <v>#REF!</v>
      </c>
      <c r="I6" s="1565" t="e">
        <f>'[1]2022 '!L57</f>
        <v>#REF!</v>
      </c>
      <c r="J6" s="1565" t="e">
        <f>'[1]2022 '!M57</f>
        <v>#REF!</v>
      </c>
      <c r="K6" s="1565" t="e">
        <f>'[1]2022 '!N57</f>
        <v>#REF!</v>
      </c>
      <c r="L6" s="1565" t="e">
        <f>'[1]2022 '!O57</f>
        <v>#REF!</v>
      </c>
      <c r="M6" s="1565">
        <f>'[1]2022 '!I57</f>
        <v>0</v>
      </c>
      <c r="N6" s="1565"/>
      <c r="O6" s="1565"/>
      <c r="P6" s="1565"/>
      <c r="Q6" s="1565"/>
      <c r="R6" s="1565"/>
      <c r="S6" s="1571"/>
      <c r="U6" s="1572"/>
    </row>
    <row r="7">
      <c r="A7" s="1570">
        <v>3</v>
      </c>
      <c r="B7" s="1570" t="s">
        <v>673</v>
      </c>
      <c r="C7" s="1565">
        <f>'[1]2022 '!A71</f>
        <v>10</v>
      </c>
      <c r="D7" s="1565">
        <f>'[1]2022 '!G71</f>
        <v>981.92599999999993</v>
      </c>
      <c r="E7" s="1565" t="e">
        <f>'[1]2022 '!H71</f>
        <v>#REF!</v>
      </c>
      <c r="F7" s="1565">
        <f>'[1]2022 '!I71</f>
        <v>456</v>
      </c>
      <c r="G7" s="1565" t="e">
        <f>'[1]2022 '!J71</f>
        <v>#REF!</v>
      </c>
      <c r="H7" s="1565" t="e">
        <f>'[1]2022 '!K71</f>
        <v>#REF!</v>
      </c>
      <c r="I7" s="1565" t="e">
        <f>'[1]2022 '!L71</f>
        <v>#REF!</v>
      </c>
      <c r="J7" s="1565" t="e">
        <f>'[1]2022 '!M71</f>
        <v>#REF!</v>
      </c>
      <c r="K7" s="1565" t="e">
        <f>'[1]2022 '!N71</f>
        <v>#REF!</v>
      </c>
      <c r="L7" s="1565" t="e">
        <f>'[1]2022 '!O71</f>
        <v>#REF!</v>
      </c>
      <c r="M7" s="1565">
        <f>'[1]2022 '!I71</f>
        <v>456</v>
      </c>
      <c r="N7" s="1565"/>
      <c r="O7" s="1565"/>
      <c r="P7" s="1565"/>
      <c r="Q7" s="1565"/>
      <c r="R7" s="1565"/>
      <c r="S7" s="1573"/>
      <c r="U7" s="1572"/>
    </row>
    <row r="8">
      <c r="A8" s="1570">
        <v>4</v>
      </c>
      <c r="B8" s="1570" t="s">
        <v>674</v>
      </c>
      <c r="C8" s="1565">
        <f>'[1]2022 '!A87</f>
        <v>8</v>
      </c>
      <c r="D8" s="1565">
        <f>'[1]2022 '!G87</f>
        <v>80.299999999999997</v>
      </c>
      <c r="E8" s="1565" t="e">
        <f>'[1]2022 '!H87</f>
        <v>#REF!</v>
      </c>
      <c r="F8" s="1565">
        <f>'[1]2022 '!I87</f>
        <v>0</v>
      </c>
      <c r="G8" s="1565" t="e">
        <f>'[1]2022 '!J87</f>
        <v>#REF!</v>
      </c>
      <c r="H8" s="1565" t="e">
        <f>'[1]2022 '!K87</f>
        <v>#REF!</v>
      </c>
      <c r="I8" s="1565" t="e">
        <f>'[1]2022 '!L87</f>
        <v>#REF!</v>
      </c>
      <c r="J8" s="1565" t="e">
        <f>'[1]2022 '!M87</f>
        <v>#REF!</v>
      </c>
      <c r="K8" s="1565" t="e">
        <f>'[1]2022 '!N87</f>
        <v>#REF!</v>
      </c>
      <c r="L8" s="1565" t="e">
        <f>'[1]2022 '!O87</f>
        <v>#REF!</v>
      </c>
      <c r="M8" s="1565">
        <f>'[1]2022 '!I87</f>
        <v>0</v>
      </c>
      <c r="N8" s="1565"/>
      <c r="O8" s="1565"/>
      <c r="P8" s="1565"/>
      <c r="Q8" s="1565"/>
      <c r="R8" s="1565"/>
      <c r="S8" s="1573"/>
      <c r="U8" s="1572"/>
    </row>
    <row r="9">
      <c r="A9" s="1570">
        <v>5</v>
      </c>
      <c r="B9" s="1570" t="s">
        <v>675</v>
      </c>
      <c r="C9" s="1565">
        <f>'[1]2022 '!A97</f>
        <v>2</v>
      </c>
      <c r="D9" s="1565">
        <f>'[1]2022 '!G97</f>
        <v>602</v>
      </c>
      <c r="E9" s="1565" t="e">
        <f>'[1]2022 '!H97</f>
        <v>#REF!</v>
      </c>
      <c r="F9" s="1565">
        <f>'[1]2022 '!I97</f>
        <v>10</v>
      </c>
      <c r="G9" s="1565" t="e">
        <f>'[1]2022 '!J97</f>
        <v>#REF!</v>
      </c>
      <c r="H9" s="1565" t="e">
        <f>'[1]2022 '!K97</f>
        <v>#REF!</v>
      </c>
      <c r="I9" s="1565" t="e">
        <f>'[1]2022 '!L97</f>
        <v>#REF!</v>
      </c>
      <c r="J9" s="1565" t="e">
        <f>'[1]2022 '!M97</f>
        <v>#REF!</v>
      </c>
      <c r="K9" s="1565" t="e">
        <f>'[1]2022 '!N97</f>
        <v>#REF!</v>
      </c>
      <c r="L9" s="1565" t="e">
        <f>'[1]2022 '!O97</f>
        <v>#REF!</v>
      </c>
      <c r="M9" s="1565">
        <f>'[1]2022 '!I97</f>
        <v>10</v>
      </c>
      <c r="N9" s="1565"/>
      <c r="O9" s="1565"/>
      <c r="P9" s="1565"/>
      <c r="Q9" s="1565"/>
      <c r="R9" s="1565"/>
      <c r="S9" s="1573"/>
      <c r="U9" s="1572"/>
    </row>
    <row r="10">
      <c r="A10" s="1570">
        <v>6</v>
      </c>
      <c r="B10" s="1570" t="s">
        <v>676</v>
      </c>
      <c r="C10" s="1565">
        <f>'[1]2022 '!A117</f>
        <v>10</v>
      </c>
      <c r="D10" s="1565">
        <f>'[1]2022 '!G117</f>
        <v>1364.3619999999999</v>
      </c>
      <c r="E10" s="1565" t="e">
        <f>'[1]2022 '!H117</f>
        <v>#REF!</v>
      </c>
      <c r="F10" s="1565">
        <f>'[1]2022 '!I117</f>
        <v>0</v>
      </c>
      <c r="G10" s="1565" t="e">
        <f>'[1]2022 '!J117</f>
        <v>#REF!</v>
      </c>
      <c r="H10" s="1565" t="e">
        <f>'[1]2022 '!K117</f>
        <v>#REF!</v>
      </c>
      <c r="I10" s="1565" t="e">
        <f>'[1]2022 '!L117</f>
        <v>#REF!</v>
      </c>
      <c r="J10" s="1565" t="e">
        <f>'[1]2022 '!M117</f>
        <v>#REF!</v>
      </c>
      <c r="K10" s="1565" t="e">
        <f>'[1]2022 '!N117</f>
        <v>#REF!</v>
      </c>
      <c r="L10" s="1565" t="e">
        <f>'[1]2022 '!O117</f>
        <v>#REF!</v>
      </c>
      <c r="M10" s="1565">
        <f>'[1]2022 '!I117</f>
        <v>0</v>
      </c>
      <c r="N10" s="1565"/>
      <c r="O10" s="1565"/>
      <c r="P10" s="1565"/>
      <c r="Q10" s="1565"/>
      <c r="R10" s="1565"/>
      <c r="S10" s="1573"/>
      <c r="U10" s="1572"/>
    </row>
    <row r="11">
      <c r="A11" s="1570">
        <v>7</v>
      </c>
      <c r="B11" s="1570" t="s">
        <v>677</v>
      </c>
      <c r="C11" s="1565">
        <f>'[1]2022 '!A132</f>
        <v>9</v>
      </c>
      <c r="D11" s="1565">
        <f>'[1]2022 '!G132</f>
        <v>44</v>
      </c>
      <c r="E11" s="1565" t="e">
        <f>'[1]2022 '!H132</f>
        <v>#REF!</v>
      </c>
      <c r="F11" s="1565">
        <f>'[1]2022 '!I132</f>
        <v>10</v>
      </c>
      <c r="G11" s="1565" t="e">
        <f>'[1]2022 '!J132</f>
        <v>#REF!</v>
      </c>
      <c r="H11" s="1565" t="e">
        <f>'[1]2022 '!K132</f>
        <v>#REF!</v>
      </c>
      <c r="I11" s="1565" t="e">
        <f>'[1]2022 '!L132</f>
        <v>#REF!</v>
      </c>
      <c r="J11" s="1565" t="e">
        <f>'[1]2022 '!M132</f>
        <v>#REF!</v>
      </c>
      <c r="K11" s="1565" t="e">
        <f>'[1]2022 '!N132</f>
        <v>#REF!</v>
      </c>
      <c r="L11" s="1565" t="e">
        <f>'[1]2022 '!O132</f>
        <v>#REF!</v>
      </c>
      <c r="M11" s="1565">
        <f>'[1]2022 '!I132</f>
        <v>10</v>
      </c>
      <c r="N11" s="1565"/>
      <c r="O11" s="1565"/>
      <c r="P11" s="1565"/>
      <c r="Q11" s="1565"/>
      <c r="R11" s="1565"/>
      <c r="S11" s="1573"/>
      <c r="U11" s="1572"/>
    </row>
    <row r="12">
      <c r="A12" s="1570">
        <v>8</v>
      </c>
      <c r="B12" s="1570" t="s">
        <v>678</v>
      </c>
      <c r="C12" s="1565">
        <f>'[1]2022 '!A142</f>
        <v>4</v>
      </c>
      <c r="D12" s="1565">
        <f>'[1]2022 '!G142</f>
        <v>76.272999999999996</v>
      </c>
      <c r="E12" s="1565" t="e">
        <f>'[1]2022 '!H142</f>
        <v>#REF!</v>
      </c>
      <c r="F12" s="1565">
        <f>'[1]2022 '!I142</f>
        <v>0</v>
      </c>
      <c r="G12" s="1565" t="e">
        <f>'[1]2022 '!J142</f>
        <v>#REF!</v>
      </c>
      <c r="H12" s="1565" t="e">
        <f>'[1]2022 '!K142</f>
        <v>#REF!</v>
      </c>
      <c r="I12" s="1565" t="e">
        <f>'[1]2022 '!L142</f>
        <v>#REF!</v>
      </c>
      <c r="J12" s="1565" t="e">
        <f>'[1]2022 '!M142</f>
        <v>#REF!</v>
      </c>
      <c r="K12" s="1565" t="e">
        <f>'[1]2022 '!N142</f>
        <v>#REF!</v>
      </c>
      <c r="L12" s="1565" t="e">
        <f>'[1]2022 '!O142</f>
        <v>#REF!</v>
      </c>
      <c r="M12" s="1565">
        <f>'[1]2022 '!I142</f>
        <v>0</v>
      </c>
      <c r="N12" s="1565"/>
      <c r="O12" s="1565"/>
      <c r="P12" s="1565"/>
      <c r="Q12" s="1565"/>
      <c r="R12" s="1565"/>
      <c r="S12" s="1573"/>
      <c r="U12" s="1572"/>
    </row>
    <row r="13">
      <c r="A13" s="1570">
        <v>9</v>
      </c>
      <c r="B13" s="1570" t="s">
        <v>679</v>
      </c>
      <c r="C13" s="1565">
        <f>'[1]2022 '!A152</f>
        <v>5</v>
      </c>
      <c r="D13" s="1565">
        <f>'[1]2022 '!G152</f>
        <v>775</v>
      </c>
      <c r="E13" s="1565" t="e">
        <f>'[1]2022 '!H152</f>
        <v>#REF!</v>
      </c>
      <c r="F13" s="1565">
        <f>'[1]2022 '!I152</f>
        <v>0</v>
      </c>
      <c r="G13" s="1565" t="e">
        <f>'[1]2022 '!J152</f>
        <v>#REF!</v>
      </c>
      <c r="H13" s="1565" t="e">
        <f>'[1]2022 '!K152</f>
        <v>#REF!</v>
      </c>
      <c r="I13" s="1565" t="e">
        <f>'[1]2022 '!L152</f>
        <v>#REF!</v>
      </c>
      <c r="J13" s="1565" t="e">
        <f>'[1]2022 '!M152</f>
        <v>#REF!</v>
      </c>
      <c r="K13" s="1565" t="e">
        <f>'[1]2022 '!N152</f>
        <v>#REF!</v>
      </c>
      <c r="L13" s="1565" t="e">
        <f>'[1]2022 '!O152</f>
        <v>#REF!</v>
      </c>
      <c r="M13" s="1565">
        <f>'[1]2022 '!I152</f>
        <v>0</v>
      </c>
      <c r="N13" s="1565"/>
      <c r="O13" s="1565"/>
      <c r="P13" s="1565"/>
      <c r="Q13" s="1565"/>
      <c r="R13" s="1565"/>
      <c r="S13" s="1573"/>
      <c r="U13" s="1572"/>
    </row>
    <row r="14">
      <c r="A14" s="1570">
        <v>10</v>
      </c>
      <c r="B14" s="1570" t="s">
        <v>680</v>
      </c>
      <c r="C14" s="1565">
        <f>'[1]2022 '!A163</f>
        <v>2</v>
      </c>
      <c r="D14" s="1565">
        <f>'[1]2022 '!G163</f>
        <v>130</v>
      </c>
      <c r="E14" s="1565" t="e">
        <f>'[1]2022 '!H163</f>
        <v>#REF!</v>
      </c>
      <c r="F14" s="1565">
        <f>'[1]2022 '!I163</f>
        <v>1</v>
      </c>
      <c r="G14" s="1565" t="e">
        <f>'[1]2022 '!J163</f>
        <v>#REF!</v>
      </c>
      <c r="H14" s="1565" t="e">
        <f>'[1]2022 '!K163</f>
        <v>#REF!</v>
      </c>
      <c r="I14" s="1565" t="e">
        <f>'[1]2022 '!L163</f>
        <v>#REF!</v>
      </c>
      <c r="J14" s="1565" t="e">
        <f>'[1]2022 '!M163</f>
        <v>#REF!</v>
      </c>
      <c r="K14" s="1565" t="e">
        <f>'[1]2022 '!N163</f>
        <v>#REF!</v>
      </c>
      <c r="L14" s="1565" t="e">
        <f>'[1]2022 '!O163</f>
        <v>#REF!</v>
      </c>
      <c r="M14" s="1565">
        <f>'[1]2022 '!I163</f>
        <v>1</v>
      </c>
      <c r="N14" s="1565"/>
      <c r="O14" s="1565"/>
      <c r="P14" s="1565"/>
      <c r="Q14" s="1565"/>
      <c r="R14" s="1565"/>
      <c r="S14" s="1573"/>
      <c r="U14" s="1572"/>
    </row>
    <row r="15">
      <c r="A15" s="1570">
        <v>11</v>
      </c>
      <c r="B15" s="1570" t="s">
        <v>681</v>
      </c>
      <c r="C15" s="1565">
        <f>'[1]2022 '!A170</f>
        <v>2</v>
      </c>
      <c r="D15" s="1565">
        <f>'[1]2022 '!G170</f>
        <v>19.32</v>
      </c>
      <c r="E15" s="1565" t="e">
        <f>'[1]2022 '!H170</f>
        <v>#REF!</v>
      </c>
      <c r="F15" s="1565">
        <f>'[1]2022 '!I170</f>
        <v>1</v>
      </c>
      <c r="G15" s="1565" t="e">
        <f>'[1]2022 '!J170</f>
        <v>#REF!</v>
      </c>
      <c r="H15" s="1565" t="e">
        <f>'[1]2022 '!K170</f>
        <v>#REF!</v>
      </c>
      <c r="I15" s="1565" t="e">
        <f>'[1]2022 '!L170</f>
        <v>#REF!</v>
      </c>
      <c r="J15" s="1565" t="e">
        <f>'[1]2022 '!M170</f>
        <v>#REF!</v>
      </c>
      <c r="K15" s="1565" t="e">
        <f>'[1]2022 '!N170</f>
        <v>#REF!</v>
      </c>
      <c r="L15" s="1565" t="e">
        <f>'[1]2022 '!O170</f>
        <v>#REF!</v>
      </c>
      <c r="M15" s="1565">
        <f>'[1]2022 '!I170</f>
        <v>1</v>
      </c>
      <c r="N15" s="1565"/>
      <c r="O15" s="1565"/>
      <c r="P15" s="1565"/>
      <c r="Q15" s="1565"/>
      <c r="R15" s="1565"/>
      <c r="S15" s="1573"/>
      <c r="U15" s="1572"/>
    </row>
    <row r="16">
      <c r="A16" s="1570">
        <v>12</v>
      </c>
      <c r="B16" s="1570" t="s">
        <v>682</v>
      </c>
      <c r="C16" s="1565">
        <f>'[1]2022 '!A207</f>
        <v>29</v>
      </c>
      <c r="D16" s="1565">
        <f>'[1]2022 '!G207</f>
        <v>1470.3450000000003</v>
      </c>
      <c r="E16" s="1565" t="e">
        <f>'[1]2022 '!H207</f>
        <v>#REF!</v>
      </c>
      <c r="F16" s="1565">
        <f>'[1]2022 '!I207</f>
        <v>128</v>
      </c>
      <c r="G16" s="1565" t="e">
        <f>'[1]2022 '!J207</f>
        <v>#REF!</v>
      </c>
      <c r="H16" s="1565" t="e">
        <f>'[1]2022 '!K207</f>
        <v>#REF!</v>
      </c>
      <c r="I16" s="1565" t="e">
        <f>'[1]2022 '!L207</f>
        <v>#REF!</v>
      </c>
      <c r="J16" s="1565" t="e">
        <f>'[1]2022 '!M207</f>
        <v>#REF!</v>
      </c>
      <c r="K16" s="1565" t="e">
        <f>'[1]2022 '!N207</f>
        <v>#REF!</v>
      </c>
      <c r="L16" s="1565" t="e">
        <f>'[1]2022 '!O207</f>
        <v>#REF!</v>
      </c>
      <c r="M16" s="1565">
        <f>'[1]2022 '!I207</f>
        <v>128</v>
      </c>
      <c r="N16" s="1565"/>
      <c r="O16" s="1565"/>
      <c r="P16" s="1565"/>
      <c r="Q16" s="1565"/>
      <c r="R16" s="1565"/>
      <c r="S16" s="1573"/>
      <c r="U16" s="1572"/>
    </row>
    <row r="17">
      <c r="A17" s="1570">
        <v>13</v>
      </c>
      <c r="B17" s="1570" t="s">
        <v>683</v>
      </c>
      <c r="C17" s="1565">
        <f>'[1]2022 '!A217</f>
        <v>4</v>
      </c>
      <c r="D17" s="1565">
        <f>'[1]2022 '!G217</f>
        <v>40</v>
      </c>
      <c r="E17" s="1565" t="e">
        <f>'[1]2022 '!H217</f>
        <v>#REF!</v>
      </c>
      <c r="F17" s="1565">
        <f>'[1]2022 '!I217</f>
        <v>0</v>
      </c>
      <c r="G17" s="1565" t="e">
        <f>'[1]2022 '!J217</f>
        <v>#REF!</v>
      </c>
      <c r="H17" s="1565" t="e">
        <f>'[1]2022 '!K217</f>
        <v>#REF!</v>
      </c>
      <c r="I17" s="1565" t="e">
        <f>'[1]2022 '!L217</f>
        <v>#REF!</v>
      </c>
      <c r="J17" s="1565" t="e">
        <f>'[1]2022 '!M217</f>
        <v>#REF!</v>
      </c>
      <c r="K17" s="1565" t="e">
        <f>'[1]2022 '!N217</f>
        <v>#REF!</v>
      </c>
      <c r="L17" s="1565" t="e">
        <f>'[1]2022 '!O217</f>
        <v>#REF!</v>
      </c>
      <c r="M17" s="1565">
        <f>'[1]2022 '!I217</f>
        <v>0</v>
      </c>
      <c r="N17" s="1565"/>
      <c r="O17" s="1565"/>
      <c r="P17" s="1565"/>
      <c r="Q17" s="1565"/>
      <c r="R17" s="1565"/>
      <c r="S17" s="1573"/>
      <c r="U17" s="1572"/>
    </row>
    <row r="18">
      <c r="A18" s="1570">
        <v>14</v>
      </c>
      <c r="B18" s="1570" t="s">
        <v>684</v>
      </c>
      <c r="C18" s="1565">
        <f>'[1]2022 '!A237</f>
        <v>10</v>
      </c>
      <c r="D18" s="1565">
        <f>'[1]2022 '!G237</f>
        <v>133.80000000000001</v>
      </c>
      <c r="E18" s="1565" t="e">
        <f>'[1]2022 '!B57</f>
        <v>#REF!</v>
      </c>
      <c r="F18" s="1565" t="e">
        <f>'[1]2022 '!C57</f>
        <v>#REF!</v>
      </c>
      <c r="G18" s="1565" t="e">
        <f>'[1]2022 '!D57</f>
        <v>#REF!</v>
      </c>
      <c r="H18" s="1565" t="e">
        <f>'[1]2022 '!E57</f>
        <v>#REF!</v>
      </c>
      <c r="I18" s="1565" t="e">
        <f>'[1]2022 '!F57</f>
        <v>#REF!</v>
      </c>
      <c r="J18" s="1565">
        <f>'[1]2022 '!G57</f>
        <v>178.5</v>
      </c>
      <c r="K18" s="1565" t="e">
        <f>'[1]2022 '!H57</f>
        <v>#REF!</v>
      </c>
      <c r="L18" s="1565">
        <f>'[1]2022 '!I57</f>
        <v>0</v>
      </c>
      <c r="M18" s="1565">
        <f>'[1]2022 '!I237</f>
        <v>22</v>
      </c>
      <c r="N18" s="1565"/>
      <c r="O18" s="1565"/>
      <c r="P18" s="1565"/>
      <c r="Q18" s="1565"/>
      <c r="R18" s="1565"/>
      <c r="S18" s="1573"/>
      <c r="U18" s="1572"/>
    </row>
    <row r="19">
      <c r="A19" s="1570">
        <v>15</v>
      </c>
      <c r="B19" s="1570" t="s">
        <v>685</v>
      </c>
      <c r="C19" s="1565">
        <f>'[1]2022 '!A242</f>
        <v>2</v>
      </c>
      <c r="D19" s="1565">
        <v>351</v>
      </c>
      <c r="E19" s="1574">
        <v>4</v>
      </c>
      <c r="F19" s="1575">
        <v>50.469999999999999</v>
      </c>
      <c r="G19" s="1576">
        <f t="shared" ref="G19:G22" si="46">E19/C19*100</f>
        <v>200</v>
      </c>
      <c r="H19" s="1576">
        <f t="shared" ref="H19:H22" si="47">F19/D19*100</f>
        <v>14.378917378917377</v>
      </c>
      <c r="I19" s="1565">
        <f t="shared" ref="I19:I22" si="48">C19-E19</f>
        <v>-2</v>
      </c>
      <c r="J19" s="1577">
        <f t="shared" ref="J19:J22" si="49">D19-F19</f>
        <v>300.52999999999997</v>
      </c>
      <c r="K19" s="1570">
        <v>19958</v>
      </c>
      <c r="L19" s="1578">
        <f t="shared" ref="L19:L22" si="50">F19/K19*1000</f>
        <v>2.5288105020543141</v>
      </c>
      <c r="M19" s="1565">
        <v>17</v>
      </c>
      <c r="N19" s="1565"/>
      <c r="O19" s="1565"/>
      <c r="P19" s="1565"/>
      <c r="Q19" s="1565"/>
      <c r="R19" s="1565"/>
      <c r="S19" s="1573"/>
      <c r="U19" s="1572"/>
    </row>
    <row r="20">
      <c r="A20" s="1570">
        <v>16</v>
      </c>
      <c r="B20" s="1570" t="s">
        <v>686</v>
      </c>
      <c r="C20" s="1579">
        <v>5</v>
      </c>
      <c r="D20" s="1565">
        <v>50</v>
      </c>
      <c r="E20" s="1574">
        <v>8</v>
      </c>
      <c r="F20" s="1580" t="e">
        <f>#REF!</f>
        <v>#REF!</v>
      </c>
      <c r="G20" s="1576">
        <f t="shared" si="46"/>
        <v>160</v>
      </c>
      <c r="H20" s="1576" t="e">
        <f t="shared" si="47"/>
        <v>#REF!</v>
      </c>
      <c r="I20" s="1565">
        <f t="shared" si="48"/>
        <v>-3</v>
      </c>
      <c r="J20" s="1577" t="e">
        <f t="shared" si="49"/>
        <v>#REF!</v>
      </c>
      <c r="K20" s="1581">
        <v>62415</v>
      </c>
      <c r="L20" s="1582" t="e">
        <f t="shared" si="50"/>
        <v>#REF!</v>
      </c>
      <c r="M20" s="1565">
        <v>10</v>
      </c>
      <c r="N20" s="1565"/>
      <c r="O20" s="1565"/>
      <c r="P20" s="1565"/>
      <c r="Q20" s="1565"/>
      <c r="R20" s="1565"/>
      <c r="S20" s="1573"/>
      <c r="U20" s="1572"/>
    </row>
    <row r="21">
      <c r="A21" s="1570">
        <v>17</v>
      </c>
      <c r="B21" s="1570" t="s">
        <v>687</v>
      </c>
      <c r="C21" s="1579">
        <v>4</v>
      </c>
      <c r="D21" s="1565">
        <v>29</v>
      </c>
      <c r="E21" s="1565" t="e">
        <f>'[1]2022 '!H60</f>
        <v>#REF!</v>
      </c>
      <c r="F21" s="1565" t="e">
        <f>'[1]2022 '!I60</f>
        <v>#REF!</v>
      </c>
      <c r="G21" s="1565" t="e">
        <f>'[1]2022 '!J60</f>
        <v>#REF!</v>
      </c>
      <c r="H21" s="1565" t="e">
        <f>'[1]2022 '!K60</f>
        <v>#REF!</v>
      </c>
      <c r="I21" s="1565" t="e">
        <f>'[1]2022 '!L60</f>
        <v>#REF!</v>
      </c>
      <c r="J21" s="1565" t="e">
        <f>'[1]2022 '!M60</f>
        <v>#REF!</v>
      </c>
      <c r="K21" s="1565" t="e">
        <f>'[1]2022 '!N60</f>
        <v>#REF!</v>
      </c>
      <c r="L21" s="1565" t="e">
        <f>'[1]2022 '!O60</f>
        <v>#REF!</v>
      </c>
      <c r="M21" s="1565">
        <v>6</v>
      </c>
      <c r="N21" s="1565"/>
      <c r="O21" s="1565"/>
      <c r="P21" s="1565"/>
      <c r="Q21" s="1565"/>
      <c r="R21" s="1565"/>
      <c r="S21" s="1573"/>
      <c r="U21" s="1572"/>
    </row>
    <row r="22">
      <c r="A22" s="1570">
        <v>18</v>
      </c>
      <c r="B22" s="1570" t="s">
        <v>688</v>
      </c>
      <c r="C22" s="1565">
        <v>0</v>
      </c>
      <c r="D22" s="1565">
        <v>0</v>
      </c>
      <c r="E22" s="1574">
        <v>2</v>
      </c>
      <c r="F22" s="1583">
        <v>23.399999999999999</v>
      </c>
      <c r="G22" s="1576" t="e">
        <f t="shared" si="46"/>
        <v>#DIV/0!</v>
      </c>
      <c r="H22" s="1576" t="e">
        <f t="shared" si="47"/>
        <v>#DIV/0!</v>
      </c>
      <c r="I22" s="1565">
        <f t="shared" si="48"/>
        <v>-2</v>
      </c>
      <c r="J22" s="1577">
        <f t="shared" si="49"/>
        <v>-23.399999999999999</v>
      </c>
      <c r="K22" s="1570">
        <v>8282</v>
      </c>
      <c r="L22" s="1578">
        <f t="shared" si="50"/>
        <v>2.8254044916686789</v>
      </c>
      <c r="M22" s="1565">
        <v>0</v>
      </c>
      <c r="N22" s="1565"/>
      <c r="O22" s="1565"/>
      <c r="P22" s="1565"/>
      <c r="Q22" s="1565"/>
      <c r="R22" s="1565"/>
      <c r="S22" s="1573"/>
      <c r="U22" s="1572"/>
    </row>
    <row r="23">
      <c r="A23" s="1570">
        <v>19</v>
      </c>
      <c r="B23" s="1570" t="s">
        <v>689</v>
      </c>
      <c r="C23" s="1565">
        <f>'[1]2022 '!A285</f>
        <v>5</v>
      </c>
      <c r="D23" s="1565">
        <f>'[1]2022 '!G285</f>
        <v>386</v>
      </c>
      <c r="E23" s="1565" t="e">
        <f>'[1]2022 '!H285</f>
        <v>#REF!</v>
      </c>
      <c r="F23" s="1565">
        <f>'[1]2022 '!I285</f>
        <v>0</v>
      </c>
      <c r="G23" s="1565" t="e">
        <f>'[1]2022 '!J285</f>
        <v>#REF!</v>
      </c>
      <c r="H23" s="1565" t="e">
        <f>'[1]2022 '!K285</f>
        <v>#REF!</v>
      </c>
      <c r="I23" s="1565" t="e">
        <f>'[1]2022 '!L285</f>
        <v>#REF!</v>
      </c>
      <c r="J23" s="1565" t="e">
        <f>'[1]2022 '!M285</f>
        <v>#REF!</v>
      </c>
      <c r="K23" s="1565" t="e">
        <f>'[1]2022 '!N285</f>
        <v>#REF!</v>
      </c>
      <c r="L23" s="1565" t="e">
        <f>'[1]2022 '!O285</f>
        <v>#REF!</v>
      </c>
      <c r="M23" s="1565">
        <f>'[1]2022 '!I285</f>
        <v>0</v>
      </c>
      <c r="N23" s="1565"/>
      <c r="O23" s="1565"/>
      <c r="P23" s="1565"/>
      <c r="Q23" s="1565"/>
      <c r="R23" s="1565"/>
      <c r="S23" s="1573"/>
      <c r="U23" s="1572"/>
    </row>
    <row r="24">
      <c r="A24" s="1570">
        <v>20</v>
      </c>
      <c r="B24" s="1570" t="s">
        <v>690</v>
      </c>
      <c r="C24" s="1565">
        <f>'[1]2022 '!A302</f>
        <v>11</v>
      </c>
      <c r="D24" s="1565">
        <f>'[1]2022 '!G302</f>
        <v>95.899999999999991</v>
      </c>
      <c r="E24" s="1565" t="e">
        <f>'[1]2022 '!H302</f>
        <v>#REF!</v>
      </c>
      <c r="F24" s="1565">
        <f>'[1]2022 '!I302</f>
        <v>8</v>
      </c>
      <c r="G24" s="1565" t="e">
        <f>'[1]2022 '!J302</f>
        <v>#REF!</v>
      </c>
      <c r="H24" s="1565" t="e">
        <f>'[1]2022 '!K302</f>
        <v>#REF!</v>
      </c>
      <c r="I24" s="1565" t="e">
        <f>'[1]2022 '!L302</f>
        <v>#REF!</v>
      </c>
      <c r="J24" s="1565" t="e">
        <f>'[1]2022 '!M302</f>
        <v>#REF!</v>
      </c>
      <c r="K24" s="1565" t="e">
        <f>'[1]2022 '!N302</f>
        <v>#REF!</v>
      </c>
      <c r="L24" s="1565" t="e">
        <f>'[1]2022 '!O302</f>
        <v>#REF!</v>
      </c>
      <c r="M24" s="1565">
        <f>'[1]2022 '!I302</f>
        <v>8</v>
      </c>
      <c r="N24" s="1565"/>
      <c r="O24" s="1565"/>
      <c r="P24" s="1565"/>
      <c r="Q24" s="1565"/>
      <c r="R24" s="1565"/>
      <c r="S24" s="1573"/>
      <c r="U24" s="1572"/>
    </row>
    <row r="25">
      <c r="A25" s="1570">
        <v>21</v>
      </c>
      <c r="B25" s="1570" t="s">
        <v>691</v>
      </c>
      <c r="C25" s="1565">
        <f>'[1]2022 '!A315</f>
        <v>7</v>
      </c>
      <c r="D25" s="1565">
        <f>'[1]2022 '!G315</f>
        <v>766</v>
      </c>
      <c r="E25" s="1565" t="e">
        <f>'[1]2022 '!H315</f>
        <v>#REF!</v>
      </c>
      <c r="F25" s="1565">
        <f>'[1]2022 '!I315</f>
        <v>33</v>
      </c>
      <c r="G25" s="1565" t="e">
        <f>'[1]2022 '!J315</f>
        <v>#REF!</v>
      </c>
      <c r="H25" s="1565" t="e">
        <f>'[1]2022 '!K315</f>
        <v>#REF!</v>
      </c>
      <c r="I25" s="1565" t="e">
        <f>'[1]2022 '!L315</f>
        <v>#REF!</v>
      </c>
      <c r="J25" s="1565" t="e">
        <f>'[1]2022 '!M315</f>
        <v>#REF!</v>
      </c>
      <c r="K25" s="1565" t="e">
        <f>'[1]2022 '!N315</f>
        <v>#REF!</v>
      </c>
      <c r="L25" s="1565" t="e">
        <f>'[1]2022 '!O315</f>
        <v>#REF!</v>
      </c>
      <c r="M25" s="1565">
        <f>'[1]2022 '!I315</f>
        <v>33</v>
      </c>
      <c r="N25" s="1565"/>
      <c r="O25" s="1565"/>
      <c r="P25" s="1565"/>
      <c r="Q25" s="1565"/>
      <c r="R25" s="1565"/>
      <c r="S25" s="1573"/>
      <c r="U25" s="1572"/>
    </row>
    <row r="26">
      <c r="A26" s="1570"/>
      <c r="B26" s="1584" t="s">
        <v>692</v>
      </c>
      <c r="C26" s="1565">
        <f>SUM(C5:C25)</f>
        <v>139</v>
      </c>
      <c r="D26" s="1565">
        <f>SUM(D5:D25)</f>
        <v>7580.7259999999997</v>
      </c>
      <c r="E26" s="1565" t="e">
        <f t="shared" ref="E26:M26" si="51">SUM(E5:E25)</f>
        <v>#REF!</v>
      </c>
      <c r="F26" s="1565" t="e">
        <f t="shared" si="51"/>
        <v>#REF!</v>
      </c>
      <c r="G26" s="1565" t="e">
        <f t="shared" si="51"/>
        <v>#REF!</v>
      </c>
      <c r="H26" s="1565" t="e">
        <f t="shared" si="51"/>
        <v>#REF!</v>
      </c>
      <c r="I26" s="1565" t="e">
        <f t="shared" si="51"/>
        <v>#REF!</v>
      </c>
      <c r="J26" s="1565" t="e">
        <f t="shared" si="51"/>
        <v>#REF!</v>
      </c>
      <c r="K26" s="1565" t="e">
        <f t="shared" si="51"/>
        <v>#REF!</v>
      </c>
      <c r="L26" s="1565" t="e">
        <f t="shared" si="51"/>
        <v>#REF!</v>
      </c>
      <c r="M26" s="1565">
        <f t="shared" si="51"/>
        <v>715</v>
      </c>
      <c r="N26" s="1565"/>
      <c r="O26" s="1565"/>
      <c r="P26" s="1565"/>
      <c r="Q26" s="1565"/>
      <c r="R26" s="1565"/>
      <c r="S26" s="1565"/>
      <c r="U26" s="1572"/>
    </row>
    <row r="27">
      <c r="A27" s="1570"/>
      <c r="B27" s="1570" t="s">
        <v>693</v>
      </c>
      <c r="C27" s="1565">
        <f>'[1]2022 '!A332</f>
        <v>15</v>
      </c>
      <c r="D27" s="1565">
        <f>'[1]2022 '!G332</f>
        <v>2160.0100000000002</v>
      </c>
      <c r="E27" s="1565" t="e">
        <f>'[1]2022 '!H332</f>
        <v>#REF!</v>
      </c>
      <c r="F27" s="1565">
        <f>'[1]2022 '!I332</f>
        <v>68</v>
      </c>
      <c r="G27" s="1565" t="e">
        <f>'[1]2022 '!J332</f>
        <v>#REF!</v>
      </c>
      <c r="H27" s="1565" t="e">
        <f>'[1]2022 '!K332</f>
        <v>#REF!</v>
      </c>
      <c r="I27" s="1565" t="e">
        <f>'[1]2022 '!L332</f>
        <v>#REF!</v>
      </c>
      <c r="J27" s="1565" t="e">
        <f>'[1]2022 '!M332</f>
        <v>#REF!</v>
      </c>
      <c r="K27" s="1565" t="e">
        <f>'[1]2022 '!N332</f>
        <v>#REF!</v>
      </c>
      <c r="L27" s="1565" t="e">
        <f>'[1]2022 '!O332</f>
        <v>#REF!</v>
      </c>
      <c r="M27" s="1565">
        <f>'[1]2022 '!I332</f>
        <v>68</v>
      </c>
      <c r="N27" s="1565"/>
      <c r="O27" s="1565"/>
      <c r="P27" s="1565"/>
      <c r="Q27" s="1565"/>
      <c r="R27" s="1565"/>
      <c r="S27" s="1570"/>
      <c r="U27" s="1572"/>
    </row>
    <row r="28" ht="16.5">
      <c r="A28" s="1570"/>
      <c r="B28" s="1585" t="s">
        <v>694</v>
      </c>
      <c r="C28" s="1586">
        <f>C26+C27</f>
        <v>154</v>
      </c>
      <c r="D28" s="1586">
        <f>D26+D27</f>
        <v>9740.7360000000008</v>
      </c>
      <c r="E28" s="1586" t="e">
        <f t="shared" ref="E28:M28" si="52">E26+E27</f>
        <v>#REF!</v>
      </c>
      <c r="F28" s="1586" t="e">
        <f t="shared" si="52"/>
        <v>#REF!</v>
      </c>
      <c r="G28" s="1586" t="e">
        <f t="shared" si="52"/>
        <v>#REF!</v>
      </c>
      <c r="H28" s="1586" t="e">
        <f t="shared" si="52"/>
        <v>#REF!</v>
      </c>
      <c r="I28" s="1586" t="e">
        <f t="shared" si="52"/>
        <v>#REF!</v>
      </c>
      <c r="J28" s="1586" t="e">
        <f t="shared" si="52"/>
        <v>#REF!</v>
      </c>
      <c r="K28" s="1586" t="e">
        <f t="shared" si="52"/>
        <v>#REF!</v>
      </c>
      <c r="L28" s="1586" t="e">
        <f t="shared" si="52"/>
        <v>#REF!</v>
      </c>
      <c r="M28" s="1586">
        <f t="shared" si="52"/>
        <v>783</v>
      </c>
      <c r="N28" s="1565"/>
      <c r="O28" s="1565"/>
      <c r="P28" s="1565"/>
      <c r="Q28" s="1565"/>
      <c r="R28" s="1565"/>
      <c r="S28" s="1573"/>
      <c r="U28" s="1572"/>
    </row>
    <row r="29">
      <c r="F29" s="1563"/>
      <c r="G29" s="1587"/>
      <c r="H29" s="1587"/>
    </row>
  </sheetData>
  <mergeCells count="7">
    <mergeCell ref="B3:B4"/>
    <mergeCell ref="C3:D3"/>
    <mergeCell ref="E3:F3"/>
    <mergeCell ref="G3:H3"/>
    <mergeCell ref="I3:J3"/>
    <mergeCell ref="K3:K4"/>
    <mergeCell ref="M3:N3"/>
  </mergeCells>
  <printOptions headings="0" gridLines="0"/>
  <pageMargins left="0.25" right="0.25" top="0.75" bottom="0.75" header="0.29999999999999999" footer="0.29999999999999999"/>
  <pageSetup paperSize="9" scale="8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B1" zoomScale="100" workbookViewId="0">
      <selection activeCell="H18" activeCellId="0" sqref="H18"/>
    </sheetView>
  </sheetViews>
  <sheetFormatPr defaultRowHeight="14.25"/>
  <cols>
    <col customWidth="1" min="1" max="1" width="6.7109375"/>
    <col customWidth="1" min="2" max="2" width="21.57421875"/>
    <col customWidth="1" min="3" max="3" width="11.00390625"/>
    <col customWidth="1" min="4" max="4" width="11.140625"/>
    <col customWidth="1" min="5" max="5" width="7.28515625"/>
    <col customWidth="1" min="6" max="6" style="1588" width="11.140625"/>
  </cols>
  <sheetData>
    <row r="1" ht="14.25"/>
    <row r="2">
      <c r="A2" s="1570"/>
      <c r="B2" s="1589" t="s">
        <v>695</v>
      </c>
      <c r="C2" s="1590"/>
      <c r="D2" s="1590"/>
      <c r="E2" s="1590"/>
      <c r="F2" s="1591"/>
    </row>
    <row r="3" ht="57">
      <c r="A3" s="1592"/>
      <c r="B3" s="1593" t="s">
        <v>657</v>
      </c>
      <c r="C3" s="1594" t="s">
        <v>696</v>
      </c>
      <c r="D3" s="1595"/>
      <c r="E3" s="1596" t="s">
        <v>697</v>
      </c>
      <c r="F3" s="1597" t="s">
        <v>698</v>
      </c>
      <c r="G3" s="1598" t="s">
        <v>668</v>
      </c>
      <c r="H3" s="1598" t="s">
        <v>699</v>
      </c>
      <c r="I3" s="1599" t="s">
        <v>700</v>
      </c>
    </row>
    <row r="4" ht="28.5">
      <c r="A4" s="1592"/>
      <c r="B4" s="1600"/>
      <c r="C4" s="1601" t="s">
        <v>701</v>
      </c>
      <c r="D4" s="1602" t="s">
        <v>668</v>
      </c>
      <c r="E4" s="1603"/>
      <c r="F4" s="1604"/>
      <c r="G4" s="1605"/>
      <c r="H4" s="1605"/>
      <c r="I4" s="1606"/>
    </row>
    <row r="5" ht="24">
      <c r="A5" s="1592">
        <v>1</v>
      </c>
      <c r="B5" s="1607" t="s">
        <v>671</v>
      </c>
      <c r="C5" s="1608">
        <v>0</v>
      </c>
      <c r="D5" s="1609">
        <v>0</v>
      </c>
      <c r="E5" s="1610">
        <v>0</v>
      </c>
      <c r="F5" s="1604">
        <v>1</v>
      </c>
      <c r="G5" s="1611">
        <v>1.3999999999999999</v>
      </c>
      <c r="H5" s="1612">
        <f>'2024_(предв)_2024'!J249</f>
        <v>1</v>
      </c>
      <c r="I5" s="1606">
        <v>0</v>
      </c>
    </row>
    <row r="6">
      <c r="A6" s="1592">
        <v>2</v>
      </c>
      <c r="B6" s="1607" t="s">
        <v>672</v>
      </c>
      <c r="C6" s="1613">
        <f>'2024_(предв)_2024'!A59</f>
        <v>6</v>
      </c>
      <c r="D6" s="1609">
        <f>'2024_(предв)_2024'!H59</f>
        <v>84.060000000000002</v>
      </c>
      <c r="E6" s="1610">
        <f>'2024_(предв)_2024'!J59</f>
        <v>0</v>
      </c>
      <c r="F6" s="1604">
        <v>6</v>
      </c>
      <c r="G6" s="1614">
        <v>84</v>
      </c>
      <c r="H6" s="1612">
        <f t="shared" ref="H6:H8" si="53">E6</f>
        <v>0</v>
      </c>
      <c r="I6" s="1615">
        <v>0</v>
      </c>
    </row>
    <row r="7" ht="24">
      <c r="A7" s="1592">
        <v>3</v>
      </c>
      <c r="B7" s="1607" t="s">
        <v>673</v>
      </c>
      <c r="C7" s="1613">
        <f>'2024_(предв)_2024'!A75</f>
        <v>9</v>
      </c>
      <c r="D7" s="1609">
        <f>'2024_(предв)_2024'!H75</f>
        <v>96.682364000000007</v>
      </c>
      <c r="E7" s="1610">
        <f>'2024_(предв)_2024'!J75</f>
        <v>7</v>
      </c>
      <c r="F7" s="1604">
        <v>9</v>
      </c>
      <c r="G7" s="1614">
        <v>97</v>
      </c>
      <c r="H7" s="1612">
        <f t="shared" si="53"/>
        <v>7</v>
      </c>
      <c r="I7" s="1606">
        <v>0</v>
      </c>
    </row>
    <row r="8" ht="24">
      <c r="A8" s="1592">
        <v>4</v>
      </c>
      <c r="B8" s="1607" t="s">
        <v>674</v>
      </c>
      <c r="C8" s="1613">
        <f>'2024_(предв)_2024'!A84</f>
        <v>2</v>
      </c>
      <c r="D8" s="1609">
        <f>'2024_(предв)_2024'!H84</f>
        <v>18.800000000000001</v>
      </c>
      <c r="E8" s="1610">
        <f>'2024_(предв)_2024'!J84</f>
        <v>0</v>
      </c>
      <c r="F8" s="1604">
        <v>2</v>
      </c>
      <c r="G8" s="1614">
        <f>D8+'2024_(предв)_2024'!H260</f>
        <v>47.600000000000001</v>
      </c>
      <c r="H8" s="1612">
        <f t="shared" si="53"/>
        <v>0</v>
      </c>
      <c r="I8" s="1615">
        <v>0</v>
      </c>
    </row>
    <row r="9" ht="24">
      <c r="A9" s="1592">
        <v>5</v>
      </c>
      <c r="B9" s="1607" t="s">
        <v>675</v>
      </c>
      <c r="C9" s="1608">
        <v>0</v>
      </c>
      <c r="D9" s="1609">
        <v>0</v>
      </c>
      <c r="E9" s="1610">
        <v>0</v>
      </c>
      <c r="F9" s="1604">
        <v>1</v>
      </c>
      <c r="G9" s="1614">
        <v>96</v>
      </c>
      <c r="H9" s="1612">
        <f>'2024_(предв)_2024'!J257</f>
        <v>0</v>
      </c>
      <c r="I9" s="1606">
        <v>0</v>
      </c>
    </row>
    <row r="10">
      <c r="A10" s="1592">
        <v>6</v>
      </c>
      <c r="B10" s="1607" t="s">
        <v>676</v>
      </c>
      <c r="C10" s="1613">
        <f>'2024_(предв)_2024'!A101</f>
        <v>4</v>
      </c>
      <c r="D10" s="1609">
        <f>'2024_(предв)_2024'!H101</f>
        <v>432</v>
      </c>
      <c r="E10" s="1610">
        <f>'2024_(предв)_2024'!J101</f>
        <v>6</v>
      </c>
      <c r="F10" s="1604">
        <v>4</v>
      </c>
      <c r="G10" s="1614">
        <v>432</v>
      </c>
      <c r="H10" s="1612">
        <f t="shared" ref="H10:H14" si="54">E10</f>
        <v>6</v>
      </c>
      <c r="I10" s="1615">
        <v>0</v>
      </c>
    </row>
    <row r="11">
      <c r="A11" s="1592">
        <v>7</v>
      </c>
      <c r="B11" s="1607" t="s">
        <v>677</v>
      </c>
      <c r="C11" s="1613">
        <f>'2024_(предв)_2024'!A110</f>
        <v>4</v>
      </c>
      <c r="D11" s="1609">
        <f>'2024_(предв)_2024'!H110</f>
        <v>50</v>
      </c>
      <c r="E11" s="1610">
        <f>'2024_(предв)_2024'!J110</f>
        <v>10</v>
      </c>
      <c r="F11" s="1604">
        <v>4</v>
      </c>
      <c r="G11" s="1614">
        <v>50</v>
      </c>
      <c r="H11" s="1612">
        <f t="shared" si="54"/>
        <v>10</v>
      </c>
      <c r="I11" s="1606">
        <v>0</v>
      </c>
    </row>
    <row r="12">
      <c r="A12" s="1592">
        <v>8</v>
      </c>
      <c r="B12" s="1607" t="s">
        <v>678</v>
      </c>
      <c r="C12" s="1613">
        <f>'2024_(предв)_2024'!A121</f>
        <v>6</v>
      </c>
      <c r="D12" s="1609">
        <f>'2024_(предв)_2024'!H121</f>
        <v>162.07999999999998</v>
      </c>
      <c r="E12" s="1610">
        <f>'2024_(предв)_2024'!J121</f>
        <v>18</v>
      </c>
      <c r="F12" s="1604">
        <v>6</v>
      </c>
      <c r="G12" s="1614">
        <v>162</v>
      </c>
      <c r="H12" s="1612">
        <f t="shared" si="54"/>
        <v>18</v>
      </c>
      <c r="I12" s="1615">
        <v>0</v>
      </c>
    </row>
    <row r="13">
      <c r="A13" s="1592">
        <v>9</v>
      </c>
      <c r="B13" s="1607" t="s">
        <v>679</v>
      </c>
      <c r="C13" s="1613">
        <f>'2024_(предв)_2024'!A126</f>
        <v>1</v>
      </c>
      <c r="D13" s="1609">
        <f>'2024_(предв)_2024'!H126</f>
        <v>20</v>
      </c>
      <c r="E13" s="1610">
        <f>'2024_(предв)_2024'!J126</f>
        <v>2</v>
      </c>
      <c r="F13" s="1604">
        <v>1</v>
      </c>
      <c r="G13" s="1614">
        <v>20</v>
      </c>
      <c r="H13" s="1612">
        <f t="shared" si="54"/>
        <v>2</v>
      </c>
      <c r="I13" s="1606">
        <v>0</v>
      </c>
    </row>
    <row r="14">
      <c r="A14" s="1592">
        <v>10</v>
      </c>
      <c r="B14" s="1607" t="s">
        <v>680</v>
      </c>
      <c r="C14" s="1613">
        <f>'2024_(предв)_2024'!A136</f>
        <v>2</v>
      </c>
      <c r="D14" s="1609">
        <f>'2024_(предв)_2024'!H136</f>
        <v>43.200000000000003</v>
      </c>
      <c r="E14" s="1610">
        <f>'2024_(предв)_2024'!J136</f>
        <v>0</v>
      </c>
      <c r="F14" s="1604">
        <v>4</v>
      </c>
      <c r="G14" s="1614">
        <f>D14+'2024_(предв)_2024'!H262</f>
        <v>47.700000000000003</v>
      </c>
      <c r="H14" s="1612">
        <f t="shared" si="54"/>
        <v>0</v>
      </c>
      <c r="I14" s="1615">
        <v>0</v>
      </c>
    </row>
    <row r="15" ht="14.25">
      <c r="A15" s="1616">
        <v>11</v>
      </c>
      <c r="B15" s="1617" t="s">
        <v>681</v>
      </c>
      <c r="C15" s="1613">
        <f>'2024_(предв)_2024'!A142</f>
        <v>1</v>
      </c>
      <c r="D15" s="1609">
        <f>'2024_(предв)_2024'!H142</f>
        <v>11.4</v>
      </c>
      <c r="E15" s="1610">
        <f>'2024_(предв)_2024'!J142</f>
        <v>1</v>
      </c>
      <c r="F15" s="1604">
        <v>1</v>
      </c>
      <c r="G15" s="1611">
        <f>'2024_(предв)_2024'!H266</f>
        <v>17.600000000000001</v>
      </c>
      <c r="H15" s="1612">
        <f>E15+'2024_(предв)_2024'!J266</f>
        <v>1</v>
      </c>
      <c r="I15" s="1606">
        <v>0</v>
      </c>
    </row>
    <row r="16">
      <c r="A16" s="1592">
        <v>12</v>
      </c>
      <c r="B16" s="1607" t="s">
        <v>682</v>
      </c>
      <c r="C16" s="1613">
        <f>'2024_(предв)_2024'!A156</f>
        <v>8</v>
      </c>
      <c r="D16" s="1609">
        <f>'2024_(предв)_2024'!H156</f>
        <v>382.80000000000001</v>
      </c>
      <c r="E16" s="1610">
        <f>'2024_(предв)_2024'!J156</f>
        <v>6</v>
      </c>
      <c r="F16" s="1604">
        <f>C16+'2024_(предв)_2024'!O252</f>
        <v>11</v>
      </c>
      <c r="G16" s="1614">
        <f>D16+'2024_(предв)_2024'!H252</f>
        <v>385.80000000000001</v>
      </c>
      <c r="H16" s="1612">
        <f>E16+'2024_(предв)_2024'!J252</f>
        <v>6</v>
      </c>
      <c r="I16" s="1615">
        <v>0</v>
      </c>
    </row>
    <row r="17">
      <c r="A17" s="1592">
        <v>13</v>
      </c>
      <c r="B17" s="1607" t="s">
        <v>683</v>
      </c>
      <c r="C17" s="1613">
        <f>'2024_(предв)_2024'!A166</f>
        <v>3</v>
      </c>
      <c r="D17" s="1609">
        <f>'2024_(предв)_2024'!H166</f>
        <v>20</v>
      </c>
      <c r="E17" s="1610">
        <f>'2024_(предв)_2024'!J166</f>
        <v>2</v>
      </c>
      <c r="F17" s="1604">
        <f>C17</f>
        <v>3</v>
      </c>
      <c r="G17" s="1614">
        <f>D17</f>
        <v>20</v>
      </c>
      <c r="H17" s="1612">
        <f>E17</f>
        <v>2</v>
      </c>
      <c r="I17" s="1606">
        <v>0</v>
      </c>
    </row>
    <row r="18" ht="24">
      <c r="A18" s="1592">
        <v>14</v>
      </c>
      <c r="B18" s="1607" t="s">
        <v>684</v>
      </c>
      <c r="C18" s="1608">
        <v>0</v>
      </c>
      <c r="D18" s="1609">
        <v>0</v>
      </c>
      <c r="E18" s="1610">
        <v>0</v>
      </c>
      <c r="F18" s="1604">
        <f>'2024_(предв)_2024'!O255</f>
        <v>3</v>
      </c>
      <c r="G18" s="1611">
        <f>'2024_(предв)_2024'!M255</f>
        <v>91.599999999999994</v>
      </c>
      <c r="H18" s="1612">
        <f>'2024_(предв)_2024'!N255</f>
        <v>22</v>
      </c>
      <c r="I18" s="1615">
        <v>0</v>
      </c>
    </row>
    <row r="19">
      <c r="A19" s="1592">
        <v>15</v>
      </c>
      <c r="B19" s="1607" t="s">
        <v>685</v>
      </c>
      <c r="C19" s="1613">
        <f>'2024_(предв)_2024'!A180</f>
        <v>1</v>
      </c>
      <c r="D19" s="1609">
        <f>'2024_(предв)_2024'!H180</f>
        <v>25</v>
      </c>
      <c r="E19" s="1618">
        <f>'2024_(предв)_2024'!I180</f>
        <v>25</v>
      </c>
      <c r="F19" s="1619">
        <f>C19</f>
        <v>1</v>
      </c>
      <c r="G19" s="1619">
        <f>D19</f>
        <v>25</v>
      </c>
      <c r="H19" s="1619">
        <f t="shared" ref="H19:H21" si="55">E19</f>
        <v>25</v>
      </c>
      <c r="I19" s="1606">
        <v>0</v>
      </c>
    </row>
    <row r="20">
      <c r="A20" s="1592">
        <v>16</v>
      </c>
      <c r="B20" s="1607" t="s">
        <v>686</v>
      </c>
      <c r="C20" s="1613">
        <f>'2024_(предв)_2024'!A195</f>
        <v>7</v>
      </c>
      <c r="D20" s="1609">
        <f>'2024_(предв)_2024'!H195</f>
        <v>346.55000000000001</v>
      </c>
      <c r="E20" s="1618">
        <f>'2024_(предв)_2024'!J195</f>
        <v>6</v>
      </c>
      <c r="F20" s="1620">
        <v>9</v>
      </c>
      <c r="G20" s="1619">
        <f>D20+'2024_(предв)_2024'!H258</f>
        <v>356.50999999999999</v>
      </c>
      <c r="H20" s="1619">
        <f t="shared" si="55"/>
        <v>6</v>
      </c>
      <c r="I20" s="1615">
        <v>0</v>
      </c>
    </row>
    <row r="21" ht="24">
      <c r="A21" s="1592">
        <v>17</v>
      </c>
      <c r="B21" s="1607" t="s">
        <v>687</v>
      </c>
      <c r="C21" s="1613">
        <f>'2024_(предв)_2024'!A201</f>
        <v>1</v>
      </c>
      <c r="D21" s="1609">
        <f>'2024_(предв)_2024'!H201</f>
        <v>8</v>
      </c>
      <c r="E21" s="1610">
        <f>'2024_(предв)_2024'!J201</f>
        <v>1</v>
      </c>
      <c r="F21" s="1619">
        <f>C21</f>
        <v>1</v>
      </c>
      <c r="G21" s="1619">
        <f>D21</f>
        <v>8</v>
      </c>
      <c r="H21" s="1619">
        <f t="shared" si="55"/>
        <v>1</v>
      </c>
      <c r="I21" s="1606">
        <v>0</v>
      </c>
    </row>
    <row r="22">
      <c r="A22" s="1592">
        <v>18</v>
      </c>
      <c r="B22" s="1607" t="s">
        <v>688</v>
      </c>
      <c r="C22" s="1608">
        <v>0</v>
      </c>
      <c r="D22" s="1609">
        <v>0</v>
      </c>
      <c r="E22" s="1610">
        <v>0</v>
      </c>
      <c r="F22" s="1620">
        <v>0</v>
      </c>
      <c r="G22" s="1619">
        <v>0</v>
      </c>
      <c r="H22" s="1619">
        <v>0</v>
      </c>
      <c r="I22" s="1615">
        <v>0</v>
      </c>
    </row>
    <row r="23">
      <c r="A23" s="1592">
        <v>19</v>
      </c>
      <c r="B23" s="1621" t="s">
        <v>689</v>
      </c>
      <c r="C23" s="1613">
        <f>'2024_(предв)_2024'!A220</f>
        <v>7</v>
      </c>
      <c r="D23" s="1609">
        <f>'2024_(предв)_2024'!H220</f>
        <v>234.90000000000001</v>
      </c>
      <c r="E23" s="1610">
        <f>'2024_(предв)_2024'!J220</f>
        <v>53</v>
      </c>
      <c r="F23" s="1619">
        <f>C23+'2024_(предв)_2024'!O265</f>
        <v>8</v>
      </c>
      <c r="G23" s="1619">
        <f>D23+'2024_(предв)_2024'!H265</f>
        <v>243.59999999999999</v>
      </c>
      <c r="H23" s="1619">
        <f>E23+'2024_(предв)_2024'!J265</f>
        <v>53</v>
      </c>
      <c r="I23" s="1606">
        <v>0</v>
      </c>
    </row>
    <row r="24">
      <c r="A24" s="1570">
        <v>20</v>
      </c>
      <c r="B24" s="1622" t="s">
        <v>690</v>
      </c>
      <c r="C24" s="1623">
        <f>'2024_(предв)_2024'!A231</f>
        <v>4</v>
      </c>
      <c r="D24" s="1609">
        <f>'2024_(предв)_2024'!H231</f>
        <v>39.399999999999999</v>
      </c>
      <c r="E24" s="1610">
        <f>'2024_(предв)_2024'!J231</f>
        <v>2</v>
      </c>
      <c r="F24" s="1604">
        <f>C24</f>
        <v>4</v>
      </c>
      <c r="G24" s="1614">
        <f>D24</f>
        <v>39.399999999999999</v>
      </c>
      <c r="H24" s="1612">
        <f>E24</f>
        <v>2</v>
      </c>
      <c r="I24" s="1615">
        <v>0</v>
      </c>
    </row>
    <row r="25">
      <c r="A25" s="1570">
        <v>21</v>
      </c>
      <c r="B25" s="1624" t="s">
        <v>691</v>
      </c>
      <c r="C25" s="1623">
        <f>'2024_(предв)_2024'!A241</f>
        <v>3</v>
      </c>
      <c r="D25" s="1609">
        <f>'2024_(предв)_2024'!H241</f>
        <v>31</v>
      </c>
      <c r="E25" s="1610">
        <f>'2024_(предв)_2024'!J241</f>
        <v>3</v>
      </c>
      <c r="F25" s="1604">
        <v>4</v>
      </c>
      <c r="G25" s="1614">
        <f>D25+'2024_(предв)_2024'!H256</f>
        <v>51</v>
      </c>
      <c r="H25" s="1612">
        <f>E25+'2024_(предв)_2024'!J256</f>
        <v>13</v>
      </c>
      <c r="I25" s="1606">
        <v>0</v>
      </c>
    </row>
    <row r="26">
      <c r="A26" s="1570"/>
      <c r="B26" s="1625" t="s">
        <v>692</v>
      </c>
      <c r="C26" s="1626">
        <f>SUM(C5:C25)</f>
        <v>69</v>
      </c>
      <c r="D26" s="1627">
        <f>SUM(D5:D25)</f>
        <v>2005.8723640000003</v>
      </c>
      <c r="E26" s="1628">
        <f>SUM(E5:E25)</f>
        <v>142</v>
      </c>
      <c r="F26" s="1629">
        <f>SUM(F5:F25)</f>
        <v>83</v>
      </c>
      <c r="G26" s="1630">
        <f>SUM(G5:G25)</f>
        <v>2276.21</v>
      </c>
      <c r="H26" s="1631">
        <f>SUM(H5:H25)</f>
        <v>175</v>
      </c>
      <c r="I26" s="1615">
        <v>0</v>
      </c>
    </row>
    <row r="27">
      <c r="A27" s="1570"/>
      <c r="B27" s="1624" t="s">
        <v>702</v>
      </c>
      <c r="C27" s="1602">
        <v>0</v>
      </c>
      <c r="D27" s="1609">
        <v>0</v>
      </c>
      <c r="E27" s="1610">
        <v>0</v>
      </c>
      <c r="F27" s="1632">
        <v>4</v>
      </c>
      <c r="G27" s="1633">
        <v>0</v>
      </c>
      <c r="H27" s="1631">
        <v>0</v>
      </c>
      <c r="I27" s="1615">
        <f>SUM(I5:I26)</f>
        <v>0</v>
      </c>
    </row>
    <row r="28" ht="33">
      <c r="A28" s="1570"/>
      <c r="B28" s="1634" t="s">
        <v>694</v>
      </c>
      <c r="C28" s="1635">
        <f>C26</f>
        <v>69</v>
      </c>
      <c r="D28" s="1636">
        <f>D26</f>
        <v>2005.8723640000003</v>
      </c>
      <c r="E28" s="1637">
        <f>E26</f>
        <v>142</v>
      </c>
      <c r="F28" s="1638">
        <f>F26+F27</f>
        <v>87</v>
      </c>
      <c r="G28" s="1630">
        <f>G26+G27</f>
        <v>2276.21</v>
      </c>
      <c r="H28" s="1631">
        <f>H26+H27</f>
        <v>175</v>
      </c>
      <c r="I28" s="1606"/>
    </row>
    <row r="29" ht="0.75" customHeight="1">
      <c r="B29" s="1639"/>
      <c r="C29" s="1639"/>
      <c r="D29" s="1639"/>
      <c r="E29" s="1639"/>
      <c r="F29" s="1640"/>
      <c r="G29" s="1639"/>
      <c r="H29" s="1639"/>
      <c r="I29" s="1639"/>
    </row>
    <row r="30" ht="14.25">
      <c r="F30" s="1641"/>
    </row>
    <row r="31" ht="14.25">
      <c r="C31">
        <v>71</v>
      </c>
      <c r="E31">
        <v>118</v>
      </c>
      <c r="F31" s="1641">
        <v>92</v>
      </c>
      <c r="G31">
        <v>2827.1999999999998</v>
      </c>
    </row>
    <row r="32" ht="14.25">
      <c r="F32" s="1641"/>
    </row>
    <row r="33" ht="14.25">
      <c r="C33">
        <v>3</v>
      </c>
      <c r="F33" s="1641">
        <v>7</v>
      </c>
    </row>
    <row r="34" ht="14.25">
      <c r="F34" s="1641"/>
    </row>
    <row r="35" ht="14.25">
      <c r="F35" s="1641"/>
    </row>
    <row r="36" ht="14.25">
      <c r="F36" s="1641"/>
    </row>
    <row r="37" ht="14.25">
      <c r="F37" s="1641"/>
    </row>
    <row r="38" ht="14.25">
      <c r="F38" s="1641"/>
    </row>
    <row r="39" ht="14.25">
      <c r="F39" s="1641"/>
    </row>
  </sheetData>
  <mergeCells count="3">
    <mergeCell ref="B2:F2"/>
    <mergeCell ref="B3:B4"/>
    <mergeCell ref="C3:D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52.</dc:creator>
  <cp:revision>91</cp:revision>
  <dcterms:created xsi:type="dcterms:W3CDTF">2014-09-29T05:25:39Z</dcterms:created>
  <dcterms:modified xsi:type="dcterms:W3CDTF">2025-01-22T13:17:58Z</dcterms:modified>
</cp:coreProperties>
</file>