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C149" i="1" l="1"/>
  <c r="C151" i="1" s="1"/>
  <c r="B149" i="1"/>
  <c r="F149" i="1"/>
  <c r="G149" i="1"/>
  <c r="H149" i="1"/>
  <c r="I149" i="1"/>
  <c r="J149" i="1"/>
  <c r="K149" i="1"/>
  <c r="K151" i="1" s="1"/>
  <c r="L149" i="1"/>
  <c r="M149" i="1"/>
  <c r="M151" i="1" s="1"/>
  <c r="N149" i="1"/>
  <c r="N151" i="1" s="1"/>
  <c r="O149" i="1"/>
  <c r="P149" i="1"/>
  <c r="Q149" i="1"/>
  <c r="R149" i="1"/>
  <c r="S149" i="1"/>
  <c r="T149" i="1"/>
  <c r="T151" i="1" s="1"/>
  <c r="U149" i="1"/>
  <c r="V149" i="1"/>
  <c r="W149" i="1"/>
  <c r="X149" i="1"/>
  <c r="X151" i="1" s="1"/>
  <c r="Y149" i="1"/>
  <c r="E149" i="1"/>
  <c r="E151" i="1" s="1"/>
  <c r="D163" i="1" l="1"/>
  <c r="B165" i="1"/>
  <c r="C140" i="1"/>
  <c r="F163" i="1"/>
  <c r="F165" i="1" s="1"/>
  <c r="G163" i="1"/>
  <c r="G165" i="1" s="1"/>
  <c r="H163" i="1"/>
  <c r="H165" i="1" s="1"/>
  <c r="I163" i="1"/>
  <c r="I165" i="1" s="1"/>
  <c r="J163" i="1"/>
  <c r="J165" i="1" s="1"/>
  <c r="K163" i="1"/>
  <c r="K165" i="1" s="1"/>
  <c r="L163" i="1"/>
  <c r="L165" i="1" s="1"/>
  <c r="M163" i="1"/>
  <c r="M165" i="1" s="1"/>
  <c r="N163" i="1"/>
  <c r="N165" i="1" s="1"/>
  <c r="O163" i="1"/>
  <c r="P163" i="1"/>
  <c r="P165" i="1" s="1"/>
  <c r="Q163" i="1"/>
  <c r="Q165" i="1" s="1"/>
  <c r="R163" i="1"/>
  <c r="R165" i="1" s="1"/>
  <c r="S163" i="1"/>
  <c r="S165" i="1" s="1"/>
  <c r="T163" i="1"/>
  <c r="T165" i="1" s="1"/>
  <c r="U163" i="1"/>
  <c r="V163" i="1"/>
  <c r="W163" i="1"/>
  <c r="W165" i="1" s="1"/>
  <c r="X163" i="1"/>
  <c r="X165" i="1" s="1"/>
  <c r="Y163" i="1"/>
  <c r="Y165" i="1" s="1"/>
  <c r="E163" i="1"/>
  <c r="Y228" i="1" l="1"/>
  <c r="G130" i="1"/>
  <c r="U121" i="1"/>
  <c r="U106" i="1"/>
  <c r="U228" i="1"/>
  <c r="M155" i="1" l="1"/>
  <c r="S121" i="1"/>
  <c r="T121" i="1"/>
  <c r="T106" i="1"/>
  <c r="F164" i="1"/>
  <c r="F167" i="1" s="1"/>
  <c r="F166" i="1"/>
  <c r="F174" i="1"/>
  <c r="X155" i="1" l="1"/>
  <c r="F140" i="1"/>
  <c r="G140" i="1"/>
  <c r="H140" i="1"/>
  <c r="J140" i="1"/>
  <c r="K140" i="1"/>
  <c r="L140" i="1"/>
  <c r="M140" i="1"/>
  <c r="N140" i="1"/>
  <c r="O140" i="1"/>
  <c r="R140" i="1"/>
  <c r="T140" i="1"/>
  <c r="U140" i="1"/>
  <c r="X140" i="1"/>
  <c r="E140" i="1"/>
  <c r="B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7" i="1" s="1"/>
  <c r="L166" i="1"/>
  <c r="N164" i="1"/>
  <c r="N166" i="1"/>
  <c r="Q164" i="1"/>
  <c r="Q167" i="1" s="1"/>
  <c r="R164" i="1"/>
  <c r="S164" i="1"/>
  <c r="T164" i="1"/>
  <c r="R166" i="1"/>
  <c r="S166" i="1"/>
  <c r="T166" i="1"/>
  <c r="R167" i="1"/>
  <c r="Q191" i="1"/>
  <c r="Q174" i="1"/>
  <c r="W200" i="1"/>
  <c r="U145" i="1"/>
  <c r="S167" i="1" l="1"/>
  <c r="N167" i="1"/>
  <c r="T167" i="1"/>
  <c r="S200" i="1" l="1"/>
  <c r="O145" i="1" l="1"/>
  <c r="R200" i="1"/>
  <c r="R145" i="1"/>
  <c r="N145" i="1" l="1"/>
  <c r="X130" i="1" l="1"/>
  <c r="E130" i="1" l="1"/>
  <c r="H200" i="1" l="1"/>
  <c r="H145" i="1"/>
  <c r="X228" i="1" l="1"/>
  <c r="S171" i="1" l="1"/>
  <c r="C119" i="1"/>
  <c r="T103" i="1"/>
  <c r="J159" i="1" l="1"/>
  <c r="V206" i="1"/>
  <c r="Y103" i="1" l="1"/>
  <c r="G228" i="1"/>
  <c r="X174" i="1" l="1"/>
  <c r="X145" i="1"/>
  <c r="B191" i="1"/>
  <c r="L206" i="1" l="1"/>
  <c r="B167" i="1" l="1"/>
  <c r="B171" i="1"/>
  <c r="L171" i="1" l="1"/>
  <c r="R206" i="1"/>
  <c r="R171" i="1"/>
  <c r="U206" i="1" l="1"/>
  <c r="I206" i="1" l="1"/>
  <c r="E207" i="1" l="1"/>
  <c r="X206" i="1" l="1"/>
  <c r="P201" i="1"/>
  <c r="M206" i="1"/>
  <c r="T206" i="1"/>
  <c r="N206" i="1"/>
  <c r="F145" i="1"/>
  <c r="N174" i="1" l="1"/>
  <c r="O206" i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Q206" i="1" l="1"/>
  <c r="G206" i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J145" i="1"/>
  <c r="B159" i="1" l="1"/>
  <c r="X159" i="1" l="1"/>
  <c r="J171" i="1"/>
  <c r="B174" i="1" l="1"/>
  <c r="Q103" i="1" l="1"/>
  <c r="Q105" i="1" s="1"/>
  <c r="Q104" i="1" l="1"/>
  <c r="G171" i="1"/>
  <c r="N155" i="1" l="1"/>
  <c r="X171" i="1"/>
  <c r="B206" i="1"/>
  <c r="D204" i="1" l="1"/>
  <c r="E103" i="1" l="1"/>
  <c r="E104" i="1" s="1"/>
  <c r="F103" i="1"/>
  <c r="F104" i="1" s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2" i="1"/>
  <c r="D142" i="1" s="1"/>
  <c r="D146" i="1"/>
  <c r="C147" i="1"/>
  <c r="C148" i="1"/>
  <c r="C150" i="1"/>
  <c r="D150" i="1" s="1"/>
  <c r="C152" i="1"/>
  <c r="D152" i="1" s="1"/>
  <c r="C153" i="1"/>
  <c r="C134" i="1"/>
  <c r="D134" i="1" s="1"/>
  <c r="D136" i="1" l="1"/>
  <c r="D140" i="1"/>
  <c r="D157" i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69" i="1" s="1"/>
  <c r="C170" i="1"/>
  <c r="D170" i="1" s="1"/>
  <c r="C172" i="1"/>
  <c r="C173" i="1"/>
  <c r="D173" i="1" s="1"/>
  <c r="C175" i="1"/>
  <c r="D175" i="1" s="1"/>
  <c r="C176" i="1"/>
  <c r="D176" i="1" s="1"/>
  <c r="C178" i="1"/>
  <c r="D178" i="1" s="1"/>
  <c r="C179" i="1"/>
  <c r="D179" i="1" s="1"/>
  <c r="C181" i="1"/>
  <c r="D181" i="1" s="1"/>
  <c r="C182" i="1"/>
  <c r="D182" i="1" s="1"/>
  <c r="C184" i="1"/>
  <c r="D184" i="1" s="1"/>
  <c r="C185" i="1"/>
  <c r="D185" i="1" s="1"/>
  <c r="C187" i="1"/>
  <c r="C188" i="1"/>
  <c r="D188" i="1" s="1"/>
  <c r="C189" i="1"/>
  <c r="D189" i="1" s="1"/>
  <c r="C190" i="1"/>
  <c r="D190" i="1" s="1"/>
  <c r="C192" i="1"/>
  <c r="D192" i="1" s="1"/>
  <c r="C193" i="1"/>
  <c r="D193" i="1" s="1"/>
  <c r="O126" i="1"/>
  <c r="V129" i="1"/>
  <c r="V126" i="1"/>
  <c r="D158" i="1" l="1"/>
  <c r="C159" i="1"/>
  <c r="D172" i="1"/>
  <c r="C174" i="1"/>
  <c r="C171" i="1"/>
  <c r="D171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C110" i="1"/>
  <c r="D110" i="1" s="1"/>
  <c r="D111" i="1"/>
  <c r="C113" i="1"/>
  <c r="D113" i="1" s="1"/>
  <c r="C114" i="1"/>
  <c r="D114" i="1" s="1"/>
  <c r="C116" i="1"/>
  <c r="C117" i="1"/>
  <c r="C118" i="1"/>
  <c r="D118" i="1" s="1"/>
  <c r="D119" i="1"/>
  <c r="C121" i="1"/>
  <c r="D121" i="1" s="1"/>
  <c r="C122" i="1"/>
  <c r="D122" i="1" s="1"/>
  <c r="C123" i="1"/>
  <c r="C124" i="1"/>
  <c r="C125" i="1"/>
  <c r="C194" i="1"/>
  <c r="D194" i="1" s="1"/>
  <c r="C195" i="1"/>
  <c r="D195" i="1" s="1"/>
  <c r="C79" i="1"/>
  <c r="C130" i="1" l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4" i="1" l="1"/>
  <c r="J166" i="1"/>
  <c r="N112" i="1" l="1"/>
  <c r="W103" i="1" l="1"/>
  <c r="W105" i="1" s="1"/>
  <c r="V138" i="1" l="1"/>
  <c r="T138" i="1" l="1"/>
  <c r="B105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31" i="1" l="1"/>
  <c r="H105" i="1"/>
  <c r="H138" i="1" l="1"/>
  <c r="O103" i="1" l="1"/>
  <c r="V103" i="1" l="1"/>
  <c r="M103" i="1" l="1"/>
  <c r="M104" i="1" l="1"/>
  <c r="M112" i="1"/>
  <c r="B156" i="1"/>
  <c r="H164" i="1" l="1"/>
  <c r="H168" i="1" s="1"/>
  <c r="E105" i="1" l="1"/>
  <c r="E156" i="1"/>
  <c r="W138" i="1"/>
  <c r="E168" i="1" l="1"/>
  <c r="Y164" i="1" l="1"/>
  <c r="Y168" i="1" s="1"/>
  <c r="Y166" i="1"/>
  <c r="Y167" i="1" l="1"/>
  <c r="L168" i="1" l="1"/>
  <c r="G164" i="1"/>
  <c r="G168" i="1" l="1"/>
  <c r="I164" i="1"/>
  <c r="I168" i="1" s="1"/>
  <c r="J168" i="1"/>
  <c r="K164" i="1"/>
  <c r="M164" i="1"/>
  <c r="M168" i="1" s="1"/>
  <c r="N168" i="1"/>
  <c r="O168" i="1"/>
  <c r="K168" i="1" l="1"/>
  <c r="F168" i="1"/>
  <c r="X164" i="1"/>
  <c r="X168" i="1" s="1"/>
  <c r="Q168" i="1" l="1"/>
  <c r="R105" i="1"/>
  <c r="M105" i="1"/>
  <c r="I166" i="1"/>
  <c r="K166" i="1"/>
  <c r="M166" i="1"/>
  <c r="P166" i="1"/>
  <c r="W166" i="1"/>
  <c r="X166" i="1"/>
  <c r="P164" i="1"/>
  <c r="R168" i="1"/>
  <c r="S168" i="1"/>
  <c r="U168" i="1"/>
  <c r="V168" i="1"/>
  <c r="W164" i="1"/>
  <c r="W168" i="1" s="1"/>
  <c r="G166" i="1"/>
  <c r="C166" i="1" l="1"/>
  <c r="T168" i="1"/>
  <c r="C164" i="1"/>
  <c r="P168" i="1"/>
  <c r="D164" i="1" l="1"/>
  <c r="C165" i="1"/>
  <c r="D165" i="1" s="1"/>
  <c r="C168" i="1"/>
  <c r="D168" i="1" s="1"/>
  <c r="D166" i="1"/>
  <c r="C167" i="1"/>
  <c r="D167" i="1" s="1"/>
  <c r="T131" i="1"/>
  <c r="M131" i="1" l="1"/>
  <c r="G131" i="1"/>
  <c r="S131" i="1" l="1"/>
  <c r="X131" i="1"/>
  <c r="X103" i="1" l="1"/>
  <c r="X105" i="1" s="1"/>
  <c r="Y105" i="1"/>
  <c r="B186" i="1" l="1"/>
  <c r="F227" i="1" l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X227" i="1"/>
  <c r="Y227" i="1"/>
  <c r="X104" i="1" l="1"/>
  <c r="M167" i="1" l="1"/>
  <c r="I167" i="1"/>
  <c r="H167" i="1"/>
  <c r="J167" i="1"/>
  <c r="P167" i="1"/>
  <c r="X167" i="1"/>
  <c r="W167" i="1"/>
  <c r="K167" i="1"/>
  <c r="G167" i="1"/>
  <c r="T105" i="1" l="1"/>
  <c r="C208" i="1" l="1"/>
  <c r="D208" i="1" s="1"/>
  <c r="C207" i="1"/>
  <c r="D207" i="1" s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4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C177" i="1"/>
  <c r="D177" i="1" s="1"/>
  <c r="D103" i="1" l="1"/>
  <c r="C105" i="1"/>
  <c r="D105" i="1" s="1"/>
  <c r="C199" i="1" l="1"/>
  <c r="C198" i="1"/>
  <c r="C200" i="1" l="1"/>
  <c r="C180" i="1" l="1"/>
  <c r="C191" i="1" l="1"/>
  <c r="D191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B151" i="1"/>
  <c r="G156" i="1"/>
  <c r="H156" i="1"/>
  <c r="M156" i="1"/>
  <c r="Q156" i="1"/>
  <c r="R156" i="1"/>
  <c r="U156" i="1"/>
  <c r="D149" i="1" l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B202" i="1"/>
  <c r="C204" i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E223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E219" i="1"/>
  <c r="L234" i="1" l="1"/>
  <c r="L236" i="1" s="1"/>
  <c r="E234" i="1"/>
  <c r="E236" i="1" s="1"/>
  <c r="X234" i="1"/>
  <c r="X236" i="1" s="1"/>
  <c r="H234" i="1"/>
  <c r="H236" i="1" s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4" i="1"/>
  <c r="I236" i="1" s="1"/>
  <c r="G234" i="1"/>
  <c r="G236" i="1" s="1"/>
  <c r="C233" i="1"/>
  <c r="B232" i="1"/>
  <c r="C231" i="1"/>
  <c r="C232" i="1" s="1"/>
  <c r="C229" i="1"/>
  <c r="C230" i="1" s="1"/>
  <c r="H228" i="1"/>
  <c r="C226" i="1"/>
  <c r="D226" i="1" s="1"/>
  <c r="C227" i="1"/>
  <c r="D227" i="1" s="1"/>
  <c r="B223" i="1"/>
  <c r="D222" i="1"/>
  <c r="C221" i="1"/>
  <c r="D221" i="1" s="1"/>
  <c r="Y220" i="1"/>
  <c r="G220" i="1"/>
  <c r="B219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C186" i="1"/>
  <c r="D186" i="1" s="1"/>
  <c r="C183" i="1"/>
  <c r="B183" i="1"/>
  <c r="B180" i="1"/>
  <c r="D180" i="1" s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B154" i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83" i="1" l="1"/>
  <c r="D144" i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<sst xmlns="http://schemas.openxmlformats.org/spreadsheetml/2006/main" count="277" uniqueCount="219">
  <si>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</si>
  <si>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</si>
  <si>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</si>
  <si>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</si>
  <si>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</si>
  <si>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</si>
  <si>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</si>
  <si>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</si>
  <si>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</si>
  <si>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</si>
  <si>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</si>
  <si>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</si>
  <si>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</si>
  <si>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</si>
  <si>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</si>
  <si>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</si>
  <si>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</si>
  <si>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</si>
  <si>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</si>
  <si>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</si>
  <si>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</si>
  <si>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</si>
  <si>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</si>
  <si>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</si>
  <si>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</si>
  <si>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</si>
  <si>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</si>
  <si>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</si>
  <si>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</si>
  <si>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</si>
  <si>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</si>
  <si>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</si>
  <si>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</si>
  <si>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</si>
  <si>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</si>
  <si>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</si>
  <si>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</si>
  <si>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</si>
  <si>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</si>
  <si>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</si>
  <si>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</si>
  <si>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</si>
  <si>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</si>
  <si>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</si>
  <si>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</si>
  <si>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</si>
  <si>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</si>
  <si>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</si>
  <si>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</si>
  <si>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</si>
  <si>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</si>
  <si>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</si>
  <si>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</si>
  <si>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</si>
  <si>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</si>
  <si>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</si>
  <si>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</si>
  <si>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</si>
  <si>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</si>
  <si>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</si>
  <si>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</si>
  <si>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</si>
  <si>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</si>
  <si>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</si>
  <si>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</si>
  <si>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</si>
  <si>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</si>
  <si>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</si>
  <si>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</si>
  <si>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</si>
  <si>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</si>
  <si>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</si>
  <si>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</si>
  <si>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</si>
  <si>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</si>
  <si>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</si>
  <si>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</si>
  <si>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</si>
  <si>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</si>
  <si>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</si>
  <si>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</si>
  <si>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</si>
  <si>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</si>
  <si>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</si>
  <si>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</si>
  <si>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</si>
  <si>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</si>
  <si>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</si>
  <si>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</si>
  <si>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</si>
  <si>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</si>
  <si>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</si>
  <si>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</si>
  <si>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</si>
  <si>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</si>
  <si>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</si>
  <si>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</si>
  <si>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</si>
  <si>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</si>
  <si>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</si>
  <si>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</si>
  <si>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</si>
  <si>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</si>
  <si>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</si>
  <si>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</si>
  <si>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</si>
  <si>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</si>
  <si>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</si>
  <si>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</si>
  <si>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</si>
  <si>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</si>
  <si>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</si>
  <si>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</si>
  <si>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</si>
  <si>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</si>
  <si>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</si>
  <si>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</si>
  <si>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</si>
  <si>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</si>
  <si>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</si>
  <si>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</si>
  <si>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</si>
  <si>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</si>
  <si>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</si>
  <si>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</si>
  <si>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</si>
  <si>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</si>
  <si>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</si>
  <si>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</si>
  <si>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</si>
  <si>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</si>
  <si>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</si>
  <si>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</si>
  <si>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</si>
  <si>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</si>
  <si>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</si>
  <si>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</si>
  <si>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</si>
  <si>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</si>
  <si>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</si>
  <si>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</si>
  <si>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</si>
  <si>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</si>
  <si>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</si>
  <si>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</si>
  <si>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</si>
  <si>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</si>
  <si>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</si>
  <si>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</si>
  <si>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</si>
  <si>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</si>
  <si>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</si>
  <si>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</si>
  <si>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</si>
  <si>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</si>
  <si>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</si>
  <si>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</si>
  <si>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</si>
  <si>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</si>
  <si>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</si>
  <si>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</si>
  <si>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</si>
  <si>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</si>
  <si>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</si>
  <si>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</si>
  <si>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</si>
  <si>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</si>
  <si>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</si>
  <si>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</si>
  <si>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</si>
  <si>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</si>
  <si>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</si>
  <si>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</si>
  <si>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</si>
  <si>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</si>
  <si>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</si>
  <si>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</si>
  <si>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</si>
  <si>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</si>
  <si>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</si>
  <si>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</si>
  <si>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</si>
  <si>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</si>
  <si>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</si>
  <si>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</si>
  <si>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</si>
  <si>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</si>
  <si>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</si>
  <si>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</si>
  <si>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</si>
  <si>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</si>
  <si>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</si>
  <si>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</si>
  <si>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</si>
  <si>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</si>
  <si>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</si>
  <si>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</si>
  <si>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</si>
  <si>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</si>
  <si>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</si>
  <si>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</si>
  <si>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</si>
  <si>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</si>
  <si>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</si>
  <si>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</si>
  <si>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</si>
  <si>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</si>
  <si>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</si>
  <si>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</si>
  <si>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</si>
  <si>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</si>
  <si>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</si>
  <si>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</si>
  <si>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</si>
  <si>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</si>
  <si>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</si>
  <si>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</si>
  <si>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</si>
  <si>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1  сентября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</si>
</sst>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7" fillId="3" borderId="9" xfId="0" applyFont="1" applyFill="1" applyBorder="1" applyAlignment="1">
      <alignment horizontal="center" textRotation="90" wrapText="1"/>
    </xf>
    <xf numFmtId="0" fontId="7" fillId="3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0" fontId="23" fillId="3" borderId="9" xfId="0" applyFont="1" applyFill="1" applyBorder="1" applyAlignment="1">
      <alignment horizontal="center" textRotation="90" wrapText="1"/>
    </xf>
    <xf numFmtId="0" fontId="23" fillId="3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E7" activePane="bottomRight" state="frozen"/>
      <selection activeCell="A2" sqref="A2"/>
      <selection pane="topRight" activeCell="F2" sqref="F2"/>
      <selection pane="bottomLeft" activeCell="A7" sqref="A7"/>
      <selection pane="bottomRight" activeCell="B124" sqref="B124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83" t="s">
        <v>218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84" t="s">
        <v>3</v>
      </c>
      <c r="B4" s="187" t="s">
        <v>206</v>
      </c>
      <c r="C4" s="180" t="s">
        <v>207</v>
      </c>
      <c r="D4" s="180" t="s">
        <v>208</v>
      </c>
      <c r="E4" s="190" t="s">
        <v>4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2"/>
      <c r="Z4" s="2" t="s">
        <v>0</v>
      </c>
    </row>
    <row r="5" spans="1:26" s="2" customFormat="1" ht="87" customHeight="1" x14ac:dyDescent="0.25">
      <c r="A5" s="185"/>
      <c r="B5" s="188"/>
      <c r="C5" s="181"/>
      <c r="D5" s="181"/>
      <c r="E5" s="172" t="s">
        <v>5</v>
      </c>
      <c r="F5" s="172" t="s">
        <v>6</v>
      </c>
      <c r="G5" s="172" t="s">
        <v>7</v>
      </c>
      <c r="H5" s="172" t="s">
        <v>8</v>
      </c>
      <c r="I5" s="172" t="s">
        <v>9</v>
      </c>
      <c r="J5" s="172" t="s">
        <v>10</v>
      </c>
      <c r="K5" s="176" t="s">
        <v>11</v>
      </c>
      <c r="L5" s="178" t="s">
        <v>12</v>
      </c>
      <c r="M5" s="172" t="s">
        <v>13</v>
      </c>
      <c r="N5" s="172" t="s">
        <v>14</v>
      </c>
      <c r="O5" s="172" t="s">
        <v>15</v>
      </c>
      <c r="P5" s="174" t="s">
        <v>16</v>
      </c>
      <c r="Q5" s="172" t="s">
        <v>17</v>
      </c>
      <c r="R5" s="172" t="s">
        <v>18</v>
      </c>
      <c r="S5" s="172" t="s">
        <v>19</v>
      </c>
      <c r="T5" s="174" t="s">
        <v>20</v>
      </c>
      <c r="U5" s="172" t="s">
        <v>21</v>
      </c>
      <c r="V5" s="174" t="s">
        <v>22</v>
      </c>
      <c r="W5" s="172" t="s">
        <v>23</v>
      </c>
      <c r="X5" s="172" t="s">
        <v>24</v>
      </c>
      <c r="Y5" s="172" t="s">
        <v>25</v>
      </c>
    </row>
    <row r="6" spans="1:26" s="2" customFormat="1" ht="69.75" customHeight="1" thickBot="1" x14ac:dyDescent="0.3">
      <c r="A6" s="186"/>
      <c r="B6" s="189"/>
      <c r="C6" s="182"/>
      <c r="D6" s="182"/>
      <c r="E6" s="173"/>
      <c r="F6" s="173"/>
      <c r="G6" s="173"/>
      <c r="H6" s="173"/>
      <c r="I6" s="173"/>
      <c r="J6" s="173"/>
      <c r="K6" s="177"/>
      <c r="L6" s="179"/>
      <c r="M6" s="173"/>
      <c r="N6" s="173"/>
      <c r="O6" s="173"/>
      <c r="P6" s="175"/>
      <c r="Q6" s="173"/>
      <c r="R6" s="173"/>
      <c r="S6" s="173"/>
      <c r="T6" s="175"/>
      <c r="U6" s="173"/>
      <c r="V6" s="175"/>
      <c r="W6" s="173"/>
      <c r="X6" s="173"/>
      <c r="Y6" s="173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3">
        <f t="shared" si="1"/>
        <v>1.8017408123791103</v>
      </c>
      <c r="F9" s="133">
        <f t="shared" si="1"/>
        <v>1.0771388499298737</v>
      </c>
      <c r="G9" s="133">
        <f t="shared" si="1"/>
        <v>1.0081546360616127</v>
      </c>
      <c r="H9" s="133">
        <f t="shared" si="1"/>
        <v>1</v>
      </c>
      <c r="I9" s="133">
        <f t="shared" si="1"/>
        <v>1</v>
      </c>
      <c r="J9" s="133">
        <f t="shared" si="1"/>
        <v>1.1718701700154559</v>
      </c>
      <c r="K9" s="133">
        <f t="shared" si="1"/>
        <v>1.0022573363431151</v>
      </c>
      <c r="L9" s="133">
        <f t="shared" si="1"/>
        <v>1.0073397780164697</v>
      </c>
      <c r="M9" s="133">
        <f t="shared" si="1"/>
        <v>1.3853572994300745</v>
      </c>
      <c r="N9" s="133">
        <f t="shared" si="1"/>
        <v>1.199421965317919</v>
      </c>
      <c r="O9" s="133">
        <f t="shared" si="1"/>
        <v>1.0943635212159595</v>
      </c>
      <c r="P9" s="133">
        <f t="shared" si="1"/>
        <v>1</v>
      </c>
      <c r="Q9" s="133">
        <f t="shared" si="1"/>
        <v>1.5239628040057225</v>
      </c>
      <c r="R9" s="133">
        <f t="shared" si="1"/>
        <v>1</v>
      </c>
      <c r="S9" s="133">
        <f t="shared" si="1"/>
        <v>1.0346983432322601</v>
      </c>
      <c r="T9" s="133">
        <f t="shared" si="1"/>
        <v>0.99185946872322195</v>
      </c>
      <c r="U9" s="133">
        <f t="shared" si="1"/>
        <v>1</v>
      </c>
      <c r="V9" s="133">
        <f t="shared" si="1"/>
        <v>1</v>
      </c>
      <c r="W9" s="133">
        <f t="shared" si="1"/>
        <v>1.1708222811671087</v>
      </c>
      <c r="X9" s="133">
        <f t="shared" si="1"/>
        <v>1.0715178794698674</v>
      </c>
      <c r="Y9" s="133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2726.85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246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/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264640</v>
      </c>
      <c r="C102" s="22">
        <f>SUM(E102:Y102)</f>
        <v>271194.90000000002</v>
      </c>
      <c r="D102" s="14">
        <f t="shared" si="14"/>
        <v>1.0247691203143894</v>
      </c>
      <c r="E102" s="88">
        <v>21813</v>
      </c>
      <c r="F102" s="88">
        <v>7760</v>
      </c>
      <c r="G102" s="88">
        <v>16488</v>
      </c>
      <c r="H102" s="88">
        <v>17288</v>
      </c>
      <c r="I102" s="88">
        <v>7703</v>
      </c>
      <c r="J102" s="88">
        <v>19821</v>
      </c>
      <c r="K102" s="88">
        <v>9099</v>
      </c>
      <c r="L102" s="88">
        <v>13156</v>
      </c>
      <c r="M102" s="88">
        <v>13433</v>
      </c>
      <c r="N102" s="88">
        <v>5358</v>
      </c>
      <c r="O102" s="88">
        <v>8048</v>
      </c>
      <c r="P102" s="88">
        <v>12647</v>
      </c>
      <c r="Q102" s="88">
        <v>14231</v>
      </c>
      <c r="R102" s="88">
        <v>17275</v>
      </c>
      <c r="S102" s="88">
        <v>16734</v>
      </c>
      <c r="T102" s="88">
        <v>11019.9</v>
      </c>
      <c r="U102" s="88">
        <v>10003</v>
      </c>
      <c r="V102" s="88">
        <v>4008</v>
      </c>
      <c r="W102" s="88">
        <v>12817</v>
      </c>
      <c r="X102" s="88">
        <v>22923</v>
      </c>
      <c r="Y102" s="88">
        <v>9570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293334.15000000002</v>
      </c>
      <c r="D103" s="14" t="e">
        <f t="shared" si="14"/>
        <v>#DIV/0!</v>
      </c>
      <c r="E103" s="88">
        <f>E101-E100</f>
        <v>27051</v>
      </c>
      <c r="F103" s="88">
        <f>F101-F100-F99</f>
        <v>8592</v>
      </c>
      <c r="G103" s="88">
        <f t="shared" ref="G103:U103" si="25">G101-G100</f>
        <v>16608</v>
      </c>
      <c r="H103" s="88">
        <v>18910</v>
      </c>
      <c r="I103" s="88">
        <f t="shared" si="25"/>
        <v>9286</v>
      </c>
      <c r="J103" s="88">
        <f t="shared" si="25"/>
        <v>20173</v>
      </c>
      <c r="K103" s="88">
        <f t="shared" si="25"/>
        <v>9188</v>
      </c>
      <c r="L103" s="88">
        <f t="shared" si="25"/>
        <v>14049</v>
      </c>
      <c r="M103" s="88">
        <f>M101-M100</f>
        <v>14257</v>
      </c>
      <c r="N103" s="88">
        <f t="shared" si="25"/>
        <v>4987</v>
      </c>
      <c r="O103" s="88">
        <f>O101-O100-O99</f>
        <v>8673</v>
      </c>
      <c r="P103" s="88">
        <f t="shared" si="25"/>
        <v>14348</v>
      </c>
      <c r="Q103" s="88">
        <f>Q101-Q99-Q100</f>
        <v>16341</v>
      </c>
      <c r="R103" s="88">
        <v>17176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W101-W100-W99</f>
        <v>15463</v>
      </c>
      <c r="X103" s="88">
        <f>X101-X100</f>
        <v>22915.15</v>
      </c>
      <c r="Y103" s="88">
        <f>Y101-Y100-Y99</f>
        <v>9812</v>
      </c>
    </row>
    <row r="104" spans="1:26" s="11" customFormat="1" ht="30" customHeight="1" x14ac:dyDescent="0.2">
      <c r="A104" s="12" t="s">
        <v>172</v>
      </c>
      <c r="B104" s="26">
        <v>0.86099999999999999</v>
      </c>
      <c r="C104" s="165">
        <f>C102/C103</f>
        <v>0.92452549421879449</v>
      </c>
      <c r="D104" s="14">
        <f t="shared" si="14"/>
        <v>1.0737810618104466</v>
      </c>
      <c r="E104" s="27">
        <f>E102/E103</f>
        <v>0.80636575357657758</v>
      </c>
      <c r="F104" s="27">
        <f>F102/F103</f>
        <v>0.9031657355679702</v>
      </c>
      <c r="G104" s="27">
        <f t="shared" ref="G104:Y104" si="26">G102/G103</f>
        <v>0.99277456647398843</v>
      </c>
      <c r="H104" s="27">
        <f t="shared" si="26"/>
        <v>0.91422527763088313</v>
      </c>
      <c r="I104" s="27">
        <f t="shared" si="26"/>
        <v>0.82952832220547057</v>
      </c>
      <c r="J104" s="27">
        <f t="shared" si="26"/>
        <v>0.98255093441729047</v>
      </c>
      <c r="K104" s="27">
        <f t="shared" si="26"/>
        <v>0.99031345232912493</v>
      </c>
      <c r="L104" s="27">
        <f t="shared" si="26"/>
        <v>0.93643675706455975</v>
      </c>
      <c r="M104" s="27">
        <f>M102/M103</f>
        <v>0.94220382969769234</v>
      </c>
      <c r="N104" s="27">
        <f t="shared" si="26"/>
        <v>1.0743934228995389</v>
      </c>
      <c r="O104" s="27">
        <f t="shared" si="26"/>
        <v>0.92793727660555747</v>
      </c>
      <c r="P104" s="27">
        <f t="shared" si="26"/>
        <v>0.88144689155282963</v>
      </c>
      <c r="Q104" s="27">
        <f>Q102/Q103</f>
        <v>0.87087693531607613</v>
      </c>
      <c r="R104" s="27">
        <f t="shared" si="26"/>
        <v>1.005763856544015</v>
      </c>
      <c r="S104" s="27">
        <f t="shared" si="26"/>
        <v>0.9472432921997056</v>
      </c>
      <c r="T104" s="27">
        <f t="shared" si="26"/>
        <v>0.87752030578117535</v>
      </c>
      <c r="U104" s="27">
        <f t="shared" si="26"/>
        <v>1</v>
      </c>
      <c r="V104" s="27">
        <f t="shared" si="26"/>
        <v>0.75937855248200081</v>
      </c>
      <c r="W104" s="27">
        <f t="shared" si="26"/>
        <v>0.828881846989588</v>
      </c>
      <c r="X104" s="27">
        <f>X102/X103</f>
        <v>1.0003425681263269</v>
      </c>
      <c r="Y104" s="27">
        <f t="shared" si="26"/>
        <v>0.9753363228699552</v>
      </c>
    </row>
    <row r="105" spans="1:26" s="82" customFormat="1" ht="31.9" hidden="1" customHeight="1" x14ac:dyDescent="0.2">
      <c r="A105" s="80" t="s">
        <v>96</v>
      </c>
      <c r="B105" s="83">
        <f>B101-B102</f>
        <v>38587</v>
      </c>
      <c r="C105" s="22">
        <f t="shared" si="23"/>
        <v>22139.25</v>
      </c>
      <c r="D105" s="14">
        <f t="shared" si="14"/>
        <v>0.57374893098711999</v>
      </c>
      <c r="E105" s="116">
        <f>E103-E102</f>
        <v>5238</v>
      </c>
      <c r="F105" s="116">
        <f t="shared" ref="F105:L105" si="27">F103-F102</f>
        <v>832</v>
      </c>
      <c r="G105" s="116">
        <f t="shared" si="27"/>
        <v>120</v>
      </c>
      <c r="H105" s="116">
        <f>H103-H102</f>
        <v>1622</v>
      </c>
      <c r="I105" s="116">
        <f>I103-I102</f>
        <v>1583</v>
      </c>
      <c r="J105" s="116">
        <f t="shared" si="27"/>
        <v>352</v>
      </c>
      <c r="K105" s="116">
        <f t="shared" si="27"/>
        <v>89</v>
      </c>
      <c r="L105" s="116">
        <f t="shared" si="27"/>
        <v>893</v>
      </c>
      <c r="M105" s="116">
        <f>M103-M102</f>
        <v>824</v>
      </c>
      <c r="N105" s="116">
        <f>N103-N102</f>
        <v>-371</v>
      </c>
      <c r="O105" s="116">
        <f t="shared" ref="O105:Y105" si="28">O103-O102</f>
        <v>625</v>
      </c>
      <c r="P105" s="116">
        <f t="shared" si="28"/>
        <v>1701</v>
      </c>
      <c r="Q105" s="116">
        <f>Q103-Q102</f>
        <v>2110</v>
      </c>
      <c r="R105" s="116">
        <f t="shared" si="28"/>
        <v>-99</v>
      </c>
      <c r="S105" s="116">
        <f t="shared" si="28"/>
        <v>932</v>
      </c>
      <c r="T105" s="116">
        <f t="shared" si="28"/>
        <v>1538.1000000000004</v>
      </c>
      <c r="U105" s="116">
        <f t="shared" si="28"/>
        <v>0</v>
      </c>
      <c r="V105" s="116">
        <f t="shared" si="28"/>
        <v>1270</v>
      </c>
      <c r="W105" s="116">
        <f>W103-W102</f>
        <v>2646</v>
      </c>
      <c r="X105" s="116">
        <f t="shared" si="28"/>
        <v>-7.8499999999985448</v>
      </c>
      <c r="Y105" s="116">
        <f t="shared" si="28"/>
        <v>242</v>
      </c>
      <c r="Z105" s="119"/>
    </row>
    <row r="106" spans="1:26" s="11" customFormat="1" ht="30" customHeight="1" x14ac:dyDescent="0.2">
      <c r="A106" s="10" t="s">
        <v>92</v>
      </c>
      <c r="B106" s="88">
        <v>142820</v>
      </c>
      <c r="C106" s="88">
        <f t="shared" si="23"/>
        <v>147641.29999999999</v>
      </c>
      <c r="D106" s="14">
        <f t="shared" si="14"/>
        <v>1.0337578770480325</v>
      </c>
      <c r="E106" s="9">
        <v>19310</v>
      </c>
      <c r="F106" s="9">
        <v>3822</v>
      </c>
      <c r="G106" s="9">
        <f>1800+5540</f>
        <v>7340</v>
      </c>
      <c r="H106" s="9">
        <v>7918</v>
      </c>
      <c r="I106" s="9">
        <v>3406</v>
      </c>
      <c r="J106" s="9">
        <v>11694</v>
      </c>
      <c r="K106" s="9">
        <v>4295</v>
      </c>
      <c r="L106" s="9">
        <v>6508</v>
      </c>
      <c r="M106" s="9">
        <v>7836</v>
      </c>
      <c r="N106" s="9">
        <v>2549</v>
      </c>
      <c r="O106" s="9">
        <v>2727</v>
      </c>
      <c r="P106" s="9">
        <v>6331</v>
      </c>
      <c r="Q106" s="9">
        <v>9728</v>
      </c>
      <c r="R106" s="9">
        <v>10838</v>
      </c>
      <c r="S106" s="9">
        <v>10637</v>
      </c>
      <c r="T106" s="9">
        <f>3119.5+1506.8</f>
        <v>4626.3</v>
      </c>
      <c r="U106" s="9">
        <f>1700+3531</f>
        <v>5231</v>
      </c>
      <c r="V106" s="9">
        <v>1338</v>
      </c>
      <c r="W106" s="9">
        <v>5996</v>
      </c>
      <c r="X106" s="9">
        <v>12501</v>
      </c>
      <c r="Y106" s="9">
        <v>3010</v>
      </c>
    </row>
    <row r="107" spans="1:26" s="11" customFormat="1" ht="30" customHeight="1" x14ac:dyDescent="0.2">
      <c r="A107" s="10" t="s">
        <v>93</v>
      </c>
      <c r="B107" s="88">
        <v>10465</v>
      </c>
      <c r="C107" s="88">
        <f t="shared" si="23"/>
        <v>8755</v>
      </c>
      <c r="D107" s="14">
        <f t="shared" si="14"/>
        <v>0.83659818442427136</v>
      </c>
      <c r="E107" s="9">
        <v>315</v>
      </c>
      <c r="F107" s="9">
        <v>338</v>
      </c>
      <c r="G107" s="9"/>
      <c r="H107" s="9">
        <v>391</v>
      </c>
      <c r="I107" s="9">
        <v>131</v>
      </c>
      <c r="J107" s="9">
        <v>862</v>
      </c>
      <c r="K107" s="9">
        <v>1331</v>
      </c>
      <c r="L107" s="9">
        <v>424</v>
      </c>
      <c r="M107" s="9">
        <v>83</v>
      </c>
      <c r="N107" s="9"/>
      <c r="O107" s="9">
        <v>674</v>
      </c>
      <c r="P107" s="9">
        <v>174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1230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85215</v>
      </c>
      <c r="C108" s="88">
        <f t="shared" si="23"/>
        <v>87879.5</v>
      </c>
      <c r="D108" s="14">
        <f t="shared" si="14"/>
        <v>1.0312679692542392</v>
      </c>
      <c r="E108" s="9">
        <v>780</v>
      </c>
      <c r="F108" s="9">
        <v>2858</v>
      </c>
      <c r="G108" s="9">
        <v>6998</v>
      </c>
      <c r="H108" s="9">
        <v>8123</v>
      </c>
      <c r="I108" s="9">
        <v>2952</v>
      </c>
      <c r="J108" s="9">
        <v>5493</v>
      </c>
      <c r="K108" s="9">
        <v>2111</v>
      </c>
      <c r="L108" s="9">
        <v>4575</v>
      </c>
      <c r="M108" s="9">
        <v>3084.9</v>
      </c>
      <c r="N108" s="9">
        <v>1890</v>
      </c>
      <c r="O108" s="9">
        <v>3969</v>
      </c>
      <c r="P108" s="9">
        <v>4629</v>
      </c>
      <c r="Q108" s="9">
        <v>2759</v>
      </c>
      <c r="R108" s="9">
        <v>5270</v>
      </c>
      <c r="S108" s="9">
        <v>4748</v>
      </c>
      <c r="T108" s="9">
        <v>5145.6000000000004</v>
      </c>
      <c r="U108" s="9">
        <v>3614</v>
      </c>
      <c r="V108" s="9">
        <v>2394</v>
      </c>
      <c r="W108" s="9">
        <v>4774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22"/>
      <c r="C109" s="88">
        <f t="shared" si="23"/>
        <v>511</v>
      </c>
      <c r="D109" s="14"/>
      <c r="E109" s="135">
        <v>78</v>
      </c>
      <c r="F109" s="135"/>
      <c r="G109" s="88">
        <v>109</v>
      </c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264370</v>
      </c>
      <c r="C111" s="22">
        <f>SUM(E111:Y111)</f>
        <v>268912.90000000002</v>
      </c>
      <c r="D111" s="14">
        <f t="shared" si="29"/>
        <v>1.0171838710897607</v>
      </c>
      <c r="E111" s="88">
        <v>21813</v>
      </c>
      <c r="F111" s="88">
        <v>7760</v>
      </c>
      <c r="G111" s="88">
        <v>16488</v>
      </c>
      <c r="H111" s="88">
        <v>16533</v>
      </c>
      <c r="I111" s="88">
        <v>7703</v>
      </c>
      <c r="J111" s="88">
        <v>19821</v>
      </c>
      <c r="K111" s="88">
        <v>9099</v>
      </c>
      <c r="L111" s="88">
        <v>13156</v>
      </c>
      <c r="M111" s="88">
        <v>13433</v>
      </c>
      <c r="N111" s="88">
        <v>5034</v>
      </c>
      <c r="O111" s="88">
        <v>8048</v>
      </c>
      <c r="P111" s="88">
        <v>12647</v>
      </c>
      <c r="Q111" s="88">
        <v>13087</v>
      </c>
      <c r="R111" s="88">
        <v>17275</v>
      </c>
      <c r="S111" s="88">
        <v>16675</v>
      </c>
      <c r="T111" s="88">
        <v>11019.9</v>
      </c>
      <c r="U111" s="88">
        <v>10003</v>
      </c>
      <c r="V111" s="88">
        <v>4008</v>
      </c>
      <c r="W111" s="88">
        <v>12817</v>
      </c>
      <c r="X111" s="88">
        <v>22923</v>
      </c>
      <c r="Y111" s="88">
        <v>9570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0.8718550788683066</v>
      </c>
      <c r="C112" s="22">
        <f t="shared" si="23"/>
        <v>19.101219714569478</v>
      </c>
      <c r="D112" s="14">
        <f t="shared" si="29"/>
        <v>21.908709575177816</v>
      </c>
      <c r="E112" s="27">
        <f t="shared" ref="E112" si="30">E111/E101</f>
        <v>0.80636575357657758</v>
      </c>
      <c r="F112" s="27">
        <f>F111/F101</f>
        <v>0.9031657355679702</v>
      </c>
      <c r="G112" s="27">
        <f t="shared" ref="G112:Y112" si="31">G111/G101</f>
        <v>0.99277456647398843</v>
      </c>
      <c r="H112" s="27">
        <f t="shared" si="31"/>
        <v>0.91646341463414638</v>
      </c>
      <c r="I112" s="27">
        <f t="shared" si="31"/>
        <v>0.82952832220547057</v>
      </c>
      <c r="J112" s="27">
        <f t="shared" si="31"/>
        <v>0.98255093441729047</v>
      </c>
      <c r="K112" s="27">
        <f t="shared" si="31"/>
        <v>0.99031345232912493</v>
      </c>
      <c r="L112" s="27">
        <f t="shared" si="31"/>
        <v>0.93643675706455975</v>
      </c>
      <c r="M112" s="27">
        <f>M103/M102</f>
        <v>1.0613414724931141</v>
      </c>
      <c r="N112" s="27">
        <f>N111/N101</f>
        <v>1.009424503709645</v>
      </c>
      <c r="O112" s="27">
        <f t="shared" si="31"/>
        <v>0.92793727660555747</v>
      </c>
      <c r="P112" s="27">
        <f t="shared" si="31"/>
        <v>0.84229104229104224</v>
      </c>
      <c r="Q112" s="27">
        <f t="shared" si="31"/>
        <v>0.77903446633728202</v>
      </c>
      <c r="R112" s="27">
        <f t="shared" si="31"/>
        <v>0.95621609653492745</v>
      </c>
      <c r="S112" s="27">
        <f t="shared" si="31"/>
        <v>0.92305563243841682</v>
      </c>
      <c r="T112" s="27">
        <f t="shared" si="31"/>
        <v>0.85864890135577365</v>
      </c>
      <c r="U112" s="27">
        <f t="shared" si="31"/>
        <v>1</v>
      </c>
      <c r="V112" s="27">
        <f t="shared" si="31"/>
        <v>0.75937855248200081</v>
      </c>
      <c r="W112" s="27">
        <f t="shared" si="31"/>
        <v>0.828881846989588</v>
      </c>
      <c r="X112" s="27">
        <f t="shared" si="31"/>
        <v>0.97932242491562349</v>
      </c>
      <c r="Y112" s="27">
        <f t="shared" si="31"/>
        <v>0.81808856214737558</v>
      </c>
    </row>
    <row r="113" spans="1:25" s="11" customFormat="1" ht="30" customHeight="1" x14ac:dyDescent="0.2">
      <c r="A113" s="10" t="s">
        <v>193</v>
      </c>
      <c r="B113" s="88">
        <v>138720</v>
      </c>
      <c r="C113" s="88">
        <f t="shared" si="23"/>
        <v>146494</v>
      </c>
      <c r="D113" s="14">
        <f t="shared" si="29"/>
        <v>1.0560409457900808</v>
      </c>
      <c r="E113" s="9">
        <v>19310</v>
      </c>
      <c r="F113" s="9">
        <v>3822</v>
      </c>
      <c r="G113" s="9">
        <v>7340</v>
      </c>
      <c r="H113" s="9">
        <v>7470</v>
      </c>
      <c r="I113" s="9">
        <v>3406</v>
      </c>
      <c r="J113" s="9">
        <v>11473</v>
      </c>
      <c r="K113" s="9">
        <v>4295</v>
      </c>
      <c r="L113" s="9">
        <v>6508</v>
      </c>
      <c r="M113" s="9">
        <v>7836</v>
      </c>
      <c r="N113" s="9">
        <v>2549</v>
      </c>
      <c r="O113" s="9">
        <v>2727</v>
      </c>
      <c r="P113" s="9">
        <v>6331</v>
      </c>
      <c r="Q113" s="9">
        <v>9290</v>
      </c>
      <c r="R113" s="9">
        <v>10838</v>
      </c>
      <c r="S113" s="9">
        <v>10597</v>
      </c>
      <c r="T113" s="9">
        <v>4626</v>
      </c>
      <c r="U113" s="9">
        <v>5231</v>
      </c>
      <c r="V113" s="9">
        <v>1338</v>
      </c>
      <c r="W113" s="9">
        <v>5996</v>
      </c>
      <c r="X113" s="9">
        <v>12501</v>
      </c>
      <c r="Y113" s="9">
        <v>3010</v>
      </c>
    </row>
    <row r="114" spans="1:25" s="11" customFormat="1" ht="30" customHeight="1" x14ac:dyDescent="0.2">
      <c r="A114" s="10" t="s">
        <v>93</v>
      </c>
      <c r="B114" s="88">
        <v>10459</v>
      </c>
      <c r="C114" s="88">
        <f t="shared" si="23"/>
        <v>8755</v>
      </c>
      <c r="D114" s="14">
        <f t="shared" si="29"/>
        <v>0.83707811454249925</v>
      </c>
      <c r="E114" s="9">
        <v>315</v>
      </c>
      <c r="F114" s="9">
        <v>338</v>
      </c>
      <c r="G114" s="9"/>
      <c r="H114" s="9">
        <v>391</v>
      </c>
      <c r="I114" s="9">
        <v>131</v>
      </c>
      <c r="J114" s="9">
        <v>862</v>
      </c>
      <c r="K114" s="9">
        <v>1331</v>
      </c>
      <c r="L114" s="9">
        <v>424</v>
      </c>
      <c r="M114" s="9">
        <v>83</v>
      </c>
      <c r="N114" s="9"/>
      <c r="O114" s="9">
        <v>674</v>
      </c>
      <c r="P114" s="9">
        <v>174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1230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82555</v>
      </c>
      <c r="C115" s="88">
        <f>SUM(E115:Y115)</f>
        <v>87083</v>
      </c>
      <c r="D115" s="14">
        <f t="shared" si="29"/>
        <v>1.0548482829628731</v>
      </c>
      <c r="E115" s="9">
        <v>780</v>
      </c>
      <c r="F115" s="9">
        <v>2858</v>
      </c>
      <c r="G115" s="9">
        <v>6998</v>
      </c>
      <c r="H115" s="9">
        <v>7816</v>
      </c>
      <c r="I115" s="9">
        <v>2962</v>
      </c>
      <c r="J115" s="9">
        <v>5493</v>
      </c>
      <c r="K115" s="9">
        <v>2111</v>
      </c>
      <c r="L115" s="9">
        <v>4595</v>
      </c>
      <c r="M115" s="9">
        <v>3085</v>
      </c>
      <c r="N115" s="9">
        <v>1890</v>
      </c>
      <c r="O115" s="9">
        <v>3969</v>
      </c>
      <c r="P115" s="9">
        <v>4629</v>
      </c>
      <c r="Q115" s="9">
        <v>2253</v>
      </c>
      <c r="R115" s="9">
        <v>5270</v>
      </c>
      <c r="S115" s="9">
        <v>4734</v>
      </c>
      <c r="T115" s="9">
        <v>5146</v>
      </c>
      <c r="U115" s="9">
        <v>3614</v>
      </c>
      <c r="V115" s="9">
        <v>2394</v>
      </c>
      <c r="W115" s="9">
        <v>4774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22"/>
      <c r="C116" s="88">
        <f t="shared" si="23"/>
        <v>511</v>
      </c>
      <c r="D116" s="14"/>
      <c r="E116" s="135">
        <v>78</v>
      </c>
      <c r="F116" s="135"/>
      <c r="G116" s="88">
        <v>109</v>
      </c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901370</v>
      </c>
      <c r="C119" s="22">
        <f>SUM(E119:Y119)</f>
        <v>879485.11</v>
      </c>
      <c r="D119" s="14">
        <f t="shared" si="29"/>
        <v>0.97572041448018021</v>
      </c>
      <c r="E119" s="167">
        <v>89914</v>
      </c>
      <c r="F119" s="88">
        <v>20176</v>
      </c>
      <c r="G119" s="88">
        <v>54871</v>
      </c>
      <c r="H119" s="88">
        <v>57914</v>
      </c>
      <c r="I119" s="88">
        <v>23867</v>
      </c>
      <c r="J119" s="88">
        <v>67362</v>
      </c>
      <c r="K119" s="88">
        <v>29271</v>
      </c>
      <c r="L119" s="88">
        <v>37219</v>
      </c>
      <c r="M119" s="88">
        <v>23680</v>
      </c>
      <c r="N119" s="88">
        <v>15599</v>
      </c>
      <c r="O119" s="88">
        <v>24016</v>
      </c>
      <c r="P119" s="88">
        <v>37200</v>
      </c>
      <c r="Q119" s="88">
        <v>45493</v>
      </c>
      <c r="R119" s="88">
        <v>56433</v>
      </c>
      <c r="S119" s="88">
        <v>64310</v>
      </c>
      <c r="T119" s="88">
        <v>34698.400000000001</v>
      </c>
      <c r="U119" s="88">
        <v>34360.01</v>
      </c>
      <c r="V119" s="88">
        <v>12373.7</v>
      </c>
      <c r="W119" s="88">
        <v>40484</v>
      </c>
      <c r="X119" s="88">
        <v>81474</v>
      </c>
      <c r="Y119" s="88">
        <v>28770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502750</v>
      </c>
      <c r="C121" s="88">
        <f t="shared" si="23"/>
        <v>494321.55</v>
      </c>
      <c r="D121" s="14">
        <f t="shared" si="29"/>
        <v>0.983235305818001</v>
      </c>
      <c r="E121" s="9">
        <v>83783</v>
      </c>
      <c r="F121" s="9">
        <v>9937</v>
      </c>
      <c r="G121" s="9">
        <f>7004+18160</f>
        <v>25164</v>
      </c>
      <c r="H121" s="9">
        <v>25661</v>
      </c>
      <c r="I121" s="9">
        <v>10781</v>
      </c>
      <c r="J121" s="9">
        <v>38870</v>
      </c>
      <c r="K121" s="9">
        <v>15814</v>
      </c>
      <c r="L121" s="9">
        <v>18500</v>
      </c>
      <c r="M121" s="9">
        <v>2368</v>
      </c>
      <c r="N121" s="9">
        <v>7420</v>
      </c>
      <c r="O121" s="9">
        <v>8689</v>
      </c>
      <c r="P121" s="9">
        <v>20210</v>
      </c>
      <c r="Q121" s="9">
        <v>33928</v>
      </c>
      <c r="R121" s="9">
        <v>40074</v>
      </c>
      <c r="S121" s="9">
        <f>29905+13658</f>
        <v>43563</v>
      </c>
      <c r="T121" s="9">
        <f>9823.9+4244.1</f>
        <v>14068</v>
      </c>
      <c r="U121" s="9">
        <f>6681+10769.55</f>
        <v>17450.55</v>
      </c>
      <c r="V121" s="9">
        <v>3601</v>
      </c>
      <c r="W121" s="9">
        <v>20019</v>
      </c>
      <c r="X121" s="9">
        <v>45391</v>
      </c>
      <c r="Y121" s="9">
        <v>9030</v>
      </c>
    </row>
    <row r="122" spans="1:25" s="11" customFormat="1" ht="30" customHeight="1" x14ac:dyDescent="0.2">
      <c r="A122" s="10" t="s">
        <v>93</v>
      </c>
      <c r="B122" s="24">
        <v>32429</v>
      </c>
      <c r="C122" s="88">
        <f t="shared" si="23"/>
        <v>28422</v>
      </c>
      <c r="D122" s="14">
        <f t="shared" si="29"/>
        <v>0.8764377563292115</v>
      </c>
      <c r="E122" s="9">
        <v>945</v>
      </c>
      <c r="F122" s="9">
        <v>920</v>
      </c>
      <c r="G122" s="9"/>
      <c r="H122" s="9">
        <v>1418</v>
      </c>
      <c r="I122" s="9">
        <v>340</v>
      </c>
      <c r="J122" s="9">
        <v>3293</v>
      </c>
      <c r="K122" s="9">
        <v>3608</v>
      </c>
      <c r="L122" s="9">
        <v>1069</v>
      </c>
      <c r="M122" s="9">
        <v>172</v>
      </c>
      <c r="N122" s="9"/>
      <c r="O122" s="9">
        <v>1674</v>
      </c>
      <c r="P122" s="9">
        <v>608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5289</v>
      </c>
      <c r="X122" s="9">
        <v>3072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283049</v>
      </c>
      <c r="C123" s="88">
        <f t="shared" si="23"/>
        <v>276516.06</v>
      </c>
      <c r="D123" s="14">
        <f t="shared" si="29"/>
        <v>0.97691940264759813</v>
      </c>
      <c r="E123" s="9">
        <v>2574</v>
      </c>
      <c r="F123" s="9">
        <v>7145</v>
      </c>
      <c r="G123" s="9">
        <v>23710</v>
      </c>
      <c r="H123" s="9">
        <v>28733</v>
      </c>
      <c r="I123" s="9">
        <v>9202</v>
      </c>
      <c r="J123" s="9">
        <v>17578</v>
      </c>
      <c r="K123" s="9">
        <v>6202</v>
      </c>
      <c r="L123" s="9">
        <v>13845</v>
      </c>
      <c r="M123" s="9">
        <v>9225</v>
      </c>
      <c r="N123" s="9">
        <v>5955</v>
      </c>
      <c r="O123" s="9">
        <v>12380</v>
      </c>
      <c r="P123" s="9">
        <v>11918</v>
      </c>
      <c r="Q123" s="9">
        <v>7229</v>
      </c>
      <c r="R123" s="9">
        <v>13516</v>
      </c>
      <c r="S123" s="9">
        <v>16489</v>
      </c>
      <c r="T123" s="9">
        <v>17100.400000000001</v>
      </c>
      <c r="U123" s="9">
        <v>13154.96</v>
      </c>
      <c r="V123" s="9">
        <v>7960.7</v>
      </c>
      <c r="W123" s="9">
        <v>12999</v>
      </c>
      <c r="X123" s="9">
        <v>27630</v>
      </c>
      <c r="Y123" s="9">
        <v>11970</v>
      </c>
    </row>
    <row r="124" spans="1:25" s="11" customFormat="1" ht="31.15" customHeight="1" x14ac:dyDescent="0.2">
      <c r="A124" s="10" t="s">
        <v>95</v>
      </c>
      <c r="B124" s="22"/>
      <c r="C124" s="88">
        <f t="shared" si="23"/>
        <v>737</v>
      </c>
      <c r="D124" s="14"/>
      <c r="E124" s="135">
        <v>125</v>
      </c>
      <c r="F124" s="135"/>
      <c r="G124" s="88">
        <v>130</v>
      </c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34.299999999999997</v>
      </c>
      <c r="C126" s="18">
        <f>C119/C111*10</f>
        <v>32.705203432040634</v>
      </c>
      <c r="D126" s="14">
        <f t="shared" ref="D126:D131" si="33">C126/B126</f>
        <v>0.95350447323733634</v>
      </c>
      <c r="E126" s="112">
        <f t="shared" ref="E126:M126" si="34">E119/E111*10</f>
        <v>41.220373171961675</v>
      </c>
      <c r="F126" s="112">
        <f t="shared" si="34"/>
        <v>26</v>
      </c>
      <c r="G126" s="112">
        <f t="shared" si="34"/>
        <v>33.279354682193109</v>
      </c>
      <c r="H126" s="112">
        <f t="shared" si="34"/>
        <v>35.029335268856229</v>
      </c>
      <c r="I126" s="112">
        <f t="shared" si="34"/>
        <v>30.984032195248602</v>
      </c>
      <c r="J126" s="112">
        <f t="shared" si="34"/>
        <v>33.98516724685939</v>
      </c>
      <c r="K126" s="112">
        <f t="shared" si="34"/>
        <v>32.169469172436528</v>
      </c>
      <c r="L126" s="112">
        <f t="shared" si="34"/>
        <v>28.290513833992094</v>
      </c>
      <c r="M126" s="112">
        <f t="shared" si="34"/>
        <v>17.628228988312365</v>
      </c>
      <c r="N126" s="112">
        <f t="shared" ref="N126:O126" si="35">N119/N111*10</f>
        <v>30.987286452125545</v>
      </c>
      <c r="O126" s="112">
        <f t="shared" si="35"/>
        <v>29.840954274353876</v>
      </c>
      <c r="P126" s="112">
        <f>P119/P111*10</f>
        <v>29.414090298094408</v>
      </c>
      <c r="Q126" s="112">
        <f t="shared" ref="Q126" si="36">Q119/Q111*10</f>
        <v>34.761977534958355</v>
      </c>
      <c r="R126" s="112">
        <f>R119/R111*10</f>
        <v>32.667438494934878</v>
      </c>
      <c r="S126" s="112">
        <f>S119/S111*10</f>
        <v>38.566716641679164</v>
      </c>
      <c r="T126" s="112">
        <f t="shared" ref="T126:V126" si="37">T119/T111*10</f>
        <v>31.487037087450886</v>
      </c>
      <c r="U126" s="112">
        <f t="shared" si="37"/>
        <v>34.349705088473456</v>
      </c>
      <c r="V126" s="112">
        <f t="shared" si="37"/>
        <v>30.872504990019962</v>
      </c>
      <c r="W126" s="112">
        <f>W119/W111*10</f>
        <v>31.586174611843646</v>
      </c>
      <c r="X126" s="112">
        <f>X119/X111*10</f>
        <v>35.542468263316323</v>
      </c>
      <c r="Y126" s="112">
        <f>Y119/Y111*10</f>
        <v>30.062695924764888</v>
      </c>
    </row>
    <row r="127" spans="1:25" s="11" customFormat="1" ht="30" customHeight="1" x14ac:dyDescent="0.2">
      <c r="A127" s="10" t="s">
        <v>92</v>
      </c>
      <c r="B127" s="112">
        <v>35.4</v>
      </c>
      <c r="C127" s="112">
        <f>C121/C113*10</f>
        <v>33.743467309241332</v>
      </c>
      <c r="D127" s="14">
        <f t="shared" si="33"/>
        <v>0.95320529122150655</v>
      </c>
      <c r="E127" s="113">
        <f t="shared" ref="E127" si="38">E121/E113*10</f>
        <v>43.388399792853448</v>
      </c>
      <c r="F127" s="113">
        <f t="shared" ref="F127" si="39">F121/F113*10</f>
        <v>25.999476713762427</v>
      </c>
      <c r="G127" s="113" t="s">
        <v>0</v>
      </c>
      <c r="H127" s="113">
        <f t="shared" ref="H127:I127" si="40">H121/H113*10</f>
        <v>34.352074966532797</v>
      </c>
      <c r="I127" s="113">
        <f t="shared" si="40"/>
        <v>31.652965355255432</v>
      </c>
      <c r="J127" s="113">
        <f>J121/J113*10</f>
        <v>33.879543275516426</v>
      </c>
      <c r="K127" s="113">
        <f>K121/K113*10</f>
        <v>36.819557625145521</v>
      </c>
      <c r="L127" s="113">
        <f>L121/L113*10</f>
        <v>28.426551936078674</v>
      </c>
      <c r="M127" s="113">
        <f>M121/M113*10</f>
        <v>3.0219499744767737</v>
      </c>
      <c r="N127" s="113">
        <f t="shared" ref="N127:R127" si="41">N121/N113*10</f>
        <v>29.109454688112987</v>
      </c>
      <c r="O127" s="113">
        <f t="shared" si="41"/>
        <v>31.862852951961862</v>
      </c>
      <c r="P127" s="113">
        <f t="shared" si="41"/>
        <v>31.922287158426791</v>
      </c>
      <c r="Q127" s="113">
        <f t="shared" si="41"/>
        <v>36.520990312163619</v>
      </c>
      <c r="R127" s="113">
        <f t="shared" si="41"/>
        <v>36.97545672633327</v>
      </c>
      <c r="S127" s="113">
        <f>S121/S113*10</f>
        <v>41.108804378597711</v>
      </c>
      <c r="T127" s="113">
        <f t="shared" ref="T127:U127" si="42">T121/T113*10</f>
        <v>30.410722006052744</v>
      </c>
      <c r="U127" s="113">
        <f t="shared" si="42"/>
        <v>33.359873829095775</v>
      </c>
      <c r="V127" s="113">
        <f>V121/V113*10</f>
        <v>26.913303437967112</v>
      </c>
      <c r="W127" s="113">
        <f t="shared" ref="W127:Y127" si="43">W121/W113*10</f>
        <v>33.387258172114741</v>
      </c>
      <c r="X127" s="113">
        <f>X121/X113*10</f>
        <v>36.309895208383331</v>
      </c>
      <c r="Y127" s="113">
        <f t="shared" si="43"/>
        <v>30</v>
      </c>
    </row>
    <row r="128" spans="1:25" s="11" customFormat="1" ht="30" customHeight="1" x14ac:dyDescent="0.2">
      <c r="A128" s="10" t="s">
        <v>93</v>
      </c>
      <c r="B128" s="48">
        <v>31</v>
      </c>
      <c r="C128" s="112">
        <f t="shared" ref="C128:C131" si="44">C121/C113*10</f>
        <v>33.743467309241332</v>
      </c>
      <c r="D128" s="14">
        <f t="shared" si="33"/>
        <v>1.0884989454593978</v>
      </c>
      <c r="E128" s="107">
        <f>E122/E114*10</f>
        <v>30</v>
      </c>
      <c r="F128" s="107">
        <f t="shared" ref="F128:I128" si="45">F122/F114*10</f>
        <v>27.218934911242606</v>
      </c>
      <c r="G128" s="107"/>
      <c r="H128" s="107">
        <f t="shared" si="45"/>
        <v>36.265984654731454</v>
      </c>
      <c r="I128" s="107">
        <f t="shared" si="45"/>
        <v>25.954198473282442</v>
      </c>
      <c r="J128" s="107">
        <f>J122/J114*10</f>
        <v>38.201856148491878</v>
      </c>
      <c r="K128" s="107">
        <f>K122/K114*10</f>
        <v>27.107438016528924</v>
      </c>
      <c r="L128" s="107">
        <f t="shared" ref="L128" si="46">L122/L114*10</f>
        <v>25.212264150943398</v>
      </c>
      <c r="M128" s="107">
        <f t="shared" ref="M128:O128" si="47">M122/M114*10</f>
        <v>20.722891566265062</v>
      </c>
      <c r="N128" s="107"/>
      <c r="O128" s="107">
        <f t="shared" si="47"/>
        <v>24.836795252225521</v>
      </c>
      <c r="P128" s="107">
        <f t="shared" ref="P128:R128" si="48">P122/P114*10</f>
        <v>34.942528735632187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43</v>
      </c>
      <c r="X128" s="107">
        <f>X122/X114*10</f>
        <v>32.680851063829785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33.6</v>
      </c>
      <c r="C129" s="112">
        <f>C123/C115*10</f>
        <v>31.753161925978667</v>
      </c>
      <c r="D129" s="14">
        <f t="shared" si="33"/>
        <v>0.94503458113031746</v>
      </c>
      <c r="E129" s="107">
        <f>E123/E115*10</f>
        <v>33</v>
      </c>
      <c r="F129" s="107">
        <f>F123/F115*10</f>
        <v>25</v>
      </c>
      <c r="G129" s="107">
        <f>G123/G115*10</f>
        <v>33.881108888253792</v>
      </c>
      <c r="H129" s="113">
        <f t="shared" ref="H129" si="50">H123/H115*10</f>
        <v>36.761770726714431</v>
      </c>
      <c r="I129" s="113">
        <f>I123/I115*10</f>
        <v>31.066846725185684</v>
      </c>
      <c r="J129" s="113">
        <f>J123/J115*10</f>
        <v>32.000728199526669</v>
      </c>
      <c r="K129" s="107">
        <f t="shared" ref="K129:L129" si="51">K123/K115*10</f>
        <v>29.379441023211751</v>
      </c>
      <c r="L129" s="107">
        <f t="shared" si="51"/>
        <v>30.130576713819369</v>
      </c>
      <c r="M129" s="107">
        <f t="shared" ref="M129:O129" si="52">M123/M115*10</f>
        <v>29.902755267423014</v>
      </c>
      <c r="N129" s="107">
        <f t="shared" si="52"/>
        <v>31.507936507936506</v>
      </c>
      <c r="O129" s="107">
        <f t="shared" si="52"/>
        <v>31.191735953640713</v>
      </c>
      <c r="P129" s="107">
        <f t="shared" ref="P129:R129" si="53">P123/P115*10</f>
        <v>25.746381507885072</v>
      </c>
      <c r="Q129" s="107">
        <f t="shared" si="53"/>
        <v>32.086107412339103</v>
      </c>
      <c r="R129" s="107">
        <f t="shared" si="53"/>
        <v>25.647058823529413</v>
      </c>
      <c r="S129" s="107">
        <f t="shared" ref="S129:V129" si="54">S123/S115*10</f>
        <v>34.831009716941274</v>
      </c>
      <c r="T129" s="107">
        <f t="shared" si="54"/>
        <v>33.230470268169455</v>
      </c>
      <c r="U129" s="107">
        <f t="shared" si="54"/>
        <v>36.4</v>
      </c>
      <c r="V129" s="107">
        <f t="shared" si="54"/>
        <v>33.25271512113617</v>
      </c>
      <c r="W129" s="107">
        <f>W123/W115*10</f>
        <v>27.228739002932549</v>
      </c>
      <c r="X129" s="107">
        <f>X123/X115*10</f>
        <v>36.562127828503378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/>
      <c r="C130" s="112">
        <f>C124/C116*10</f>
        <v>14.422700587084149</v>
      </c>
      <c r="D130" s="15"/>
      <c r="E130" s="107">
        <f>E124/E116*10</f>
        <v>16.025641025641026</v>
      </c>
      <c r="F130" s="48"/>
      <c r="G130" s="112">
        <f>G124/G116*10</f>
        <v>11.926605504587155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7"/>
      <c r="S130" s="107"/>
      <c r="T130" s="107"/>
      <c r="U130" s="107"/>
      <c r="V130" s="107"/>
      <c r="W130" s="107"/>
      <c r="X130" s="107">
        <f>X124/X116*10</f>
        <v>14.876543209876543</v>
      </c>
      <c r="Y130" s="88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14.422700587084149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5827.9</v>
      </c>
      <c r="D133" s="14">
        <f t="shared" ref="D133:D197" si="57">C133/B133</f>
        <v>0.63651157710790729</v>
      </c>
      <c r="E133" s="45">
        <f>(E111-E132)</f>
        <v>200</v>
      </c>
      <c r="F133" s="45">
        <f t="shared" ref="F133:Y133" si="58">(F111-F132)</f>
        <v>401</v>
      </c>
      <c r="G133" s="45">
        <f t="shared" si="58"/>
        <v>109</v>
      </c>
      <c r="H133" s="45">
        <f t="shared" si="58"/>
        <v>0</v>
      </c>
      <c r="I133" s="45">
        <f t="shared" si="58"/>
        <v>686</v>
      </c>
      <c r="J133" s="45">
        <f t="shared" si="58"/>
        <v>321</v>
      </c>
      <c r="K133" s="45">
        <f t="shared" si="58"/>
        <v>216</v>
      </c>
      <c r="L133" s="45">
        <f t="shared" si="58"/>
        <v>0</v>
      </c>
      <c r="M133" s="45">
        <f t="shared" si="58"/>
        <v>260</v>
      </c>
      <c r="N133" s="45">
        <f t="shared" si="58"/>
        <v>1031</v>
      </c>
      <c r="O133" s="45">
        <f t="shared" si="58"/>
        <v>276</v>
      </c>
      <c r="P133" s="45">
        <f t="shared" si="58"/>
        <v>20</v>
      </c>
      <c r="Q133" s="45">
        <f t="shared" si="58"/>
        <v>237</v>
      </c>
      <c r="R133" s="45">
        <f t="shared" si="58"/>
        <v>373</v>
      </c>
      <c r="S133" s="45">
        <f t="shared" si="58"/>
        <v>44</v>
      </c>
      <c r="T133" s="45">
        <f t="shared" si="58"/>
        <v>470.89999999999964</v>
      </c>
      <c r="U133" s="45">
        <f t="shared" si="58"/>
        <v>0</v>
      </c>
      <c r="V133" s="45">
        <f t="shared" si="58"/>
        <v>382</v>
      </c>
      <c r="W133" s="45">
        <f t="shared" si="58"/>
        <v>713</v>
      </c>
      <c r="X133" s="45">
        <f t="shared" si="58"/>
        <v>0</v>
      </c>
      <c r="Y133" s="45">
        <f t="shared" si="58"/>
        <v>88</v>
      </c>
    </row>
    <row r="134" spans="1:26" s="11" customFormat="1" ht="30" customHeight="1" x14ac:dyDescent="0.2">
      <c r="A134" s="29" t="s">
        <v>100</v>
      </c>
      <c r="B134" s="22">
        <v>612</v>
      </c>
      <c r="C134" s="22">
        <f>SUM(E134:Y134)</f>
        <v>443</v>
      </c>
      <c r="D134" s="14">
        <f t="shared" si="57"/>
        <v>0.72385620915032678</v>
      </c>
      <c r="E134" s="135">
        <v>55</v>
      </c>
      <c r="F134" s="135">
        <v>14</v>
      </c>
      <c r="G134" s="88">
        <v>60</v>
      </c>
      <c r="H134" s="88">
        <v>17</v>
      </c>
      <c r="I134" s="88">
        <v>17</v>
      </c>
      <c r="J134" s="88">
        <v>16</v>
      </c>
      <c r="K134" s="88">
        <v>11</v>
      </c>
      <c r="L134" s="88">
        <v>54</v>
      </c>
      <c r="M134" s="88">
        <v>9</v>
      </c>
      <c r="N134" s="88">
        <v>19</v>
      </c>
      <c r="O134" s="88">
        <v>9</v>
      </c>
      <c r="P134" s="88">
        <v>10</v>
      </c>
      <c r="Q134" s="88">
        <v>30</v>
      </c>
      <c r="R134" s="88">
        <v>8</v>
      </c>
      <c r="S134" s="88">
        <v>10</v>
      </c>
      <c r="T134" s="88">
        <v>15</v>
      </c>
      <c r="U134" s="88">
        <v>31</v>
      </c>
      <c r="V134" s="88">
        <v>5</v>
      </c>
      <c r="W134" s="88">
        <v>16</v>
      </c>
      <c r="X134" s="88">
        <v>5</v>
      </c>
      <c r="Y134" s="88">
        <v>32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5158</v>
      </c>
      <c r="D136" s="14">
        <f t="shared" si="57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0</v>
      </c>
      <c r="D137" s="14" t="e">
        <f t="shared" si="57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5189.5</v>
      </c>
      <c r="D138" s="14">
        <f t="shared" si="57"/>
        <v>1.0603800572129138</v>
      </c>
      <c r="E138" s="45">
        <v>158</v>
      </c>
      <c r="F138" s="45">
        <f t="shared" ref="F138:Y138" si="60">F136-F137</f>
        <v>112</v>
      </c>
      <c r="G138" s="45">
        <f t="shared" si="60"/>
        <v>767</v>
      </c>
      <c r="H138" s="45">
        <f>377-H137</f>
        <v>377</v>
      </c>
      <c r="I138" s="45">
        <f t="shared" si="60"/>
        <v>53</v>
      </c>
      <c r="J138" s="45">
        <f t="shared" si="60"/>
        <v>143</v>
      </c>
      <c r="K138" s="45">
        <v>604.5</v>
      </c>
      <c r="L138" s="45">
        <f t="shared" si="60"/>
        <v>767</v>
      </c>
      <c r="M138" s="45">
        <f t="shared" si="60"/>
        <v>244</v>
      </c>
      <c r="N138" s="45">
        <f t="shared" si="60"/>
        <v>23</v>
      </c>
      <c r="O138" s="45">
        <v>194</v>
      </c>
      <c r="P138" s="45">
        <f t="shared" si="60"/>
        <v>315</v>
      </c>
      <c r="Q138" s="45">
        <v>14</v>
      </c>
      <c r="R138" s="45">
        <f t="shared" si="60"/>
        <v>452</v>
      </c>
      <c r="S138" s="45">
        <f t="shared" si="60"/>
        <v>157</v>
      </c>
      <c r="T138" s="45">
        <f>T136-T137</f>
        <v>61</v>
      </c>
      <c r="U138" s="45">
        <f t="shared" si="60"/>
        <v>83</v>
      </c>
      <c r="V138" s="45">
        <f>V136-V137</f>
        <v>41</v>
      </c>
      <c r="W138" s="45">
        <f>W136-W137</f>
        <v>253</v>
      </c>
      <c r="X138" s="45">
        <f t="shared" si="60"/>
        <v>371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205</v>
      </c>
      <c r="C139" s="22">
        <f t="shared" si="59"/>
        <v>368.2</v>
      </c>
      <c r="D139" s="14">
        <f t="shared" si="57"/>
        <v>1.7960975609756098</v>
      </c>
      <c r="E139" s="88">
        <v>61</v>
      </c>
      <c r="F139" s="88">
        <v>18</v>
      </c>
      <c r="G139" s="88">
        <v>5</v>
      </c>
      <c r="H139" s="88">
        <v>8</v>
      </c>
      <c r="I139" s="88"/>
      <c r="J139" s="88">
        <v>12</v>
      </c>
      <c r="K139" s="88">
        <v>147</v>
      </c>
      <c r="L139" s="88">
        <v>15</v>
      </c>
      <c r="M139" s="88">
        <v>15</v>
      </c>
      <c r="N139" s="88">
        <v>3</v>
      </c>
      <c r="O139" s="88">
        <v>4</v>
      </c>
      <c r="P139" s="88"/>
      <c r="Q139" s="88"/>
      <c r="R139" s="88">
        <v>4</v>
      </c>
      <c r="S139" s="88"/>
      <c r="T139" s="112">
        <v>0.2</v>
      </c>
      <c r="U139" s="88">
        <v>15</v>
      </c>
      <c r="V139" s="88"/>
      <c r="W139" s="88"/>
      <c r="X139" s="88">
        <v>61</v>
      </c>
      <c r="Y139" s="88"/>
    </row>
    <row r="140" spans="1:26" s="11" customFormat="1" ht="27.75" customHeight="1" x14ac:dyDescent="0.2">
      <c r="A140" s="12" t="s">
        <v>176</v>
      </c>
      <c r="B140" s="30">
        <f>B139/B136</f>
        <v>4.2155048324079784E-2</v>
      </c>
      <c r="C140" s="165">
        <f>C139/C136</f>
        <v>7.1384257464133377E-2</v>
      </c>
      <c r="D140" s="14">
        <f t="shared" si="57"/>
        <v>1.6933738734052715</v>
      </c>
      <c r="E140" s="32">
        <f>E139/E136</f>
        <v>0.32446808510638298</v>
      </c>
      <c r="F140" s="32">
        <f t="shared" ref="F140:X140" si="61">F139/F136</f>
        <v>0.16071428571428573</v>
      </c>
      <c r="G140" s="32">
        <f t="shared" si="61"/>
        <v>6.51890482398957E-3</v>
      </c>
      <c r="H140" s="32">
        <f t="shared" si="61"/>
        <v>2.2857142857142857E-2</v>
      </c>
      <c r="I140" s="32"/>
      <c r="J140" s="32">
        <f t="shared" si="61"/>
        <v>8.3916083916083919E-2</v>
      </c>
      <c r="K140" s="32">
        <f t="shared" si="61"/>
        <v>0.26923076923076922</v>
      </c>
      <c r="L140" s="32">
        <f t="shared" si="61"/>
        <v>1.955671447196871E-2</v>
      </c>
      <c r="M140" s="32">
        <f t="shared" si="61"/>
        <v>6.1475409836065573E-2</v>
      </c>
      <c r="N140" s="32">
        <f t="shared" si="61"/>
        <v>0.13043478260869565</v>
      </c>
      <c r="O140" s="32">
        <f t="shared" si="61"/>
        <v>1.8264840182648401E-2</v>
      </c>
      <c r="P140" s="32"/>
      <c r="Q140" s="32"/>
      <c r="R140" s="32">
        <f t="shared" si="61"/>
        <v>8.8495575221238937E-3</v>
      </c>
      <c r="S140" s="32"/>
      <c r="T140" s="32">
        <f t="shared" si="61"/>
        <v>3.2786885245901639E-3</v>
      </c>
      <c r="U140" s="32">
        <f t="shared" si="61"/>
        <v>0.18072289156626506</v>
      </c>
      <c r="V140" s="32"/>
      <c r="W140" s="32"/>
      <c r="X140" s="32">
        <f t="shared" si="61"/>
        <v>0.16442048517520216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3901</v>
      </c>
      <c r="C143" s="22">
        <f>SUM(E143:Y143)</f>
        <v>8460.2000000000007</v>
      </c>
      <c r="D143" s="14">
        <f t="shared" si="57"/>
        <v>2.1687259677005897</v>
      </c>
      <c r="E143" s="88">
        <v>1362</v>
      </c>
      <c r="F143" s="88">
        <v>360</v>
      </c>
      <c r="G143" s="88">
        <v>175</v>
      </c>
      <c r="H143" s="88">
        <v>148</v>
      </c>
      <c r="I143" s="88"/>
      <c r="J143" s="88">
        <v>174</v>
      </c>
      <c r="K143" s="88">
        <v>2812</v>
      </c>
      <c r="L143" s="88">
        <v>600</v>
      </c>
      <c r="M143" s="88">
        <v>300</v>
      </c>
      <c r="N143" s="88">
        <v>90</v>
      </c>
      <c r="O143" s="88">
        <v>140</v>
      </c>
      <c r="P143" s="88"/>
      <c r="Q143" s="88"/>
      <c r="R143" s="88">
        <v>54.6</v>
      </c>
      <c r="S143" s="88"/>
      <c r="T143" s="88">
        <v>3.6</v>
      </c>
      <c r="U143" s="88">
        <v>600</v>
      </c>
      <c r="V143" s="88"/>
      <c r="W143" s="88"/>
      <c r="X143" s="88">
        <v>1641</v>
      </c>
      <c r="Y143" s="88"/>
    </row>
    <row r="144" spans="1:26" s="11" customFormat="1" ht="31.15" hidden="1" customHeight="1" x14ac:dyDescent="0.2">
      <c r="A144" s="12" t="s">
        <v>52</v>
      </c>
      <c r="B144" s="166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2">E143/E142</f>
        <v>#DIV/0!</v>
      </c>
      <c r="F144" s="27" t="e">
        <f t="shared" si="62"/>
        <v>#DIV/0!</v>
      </c>
      <c r="G144" s="88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</row>
    <row r="145" spans="1:26" s="11" customFormat="1" ht="30" customHeight="1" x14ac:dyDescent="0.2">
      <c r="A145" s="29" t="s">
        <v>98</v>
      </c>
      <c r="B145" s="18">
        <v>190.4</v>
      </c>
      <c r="C145" s="18">
        <f>C143/C139*10</f>
        <v>229.77186311787077</v>
      </c>
      <c r="D145" s="14">
        <f t="shared" si="57"/>
        <v>1.2067849953669683</v>
      </c>
      <c r="E145" s="112">
        <f t="shared" ref="E145" si="63">E143/E139*10</f>
        <v>223.27868852459017</v>
      </c>
      <c r="F145" s="112">
        <f>F143/F139*10</f>
        <v>200</v>
      </c>
      <c r="G145" s="112">
        <f>G143/G139*10</f>
        <v>350</v>
      </c>
      <c r="H145" s="112">
        <f t="shared" ref="H145" si="64">H143/H139*10</f>
        <v>185</v>
      </c>
      <c r="I145" s="112"/>
      <c r="J145" s="112">
        <f t="shared" ref="J145:O145" si="65">J143/J139*10</f>
        <v>145</v>
      </c>
      <c r="K145" s="112">
        <f t="shared" si="65"/>
        <v>191.29251700680271</v>
      </c>
      <c r="L145" s="112">
        <f t="shared" si="65"/>
        <v>400</v>
      </c>
      <c r="M145" s="112">
        <f t="shared" si="65"/>
        <v>200</v>
      </c>
      <c r="N145" s="112">
        <f t="shared" si="65"/>
        <v>300</v>
      </c>
      <c r="O145" s="112">
        <f t="shared" si="65"/>
        <v>350</v>
      </c>
      <c r="P145" s="112"/>
      <c r="Q145" s="112"/>
      <c r="R145" s="112">
        <f>R143/R139*10</f>
        <v>136.5</v>
      </c>
      <c r="S145" s="112"/>
      <c r="T145" s="112">
        <f>T143/T139*10</f>
        <v>180</v>
      </c>
      <c r="U145" s="112">
        <f>U143/U139*10</f>
        <v>400</v>
      </c>
      <c r="V145" s="112"/>
      <c r="W145" s="112"/>
      <c r="X145" s="112">
        <f>X143/X139*10</f>
        <v>269.01639344262298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7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1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7"/>
        <v>0.90852390852390852</v>
      </c>
      <c r="E149" s="45">
        <f>E146</f>
        <v>25</v>
      </c>
      <c r="F149" s="45">
        <f t="shared" ref="F149:Y149" si="66">F146</f>
        <v>68</v>
      </c>
      <c r="G149" s="45">
        <f t="shared" si="66"/>
        <v>115</v>
      </c>
      <c r="H149" s="45">
        <f t="shared" si="66"/>
        <v>0.5</v>
      </c>
      <c r="I149" s="45">
        <f t="shared" si="66"/>
        <v>11</v>
      </c>
      <c r="J149" s="45">
        <f t="shared" si="66"/>
        <v>10</v>
      </c>
      <c r="K149" s="45">
        <f t="shared" si="66"/>
        <v>126</v>
      </c>
      <c r="L149" s="45">
        <f t="shared" si="66"/>
        <v>53</v>
      </c>
      <c r="M149" s="45">
        <f t="shared" si="66"/>
        <v>50</v>
      </c>
      <c r="N149" s="45">
        <f t="shared" si="66"/>
        <v>4</v>
      </c>
      <c r="O149" s="45">
        <f t="shared" si="66"/>
        <v>54</v>
      </c>
      <c r="P149" s="45">
        <f t="shared" si="66"/>
        <v>103</v>
      </c>
      <c r="Q149" s="45">
        <f t="shared" si="66"/>
        <v>0</v>
      </c>
      <c r="R149" s="45">
        <f t="shared" si="66"/>
        <v>1</v>
      </c>
      <c r="S149" s="45">
        <f t="shared" si="66"/>
        <v>31</v>
      </c>
      <c r="T149" s="45">
        <f t="shared" si="66"/>
        <v>9</v>
      </c>
      <c r="U149" s="45">
        <f t="shared" si="66"/>
        <v>0</v>
      </c>
      <c r="V149" s="45">
        <f t="shared" si="66"/>
        <v>0</v>
      </c>
      <c r="W149" s="45">
        <f t="shared" si="66"/>
        <v>95</v>
      </c>
      <c r="X149" s="45">
        <f t="shared" si="66"/>
        <v>95</v>
      </c>
      <c r="Y149" s="45">
        <f t="shared" si="66"/>
        <v>1</v>
      </c>
    </row>
    <row r="150" spans="1:26" s="11" customFormat="1" ht="30" customHeight="1" outlineLevel="1" x14ac:dyDescent="0.2">
      <c r="A150" s="49" t="s">
        <v>167</v>
      </c>
      <c r="B150" s="22">
        <v>66</v>
      </c>
      <c r="C150" s="22">
        <f t="shared" si="59"/>
        <v>62.9</v>
      </c>
      <c r="D150" s="14">
        <f t="shared" si="57"/>
        <v>0.95303030303030301</v>
      </c>
      <c r="E150" s="88">
        <v>9</v>
      </c>
      <c r="F150" s="88"/>
      <c r="G150" s="88"/>
      <c r="H150" s="88"/>
      <c r="I150" s="88"/>
      <c r="J150" s="88"/>
      <c r="K150" s="88">
        <v>35</v>
      </c>
      <c r="L150" s="88"/>
      <c r="M150" s="88">
        <v>3</v>
      </c>
      <c r="N150" s="88">
        <v>2</v>
      </c>
      <c r="O150" s="88"/>
      <c r="P150" s="88"/>
      <c r="Q150" s="88"/>
      <c r="R150" s="88"/>
      <c r="S150" s="88"/>
      <c r="T150" s="88">
        <v>3.3</v>
      </c>
      <c r="U150" s="88"/>
      <c r="V150" s="88"/>
      <c r="W150" s="88"/>
      <c r="X150" s="88">
        <v>10.6</v>
      </c>
      <c r="Y150" s="88"/>
    </row>
    <row r="151" spans="1:26" s="11" customFormat="1" ht="30" customHeight="1" x14ac:dyDescent="0.2">
      <c r="A151" s="12" t="s">
        <v>176</v>
      </c>
      <c r="B151" s="30">
        <f>B150/B149</f>
        <v>6.8607068607068611E-2</v>
      </c>
      <c r="C151" s="165">
        <f>C150/C149</f>
        <v>7.1967963386727687E-2</v>
      </c>
      <c r="D151" s="14">
        <f t="shared" si="57"/>
        <v>1.0489875875459398</v>
      </c>
      <c r="E151" s="27">
        <f>E150/E149</f>
        <v>0.36</v>
      </c>
      <c r="F151" s="27"/>
      <c r="G151" s="27"/>
      <c r="H151" s="27"/>
      <c r="I151" s="27"/>
      <c r="J151" s="27"/>
      <c r="K151" s="27">
        <f t="shared" ref="K151:X151" si="67">K150/K149</f>
        <v>0.27777777777777779</v>
      </c>
      <c r="L151" s="27"/>
      <c r="M151" s="27">
        <f t="shared" si="67"/>
        <v>0.06</v>
      </c>
      <c r="N151" s="27">
        <f t="shared" si="67"/>
        <v>0.5</v>
      </c>
      <c r="O151" s="27"/>
      <c r="P151" s="27"/>
      <c r="Q151" s="27"/>
      <c r="R151" s="27"/>
      <c r="S151" s="27"/>
      <c r="T151" s="27">
        <f t="shared" si="67"/>
        <v>0.36666666666666664</v>
      </c>
      <c r="U151" s="27"/>
      <c r="V151" s="27"/>
      <c r="W151" s="27"/>
      <c r="X151" s="27">
        <f t="shared" si="67"/>
        <v>0.11157894736842106</v>
      </c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1965</v>
      </c>
      <c r="C153" s="22">
        <f t="shared" si="59"/>
        <v>2776</v>
      </c>
      <c r="D153" s="14">
        <f t="shared" si="57"/>
        <v>1.4127226463104325</v>
      </c>
      <c r="E153" s="88">
        <v>162</v>
      </c>
      <c r="F153" s="88"/>
      <c r="G153" s="88"/>
      <c r="H153" s="88"/>
      <c r="I153" s="88"/>
      <c r="J153" s="88"/>
      <c r="K153" s="88">
        <v>2360</v>
      </c>
      <c r="L153" s="88"/>
      <c r="M153" s="88">
        <v>75</v>
      </c>
      <c r="N153" s="88">
        <v>4</v>
      </c>
      <c r="O153" s="88"/>
      <c r="P153" s="88"/>
      <c r="Q153" s="88"/>
      <c r="R153" s="88"/>
      <c r="S153" s="88"/>
      <c r="T153" s="88">
        <v>97</v>
      </c>
      <c r="U153" s="88"/>
      <c r="V153" s="88"/>
      <c r="W153" s="88"/>
      <c r="X153" s="88">
        <v>78</v>
      </c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8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301.8</v>
      </c>
      <c r="C155" s="18">
        <f>C153/C150*10</f>
        <v>441.33545310015899</v>
      </c>
      <c r="D155" s="14">
        <f t="shared" si="57"/>
        <v>1.4623441123265706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9">K153/K150*10</f>
        <v>674.28571428571433</v>
      </c>
      <c r="L155" s="52"/>
      <c r="M155" s="52">
        <f>M153/M150*10</f>
        <v>250</v>
      </c>
      <c r="N155" s="52">
        <f>N153/N150*10</f>
        <v>20</v>
      </c>
      <c r="O155" s="52"/>
      <c r="P155" s="52"/>
      <c r="Q155" s="52"/>
      <c r="R155" s="52"/>
      <c r="S155" s="52"/>
      <c r="T155" s="52">
        <f>T153/T150*10</f>
        <v>293.93939393939394</v>
      </c>
      <c r="U155" s="52"/>
      <c r="V155" s="52"/>
      <c r="W155" s="52"/>
      <c r="X155" s="52">
        <f>X153/X150*10</f>
        <v>73.584905660377359</v>
      </c>
      <c r="Y155" s="52"/>
    </row>
    <row r="156" spans="1:26" s="11" customFormat="1" ht="30" hidden="1" customHeight="1" x14ac:dyDescent="0.2">
      <c r="A156" s="80" t="s">
        <v>96</v>
      </c>
      <c r="B156" s="81">
        <f>B149-B150</f>
        <v>896</v>
      </c>
      <c r="C156" s="18">
        <f t="shared" si="59"/>
        <v>788.6</v>
      </c>
      <c r="D156" s="14">
        <f t="shared" si="57"/>
        <v>0.88013392857142858</v>
      </c>
      <c r="E156" s="115">
        <f>E149-E150</f>
        <v>16</v>
      </c>
      <c r="F156" s="115">
        <f t="shared" ref="F156:Y156" si="70">F149-F150</f>
        <v>68</v>
      </c>
      <c r="G156" s="115">
        <f>G149-G150</f>
        <v>115</v>
      </c>
      <c r="H156" s="115">
        <f>H149-H150</f>
        <v>0.5</v>
      </c>
      <c r="I156" s="115">
        <f t="shared" si="70"/>
        <v>11</v>
      </c>
      <c r="J156" s="115">
        <f t="shared" si="70"/>
        <v>10</v>
      </c>
      <c r="K156" s="115">
        <f t="shared" si="70"/>
        <v>91</v>
      </c>
      <c r="L156" s="115">
        <f t="shared" si="70"/>
        <v>53</v>
      </c>
      <c r="M156" s="115">
        <f t="shared" si="70"/>
        <v>47</v>
      </c>
      <c r="N156" s="115">
        <f t="shared" si="70"/>
        <v>2</v>
      </c>
      <c r="O156" s="115">
        <f t="shared" si="70"/>
        <v>54</v>
      </c>
      <c r="P156" s="115">
        <f t="shared" si="70"/>
        <v>103</v>
      </c>
      <c r="Q156" s="115">
        <f t="shared" si="70"/>
        <v>0</v>
      </c>
      <c r="R156" s="115">
        <f t="shared" si="70"/>
        <v>1</v>
      </c>
      <c r="S156" s="115">
        <f t="shared" si="70"/>
        <v>31</v>
      </c>
      <c r="T156" s="115">
        <f t="shared" si="70"/>
        <v>5.7</v>
      </c>
      <c r="U156" s="115">
        <f t="shared" si="70"/>
        <v>0</v>
      </c>
      <c r="V156" s="115">
        <f t="shared" si="70"/>
        <v>0</v>
      </c>
      <c r="W156" s="115">
        <f t="shared" si="70"/>
        <v>95</v>
      </c>
      <c r="X156" s="115">
        <f t="shared" si="70"/>
        <v>84.4</v>
      </c>
      <c r="Y156" s="115">
        <f t="shared" si="70"/>
        <v>1</v>
      </c>
      <c r="Z156" s="121"/>
    </row>
    <row r="157" spans="1:26" s="11" customFormat="1" ht="30" customHeight="1" outlineLevel="1" x14ac:dyDescent="0.2">
      <c r="A157" s="49" t="s">
        <v>168</v>
      </c>
      <c r="B157" s="22">
        <v>416</v>
      </c>
      <c r="C157" s="18">
        <f>SUM(E157:Y157)</f>
        <v>653.4</v>
      </c>
      <c r="D157" s="14">
        <f t="shared" si="57"/>
        <v>1.5706730769230768</v>
      </c>
      <c r="E157" s="34"/>
      <c r="F157" s="33"/>
      <c r="G157" s="51">
        <v>577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4180</v>
      </c>
      <c r="C158" s="18">
        <f t="shared" ref="C158:C192" si="71">SUM(E158:Y158)</f>
        <v>7701.5</v>
      </c>
      <c r="D158" s="14">
        <f t="shared" si="57"/>
        <v>1.8424641148325358</v>
      </c>
      <c r="E158" s="34"/>
      <c r="F158" s="33"/>
      <c r="G158" s="33">
        <v>6950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2.5</v>
      </c>
    </row>
    <row r="159" spans="1:26" s="11" customFormat="1" ht="30" customHeight="1" x14ac:dyDescent="0.2">
      <c r="A159" s="29" t="s">
        <v>98</v>
      </c>
      <c r="B159" s="53">
        <f>B158/B157*10</f>
        <v>100.48076923076923</v>
      </c>
      <c r="C159" s="18">
        <f>C158/C157*10</f>
        <v>117.86807468625652</v>
      </c>
      <c r="D159" s="14">
        <f t="shared" si="57"/>
        <v>1.1730411260641798</v>
      </c>
      <c r="E159" s="34"/>
      <c r="F159" s="52"/>
      <c r="G159" s="52">
        <f>G158/G157*10</f>
        <v>120.45060658578856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52">
        <f>Y158/Y157*10</f>
        <v>5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>
        <v>4</v>
      </c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1"/>
        <v>0</v>
      </c>
      <c r="D161" s="14"/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1"/>
        <v>0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7"/>
        <v>0.95895747599451309</v>
      </c>
      <c r="E163" s="51">
        <f>E160</f>
        <v>3136</v>
      </c>
      <c r="F163" s="51">
        <f t="shared" ref="F163:Y163" si="72">F160</f>
        <v>1250</v>
      </c>
      <c r="G163" s="51">
        <f t="shared" si="72"/>
        <v>1568</v>
      </c>
      <c r="H163" s="51">
        <f t="shared" si="72"/>
        <v>1956</v>
      </c>
      <c r="I163" s="51">
        <f t="shared" si="72"/>
        <v>1010</v>
      </c>
      <c r="J163" s="51">
        <f t="shared" si="72"/>
        <v>5071</v>
      </c>
      <c r="K163" s="51">
        <f t="shared" si="72"/>
        <v>806</v>
      </c>
      <c r="L163" s="51">
        <f t="shared" si="72"/>
        <v>1329</v>
      </c>
      <c r="M163" s="51">
        <f t="shared" si="72"/>
        <v>1589</v>
      </c>
      <c r="N163" s="51">
        <f t="shared" si="72"/>
        <v>671</v>
      </c>
      <c r="O163" s="51">
        <f t="shared" si="72"/>
        <v>4</v>
      </c>
      <c r="P163" s="51">
        <f t="shared" si="72"/>
        <v>733</v>
      </c>
      <c r="Q163" s="51">
        <f t="shared" si="72"/>
        <v>4000</v>
      </c>
      <c r="R163" s="51">
        <f t="shared" si="72"/>
        <v>836</v>
      </c>
      <c r="S163" s="51">
        <f t="shared" si="72"/>
        <v>1926</v>
      </c>
      <c r="T163" s="51">
        <f t="shared" si="72"/>
        <v>2608</v>
      </c>
      <c r="U163" s="51">
        <f t="shared" si="72"/>
        <v>2550</v>
      </c>
      <c r="V163" s="51">
        <f t="shared" si="72"/>
        <v>249</v>
      </c>
      <c r="W163" s="51">
        <f t="shared" si="72"/>
        <v>1228</v>
      </c>
      <c r="X163" s="51">
        <f t="shared" si="72"/>
        <v>1567</v>
      </c>
      <c r="Y163" s="51">
        <f t="shared" si="72"/>
        <v>368</v>
      </c>
    </row>
    <row r="164" spans="1:26" s="11" customFormat="1" ht="30" customHeight="1" x14ac:dyDescent="0.2">
      <c r="A164" s="29" t="s">
        <v>214</v>
      </c>
      <c r="B164" s="22">
        <v>5532</v>
      </c>
      <c r="C164" s="22">
        <f>SUM(E164:Y164)</f>
        <v>10949.7</v>
      </c>
      <c r="D164" s="14">
        <f t="shared" si="57"/>
        <v>1.9793383947939265</v>
      </c>
      <c r="E164" s="114"/>
      <c r="F164" s="148">
        <f>F169+F172+F189+F175+F184</f>
        <v>45</v>
      </c>
      <c r="G164" s="114">
        <f>G169+G172+G189+G175+G184</f>
        <v>150</v>
      </c>
      <c r="H164" s="148">
        <f>H169+H172+H189+H175</f>
        <v>1042</v>
      </c>
      <c r="I164" s="148">
        <f>I169+I172+I189+I175</f>
        <v>874</v>
      </c>
      <c r="J164" s="148">
        <f>J169+J189+J184+J172</f>
        <v>2612</v>
      </c>
      <c r="K164" s="148">
        <f>K169+K172+K189+K175</f>
        <v>336</v>
      </c>
      <c r="L164" s="148">
        <f>L169+L172+L189+L175</f>
        <v>579</v>
      </c>
      <c r="M164" s="148">
        <f>M169+M172+M189+M175</f>
        <v>1545</v>
      </c>
      <c r="N164" s="148">
        <f t="shared" ref="N164" si="73">N169+N172+N189+N175+N178+N184</f>
        <v>243</v>
      </c>
      <c r="O164" s="148"/>
      <c r="P164" s="148">
        <f t="shared" ref="P164:Y164" si="74">P169+P172+P189+P175+P178+P184</f>
        <v>143</v>
      </c>
      <c r="Q164" s="148">
        <f t="shared" ref="Q164:T164" si="75">Q169+Q172+Q189+Q175+Q178+Q184</f>
        <v>280</v>
      </c>
      <c r="R164" s="148">
        <f t="shared" si="75"/>
        <v>513</v>
      </c>
      <c r="S164" s="148">
        <f t="shared" si="75"/>
        <v>60</v>
      </c>
      <c r="T164" s="148">
        <f t="shared" si="75"/>
        <v>690</v>
      </c>
      <c r="U164" s="148"/>
      <c r="V164" s="148"/>
      <c r="W164" s="148">
        <f t="shared" si="74"/>
        <v>729</v>
      </c>
      <c r="X164" s="148">
        <f t="shared" si="74"/>
        <v>1008.7</v>
      </c>
      <c r="Y164" s="148">
        <f t="shared" si="74"/>
        <v>100</v>
      </c>
    </row>
    <row r="165" spans="1:26" s="11" customFormat="1" ht="30" customHeight="1" x14ac:dyDescent="0.2">
      <c r="A165" s="12" t="s">
        <v>176</v>
      </c>
      <c r="B165" s="165">
        <f>B164/B160</f>
        <v>0.15176954732510289</v>
      </c>
      <c r="C165" s="165">
        <f>C164/C160</f>
        <v>0.31326028494592895</v>
      </c>
      <c r="D165" s="14">
        <f t="shared" si="57"/>
        <v>2.06405231133028</v>
      </c>
      <c r="E165" s="32"/>
      <c r="F165" s="32">
        <f t="shared" ref="F165:Y165" si="76">F164/F163</f>
        <v>3.5999999999999997E-2</v>
      </c>
      <c r="G165" s="32">
        <f t="shared" si="76"/>
        <v>9.5663265306122444E-2</v>
      </c>
      <c r="H165" s="32">
        <f t="shared" si="76"/>
        <v>0.53271983640081799</v>
      </c>
      <c r="I165" s="32">
        <f t="shared" si="76"/>
        <v>0.86534653465346534</v>
      </c>
      <c r="J165" s="32">
        <f t="shared" si="76"/>
        <v>0.51508578189706178</v>
      </c>
      <c r="K165" s="32">
        <f t="shared" si="76"/>
        <v>0.41687344913151364</v>
      </c>
      <c r="L165" s="32">
        <f t="shared" si="76"/>
        <v>0.43566591422121898</v>
      </c>
      <c r="M165" s="32">
        <f t="shared" si="76"/>
        <v>0.97230962869729387</v>
      </c>
      <c r="N165" s="32">
        <f t="shared" si="76"/>
        <v>0.36214605067064082</v>
      </c>
      <c r="O165" s="32"/>
      <c r="P165" s="32">
        <f t="shared" si="76"/>
        <v>0.19508867667121418</v>
      </c>
      <c r="Q165" s="32">
        <f t="shared" si="76"/>
        <v>7.0000000000000007E-2</v>
      </c>
      <c r="R165" s="32">
        <f t="shared" si="76"/>
        <v>0.61363636363636365</v>
      </c>
      <c r="S165" s="32">
        <f t="shared" si="76"/>
        <v>3.1152647975077882E-2</v>
      </c>
      <c r="T165" s="32">
        <f t="shared" si="76"/>
        <v>0.26457055214723929</v>
      </c>
      <c r="U165" s="32"/>
      <c r="V165" s="32"/>
      <c r="W165" s="32">
        <f t="shared" si="76"/>
        <v>0.59364820846905542</v>
      </c>
      <c r="X165" s="32">
        <f t="shared" si="76"/>
        <v>0.6437141033822591</v>
      </c>
      <c r="Y165" s="32">
        <f t="shared" si="76"/>
        <v>0.27173913043478259</v>
      </c>
    </row>
    <row r="166" spans="1:26" s="11" customFormat="1" ht="31.5" customHeight="1" x14ac:dyDescent="0.2">
      <c r="A166" s="104" t="s">
        <v>215</v>
      </c>
      <c r="B166" s="22">
        <v>6496</v>
      </c>
      <c r="C166" s="22">
        <f>SUM(E166:Y166)</f>
        <v>12300.7</v>
      </c>
      <c r="D166" s="14">
        <f t="shared" si="57"/>
        <v>1.8935806650246307</v>
      </c>
      <c r="E166" s="51"/>
      <c r="F166" s="51">
        <f t="shared" ref="F166" si="77">F170+F173+F176+F190+F179+F185</f>
        <v>45</v>
      </c>
      <c r="G166" s="51">
        <f t="shared" ref="G166:Y166" si="78">G170+G173+G176+G190+G179+G185</f>
        <v>225</v>
      </c>
      <c r="H166" s="51">
        <v>893</v>
      </c>
      <c r="I166" s="51">
        <f t="shared" si="78"/>
        <v>866</v>
      </c>
      <c r="J166" s="51">
        <f>J170+J173+J176+J190+J179+J185</f>
        <v>3206</v>
      </c>
      <c r="K166" s="51">
        <f t="shared" si="78"/>
        <v>247</v>
      </c>
      <c r="L166" s="51">
        <f t="shared" ref="L166" si="79">L170+L173+L176+L190+L179+L185</f>
        <v>752.7</v>
      </c>
      <c r="M166" s="51">
        <f t="shared" si="78"/>
        <v>852</v>
      </c>
      <c r="N166" s="51">
        <f t="shared" ref="N166" si="80">N170+N173+N176+N190+N179+N185</f>
        <v>220</v>
      </c>
      <c r="O166" s="51"/>
      <c r="P166" s="51">
        <f t="shared" si="78"/>
        <v>143</v>
      </c>
      <c r="Q166" s="51">
        <v>580</v>
      </c>
      <c r="R166" s="51">
        <f t="shared" ref="R166:T166" si="81">R170+R173+R176+R190+R179+R185</f>
        <v>732</v>
      </c>
      <c r="S166" s="51">
        <f t="shared" si="81"/>
        <v>27</v>
      </c>
      <c r="T166" s="51">
        <f t="shared" si="81"/>
        <v>428</v>
      </c>
      <c r="U166" s="51"/>
      <c r="V166" s="51"/>
      <c r="W166" s="51">
        <f t="shared" si="78"/>
        <v>892</v>
      </c>
      <c r="X166" s="51">
        <f t="shared" si="78"/>
        <v>2092</v>
      </c>
      <c r="Y166" s="51">
        <f t="shared" si="78"/>
        <v>100</v>
      </c>
    </row>
    <row r="167" spans="1:26" s="11" customFormat="1" ht="30" customHeight="1" x14ac:dyDescent="0.2">
      <c r="A167" s="29" t="s">
        <v>98</v>
      </c>
      <c r="B167" s="53">
        <f>B166/B164*10</f>
        <v>11.742588575560376</v>
      </c>
      <c r="C167" s="18">
        <f>C166/C164*10</f>
        <v>11.233823757728523</v>
      </c>
      <c r="D167" s="14">
        <f t="shared" si="57"/>
        <v>0.95667353798882682</v>
      </c>
      <c r="E167" s="52"/>
      <c r="F167" s="52">
        <f t="shared" ref="F167" si="82">F166/F164*10</f>
        <v>10</v>
      </c>
      <c r="G167" s="52">
        <f t="shared" ref="G167:X167" si="83">G166/G164*10</f>
        <v>15</v>
      </c>
      <c r="H167" s="52">
        <f t="shared" si="83"/>
        <v>8.5700575815738969</v>
      </c>
      <c r="I167" s="52">
        <f t="shared" si="83"/>
        <v>9.9084668192219674</v>
      </c>
      <c r="J167" s="52">
        <f t="shared" si="83"/>
        <v>12.274119448698315</v>
      </c>
      <c r="K167" s="52">
        <f t="shared" si="83"/>
        <v>7.3511904761904763</v>
      </c>
      <c r="L167" s="52">
        <f t="shared" ref="L167" si="84">L166/L164*10</f>
        <v>13</v>
      </c>
      <c r="M167" s="52">
        <f t="shared" si="83"/>
        <v>5.5145631067961167</v>
      </c>
      <c r="N167" s="52">
        <f t="shared" ref="N167" si="85">N166/N164*10</f>
        <v>9.0534979423868318</v>
      </c>
      <c r="O167" s="52"/>
      <c r="P167" s="52">
        <f t="shared" si="83"/>
        <v>10</v>
      </c>
      <c r="Q167" s="52">
        <f t="shared" ref="Q167:T167" si="86">Q166/Q164*10</f>
        <v>20.714285714285715</v>
      </c>
      <c r="R167" s="52">
        <f t="shared" si="86"/>
        <v>14.269005847953215</v>
      </c>
      <c r="S167" s="52">
        <f t="shared" si="86"/>
        <v>4.5</v>
      </c>
      <c r="T167" s="52">
        <f t="shared" si="86"/>
        <v>6.2028985507246386</v>
      </c>
      <c r="U167" s="52"/>
      <c r="V167" s="52"/>
      <c r="W167" s="52">
        <f t="shared" si="83"/>
        <v>12.235939643347052</v>
      </c>
      <c r="X167" s="52">
        <f t="shared" si="83"/>
        <v>20.739565777733716</v>
      </c>
      <c r="Y167" s="52">
        <f t="shared" ref="Y167" si="87">Y166/Y164*10</f>
        <v>10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1"/>
        <v>23505.3</v>
      </c>
      <c r="D168" s="14" t="e">
        <f t="shared" si="57"/>
        <v>#DIV/0!</v>
      </c>
      <c r="E168" s="115">
        <f t="shared" ref="E168:U168" si="88">E163-E164</f>
        <v>3136</v>
      </c>
      <c r="F168" s="115">
        <f t="shared" si="88"/>
        <v>1205</v>
      </c>
      <c r="G168" s="115">
        <f>G163-G164</f>
        <v>1418</v>
      </c>
      <c r="H168" s="115">
        <f>H163-H164</f>
        <v>914</v>
      </c>
      <c r="I168" s="115">
        <f t="shared" si="88"/>
        <v>136</v>
      </c>
      <c r="J168" s="115">
        <f t="shared" si="88"/>
        <v>2459</v>
      </c>
      <c r="K168" s="115">
        <f t="shared" si="88"/>
        <v>470</v>
      </c>
      <c r="L168" s="115">
        <f t="shared" si="88"/>
        <v>750</v>
      </c>
      <c r="M168" s="115">
        <f t="shared" si="88"/>
        <v>44</v>
      </c>
      <c r="N168" s="115">
        <f t="shared" si="88"/>
        <v>428</v>
      </c>
      <c r="O168" s="115">
        <f t="shared" si="88"/>
        <v>4</v>
      </c>
      <c r="P168" s="115">
        <f t="shared" si="88"/>
        <v>590</v>
      </c>
      <c r="Q168" s="115">
        <f t="shared" si="88"/>
        <v>3720</v>
      </c>
      <c r="R168" s="115">
        <f>R163-R164</f>
        <v>323</v>
      </c>
      <c r="S168" s="115">
        <f t="shared" si="88"/>
        <v>1866</v>
      </c>
      <c r="T168" s="115">
        <f t="shared" si="88"/>
        <v>1918</v>
      </c>
      <c r="U168" s="115">
        <f t="shared" si="88"/>
        <v>2550</v>
      </c>
      <c r="V168" s="115">
        <f>V160-V164</f>
        <v>249</v>
      </c>
      <c r="W168" s="115">
        <f>W163-W164</f>
        <v>499</v>
      </c>
      <c r="X168" s="115">
        <f>X163-X164</f>
        <v>558.29999999999995</v>
      </c>
      <c r="Y168" s="115">
        <f>Y163-Y164</f>
        <v>268</v>
      </c>
      <c r="Z168" s="120"/>
    </row>
    <row r="169" spans="1:26" s="106" customFormat="1" ht="30" customHeight="1" x14ac:dyDescent="0.2">
      <c r="A169" s="49" t="s">
        <v>111</v>
      </c>
      <c r="B169" s="24">
        <v>2167</v>
      </c>
      <c r="C169" s="88">
        <f t="shared" si="71"/>
        <v>4620.7</v>
      </c>
      <c r="D169" s="14">
        <f t="shared" si="57"/>
        <v>2.1323027226580527</v>
      </c>
      <c r="E169" s="33"/>
      <c r="F169" s="33"/>
      <c r="G169" s="33">
        <v>150</v>
      </c>
      <c r="H169" s="33">
        <v>50</v>
      </c>
      <c r="I169" s="33"/>
      <c r="J169" s="33">
        <v>1445</v>
      </c>
      <c r="K169" s="33"/>
      <c r="L169" s="33">
        <v>579</v>
      </c>
      <c r="M169" s="33"/>
      <c r="N169" s="33"/>
      <c r="O169" s="33"/>
      <c r="P169" s="33">
        <v>143</v>
      </c>
      <c r="Q169" s="33"/>
      <c r="R169" s="33">
        <v>513</v>
      </c>
      <c r="S169" s="33">
        <v>60</v>
      </c>
      <c r="T169" s="33"/>
      <c r="U169" s="33"/>
      <c r="V169" s="33"/>
      <c r="W169" s="33">
        <v>729</v>
      </c>
      <c r="X169" s="43">
        <v>851.7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3312</v>
      </c>
      <c r="C170" s="88">
        <f t="shared" si="71"/>
        <v>6588.7</v>
      </c>
      <c r="D170" s="14">
        <f t="shared" si="57"/>
        <v>1.9893417874396135</v>
      </c>
      <c r="E170" s="151"/>
      <c r="F170" s="88"/>
      <c r="G170" s="88">
        <v>225</v>
      </c>
      <c r="H170" s="88">
        <v>30</v>
      </c>
      <c r="I170" s="88"/>
      <c r="J170" s="88">
        <v>1806</v>
      </c>
      <c r="K170" s="88"/>
      <c r="L170" s="105">
        <v>752.7</v>
      </c>
      <c r="M170" s="105"/>
      <c r="N170" s="146"/>
      <c r="O170" s="151"/>
      <c r="P170" s="151">
        <v>143</v>
      </c>
      <c r="Q170" s="105"/>
      <c r="R170" s="105">
        <v>732</v>
      </c>
      <c r="S170" s="105">
        <v>27</v>
      </c>
      <c r="T170" s="105"/>
      <c r="U170" s="105"/>
      <c r="V170" s="105"/>
      <c r="W170" s="105">
        <v>892</v>
      </c>
      <c r="X170" s="105">
        <v>1881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15.28380249192432</v>
      </c>
      <c r="C171" s="112">
        <f>C170/C169*10</f>
        <v>14.259094942324758</v>
      </c>
      <c r="D171" s="14">
        <f t="shared" si="57"/>
        <v>0.93295467210198524</v>
      </c>
      <c r="E171" s="52"/>
      <c r="F171" s="52"/>
      <c r="G171" s="52">
        <f>G170/G169*10</f>
        <v>15</v>
      </c>
      <c r="H171" s="52">
        <f>H170/H169*10</f>
        <v>6</v>
      </c>
      <c r="I171" s="52"/>
      <c r="J171" s="52">
        <f>J170/J169*10</f>
        <v>12.498269896193772</v>
      </c>
      <c r="K171" s="52"/>
      <c r="L171" s="52">
        <f>L170/L169*10</f>
        <v>13</v>
      </c>
      <c r="M171" s="52"/>
      <c r="N171" s="52"/>
      <c r="O171" s="52"/>
      <c r="P171" s="52">
        <f>P170/P169*10</f>
        <v>10</v>
      </c>
      <c r="Q171" s="52"/>
      <c r="R171" s="52">
        <f>R170/R169*10</f>
        <v>14.269005847953215</v>
      </c>
      <c r="S171" s="52">
        <f>S170/S169*10</f>
        <v>4.5</v>
      </c>
      <c r="T171" s="52"/>
      <c r="U171" s="52"/>
      <c r="V171" s="52"/>
      <c r="W171" s="52">
        <f>W170/W169*10</f>
        <v>12.235939643347052</v>
      </c>
      <c r="X171" s="52">
        <f>X170/X169*10</f>
        <v>22.085241282141599</v>
      </c>
      <c r="Y171" s="24">
        <f>Y170/Y169*10</f>
        <v>10</v>
      </c>
    </row>
    <row r="172" spans="1:26" s="11" customFormat="1" ht="30" customHeight="1" x14ac:dyDescent="0.2">
      <c r="A172" s="49" t="s">
        <v>174</v>
      </c>
      <c r="B172" s="24">
        <v>2990</v>
      </c>
      <c r="C172" s="88">
        <f t="shared" si="71"/>
        <v>6019</v>
      </c>
      <c r="D172" s="14">
        <f t="shared" si="57"/>
        <v>2.0130434782608697</v>
      </c>
      <c r="E172" s="33"/>
      <c r="F172" s="33">
        <v>45</v>
      </c>
      <c r="G172" s="33"/>
      <c r="H172" s="33">
        <v>992</v>
      </c>
      <c r="I172" s="33">
        <v>874</v>
      </c>
      <c r="J172" s="33">
        <v>1167</v>
      </c>
      <c r="K172" s="33">
        <v>336</v>
      </c>
      <c r="L172" s="33"/>
      <c r="M172" s="33">
        <v>1545</v>
      </c>
      <c r="N172" s="33">
        <v>243</v>
      </c>
      <c r="O172" s="33"/>
      <c r="P172" s="33"/>
      <c r="Q172" s="33">
        <v>80</v>
      </c>
      <c r="R172" s="33"/>
      <c r="S172" s="33"/>
      <c r="T172" s="24">
        <v>690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2722</v>
      </c>
      <c r="C173" s="88">
        <f t="shared" si="71"/>
        <v>5037</v>
      </c>
      <c r="D173" s="14">
        <f t="shared" si="57"/>
        <v>1.8504775900073476</v>
      </c>
      <c r="E173" s="33"/>
      <c r="F173" s="24">
        <v>45</v>
      </c>
      <c r="G173" s="24"/>
      <c r="H173" s="24">
        <v>893</v>
      </c>
      <c r="I173" s="24">
        <v>866</v>
      </c>
      <c r="J173" s="24">
        <v>1400</v>
      </c>
      <c r="K173" s="24">
        <v>247</v>
      </c>
      <c r="L173" s="34"/>
      <c r="M173" s="34">
        <v>852</v>
      </c>
      <c r="N173" s="24">
        <v>220</v>
      </c>
      <c r="O173" s="32"/>
      <c r="P173" s="34"/>
      <c r="Q173" s="34">
        <v>40</v>
      </c>
      <c r="R173" s="34"/>
      <c r="S173" s="34"/>
      <c r="T173" s="24">
        <v>428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9.103678929765886</v>
      </c>
      <c r="C174" s="112">
        <f>C173/C172*10</f>
        <v>8.3684997507891676</v>
      </c>
      <c r="D174" s="14">
        <f t="shared" si="57"/>
        <v>0.91924372721747294</v>
      </c>
      <c r="E174" s="48"/>
      <c r="F174" s="48">
        <f>F173/F172*10</f>
        <v>10</v>
      </c>
      <c r="G174" s="48"/>
      <c r="H174" s="48">
        <f>H173/H172*10</f>
        <v>9.002016129032258</v>
      </c>
      <c r="I174" s="48">
        <f>I173/I172*10</f>
        <v>9.9084668192219674</v>
      </c>
      <c r="J174" s="48">
        <f>J173/J172*10</f>
        <v>11.996572407883461</v>
      </c>
      <c r="K174" s="48">
        <f>K173/K172*10</f>
        <v>7.3511904761904763</v>
      </c>
      <c r="L174" s="48"/>
      <c r="M174" s="48">
        <f>M173/M172*10</f>
        <v>5.5145631067961167</v>
      </c>
      <c r="N174" s="48">
        <f>N173/N172*10</f>
        <v>9.0534979423868318</v>
      </c>
      <c r="O174" s="48"/>
      <c r="P174" s="48"/>
      <c r="Q174" s="48">
        <f>Q173/Q172*10</f>
        <v>5</v>
      </c>
      <c r="R174" s="48"/>
      <c r="S174" s="48"/>
      <c r="T174" s="48">
        <f>T173/T172*10</f>
        <v>6.2028985507246386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hidden="1" customHeight="1" x14ac:dyDescent="0.2">
      <c r="A175" s="49" t="s">
        <v>199</v>
      </c>
      <c r="B175" s="47">
        <v>243</v>
      </c>
      <c r="C175" s="18">
        <f t="shared" si="71"/>
        <v>0</v>
      </c>
      <c r="D175" s="14">
        <f t="shared" si="57"/>
        <v>0</v>
      </c>
      <c r="E175" s="48"/>
      <c r="F175" s="48"/>
      <c r="G175" s="48"/>
      <c r="H175" s="48"/>
      <c r="I175" s="24"/>
      <c r="J175" s="48"/>
      <c r="K175" s="48"/>
      <c r="L175" s="48"/>
      <c r="M175" s="48"/>
      <c r="N175" s="48"/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hidden="1" customHeight="1" x14ac:dyDescent="0.2">
      <c r="A176" s="29" t="s">
        <v>200</v>
      </c>
      <c r="B176" s="47">
        <v>419</v>
      </c>
      <c r="C176" s="18">
        <f t="shared" si="71"/>
        <v>0</v>
      </c>
      <c r="D176" s="14">
        <f t="shared" si="57"/>
        <v>0</v>
      </c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24"/>
      <c r="T176" s="24"/>
      <c r="U176" s="24"/>
      <c r="V176" s="48"/>
      <c r="W176" s="48"/>
      <c r="X176" s="48"/>
      <c r="Y176" s="24"/>
    </row>
    <row r="177" spans="1:25" s="11" customFormat="1" ht="30" hidden="1" customHeight="1" x14ac:dyDescent="0.2">
      <c r="A177" s="29" t="s">
        <v>98</v>
      </c>
      <c r="B177" s="47">
        <v>22.3</v>
      </c>
      <c r="C177" s="18">
        <f t="shared" si="71"/>
        <v>0</v>
      </c>
      <c r="D177" s="14">
        <f t="shared" si="57"/>
        <v>0</v>
      </c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1"/>
        <v>0</v>
      </c>
      <c r="D178" s="14">
        <f t="shared" si="57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1"/>
        <v>0</v>
      </c>
      <c r="D179" s="14">
        <f t="shared" si="57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1"/>
        <v>0</v>
      </c>
      <c r="D180" s="14">
        <f t="shared" si="57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hidden="1" customHeight="1" outlineLevel="1" x14ac:dyDescent="0.2">
      <c r="A181" s="49" t="s">
        <v>205</v>
      </c>
      <c r="B181" s="25">
        <v>617</v>
      </c>
      <c r="C181" s="18">
        <f t="shared" si="71"/>
        <v>0</v>
      </c>
      <c r="D181" s="14">
        <f t="shared" si="57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outlineLevel="1" x14ac:dyDescent="0.2">
      <c r="A182" s="29" t="s">
        <v>113</v>
      </c>
      <c r="B182" s="25">
        <v>7275</v>
      </c>
      <c r="C182" s="18">
        <f t="shared" si="71"/>
        <v>0</v>
      </c>
      <c r="D182" s="14">
        <f t="shared" si="57"/>
        <v>0</v>
      </c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s="11" customFormat="1" ht="30" hidden="1" customHeight="1" x14ac:dyDescent="0.2">
      <c r="A183" s="29" t="s">
        <v>98</v>
      </c>
      <c r="B183" s="53">
        <f>B182/B181*10</f>
        <v>117.90923824959481</v>
      </c>
      <c r="C183" s="18">
        <f t="shared" si="71"/>
        <v>0</v>
      </c>
      <c r="D183" s="14">
        <f t="shared" si="57"/>
        <v>0</v>
      </c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</row>
    <row r="184" spans="1:25" s="11" customFormat="1" ht="30" hidden="1" customHeight="1" outlineLevel="1" x14ac:dyDescent="0.2">
      <c r="A184" s="49" t="s">
        <v>114</v>
      </c>
      <c r="B184" s="25">
        <v>1991</v>
      </c>
      <c r="C184" s="18">
        <f t="shared" si="71"/>
        <v>0</v>
      </c>
      <c r="D184" s="14">
        <f t="shared" si="57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outlineLevel="1" x14ac:dyDescent="0.2">
      <c r="A185" s="29" t="s">
        <v>115</v>
      </c>
      <c r="B185" s="25">
        <v>2807</v>
      </c>
      <c r="C185" s="18">
        <f t="shared" si="71"/>
        <v>0</v>
      </c>
      <c r="D185" s="14">
        <f t="shared" si="57"/>
        <v>0</v>
      </c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</row>
    <row r="186" spans="1:25" s="11" customFormat="1" ht="30" hidden="1" customHeight="1" x14ac:dyDescent="0.2">
      <c r="A186" s="29" t="s">
        <v>98</v>
      </c>
      <c r="B186" s="53">
        <f>B185/B184*10</f>
        <v>14.098442993470616</v>
      </c>
      <c r="C186" s="18">
        <f t="shared" si="71"/>
        <v>0</v>
      </c>
      <c r="D186" s="14">
        <f t="shared" si="57"/>
        <v>0</v>
      </c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</row>
    <row r="187" spans="1:25" s="108" customFormat="1" ht="30" customHeight="1" x14ac:dyDescent="0.2">
      <c r="A187" s="49" t="s">
        <v>116</v>
      </c>
      <c r="B187" s="22"/>
      <c r="C187" s="22">
        <f t="shared" si="71"/>
        <v>436</v>
      </c>
      <c r="D187" s="14"/>
      <c r="E187" s="33"/>
      <c r="F187" s="33"/>
      <c r="G187" s="33">
        <v>63</v>
      </c>
      <c r="H187" s="33"/>
      <c r="I187" s="33">
        <v>6</v>
      </c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>
        <v>367</v>
      </c>
      <c r="Y187" s="33"/>
    </row>
    <row r="188" spans="1:25" s="11" customFormat="1" ht="30" hidden="1" customHeight="1" x14ac:dyDescent="0.2">
      <c r="A188" s="49" t="s">
        <v>117</v>
      </c>
      <c r="B188" s="22"/>
      <c r="C188" s="18">
        <f t="shared" si="71"/>
        <v>0</v>
      </c>
      <c r="D188" s="14" t="e">
        <f t="shared" si="57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375</v>
      </c>
      <c r="C189" s="88">
        <f t="shared" si="71"/>
        <v>310</v>
      </c>
      <c r="D189" s="14">
        <f t="shared" si="57"/>
        <v>0.82666666666666666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>
        <v>200</v>
      </c>
      <c r="R189" s="33"/>
      <c r="S189" s="33"/>
      <c r="T189" s="33"/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462</v>
      </c>
      <c r="C190" s="88">
        <f t="shared" si="71"/>
        <v>469</v>
      </c>
      <c r="D190" s="14">
        <f t="shared" si="57"/>
        <v>1.0151515151515151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>
        <v>304</v>
      </c>
      <c r="R190" s="33"/>
      <c r="S190" s="33"/>
      <c r="T190" s="33"/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12.32</v>
      </c>
      <c r="C191" s="112">
        <f t="shared" si="71"/>
        <v>30.2</v>
      </c>
      <c r="D191" s="14">
        <f t="shared" si="57"/>
        <v>2.4512987012987013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>
        <f>Q190/Q189*10</f>
        <v>15.2</v>
      </c>
      <c r="R191" s="54"/>
      <c r="S191" s="54"/>
      <c r="T191" s="54"/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1"/>
        <v>39.25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89">SUM(E193:Y193)</f>
        <v>51.5</v>
      </c>
      <c r="D193" s="14" t="e">
        <f t="shared" si="57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89"/>
        <v>42.22</v>
      </c>
      <c r="D194" s="14" t="e">
        <f t="shared" si="57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89"/>
        <v>67.19</v>
      </c>
      <c r="D195" s="14" t="e">
        <f t="shared" si="57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7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7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18"/>
      <c r="C198" s="47">
        <f>SUM(E198:Y198)</f>
        <v>34.5</v>
      </c>
      <c r="D198" s="14"/>
      <c r="E198" s="151"/>
      <c r="F198" s="151"/>
      <c r="G198" s="151"/>
      <c r="H198" s="151">
        <v>5.5</v>
      </c>
      <c r="I198" s="151"/>
      <c r="J198" s="151"/>
      <c r="K198" s="151"/>
      <c r="L198" s="102"/>
      <c r="M198" s="102"/>
      <c r="N198" s="102"/>
      <c r="O198" s="102"/>
      <c r="P198" s="102"/>
      <c r="Q198" s="102"/>
      <c r="R198" s="168">
        <v>13</v>
      </c>
      <c r="S198" s="102">
        <v>3</v>
      </c>
      <c r="T198" s="102"/>
      <c r="U198" s="151"/>
      <c r="V198" s="151"/>
      <c r="W198" s="151">
        <v>13</v>
      </c>
      <c r="X198" s="151"/>
      <c r="Y198" s="151"/>
    </row>
    <row r="199" spans="1:25" s="11" customFormat="1" ht="30" customHeight="1" x14ac:dyDescent="0.2">
      <c r="A199" s="29" t="s">
        <v>198</v>
      </c>
      <c r="B199" s="18"/>
      <c r="C199" s="47">
        <f>SUM(E199:Y199)</f>
        <v>57.5</v>
      </c>
      <c r="D199" s="14"/>
      <c r="E199" s="151"/>
      <c r="F199" s="151"/>
      <c r="G199" s="102"/>
      <c r="H199" s="151">
        <v>9.9</v>
      </c>
      <c r="I199" s="151"/>
      <c r="J199" s="151"/>
      <c r="K199" s="151"/>
      <c r="L199" s="102"/>
      <c r="M199" s="102"/>
      <c r="N199" s="102"/>
      <c r="O199" s="102"/>
      <c r="P199" s="102"/>
      <c r="Q199" s="102"/>
      <c r="R199" s="102">
        <v>20</v>
      </c>
      <c r="S199" s="102">
        <v>3</v>
      </c>
      <c r="T199" s="102"/>
      <c r="U199" s="151"/>
      <c r="V199" s="151"/>
      <c r="W199" s="151">
        <v>24.6</v>
      </c>
      <c r="X199" s="151"/>
      <c r="Y199" s="151"/>
    </row>
    <row r="200" spans="1:25" s="11" customFormat="1" ht="30" customHeight="1" x14ac:dyDescent="0.2">
      <c r="A200" s="29" t="s">
        <v>98</v>
      </c>
      <c r="B200" s="47"/>
      <c r="C200" s="47">
        <f>C199/C198*10</f>
        <v>16.666666666666668</v>
      </c>
      <c r="D200" s="14"/>
      <c r="E200" s="151"/>
      <c r="F200" s="151"/>
      <c r="G200" s="102"/>
      <c r="H200" s="102">
        <f>H199/H198*10</f>
        <v>18</v>
      </c>
      <c r="I200" s="102"/>
      <c r="J200" s="102"/>
      <c r="K200" s="102"/>
      <c r="L200" s="102"/>
      <c r="M200" s="102"/>
      <c r="N200" s="102"/>
      <c r="O200" s="102"/>
      <c r="P200" s="102"/>
      <c r="Q200" s="102"/>
      <c r="R200" s="102">
        <f>R199/R198*10</f>
        <v>15.384615384615385</v>
      </c>
      <c r="S200" s="102">
        <f>S199/S198*10</f>
        <v>10</v>
      </c>
      <c r="T200" s="102"/>
      <c r="U200" s="102"/>
      <c r="V200" s="102"/>
      <c r="W200" s="102">
        <f>W199/W198*10</f>
        <v>18.923076923076923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86486</v>
      </c>
      <c r="C201" s="25">
        <f>SUM(E201:Y201)</f>
        <v>90547.1</v>
      </c>
      <c r="D201" s="14">
        <f t="shared" ref="D201:D206" si="90">C201/B201</f>
        <v>1.0469567328816225</v>
      </c>
      <c r="E201" s="88">
        <v>7500</v>
      </c>
      <c r="F201" s="88">
        <v>2743</v>
      </c>
      <c r="G201" s="88">
        <v>5500</v>
      </c>
      <c r="H201" s="88">
        <v>4054</v>
      </c>
      <c r="I201" s="88">
        <v>2710</v>
      </c>
      <c r="J201" s="88">
        <v>5900</v>
      </c>
      <c r="K201" s="88">
        <v>4337</v>
      </c>
      <c r="L201" s="88">
        <v>3500</v>
      </c>
      <c r="M201" s="88">
        <v>4588</v>
      </c>
      <c r="N201" s="88">
        <v>1547</v>
      </c>
      <c r="O201" s="88">
        <v>2223</v>
      </c>
      <c r="P201" s="88">
        <f>6250+300</f>
        <v>6550</v>
      </c>
      <c r="Q201" s="88">
        <v>5229</v>
      </c>
      <c r="R201" s="88">
        <v>4024</v>
      </c>
      <c r="S201" s="88">
        <v>7277</v>
      </c>
      <c r="T201" s="88">
        <v>2851.1</v>
      </c>
      <c r="U201" s="88">
        <v>3293</v>
      </c>
      <c r="V201" s="88">
        <v>1210</v>
      </c>
      <c r="W201" s="88">
        <v>6100</v>
      </c>
      <c r="X201" s="88">
        <v>6901</v>
      </c>
      <c r="Y201" s="88">
        <v>2510</v>
      </c>
    </row>
    <row r="202" spans="1:25" s="44" customFormat="1" ht="30" customHeight="1" x14ac:dyDescent="0.2">
      <c r="A202" s="12" t="s">
        <v>119</v>
      </c>
      <c r="B202" s="164">
        <f>B201/B204</f>
        <v>0.82367619047619045</v>
      </c>
      <c r="C202" s="164">
        <f>C201/C204</f>
        <v>0.86235333333333342</v>
      </c>
      <c r="D202" s="14">
        <f t="shared" si="90"/>
        <v>1.0469567328816225</v>
      </c>
      <c r="E202" s="159">
        <f>E201/E204</f>
        <v>1.0071169598496039</v>
      </c>
      <c r="F202" s="159">
        <f t="shared" ref="F202:Y202" si="91">F201/F204</f>
        <v>0.67131669114047965</v>
      </c>
      <c r="G202" s="159">
        <f t="shared" si="91"/>
        <v>1.0009099181073704</v>
      </c>
      <c r="H202" s="159">
        <f t="shared" si="91"/>
        <v>0.59617647058823531</v>
      </c>
      <c r="I202" s="159">
        <f t="shared" si="91"/>
        <v>0.8039157520023732</v>
      </c>
      <c r="J202" s="159">
        <f t="shared" si="91"/>
        <v>1</v>
      </c>
      <c r="K202" s="159">
        <f t="shared" si="91"/>
        <v>1.0088392649453362</v>
      </c>
      <c r="L202" s="159">
        <f t="shared" si="91"/>
        <v>0.69293209265491984</v>
      </c>
      <c r="M202" s="159">
        <f t="shared" si="91"/>
        <v>1.0148197301481974</v>
      </c>
      <c r="N202" s="159">
        <f t="shared" si="91"/>
        <v>0.69403319874383129</v>
      </c>
      <c r="O202" s="159">
        <f t="shared" si="91"/>
        <v>0.65382352941176469</v>
      </c>
      <c r="P202" s="159">
        <f t="shared" si="91"/>
        <v>0.92868283000141783</v>
      </c>
      <c r="Q202" s="159">
        <f t="shared" si="91"/>
        <v>0.7313286713286713</v>
      </c>
      <c r="R202" s="159">
        <f t="shared" si="91"/>
        <v>0.7876296731258563</v>
      </c>
      <c r="S202" s="159">
        <f t="shared" si="91"/>
        <v>0.94962808299621559</v>
      </c>
      <c r="T202" s="159">
        <f t="shared" si="91"/>
        <v>0.69794369645042842</v>
      </c>
      <c r="U202" s="159">
        <f t="shared" si="91"/>
        <v>1</v>
      </c>
      <c r="V202" s="159">
        <f t="shared" si="91"/>
        <v>0.55000000000000004</v>
      </c>
      <c r="W202" s="159">
        <f t="shared" si="91"/>
        <v>1</v>
      </c>
      <c r="X202" s="159">
        <f t="shared" si="91"/>
        <v>1</v>
      </c>
      <c r="Y202" s="159">
        <f t="shared" si="91"/>
        <v>0.88162978573937478</v>
      </c>
    </row>
    <row r="203" spans="1:25" s="108" customFormat="1" ht="30" customHeight="1" x14ac:dyDescent="0.2">
      <c r="A203" s="29" t="s">
        <v>120</v>
      </c>
      <c r="B203" s="22">
        <v>23276</v>
      </c>
      <c r="C203" s="25">
        <f>SUM(E203:Y203)</f>
        <v>64948.5</v>
      </c>
      <c r="D203" s="14">
        <f t="shared" si="90"/>
        <v>2.790363464512803</v>
      </c>
      <c r="E203" s="9"/>
      <c r="F203" s="9">
        <v>413</v>
      </c>
      <c r="G203" s="9">
        <v>13640</v>
      </c>
      <c r="H203" s="9">
        <v>6040</v>
      </c>
      <c r="I203" s="9">
        <v>2082</v>
      </c>
      <c r="J203" s="9">
        <v>13100</v>
      </c>
      <c r="K203" s="9">
        <v>2572</v>
      </c>
      <c r="L203" s="9">
        <v>2511</v>
      </c>
      <c r="M203" s="9">
        <v>426</v>
      </c>
      <c r="N203" s="9">
        <v>1230</v>
      </c>
      <c r="O203" s="9">
        <v>573</v>
      </c>
      <c r="P203" s="9">
        <v>1350</v>
      </c>
      <c r="Q203" s="9"/>
      <c r="R203" s="9">
        <v>3934.5</v>
      </c>
      <c r="S203" s="9"/>
      <c r="T203" s="9">
        <v>390</v>
      </c>
      <c r="U203" s="9">
        <v>1300</v>
      </c>
      <c r="V203" s="9"/>
      <c r="W203" s="9">
        <v>1319</v>
      </c>
      <c r="X203" s="9">
        <v>12808</v>
      </c>
      <c r="Y203" s="9">
        <v>1260</v>
      </c>
    </row>
    <row r="204" spans="1:25" s="11" customFormat="1" ht="30" hidden="1" customHeight="1" outlineLevel="1" x14ac:dyDescent="0.2">
      <c r="A204" s="29" t="s">
        <v>121</v>
      </c>
      <c r="B204" s="161">
        <v>105000</v>
      </c>
      <c r="C204" s="162">
        <f>SUM(E204:Y204)</f>
        <v>105000</v>
      </c>
      <c r="D204" s="14">
        <f t="shared" si="90"/>
        <v>1</v>
      </c>
      <c r="E204" s="163">
        <v>7447</v>
      </c>
      <c r="F204" s="163">
        <v>4086</v>
      </c>
      <c r="G204" s="163">
        <v>5495</v>
      </c>
      <c r="H204" s="160">
        <v>6800</v>
      </c>
      <c r="I204" s="163">
        <v>3371</v>
      </c>
      <c r="J204" s="163">
        <v>5900</v>
      </c>
      <c r="K204" s="163">
        <v>4299</v>
      </c>
      <c r="L204" s="160">
        <v>5051</v>
      </c>
      <c r="M204" s="163">
        <v>4521</v>
      </c>
      <c r="N204" s="160">
        <v>2229</v>
      </c>
      <c r="O204" s="163">
        <v>3400</v>
      </c>
      <c r="P204" s="163">
        <v>7053</v>
      </c>
      <c r="Q204" s="163">
        <v>7150</v>
      </c>
      <c r="R204" s="163">
        <v>5109</v>
      </c>
      <c r="S204" s="163">
        <v>7663</v>
      </c>
      <c r="T204" s="160">
        <v>4085</v>
      </c>
      <c r="U204" s="160">
        <v>3293</v>
      </c>
      <c r="V204" s="163">
        <v>2200</v>
      </c>
      <c r="W204" s="163">
        <v>6100</v>
      </c>
      <c r="X204" s="163">
        <v>6901</v>
      </c>
      <c r="Y204" s="163">
        <v>2847</v>
      </c>
    </row>
    <row r="205" spans="1:25" s="108" customFormat="1" ht="30" customHeight="1" outlineLevel="1" x14ac:dyDescent="0.2">
      <c r="A205" s="29" t="s">
        <v>122</v>
      </c>
      <c r="B205" s="22">
        <v>33224</v>
      </c>
      <c r="C205" s="25">
        <f>SUM(E205:Y205)</f>
        <v>54790</v>
      </c>
      <c r="D205" s="14">
        <f t="shared" si="90"/>
        <v>1.6491090777751023</v>
      </c>
      <c r="E205" s="88">
        <v>3510</v>
      </c>
      <c r="F205" s="88">
        <v>2238</v>
      </c>
      <c r="G205" s="88">
        <v>2530</v>
      </c>
      <c r="H205" s="88">
        <v>3438</v>
      </c>
      <c r="I205" s="88">
        <v>1343</v>
      </c>
      <c r="J205" s="88">
        <v>4783</v>
      </c>
      <c r="K205" s="88">
        <v>2698</v>
      </c>
      <c r="L205" s="88">
        <v>1180</v>
      </c>
      <c r="M205" s="88">
        <v>3343</v>
      </c>
      <c r="N205" s="88">
        <v>798</v>
      </c>
      <c r="O205" s="88">
        <v>1022</v>
      </c>
      <c r="P205" s="88">
        <v>4766</v>
      </c>
      <c r="Q205" s="88">
        <v>4598</v>
      </c>
      <c r="R205" s="88">
        <v>2290</v>
      </c>
      <c r="S205" s="88">
        <v>4393</v>
      </c>
      <c r="T205" s="88">
        <v>907</v>
      </c>
      <c r="U205" s="88">
        <v>2110</v>
      </c>
      <c r="V205" s="88">
        <v>430</v>
      </c>
      <c r="W205" s="88">
        <v>3214</v>
      </c>
      <c r="X205" s="88">
        <v>3229</v>
      </c>
      <c r="Y205" s="88">
        <v>1970</v>
      </c>
    </row>
    <row r="206" spans="1:25" s="11" customFormat="1" ht="30" customHeight="1" x14ac:dyDescent="0.2">
      <c r="A206" s="12" t="s">
        <v>52</v>
      </c>
      <c r="B206" s="79">
        <f>B205/B204</f>
        <v>0.3164190476190476</v>
      </c>
      <c r="C206" s="79">
        <f>C205/C204</f>
        <v>0.52180952380952383</v>
      </c>
      <c r="D206" s="14">
        <f t="shared" si="90"/>
        <v>1.6491090777751025</v>
      </c>
      <c r="E206" s="15">
        <f t="shared" ref="E206:J206" si="92">E205/E204</f>
        <v>0.4713307372096146</v>
      </c>
      <c r="F206" s="15">
        <f t="shared" si="92"/>
        <v>0.54772393538913366</v>
      </c>
      <c r="G206" s="15">
        <f t="shared" si="92"/>
        <v>0.46041856232939038</v>
      </c>
      <c r="H206" s="15">
        <f t="shared" si="92"/>
        <v>0.50558823529411767</v>
      </c>
      <c r="I206" s="15">
        <f t="shared" si="92"/>
        <v>0.39839810145357463</v>
      </c>
      <c r="J206" s="15">
        <f t="shared" si="92"/>
        <v>0.81067796610169496</v>
      </c>
      <c r="K206" s="15">
        <f t="shared" ref="K206:Y206" si="93">K205/K204</f>
        <v>0.62758781111886486</v>
      </c>
      <c r="L206" s="15">
        <f t="shared" si="93"/>
        <v>0.23361710552365869</v>
      </c>
      <c r="M206" s="15">
        <f t="shared" si="93"/>
        <v>0.73943817739438178</v>
      </c>
      <c r="N206" s="15">
        <f t="shared" si="93"/>
        <v>0.35800807537012114</v>
      </c>
      <c r="O206" s="15">
        <f t="shared" si="93"/>
        <v>0.30058823529411766</v>
      </c>
      <c r="P206" s="15">
        <f t="shared" si="93"/>
        <v>0.67574081950942866</v>
      </c>
      <c r="Q206" s="15">
        <f t="shared" si="93"/>
        <v>0.6430769230769231</v>
      </c>
      <c r="R206" s="15">
        <f t="shared" si="93"/>
        <v>0.44822861616754744</v>
      </c>
      <c r="S206" s="15">
        <f t="shared" si="93"/>
        <v>0.57327417460524599</v>
      </c>
      <c r="T206" s="15">
        <f t="shared" si="93"/>
        <v>0.22203182374541003</v>
      </c>
      <c r="U206" s="15">
        <f t="shared" si="93"/>
        <v>0.64075311266322499</v>
      </c>
      <c r="V206" s="15">
        <f t="shared" si="93"/>
        <v>0.19545454545454546</v>
      </c>
      <c r="W206" s="15">
        <f t="shared" si="93"/>
        <v>0.52688524590163932</v>
      </c>
      <c r="X206" s="15">
        <f t="shared" si="93"/>
        <v>0.46790320243442979</v>
      </c>
      <c r="Y206" s="15">
        <f t="shared" si="93"/>
        <v>0.6919564453811029</v>
      </c>
    </row>
    <row r="207" spans="1:25" s="11" customFormat="1" ht="30" customHeight="1" x14ac:dyDescent="0.2">
      <c r="A207" s="10" t="s">
        <v>123</v>
      </c>
      <c r="B207" s="24">
        <v>26439</v>
      </c>
      <c r="C207" s="24">
        <f>SUM(E207:Y207)</f>
        <v>48446</v>
      </c>
      <c r="D207" s="14">
        <f t="shared" ref="D207:D210" si="94">C207/B207</f>
        <v>1.8323688490487537</v>
      </c>
      <c r="E207" s="9">
        <f>E205-E208</f>
        <v>3200</v>
      </c>
      <c r="F207" s="9">
        <v>2038</v>
      </c>
      <c r="G207" s="9">
        <v>2530</v>
      </c>
      <c r="H207" s="9">
        <v>3124</v>
      </c>
      <c r="I207" s="9">
        <v>1211</v>
      </c>
      <c r="J207" s="9">
        <v>4183</v>
      </c>
      <c r="K207" s="9">
        <v>2076</v>
      </c>
      <c r="L207" s="9">
        <v>1020</v>
      </c>
      <c r="M207" s="9">
        <v>3343</v>
      </c>
      <c r="N207" s="9">
        <v>545</v>
      </c>
      <c r="O207" s="9">
        <v>549</v>
      </c>
      <c r="P207" s="9">
        <v>4566</v>
      </c>
      <c r="Q207" s="9">
        <v>4523</v>
      </c>
      <c r="R207" s="9">
        <v>1990</v>
      </c>
      <c r="S207" s="9">
        <v>4130</v>
      </c>
      <c r="T207" s="9">
        <v>753</v>
      </c>
      <c r="U207" s="9">
        <v>1876</v>
      </c>
      <c r="V207" s="9">
        <v>430</v>
      </c>
      <c r="W207" s="9">
        <v>3129</v>
      </c>
      <c r="X207" s="9">
        <v>2114</v>
      </c>
      <c r="Y207" s="9">
        <v>1116</v>
      </c>
    </row>
    <row r="208" spans="1:25" s="11" customFormat="1" ht="30" customHeight="1" x14ac:dyDescent="0.2">
      <c r="A208" s="10" t="s">
        <v>124</v>
      </c>
      <c r="B208" s="24">
        <v>5114</v>
      </c>
      <c r="C208" s="24">
        <f>SUM(E208:Y208)</f>
        <v>5551</v>
      </c>
      <c r="D208" s="14">
        <f t="shared" si="94"/>
        <v>1.0854517012123581</v>
      </c>
      <c r="E208" s="9">
        <v>310</v>
      </c>
      <c r="F208" s="9">
        <v>200</v>
      </c>
      <c r="G208" s="9"/>
      <c r="H208" s="9">
        <v>284</v>
      </c>
      <c r="I208" s="9">
        <v>50</v>
      </c>
      <c r="J208" s="9">
        <v>600</v>
      </c>
      <c r="K208" s="9">
        <v>622</v>
      </c>
      <c r="L208" s="9">
        <v>160</v>
      </c>
      <c r="M208" s="9"/>
      <c r="N208" s="9">
        <v>91</v>
      </c>
      <c r="O208" s="9">
        <v>473</v>
      </c>
      <c r="P208" s="9">
        <v>200</v>
      </c>
      <c r="Q208" s="9">
        <v>75</v>
      </c>
      <c r="R208" s="9">
        <v>300</v>
      </c>
      <c r="S208" s="9"/>
      <c r="T208" s="9">
        <v>132</v>
      </c>
      <c r="U208" s="9"/>
      <c r="V208" s="9"/>
      <c r="W208" s="9">
        <v>85</v>
      </c>
      <c r="X208" s="9">
        <v>1115</v>
      </c>
      <c r="Y208" s="9">
        <v>854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4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4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95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95"/>
        <v>1.0382582606539861</v>
      </c>
      <c r="E212" s="66">
        <f t="shared" ref="E212:Y212" si="96">E211/E210</f>
        <v>1.0038071221339471</v>
      </c>
      <c r="F212" s="66">
        <f t="shared" si="96"/>
        <v>1.205217632440619</v>
      </c>
      <c r="G212" s="66">
        <f t="shared" si="96"/>
        <v>1.0006675089994517</v>
      </c>
      <c r="H212" s="66">
        <f t="shared" si="96"/>
        <v>0.77369224365200495</v>
      </c>
      <c r="I212" s="66">
        <f t="shared" si="96"/>
        <v>0.90046507441709933</v>
      </c>
      <c r="J212" s="66">
        <f t="shared" si="96"/>
        <v>1</v>
      </c>
      <c r="K212" s="66">
        <f t="shared" si="96"/>
        <v>1.1207714195384129</v>
      </c>
      <c r="L212" s="66">
        <f t="shared" si="96"/>
        <v>1.3202894666309299</v>
      </c>
      <c r="M212" s="66">
        <f t="shared" si="96"/>
        <v>0.95905397795833014</v>
      </c>
      <c r="N212" s="66">
        <f t="shared" si="96"/>
        <v>0.99985477781004939</v>
      </c>
      <c r="O212" s="66">
        <f t="shared" si="96"/>
        <v>1.0470753831717234</v>
      </c>
      <c r="P212" s="66">
        <f t="shared" si="96"/>
        <v>1.0189191264944575</v>
      </c>
      <c r="Q212" s="66">
        <f t="shared" si="96"/>
        <v>0.97840886986967512</v>
      </c>
      <c r="R212" s="66">
        <f t="shared" si="96"/>
        <v>0.82616892911010553</v>
      </c>
      <c r="S212" s="66">
        <f t="shared" si="96"/>
        <v>1.2597204221440474</v>
      </c>
      <c r="T212" s="66">
        <f t="shared" si="96"/>
        <v>1</v>
      </c>
      <c r="U212" s="66">
        <f t="shared" si="96"/>
        <v>1.2243159799850953</v>
      </c>
      <c r="V212" s="66">
        <f t="shared" si="96"/>
        <v>0.99980732177263976</v>
      </c>
      <c r="W212" s="66">
        <f t="shared" si="96"/>
        <v>0.97430145803871859</v>
      </c>
      <c r="X212" s="66">
        <f t="shared" si="96"/>
        <v>0.99994816534104314</v>
      </c>
      <c r="Y212" s="66">
        <f t="shared" si="96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95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108058</v>
      </c>
      <c r="C217" s="25">
        <f>SUM(E217:Y217)</f>
        <v>95531</v>
      </c>
      <c r="D217" s="14">
        <f t="shared" si="95"/>
        <v>0.8840715171481982</v>
      </c>
      <c r="E217" s="24">
        <v>2500</v>
      </c>
      <c r="F217" s="24">
        <v>2880</v>
      </c>
      <c r="G217" s="24">
        <v>13010</v>
      </c>
      <c r="H217" s="24">
        <v>6243</v>
      </c>
      <c r="I217" s="24">
        <v>3701</v>
      </c>
      <c r="J217" s="24">
        <v>5330</v>
      </c>
      <c r="K217" s="24">
        <v>3765</v>
      </c>
      <c r="L217" s="24">
        <v>5966</v>
      </c>
      <c r="M217" s="24">
        <v>2601</v>
      </c>
      <c r="N217" s="24">
        <v>4360</v>
      </c>
      <c r="O217" s="24">
        <v>2265</v>
      </c>
      <c r="P217" s="24">
        <v>4843</v>
      </c>
      <c r="Q217" s="24">
        <v>8202</v>
      </c>
      <c r="R217" s="24">
        <v>1606</v>
      </c>
      <c r="S217" s="24">
        <v>2579</v>
      </c>
      <c r="T217" s="24">
        <v>2610</v>
      </c>
      <c r="U217" s="24">
        <v>2560</v>
      </c>
      <c r="V217" s="24">
        <v>787</v>
      </c>
      <c r="W217" s="24">
        <v>5874</v>
      </c>
      <c r="X217" s="24">
        <v>6229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95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48626.1</v>
      </c>
      <c r="C219" s="25">
        <f>C217*0.45</f>
        <v>42988.950000000004</v>
      </c>
      <c r="D219" s="14">
        <f t="shared" si="95"/>
        <v>0.88407151714819832</v>
      </c>
      <c r="E219" s="24">
        <f>E217*0.45</f>
        <v>1125</v>
      </c>
      <c r="F219" s="24">
        <f t="shared" ref="F219:X219" si="97">F217*0.45</f>
        <v>1296</v>
      </c>
      <c r="G219" s="24">
        <f t="shared" si="97"/>
        <v>5854.5</v>
      </c>
      <c r="H219" s="24">
        <f t="shared" si="97"/>
        <v>2809.35</v>
      </c>
      <c r="I219" s="24">
        <f t="shared" si="97"/>
        <v>1665.45</v>
      </c>
      <c r="J219" s="24">
        <f t="shared" si="97"/>
        <v>2398.5</v>
      </c>
      <c r="K219" s="24">
        <f t="shared" si="97"/>
        <v>1694.25</v>
      </c>
      <c r="L219" s="24">
        <f t="shared" si="97"/>
        <v>2684.7000000000003</v>
      </c>
      <c r="M219" s="24">
        <f t="shared" si="97"/>
        <v>1170.45</v>
      </c>
      <c r="N219" s="24">
        <f t="shared" si="97"/>
        <v>1962</v>
      </c>
      <c r="O219" s="24">
        <f t="shared" si="97"/>
        <v>1019.25</v>
      </c>
      <c r="P219" s="24">
        <f t="shared" si="97"/>
        <v>2179.35</v>
      </c>
      <c r="Q219" s="24">
        <f t="shared" si="97"/>
        <v>3690.9</v>
      </c>
      <c r="R219" s="24">
        <f t="shared" si="97"/>
        <v>722.7</v>
      </c>
      <c r="S219" s="24">
        <f t="shared" si="97"/>
        <v>1160.55</v>
      </c>
      <c r="T219" s="24">
        <f t="shared" si="97"/>
        <v>1174.5</v>
      </c>
      <c r="U219" s="24">
        <f t="shared" si="97"/>
        <v>1152</v>
      </c>
      <c r="V219" s="24">
        <f t="shared" si="97"/>
        <v>354.15000000000003</v>
      </c>
      <c r="W219" s="24">
        <f t="shared" si="97"/>
        <v>2643.3</v>
      </c>
      <c r="X219" s="24">
        <f t="shared" si="97"/>
        <v>2803.05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0.93799999999999994</v>
      </c>
      <c r="C220" s="46">
        <f>C217/C218</f>
        <v>0.90445137963030853</v>
      </c>
      <c r="D220" s="14">
        <f t="shared" si="95"/>
        <v>0.96423388020288758</v>
      </c>
      <c r="E220" s="66">
        <f t="shared" ref="E220:Y220" si="98">E217/E218</f>
        <v>0.9840453448094888</v>
      </c>
      <c r="F220" s="66">
        <f t="shared" si="98"/>
        <v>0.94111495980654869</v>
      </c>
      <c r="G220" s="66">
        <f t="shared" si="98"/>
        <v>1.0086637575043109</v>
      </c>
      <c r="H220" s="66">
        <f t="shared" si="98"/>
        <v>0.69366666666666665</v>
      </c>
      <c r="I220" s="66">
        <f t="shared" si="98"/>
        <v>0.55355458924723866</v>
      </c>
      <c r="J220" s="66">
        <f t="shared" si="98"/>
        <v>1.1610564669901264</v>
      </c>
      <c r="K220" s="66">
        <f t="shared" si="98"/>
        <v>0.6618408116299288</v>
      </c>
      <c r="L220" s="66">
        <f t="shared" si="98"/>
        <v>0.7824686452948707</v>
      </c>
      <c r="M220" s="66">
        <f t="shared" si="98"/>
        <v>0.5186882933428183</v>
      </c>
      <c r="N220" s="66">
        <f t="shared" si="98"/>
        <v>1.0487061467649821</v>
      </c>
      <c r="O220" s="66">
        <f t="shared" si="98"/>
        <v>0.72538123347475858</v>
      </c>
      <c r="P220" s="66">
        <f t="shared" si="98"/>
        <v>0.9393115154975733</v>
      </c>
      <c r="Q220" s="66">
        <f t="shared" si="98"/>
        <v>2.9292857142857143</v>
      </c>
      <c r="R220" s="66">
        <f t="shared" si="98"/>
        <v>0.50173562899194668</v>
      </c>
      <c r="S220" s="66">
        <f t="shared" si="98"/>
        <v>0.53270008785385969</v>
      </c>
      <c r="T220" s="66">
        <f t="shared" si="98"/>
        <v>0.7851607624181749</v>
      </c>
      <c r="U220" s="66">
        <f t="shared" si="98"/>
        <v>1.0622445818149628</v>
      </c>
      <c r="V220" s="66">
        <f t="shared" si="98"/>
        <v>0.69500456271525723</v>
      </c>
      <c r="W220" s="66">
        <f t="shared" si="98"/>
        <v>1.0083081570996979</v>
      </c>
      <c r="X220" s="66">
        <f t="shared" si="98"/>
        <v>1.1231518211323477</v>
      </c>
      <c r="Y220" s="66">
        <f t="shared" si="98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290883</v>
      </c>
      <c r="C221" s="25">
        <f>SUM(E221:Y221)</f>
        <v>296598.5</v>
      </c>
      <c r="D221" s="14">
        <f t="shared" si="95"/>
        <v>1.0196487935011671</v>
      </c>
      <c r="E221" s="24">
        <v>570</v>
      </c>
      <c r="F221" s="24">
        <v>9000</v>
      </c>
      <c r="G221" s="24">
        <v>27210</v>
      </c>
      <c r="H221" s="24">
        <v>20450</v>
      </c>
      <c r="I221" s="24">
        <v>10226</v>
      </c>
      <c r="J221" s="24">
        <v>10150</v>
      </c>
      <c r="K221" s="24">
        <v>4754</v>
      </c>
      <c r="L221" s="24">
        <v>17888</v>
      </c>
      <c r="M221" s="24">
        <v>15055</v>
      </c>
      <c r="N221" s="24">
        <v>13300</v>
      </c>
      <c r="O221" s="24">
        <v>9740</v>
      </c>
      <c r="P221" s="24">
        <v>21650</v>
      </c>
      <c r="Q221" s="24">
        <v>1908</v>
      </c>
      <c r="R221" s="24">
        <v>3850</v>
      </c>
      <c r="S221" s="24">
        <v>11300</v>
      </c>
      <c r="T221" s="24">
        <v>40369.5</v>
      </c>
      <c r="U221" s="24">
        <v>5500</v>
      </c>
      <c r="V221" s="24">
        <v>1100</v>
      </c>
      <c r="W221" s="24">
        <v>9891</v>
      </c>
      <c r="X221" s="24">
        <v>43367</v>
      </c>
      <c r="Y221" s="24">
        <v>19320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95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87264.9</v>
      </c>
      <c r="C223" s="25">
        <f>C221*0.3</f>
        <v>88979.55</v>
      </c>
      <c r="D223" s="14">
        <f t="shared" si="95"/>
        <v>1.0196487935011673</v>
      </c>
      <c r="E223" s="24">
        <f>E221*0.3</f>
        <v>171</v>
      </c>
      <c r="F223" s="24">
        <f t="shared" ref="F223:Y223" si="99">F221*0.3</f>
        <v>2700</v>
      </c>
      <c r="G223" s="24">
        <f t="shared" si="99"/>
        <v>8163</v>
      </c>
      <c r="H223" s="24">
        <f t="shared" si="99"/>
        <v>6135</v>
      </c>
      <c r="I223" s="24">
        <f t="shared" si="99"/>
        <v>3067.7999999999997</v>
      </c>
      <c r="J223" s="24">
        <f t="shared" si="99"/>
        <v>3045</v>
      </c>
      <c r="K223" s="24">
        <f t="shared" si="99"/>
        <v>1426.2</v>
      </c>
      <c r="L223" s="24">
        <f t="shared" si="99"/>
        <v>5366.4</v>
      </c>
      <c r="M223" s="24">
        <f t="shared" si="99"/>
        <v>4516.5</v>
      </c>
      <c r="N223" s="24">
        <f t="shared" si="99"/>
        <v>3990</v>
      </c>
      <c r="O223" s="24">
        <f t="shared" si="99"/>
        <v>2922</v>
      </c>
      <c r="P223" s="24">
        <f t="shared" si="99"/>
        <v>6495</v>
      </c>
      <c r="Q223" s="24">
        <f t="shared" si="99"/>
        <v>572.4</v>
      </c>
      <c r="R223" s="24">
        <f t="shared" si="99"/>
        <v>1155</v>
      </c>
      <c r="S223" s="24">
        <f t="shared" si="99"/>
        <v>3390</v>
      </c>
      <c r="T223" s="24">
        <f t="shared" si="99"/>
        <v>12110.85</v>
      </c>
      <c r="U223" s="24">
        <f t="shared" si="99"/>
        <v>1650</v>
      </c>
      <c r="V223" s="24">
        <f t="shared" si="99"/>
        <v>330</v>
      </c>
      <c r="W223" s="24">
        <f t="shared" si="99"/>
        <v>2967.2999999999997</v>
      </c>
      <c r="X223" s="24">
        <f t="shared" si="99"/>
        <v>13010.1</v>
      </c>
      <c r="Y223" s="24">
        <f t="shared" si="99"/>
        <v>5796</v>
      </c>
    </row>
    <row r="224" spans="1:35" s="56" customFormat="1" ht="30" customHeight="1" collapsed="1" x14ac:dyDescent="0.2">
      <c r="A224" s="12" t="s">
        <v>133</v>
      </c>
      <c r="B224" s="8">
        <v>1.0169999999999999</v>
      </c>
      <c r="C224" s="8">
        <f>C221/C222</f>
        <v>0.98365812566743827</v>
      </c>
      <c r="D224" s="14">
        <f t="shared" si="95"/>
        <v>0.96721546279984105</v>
      </c>
      <c r="E224" s="159">
        <f t="shared" ref="E224:Y224" si="100">E221/E222</f>
        <v>0.78512396694214881</v>
      </c>
      <c r="F224" s="159">
        <f t="shared" si="100"/>
        <v>1.0891927871233209</v>
      </c>
      <c r="G224" s="159">
        <f t="shared" si="100"/>
        <v>1.0196357640710485</v>
      </c>
      <c r="H224" s="87">
        <f t="shared" si="100"/>
        <v>1.0635531516538381</v>
      </c>
      <c r="I224" s="87">
        <f t="shared" si="100"/>
        <v>1.124230430958663</v>
      </c>
      <c r="J224" s="87">
        <f t="shared" si="100"/>
        <v>0.84576285309557542</v>
      </c>
      <c r="K224" s="87">
        <f t="shared" si="100"/>
        <v>1.3582857142857143</v>
      </c>
      <c r="L224" s="87">
        <f t="shared" si="100"/>
        <v>0.94570446735395186</v>
      </c>
      <c r="M224" s="87">
        <f t="shared" si="100"/>
        <v>1.0884968548911864</v>
      </c>
      <c r="N224" s="87">
        <f t="shared" si="100"/>
        <v>0.93065565740675948</v>
      </c>
      <c r="O224" s="87">
        <f t="shared" si="100"/>
        <v>1.2873380914618029</v>
      </c>
      <c r="P224" s="87">
        <f t="shared" si="100"/>
        <v>1.4295146913172665</v>
      </c>
      <c r="Q224" s="87">
        <f t="shared" si="100"/>
        <v>0.57993920972644375</v>
      </c>
      <c r="R224" s="87">
        <f t="shared" si="100"/>
        <v>1.02803738317757</v>
      </c>
      <c r="S224" s="87">
        <f t="shared" si="100"/>
        <v>1.0796866042423083</v>
      </c>
      <c r="T224" s="87">
        <f t="shared" si="100"/>
        <v>0.67468037102030587</v>
      </c>
      <c r="U224" s="87">
        <f t="shared" si="100"/>
        <v>1.3313967562333575</v>
      </c>
      <c r="V224" s="87">
        <f t="shared" si="100"/>
        <v>1.9434628975265018</v>
      </c>
      <c r="W224" s="87">
        <f t="shared" si="100"/>
        <v>1.3315831987075928</v>
      </c>
      <c r="X224" s="87">
        <f t="shared" si="100"/>
        <v>1.0176463686495365</v>
      </c>
      <c r="Y224" s="87">
        <f t="shared" si="100"/>
        <v>0.95634095634095639</v>
      </c>
    </row>
    <row r="225" spans="1:25" s="110" customFormat="1" ht="30" customHeight="1" outlineLevel="1" x14ac:dyDescent="0.2">
      <c r="A225" s="49" t="s">
        <v>135</v>
      </c>
      <c r="B225" s="22">
        <v>17044</v>
      </c>
      <c r="C225" s="25">
        <f>SUM(E225:Y225)</f>
        <v>22711</v>
      </c>
      <c r="D225" s="8">
        <f t="shared" si="95"/>
        <v>1.3324923726824689</v>
      </c>
      <c r="E225" s="158"/>
      <c r="F225" s="157"/>
      <c r="G225" s="158">
        <v>950</v>
      </c>
      <c r="H225" s="156">
        <v>1000</v>
      </c>
      <c r="I225" s="156">
        <v>3850</v>
      </c>
      <c r="J225" s="157">
        <v>960</v>
      </c>
      <c r="K225" s="157">
        <v>3000</v>
      </c>
      <c r="L225" s="158"/>
      <c r="M225" s="157"/>
      <c r="N225" s="157"/>
      <c r="O225" s="158">
        <v>1000</v>
      </c>
      <c r="P225" s="158">
        <v>3200</v>
      </c>
      <c r="Q225" s="157"/>
      <c r="R225" s="157"/>
      <c r="S225" s="157">
        <v>500</v>
      </c>
      <c r="T225" s="157"/>
      <c r="U225" s="157">
        <v>1800</v>
      </c>
      <c r="V225" s="157"/>
      <c r="W225" s="158"/>
      <c r="X225" s="157">
        <v>6151</v>
      </c>
      <c r="Y225" s="158">
        <v>300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95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4315.09</v>
      </c>
      <c r="D227" s="8">
        <f t="shared" si="95"/>
        <v>5.0825559481743232</v>
      </c>
      <c r="E227" s="158"/>
      <c r="F227" s="158">
        <f t="shared" ref="F227:Y227" si="101">F225*0.19</f>
        <v>0</v>
      </c>
      <c r="G227" s="158">
        <f t="shared" si="101"/>
        <v>180.5</v>
      </c>
      <c r="H227" s="158">
        <f t="shared" si="101"/>
        <v>190</v>
      </c>
      <c r="I227" s="158">
        <f t="shared" si="101"/>
        <v>731.5</v>
      </c>
      <c r="J227" s="158">
        <f t="shared" si="101"/>
        <v>182.4</v>
      </c>
      <c r="K227" s="158">
        <f t="shared" si="101"/>
        <v>570</v>
      </c>
      <c r="L227" s="158">
        <f t="shared" si="101"/>
        <v>0</v>
      </c>
      <c r="M227" s="158">
        <f t="shared" si="101"/>
        <v>0</v>
      </c>
      <c r="N227" s="158">
        <f t="shared" si="101"/>
        <v>0</v>
      </c>
      <c r="O227" s="158">
        <f t="shared" si="101"/>
        <v>190</v>
      </c>
      <c r="P227" s="158">
        <f t="shared" si="101"/>
        <v>608</v>
      </c>
      <c r="Q227" s="158">
        <f t="shared" si="101"/>
        <v>0</v>
      </c>
      <c r="R227" s="158">
        <f t="shared" si="101"/>
        <v>0</v>
      </c>
      <c r="S227" s="158">
        <f t="shared" si="101"/>
        <v>95</v>
      </c>
      <c r="T227" s="158">
        <f t="shared" si="101"/>
        <v>0</v>
      </c>
      <c r="U227" s="158">
        <f t="shared" si="101"/>
        <v>342</v>
      </c>
      <c r="V227" s="158"/>
      <c r="W227" s="158">
        <f t="shared" si="101"/>
        <v>0</v>
      </c>
      <c r="X227" s="158">
        <f t="shared" si="101"/>
        <v>1168.69</v>
      </c>
      <c r="Y227" s="158">
        <f t="shared" si="101"/>
        <v>57</v>
      </c>
    </row>
    <row r="228" spans="1:25" s="56" customFormat="1" ht="30" customHeight="1" collapsed="1" x14ac:dyDescent="0.2">
      <c r="A228" s="12" t="s">
        <v>137</v>
      </c>
      <c r="B228" s="8">
        <v>6.4000000000000001E-2</v>
      </c>
      <c r="C228" s="8">
        <f>C225/C226</f>
        <v>8.4786512407554665E-2</v>
      </c>
      <c r="D228" s="8">
        <f>C228/B228</f>
        <v>1.3247892563680417</v>
      </c>
      <c r="E228" s="159"/>
      <c r="F228" s="159"/>
      <c r="G228" s="159">
        <f>G225/G226</f>
        <v>2.7560996837738258E-2</v>
      </c>
      <c r="H228" s="159">
        <f>H225/H226</f>
        <v>3.9840637450199202E-2</v>
      </c>
      <c r="I228" s="159">
        <f t="shared" ref="I228:Y228" si="102">I225/I226</f>
        <v>0.55023581534943544</v>
      </c>
      <c r="J228" s="159">
        <f t="shared" si="102"/>
        <v>0.73170731707317072</v>
      </c>
      <c r="K228" s="159">
        <f t="shared" si="102"/>
        <v>0.81037277147487841</v>
      </c>
      <c r="L228" s="159"/>
      <c r="M228" s="159"/>
      <c r="N228" s="159"/>
      <c r="O228" s="159">
        <f t="shared" si="102"/>
        <v>0.10407993338884262</v>
      </c>
      <c r="P228" s="159">
        <f t="shared" si="102"/>
        <v>0.20545746388443017</v>
      </c>
      <c r="Q228" s="159"/>
      <c r="R228" s="159"/>
      <c r="S228" s="159">
        <f t="shared" si="102"/>
        <v>8.2617316589557177E-2</v>
      </c>
      <c r="T228" s="159"/>
      <c r="U228" s="159">
        <f t="shared" si="102"/>
        <v>0.41821561338289964</v>
      </c>
      <c r="V228" s="159"/>
      <c r="W228" s="159"/>
      <c r="X228" s="159">
        <f t="shared" si="102"/>
        <v>0.2779610465904469</v>
      </c>
      <c r="Y228" s="159">
        <f t="shared" si="102"/>
        <v>1.8562059151095163E-2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3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3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3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136291.99000000002</v>
      </c>
      <c r="D234" s="8">
        <f t="shared" si="103"/>
        <v>1.0241886547644894</v>
      </c>
      <c r="E234" s="158">
        <f>E232+E230+E227+E223+E219</f>
        <v>1296</v>
      </c>
      <c r="F234" s="158">
        <f>F232+F230+F227+F223+F219</f>
        <v>3996</v>
      </c>
      <c r="G234" s="158">
        <f t="shared" ref="G234:Y234" si="104">G232+G230+G227+G223+G219</f>
        <v>14198</v>
      </c>
      <c r="H234" s="158">
        <f>H232+H230+H227+H223+H219</f>
        <v>9134.35</v>
      </c>
      <c r="I234" s="158">
        <f t="shared" si="104"/>
        <v>5464.75</v>
      </c>
      <c r="J234" s="158">
        <f t="shared" si="104"/>
        <v>5625.9</v>
      </c>
      <c r="K234" s="158">
        <f t="shared" si="104"/>
        <v>3690.45</v>
      </c>
      <c r="L234" s="158">
        <f t="shared" si="104"/>
        <v>8051.1</v>
      </c>
      <c r="M234" s="158">
        <f t="shared" si="104"/>
        <v>5686.95</v>
      </c>
      <c r="N234" s="158">
        <f t="shared" si="104"/>
        <v>5952</v>
      </c>
      <c r="O234" s="158">
        <f>O232+O230+O227+O223+O219</f>
        <v>4131.25</v>
      </c>
      <c r="P234" s="155">
        <f t="shared" si="104"/>
        <v>9290.75</v>
      </c>
      <c r="Q234" s="158">
        <f t="shared" si="104"/>
        <v>4263.3</v>
      </c>
      <c r="R234" s="158">
        <f t="shared" si="104"/>
        <v>1877.7</v>
      </c>
      <c r="S234" s="158">
        <f t="shared" si="104"/>
        <v>4645.55</v>
      </c>
      <c r="T234" s="158">
        <f t="shared" si="104"/>
        <v>13285.35</v>
      </c>
      <c r="U234" s="158">
        <f t="shared" si="104"/>
        <v>3144</v>
      </c>
      <c r="V234" s="158">
        <f t="shared" si="104"/>
        <v>684.15000000000009</v>
      </c>
      <c r="W234" s="158">
        <f t="shared" si="104"/>
        <v>5610.6</v>
      </c>
      <c r="X234" s="158">
        <f t="shared" si="104"/>
        <v>16981.84</v>
      </c>
      <c r="Y234" s="158">
        <f t="shared" si="104"/>
        <v>9282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19.7</v>
      </c>
      <c r="C236" s="47">
        <f>C234/C235*10</f>
        <v>18.501844863162475</v>
      </c>
      <c r="D236" s="8">
        <f>C236/B236</f>
        <v>0.93917994229251145</v>
      </c>
      <c r="E236" s="154">
        <f>E234/E235*10</f>
        <v>19.044819985304922</v>
      </c>
      <c r="F236" s="154">
        <f>F234/F235*10</f>
        <v>18.861512319456246</v>
      </c>
      <c r="G236" s="154">
        <f t="shared" ref="G236:X236" si="105">G234/G235*10</f>
        <v>21.990923594008951</v>
      </c>
      <c r="H236" s="154">
        <f>H234/H235*10</f>
        <v>12.414849951071002</v>
      </c>
      <c r="I236" s="154">
        <f t="shared" si="105"/>
        <v>20.541084047511653</v>
      </c>
      <c r="J236" s="154">
        <f t="shared" si="105"/>
        <v>20.016722408026759</v>
      </c>
      <c r="K236" s="154">
        <f>K234/K235*10</f>
        <v>29.467023315234748</v>
      </c>
      <c r="L236" s="154">
        <f>L234/L235*10</f>
        <v>12.812062380649269</v>
      </c>
      <c r="M236" s="154">
        <f>M234/M235*10</f>
        <v>18.515823403008397</v>
      </c>
      <c r="N236" s="154">
        <f t="shared" si="105"/>
        <v>19.851911146688014</v>
      </c>
      <c r="O236" s="154">
        <f>O234/O235*10</f>
        <v>20.639738209432458</v>
      </c>
      <c r="P236" s="154">
        <f t="shared" si="105"/>
        <v>24.987225001344736</v>
      </c>
      <c r="Q236" s="154">
        <f t="shared" si="105"/>
        <v>20.144112644112646</v>
      </c>
      <c r="R236" s="154">
        <f t="shared" si="105"/>
        <v>13.035962232713134</v>
      </c>
      <c r="S236" s="154">
        <f t="shared" si="105"/>
        <v>21.749847839318321</v>
      </c>
      <c r="T236" s="154">
        <f t="shared" si="105"/>
        <v>13.98811278638814</v>
      </c>
      <c r="U236" s="154">
        <f t="shared" si="105"/>
        <v>23.337292161520189</v>
      </c>
      <c r="V236" s="154">
        <f t="shared" si="105"/>
        <v>23.160121868652681</v>
      </c>
      <c r="W236" s="154">
        <f t="shared" si="105"/>
        <v>25.682504806371877</v>
      </c>
      <c r="X236" s="154">
        <f t="shared" si="105"/>
        <v>21.316563108014815</v>
      </c>
      <c r="Y236" s="154">
        <f>Y234/Y235*10</f>
        <v>17.612234829797732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71"/>
      <c r="B246" s="171"/>
      <c r="C246" s="171"/>
      <c r="D246" s="171"/>
      <c r="E246" s="171"/>
      <c r="F246" s="171"/>
      <c r="G246" s="171"/>
      <c r="H246" s="171"/>
      <c r="I246" s="171"/>
      <c r="J246" s="171"/>
      <c r="K246" s="171"/>
      <c r="L246" s="171"/>
      <c r="M246" s="171"/>
      <c r="N246" s="171"/>
      <c r="O246" s="171"/>
      <c r="P246" s="171"/>
      <c r="Q246" s="171"/>
      <c r="R246" s="171"/>
      <c r="S246" s="171"/>
      <c r="T246" s="171"/>
      <c r="U246" s="171"/>
      <c r="V246" s="171"/>
      <c r="W246" s="171"/>
      <c r="X246" s="171"/>
      <c r="Y246" s="171"/>
    </row>
    <row r="247" spans="1:25" ht="20.25" hidden="1" customHeight="1" x14ac:dyDescent="0.25">
      <c r="A247" s="169"/>
      <c r="B247" s="170"/>
      <c r="C247" s="170"/>
      <c r="D247" s="170"/>
      <c r="E247" s="170"/>
      <c r="F247" s="170"/>
      <c r="G247" s="170"/>
      <c r="H247" s="170"/>
      <c r="I247" s="170"/>
      <c r="J247" s="170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31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2023-09-01T13:11:15Z</cp:lastPrinted>
  <dcterms:created xsi:type="dcterms:W3CDTF">2017-06-08T05:54:08Z</dcterms:created>
  <dcterms:modified xsi:type="dcterms:W3CDTF">2023-09-01T13:11:18Z</dcterms:modified>
</cp:coreProperties>
</file>