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 1" sheetId="1" r:id="rId1"/>
  </sheets>
  <definedNames>
    <definedName name="_xlnm.Print_Titles" localSheetId="0">'Лист 1'!$10:$13</definedName>
    <definedName name="_xlnm.Print_Area" localSheetId="0">'Лист 1'!$A$1:$W$163</definedName>
  </definedNames>
  <calcPr fullCalcOnLoad="1"/>
</workbook>
</file>

<file path=xl/sharedStrings.xml><?xml version="1.0" encoding="utf-8"?>
<sst xmlns="http://schemas.openxmlformats.org/spreadsheetml/2006/main" count="202" uniqueCount="143">
  <si>
    <t>в том числе:</t>
  </si>
  <si>
    <t>в том числе</t>
  </si>
  <si>
    <t>из них по объектам:</t>
  </si>
  <si>
    <t>I.1. Содержание, ремонт, капитальный ремонт и проектирование (проектно-изыскательские работы) автомобильных дорог общего пользования местного значения в границах муниципального района и искусственных сооружений на них, ВСЕГО:</t>
  </si>
  <si>
    <t>I.1.1. Содержание автомобильных дорог общего пользования местного значения в границах муниципального района и искусственных сооружений на них</t>
  </si>
  <si>
    <t>I.1.2. Ремонт и проектирование (проектно-изыскательские работы) по ремонту автомобильных дорог общего пользования местного значения в границах муниципального района и искусственных сооружений на них,</t>
  </si>
  <si>
    <t>I.1.3. Капитальный ремонт и проектирование (проектно-изыскательские работы) по капитальному ремонту автомобильных дорог общего пользования местного значения в границах муниципального района и искусственных сооружений на них,</t>
  </si>
  <si>
    <t>I.2. Строительство, реконструкция и проектирование (проектно-изыскательские работы) по строительству и реконструкции автомобильных дорог общего пользования местного значения в границах муниципального района и искусственных сооружений на них, ВСЕГО:</t>
  </si>
  <si>
    <t>I.2.1 Строительство и проектирование (проектно-изыскательские работы) по строительству автомобильных дорог общего пользования местного значения в границах муниципального района и искусственных сооружений на них,</t>
  </si>
  <si>
    <t>I.2.1 Реконструкция и проектирование (проектно-изыскательские работы) по реконструкции автомобильных дорог общего пользования местного значения в границах муниципального района и искусственных сооружений на них,</t>
  </si>
  <si>
    <t>II.1. Содержание, ремонт, капитальный ремонт и проектирование (проектно-изыскательские работы) автомобильных дорог общего пользования местного значения в границах населенных пунктов поселения и искусственных сооружений на них, ВСЕГО:</t>
  </si>
  <si>
    <t>II.1.1. Содержание автомобильных дорог общего пользования местного значения в границах населенных пунктов поселения и искусственных сооружений на них,</t>
  </si>
  <si>
    <t>из них по поселениям:</t>
  </si>
  <si>
    <t>II.1.2. Ремонт и проектирование (проектно-изыскательские работы) по ремонту автомобильных дорог общего пользования местного значения в границах населенных пунктов поселения и искусственных сооружений на них,</t>
  </si>
  <si>
    <t>из них по поселениям и объектам:</t>
  </si>
  <si>
    <t>II.1.3. Капитальный ремонт и проектирование (проектно-изыскательские работы) по капитальному ремонту автомобильных дорог общего пользования местного значения в границах населенных пунктов поселения и искусственных сооружений на них,</t>
  </si>
  <si>
    <t>II.2. Строительство, реконструкция и проектирование (проектно-изыскательские работы) по строительству и реконструкции автомобильных дорог общего пользования местного значения в границах населенных пунктов поселения и искусственных сооружений на них, ВСЕГО:</t>
  </si>
  <si>
    <t>II.2.1 Строительство и проектирование (проектно-изыскательские работы) по строительству автомобильных дорог общего пользования местного значения в границах населенных пунктов поселения и искусственных сооружений на них,</t>
  </si>
  <si>
    <t>II.2.1 Реконструкция и проектирование (проектно-изыскательские работы) по реконструкции автомобильных дорог общего пользования местного значения в границах населенных пунктов поселения и искусственных сооружений на них,</t>
  </si>
  <si>
    <t>Подрядная организация</t>
  </si>
  <si>
    <t>Муниципальный контракт                            (№ и дата)</t>
  </si>
  <si>
    <t xml:space="preserve">Всего, тыс. рублей                                    </t>
  </si>
  <si>
    <t xml:space="preserve">Оформлено разрешение на ввод, км, пог.м. </t>
  </si>
  <si>
    <t xml:space="preserve">за счет средств республиканского бюджета ЧР, тыс. рублей                   </t>
  </si>
  <si>
    <t xml:space="preserve">за счет средств местного бюджета, тыс. рублей                </t>
  </si>
  <si>
    <t>9 А</t>
  </si>
  <si>
    <t>Исполнение принятых обязательств, %       (гр.13 /                гр. 6)*100</t>
  </si>
  <si>
    <t>Исполнение средств республиканского бюджета ЧР, %                                  (гр.14 / 7)*100</t>
  </si>
  <si>
    <t>Исполнение осредств местного бюджета, %                      (гр.15 /                гр. 8)*100</t>
  </si>
  <si>
    <t>Наименование мероприятий и объектов финансирования</t>
  </si>
  <si>
    <t>Установленное значение показателя результативности предоставления субсидии, км, кв.м., пог.м., шт.</t>
  </si>
  <si>
    <t>Сумма по контракту на 2015 год</t>
  </si>
  <si>
    <t>Фактически выполнено                                            дорожных работ в 2015 году</t>
  </si>
  <si>
    <t>III.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</si>
  <si>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III.1. Ремонт дворовых территорий многоквартирных домов, проездов к дворовым территориям многоквартирных домов, ВСЕГО: </t>
  </si>
  <si>
    <t>III.1.1. Ремонт дворовых территорий многоквартирных домов</t>
  </si>
  <si>
    <t>из них по сельским поселениям и объектам:</t>
  </si>
  <si>
    <t xml:space="preserve">III.1.2. Ремонт проездов к дворовым территориям многоквартирных домов </t>
  </si>
  <si>
    <t xml:space="preserve">III.2. Капитальный ремонт дворовых территорий многоквартирных домов, проездов к дворовым территориям многоквартирных домов, ВСЕГО: </t>
  </si>
  <si>
    <t>III.2.1. Капитальный ремонт дворовых территорий многоквартирных домов</t>
  </si>
  <si>
    <t xml:space="preserve">III.2.2. Капитальный ремонт проездов к дворовым территориям многоквартирных домов </t>
  </si>
  <si>
    <t>ООО "ПГС-1"</t>
  </si>
  <si>
    <t>ООО "Автодорсер-вис"</t>
  </si>
  <si>
    <t>30.12.2014г.</t>
  </si>
  <si>
    <t>26.12.2014г.</t>
  </si>
  <si>
    <t>Александровское с/п</t>
  </si>
  <si>
    <t>81,812км и 2 моста/56,85п.м.</t>
  </si>
  <si>
    <t>129,457км и мостов7шт/279,4п.м.</t>
  </si>
  <si>
    <t>10,8км</t>
  </si>
  <si>
    <t>Б.Сундырское с/п</t>
  </si>
  <si>
    <t>Ильинское с/п</t>
  </si>
  <si>
    <t>27,4км</t>
  </si>
  <si>
    <t>24,9км</t>
  </si>
  <si>
    <t>Кадикасинское с/п</t>
  </si>
  <si>
    <t>34,1км</t>
  </si>
  <si>
    <t>Моргаушское с/п</t>
  </si>
  <si>
    <t>16,9км</t>
  </si>
  <si>
    <t>Москакасинское с/п</t>
  </si>
  <si>
    <t>32,4км</t>
  </si>
  <si>
    <t>Орининское с/п</t>
  </si>
  <si>
    <t>20,7км</t>
  </si>
  <si>
    <t>Сятракасинское с/п</t>
  </si>
  <si>
    <t>25,5км</t>
  </si>
  <si>
    <t>Тораевское с/п</t>
  </si>
  <si>
    <t>34,5км</t>
  </si>
  <si>
    <t>Хорнойское с/п</t>
  </si>
  <si>
    <t>16,2км</t>
  </si>
  <si>
    <t>Чуманкасинское с/п</t>
  </si>
  <si>
    <t>14,8км</t>
  </si>
  <si>
    <t>Шатьмапосинское с/п</t>
  </si>
  <si>
    <t>15,8км</t>
  </si>
  <si>
    <t>Юнгинское с/п</t>
  </si>
  <si>
    <t>24,4км</t>
  </si>
  <si>
    <t>Юськасинское с/п</t>
  </si>
  <si>
    <t>32,8км</t>
  </si>
  <si>
    <t>Ярабайкасинское с/п</t>
  </si>
  <si>
    <t>36,931км</t>
  </si>
  <si>
    <t>Ярославское с/п</t>
  </si>
  <si>
    <t>20,64км</t>
  </si>
  <si>
    <t>388,771км</t>
  </si>
  <si>
    <t>211,269км и 9мостов/336,25п.м</t>
  </si>
  <si>
    <t>перех.</t>
  </si>
  <si>
    <t>1шт</t>
  </si>
  <si>
    <t>Проектно-изыскательские работы  на строительство  автомобильных дорог</t>
  </si>
  <si>
    <t>0,020км/60м2</t>
  </si>
  <si>
    <t>ремонт автодороги д.Юрмекейкино  ул.Никольского</t>
  </si>
  <si>
    <t>ремонт автодороги  д.Магазейная ул.Молодежная</t>
  </si>
  <si>
    <t>0,150/450м2</t>
  </si>
  <si>
    <t>ремонт автодороги д.Чурикасы ул.Дружная</t>
  </si>
  <si>
    <t>ремонт автодороги д.Адабаи</t>
  </si>
  <si>
    <t>0,070км/210м2</t>
  </si>
  <si>
    <t>ремонт автодороги с.Оточево ул.Восточная</t>
  </si>
  <si>
    <t>0,070/210м2</t>
  </si>
  <si>
    <t>ремонт  автодороги д.Тойшево</t>
  </si>
  <si>
    <t>ремонт автодороги  ул.Садовая</t>
  </si>
  <si>
    <t>0,050/150м2</t>
  </si>
  <si>
    <t>ремонт переезда д.Карманкасы  между ул.Озерная и ул.Анания Кузьмина</t>
  </si>
  <si>
    <t>ремонт автодороги  д.Торханы  ул.Мичурина</t>
  </si>
  <si>
    <t>ремонт автодороги д.Юнгапоси ул.Дружбы</t>
  </si>
  <si>
    <t>0,100км/300м2</t>
  </si>
  <si>
    <t>ремонт автодороги  д.Верхние  Панклеи  ул.Восточная</t>
  </si>
  <si>
    <t>ремонт автодороги д.Синьял-Акрамово ул.Колхозная</t>
  </si>
  <si>
    <t>0,125/375м2</t>
  </si>
  <si>
    <t>Ярабайкасинское  с/п</t>
  </si>
  <si>
    <t>ремонт  автодороги д.Ярославка</t>
  </si>
  <si>
    <t>0,050/300м2</t>
  </si>
  <si>
    <t>Ярославское  сельское поселение</t>
  </si>
  <si>
    <t>ремонт дворовых территорий  в деревне Ярославка ул.Центральная д.1,д.2  Моргаушского района  Чувашской Республики</t>
  </si>
  <si>
    <t>2двор/723м2</t>
  </si>
  <si>
    <t>составление  сметной  документации  на ремонт   дворовых террриторийв деревне   Ярославка  ул.Центральная  д.1,д.2 Моргаушского  района Чувашской Республики</t>
  </si>
  <si>
    <t>Большесундырское сельское поселение</t>
  </si>
  <si>
    <t>ремонт дворовых  территорий в с.Б.Сундырь по ул.Новая  д.1,д.5,д.12,д.14, Заводская д.20</t>
  </si>
  <si>
    <t>5двор/1079м2</t>
  </si>
  <si>
    <t>7дворов/1802м2</t>
  </si>
  <si>
    <t>1,235км/3855м2</t>
  </si>
  <si>
    <t>III. Реализация мероприятий приоритетного проекта "Безопасные и качественные дороги"</t>
  </si>
  <si>
    <t xml:space="preserve">за счет средств федерального бюджета , тыс. рублей                   </t>
  </si>
  <si>
    <t>на инициативное бюджетирование</t>
  </si>
  <si>
    <t>Содержание автомобильных дорог общего пользования местного значения и искусственных сооружений на них</t>
  </si>
  <si>
    <t>Объем финансирования на 2022 год</t>
  </si>
  <si>
    <t xml:space="preserve">по ремонту покрытия проезжей части автомобильной дороги "Волга-Вурмой" на участке км 17+600-км 14+100 в Моргаушском районе Чувашской Республики  </t>
  </si>
  <si>
    <t>Нанесение разметки на автомобильные дороги Моргаушского района Чувашской Республики</t>
  </si>
  <si>
    <t xml:space="preserve">Составление сметной документации на капитальный ремонт а/д «Моргауши-Москакасы-Сендимир»,а/д «Б. Сундырь-Ильинка»,а/д «Чураккасы-Хундыкасы-Мемеккасы»,"Волга"-Молгачкасы"
</t>
  </si>
  <si>
    <t>Ремон покрытия проезжей чати а/д "Моргауши-Шептаки" в Моргаушском районе (км.0+000км 1+003,7)</t>
  </si>
  <si>
    <t>Ремонт покрытия проезжей части а/д "Волга -Вурмой-Костеряки"в Моргаушском районе (км 0+000 км 1+932,4)</t>
  </si>
  <si>
    <t xml:space="preserve">Ремонт покрытия проезжей части а/д "Синьял Хоракасы -Акрамово"(км 1+268,5 км 1+743,6) в Моргаушском районе </t>
  </si>
  <si>
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 использовании бюджетных ассигнований муниципального дорожного фонда Моргаушского района Чувашской Республики                                                                                                                                                                                                                               за 2022 года </t>
  </si>
  <si>
    <t>Восстановление остановочных посадочных площадок и автопавильонов на автобусных остановках на а/д "Чураккасы-Мемеккасы-Хундыкасы-Хоп-Киперы" а а/д "Кадыкой-Торханы-Сарчаки" Моргаушского района</t>
  </si>
  <si>
    <t>Восстановление остановочных посадочных площадки и автопавильона на автобусной остановке на а/д " Волга-Чурикасы-Сюлеменькасы"Моргаушского района</t>
  </si>
  <si>
    <t>Ремонт покрытия проезжей части а/д "Волга -Вурмой-Костеряки"в Моргаушском районе (км 0+932,4км 1+046,4)</t>
  </si>
  <si>
    <t xml:space="preserve">Восстановление примыкания к автомобильной дороге  "Волга -Вурмой-Костеряки"в Моргаушском районе </t>
  </si>
  <si>
    <t>Вырубка кустарников на автомобильной дороге общего пользования местного значения</t>
  </si>
  <si>
    <t>ремонт автомобильных дорог</t>
  </si>
  <si>
    <t>V. Передача с  муниципального дорожного фонда  Моргаушского района  на реализацию проектов развития общественной инфраструктуры, основанных на местных инициативах</t>
  </si>
  <si>
    <t xml:space="preserve">IV.Реализация инициативных проектов </t>
  </si>
  <si>
    <t>ВСЕГО по разделам (I-V)</t>
  </si>
  <si>
    <t>Фактически оплачено                                                  (кассовые расходы) за 2022 год</t>
  </si>
  <si>
    <t xml:space="preserve"> Приложение № 9
 к Решению Собрания депутатов Моргаушского муниципального округа Чувашской Республики  от __.___.2023 г.  № С-____                                                                                              "Об    исполнении   районного бюджета  Моргаушского района Чувашской Республики  за 2022 года"
</t>
  </si>
  <si>
    <r>
      <t>Фактическое значение показателя результативности предоставления субсидии,</t>
    </r>
    <r>
      <rPr>
        <sz val="8.5"/>
        <rFont val="Times New Roman"/>
        <family val="1"/>
      </rPr>
      <t xml:space="preserve"> на _01.04.2015г.
(первое число месяца, следующего за отчетным, нарастающим итогом с начала года)</t>
    </r>
    <r>
      <rPr>
        <b/>
        <sz val="8.5"/>
        <rFont val="Times New Roman"/>
        <family val="1"/>
      </rPr>
      <t xml:space="preserve">
км, пог.м., шт.</t>
    </r>
  </si>
  <si>
    <r>
      <t xml:space="preserve">Перечислено из республиканского бюджета ЧР </t>
    </r>
    <r>
      <rPr>
        <sz val="8.5"/>
        <rFont val="Times New Roman"/>
        <family val="1"/>
      </rPr>
      <t xml:space="preserve">на 01.04.2015
(первое число месяца, следующего за отчетным, нарастающим итогом с начала года), </t>
    </r>
    <r>
      <rPr>
        <b/>
        <sz val="8.5"/>
        <rFont val="Times New Roman"/>
        <family val="1"/>
      </rPr>
      <t xml:space="preserve">тыс. рублей </t>
    </r>
    <r>
      <rPr>
        <sz val="8.5"/>
        <rFont val="Times New Roman"/>
        <family val="1"/>
      </rPr>
      <t xml:space="preserve">    </t>
    </r>
  </si>
  <si>
    <r>
      <t xml:space="preserve">Остаток средств республиканского бюджета ЧР на 01.04.2015г.
</t>
    </r>
    <r>
      <rPr>
        <sz val="8.5"/>
        <rFont val="Times New Roman"/>
        <family val="1"/>
      </rPr>
      <t>(первое число месяца, следующего за отчетным, нарастающим итогом с начала года)</t>
    </r>
    <r>
      <rPr>
        <b/>
        <sz val="8.5"/>
        <rFont val="Times New Roman"/>
        <family val="1"/>
      </rPr>
      <t xml:space="preserve">, тыс. рублей (гр.16-гр. 14) </t>
    </r>
  </si>
  <si>
    <r>
      <t xml:space="preserve">I. Содержание, ремонт, капитальный ремонт, строительство, реконструкция и проектирование (проектно-изыскательские работы) автомобильных дорог общего пользования местного значения </t>
    </r>
    <r>
      <rPr>
        <b/>
        <sz val="8.5"/>
        <color indexed="10"/>
        <rFont val="Times New Roman"/>
        <family val="1"/>
      </rPr>
      <t>в границах муниципального района</t>
    </r>
    <r>
      <rPr>
        <b/>
        <sz val="8.5"/>
        <rFont val="Times New Roman"/>
        <family val="1"/>
      </rPr>
      <t xml:space="preserve"> и искусственных сооружений на них, ВСЕГО:</t>
    </r>
  </si>
  <si>
    <r>
      <t xml:space="preserve">II. Содержание, ремонт, капитальный ремонт, строительство, реконструкция и проектирование (проектно-изыскательские работы) автомобильных дорог общего пользования местного значения </t>
    </r>
    <r>
      <rPr>
        <b/>
        <sz val="8.5"/>
        <color indexed="10"/>
        <rFont val="Times New Roman"/>
        <family val="1"/>
      </rPr>
      <t xml:space="preserve">в границах населенных пунктов поселения </t>
    </r>
    <r>
      <rPr>
        <b/>
        <sz val="8.5"/>
        <rFont val="Times New Roman"/>
        <family val="1"/>
      </rPr>
      <t>и искусственных сооружений на них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</si>
</sst>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0.0000000"/>
    <numFmt numFmtId="178" formatCode="0.00000000"/>
    <numFmt numFmtId="179" formatCode="0.000000"/>
    <numFmt numFmtId="180" formatCode="0.00000"/>
    <numFmt numFmtId="181" formatCode="0.0000"/>
    <numFmt numFmtId="182" formatCode="0.000000000"/>
    <numFmt numFmtId="183" formatCode="0.0000000000"/>
    <numFmt numFmtId="184" formatCode="#,##0.000"/>
    <numFmt numFmtId="185" formatCode="[$€-2]\ ###,000_);[Red]\([$€-2]\ ###,000\)"/>
  </numFmts>
  <fonts count="51">
    <font>
      <sz val="10"/>
      <name val="Arial Cyr"/>
      <family val="0"/>
    </font>
    <font>
      <sz val="10"/>
      <name val="TimesET"/>
      <family val="0"/>
    </font>
    <font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sz val="12"/>
      <name val="TimesET"/>
      <family val="0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name val="Times New Roman"/>
      <family val="1"/>
    </font>
    <font>
      <b/>
      <u val="single"/>
      <sz val="8.5"/>
      <name val="Times New Roman"/>
      <family val="1"/>
    </font>
    <font>
      <sz val="8.5"/>
      <name val="Times New Roman"/>
      <family val="1"/>
    </font>
    <font>
      <b/>
      <sz val="8.5"/>
      <color indexed="10"/>
      <name val="Times New Roman"/>
      <family val="1"/>
    </font>
    <font>
      <i/>
      <sz val="8.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2" fontId="1" fillId="0" borderId="0" xfId="0" applyNumberFormat="1" applyFont="1" applyAlignment="1">
      <alignment wrapText="1"/>
    </xf>
    <xf numFmtId="2" fontId="3" fillId="0" borderId="0" xfId="0" applyNumberFormat="1" applyFont="1" applyAlignment="1">
      <alignment horizontal="right" wrapText="1"/>
    </xf>
    <xf numFmtId="0" fontId="7" fillId="0" borderId="0" xfId="0" applyFont="1" applyAlignment="1">
      <alignment wrapText="1"/>
    </xf>
    <xf numFmtId="0" fontId="1" fillId="33" borderId="0" xfId="0" applyFont="1" applyFill="1" applyAlignment="1">
      <alignment wrapText="1"/>
    </xf>
    <xf numFmtId="4" fontId="1" fillId="0" borderId="0" xfId="0" applyNumberFormat="1" applyFont="1" applyAlignment="1">
      <alignment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justify" vertical="top" wrapText="1"/>
    </xf>
    <xf numFmtId="0" fontId="25" fillId="0" borderId="0" xfId="0" applyFont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175" fontId="25" fillId="0" borderId="12" xfId="0" applyNumberFormat="1" applyFont="1" applyBorder="1" applyAlignment="1">
      <alignment horizontal="center" vertical="center" wrapText="1"/>
    </xf>
    <xf numFmtId="175" fontId="25" fillId="0" borderId="13" xfId="0" applyNumberFormat="1" applyFont="1" applyBorder="1" applyAlignment="1">
      <alignment horizontal="center" vertical="center" wrapText="1"/>
    </xf>
    <xf numFmtId="175" fontId="25" fillId="0" borderId="14" xfId="0" applyNumberFormat="1" applyFont="1" applyBorder="1" applyAlignment="1">
      <alignment horizontal="center" vertical="center" wrapText="1"/>
    </xf>
    <xf numFmtId="175" fontId="25" fillId="0" borderId="10" xfId="0" applyNumberFormat="1" applyFont="1" applyBorder="1" applyAlignment="1">
      <alignment horizontal="center" vertical="top" wrapText="1"/>
    </xf>
    <xf numFmtId="175" fontId="25" fillId="0" borderId="15" xfId="0" applyNumberFormat="1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175" fontId="25" fillId="0" borderId="16" xfId="0" applyNumberFormat="1" applyFont="1" applyBorder="1" applyAlignment="1">
      <alignment horizontal="center" vertical="top" wrapText="1"/>
    </xf>
    <xf numFmtId="175" fontId="25" fillId="0" borderId="0" xfId="0" applyNumberFormat="1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175" fontId="25" fillId="0" borderId="19" xfId="0" applyNumberFormat="1" applyFont="1" applyBorder="1" applyAlignment="1">
      <alignment horizontal="center" vertical="top" wrapText="1"/>
    </xf>
    <xf numFmtId="175" fontId="25" fillId="0" borderId="19" xfId="0" applyNumberFormat="1" applyFont="1" applyBorder="1" applyAlignment="1">
      <alignment horizontal="center" vertical="top" wrapText="1"/>
    </xf>
    <xf numFmtId="175" fontId="25" fillId="0" borderId="21" xfId="0" applyNumberFormat="1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23" xfId="0" applyFont="1" applyBorder="1" applyAlignment="1">
      <alignment horizontal="left" vertical="top" wrapText="1"/>
    </xf>
    <xf numFmtId="0" fontId="25" fillId="0" borderId="24" xfId="0" applyFont="1" applyBorder="1" applyAlignment="1">
      <alignment horizontal="right" vertical="top" wrapText="1"/>
    </xf>
    <xf numFmtId="175" fontId="25" fillId="0" borderId="24" xfId="0" applyNumberFormat="1" applyFont="1" applyBorder="1" applyAlignment="1">
      <alignment horizontal="right" vertical="top" wrapText="1"/>
    </xf>
    <xf numFmtId="4" fontId="25" fillId="0" borderId="24" xfId="0" applyNumberFormat="1" applyFont="1" applyBorder="1" applyAlignment="1">
      <alignment horizontal="right" vertical="top" wrapText="1"/>
    </xf>
    <xf numFmtId="175" fontId="25" fillId="0" borderId="24" xfId="0" applyNumberFormat="1" applyFont="1" applyFill="1" applyBorder="1" applyAlignment="1">
      <alignment horizontal="right" vertical="top" wrapText="1"/>
    </xf>
    <xf numFmtId="176" fontId="25" fillId="0" borderId="24" xfId="0" applyNumberFormat="1" applyFont="1" applyBorder="1" applyAlignment="1">
      <alignment horizontal="right" vertical="top" wrapText="1"/>
    </xf>
    <xf numFmtId="176" fontId="25" fillId="0" borderId="25" xfId="0" applyNumberFormat="1" applyFont="1" applyBorder="1" applyAlignment="1">
      <alignment horizontal="right" vertical="top" wrapText="1"/>
    </xf>
    <xf numFmtId="0" fontId="25" fillId="0" borderId="26" xfId="0" applyFont="1" applyBorder="1" applyAlignment="1">
      <alignment horizontal="center" vertical="top" wrapText="1"/>
    </xf>
    <xf numFmtId="0" fontId="25" fillId="0" borderId="27" xfId="0" applyFont="1" applyBorder="1" applyAlignment="1">
      <alignment horizontal="center" vertical="top" wrapText="1"/>
    </xf>
    <xf numFmtId="4" fontId="25" fillId="0" borderId="27" xfId="0" applyNumberFormat="1" applyFont="1" applyBorder="1" applyAlignment="1">
      <alignment horizontal="center" vertical="top" wrapText="1"/>
    </xf>
    <xf numFmtId="175" fontId="25" fillId="0" borderId="27" xfId="0" applyNumberFormat="1" applyFont="1" applyFill="1" applyBorder="1" applyAlignment="1">
      <alignment horizontal="right" vertical="top" wrapText="1"/>
    </xf>
    <xf numFmtId="176" fontId="25" fillId="0" borderId="27" xfId="0" applyNumberFormat="1" applyFont="1" applyBorder="1" applyAlignment="1">
      <alignment horizontal="right" vertical="top" wrapText="1"/>
    </xf>
    <xf numFmtId="176" fontId="25" fillId="0" borderId="28" xfId="0" applyNumberFormat="1" applyFont="1" applyBorder="1" applyAlignment="1">
      <alignment horizontal="right" vertical="top" wrapText="1"/>
    </xf>
    <xf numFmtId="0" fontId="25" fillId="0" borderId="26" xfId="0" applyFont="1" applyBorder="1" applyAlignment="1">
      <alignment horizontal="left" vertical="top" wrapText="1"/>
    </xf>
    <xf numFmtId="0" fontId="25" fillId="0" borderId="27" xfId="0" applyFont="1" applyBorder="1" applyAlignment="1">
      <alignment wrapText="1"/>
    </xf>
    <xf numFmtId="175" fontId="25" fillId="0" borderId="27" xfId="0" applyNumberFormat="1" applyFont="1" applyBorder="1" applyAlignment="1">
      <alignment horizontal="right" vertical="center" wrapText="1"/>
    </xf>
    <xf numFmtId="4" fontId="25" fillId="0" borderId="27" xfId="0" applyNumberFormat="1" applyFont="1" applyBorder="1" applyAlignment="1">
      <alignment horizontal="right" vertical="top" wrapText="1"/>
    </xf>
    <xf numFmtId="175" fontId="25" fillId="0" borderId="27" xfId="0" applyNumberFormat="1" applyFont="1" applyBorder="1" applyAlignment="1">
      <alignment horizontal="right" vertical="top" wrapText="1"/>
    </xf>
    <xf numFmtId="4" fontId="25" fillId="0" borderId="27" xfId="0" applyNumberFormat="1" applyFont="1" applyBorder="1" applyAlignment="1">
      <alignment horizontal="right" vertical="center" wrapText="1"/>
    </xf>
    <xf numFmtId="0" fontId="25" fillId="0" borderId="27" xfId="0" applyFont="1" applyBorder="1" applyAlignment="1">
      <alignment horizontal="left" vertical="top" wrapText="1"/>
    </xf>
    <xf numFmtId="0" fontId="27" fillId="0" borderId="27" xfId="0" applyFont="1" applyBorder="1" applyAlignment="1">
      <alignment horizontal="center" vertical="top" wrapText="1"/>
    </xf>
    <xf numFmtId="0" fontId="27" fillId="0" borderId="27" xfId="0" applyFont="1" applyBorder="1" applyAlignment="1">
      <alignment horizontal="left" vertical="top" wrapText="1"/>
    </xf>
    <xf numFmtId="175" fontId="27" fillId="0" borderId="27" xfId="0" applyNumberFormat="1" applyFont="1" applyBorder="1" applyAlignment="1">
      <alignment horizontal="right" vertical="center" wrapText="1"/>
    </xf>
    <xf numFmtId="4" fontId="27" fillId="0" borderId="27" xfId="0" applyNumberFormat="1" applyFont="1" applyBorder="1" applyAlignment="1">
      <alignment horizontal="right" vertical="center" wrapText="1"/>
    </xf>
    <xf numFmtId="0" fontId="27" fillId="0" borderId="26" xfId="0" applyFont="1" applyBorder="1" applyAlignment="1">
      <alignment horizontal="left" vertical="center" wrapText="1"/>
    </xf>
    <xf numFmtId="0" fontId="27" fillId="33" borderId="26" xfId="0" applyFont="1" applyFill="1" applyBorder="1" applyAlignment="1">
      <alignment horizontal="justify" vertical="center" wrapText="1"/>
    </xf>
    <xf numFmtId="0" fontId="27" fillId="33" borderId="27" xfId="0" applyFont="1" applyFill="1" applyBorder="1" applyAlignment="1">
      <alignment horizontal="center" vertical="top" wrapText="1"/>
    </xf>
    <xf numFmtId="0" fontId="27" fillId="33" borderId="27" xfId="0" applyFont="1" applyFill="1" applyBorder="1" applyAlignment="1">
      <alignment horizontal="left" vertical="top" wrapText="1"/>
    </xf>
    <xf numFmtId="175" fontId="27" fillId="33" borderId="27" xfId="0" applyNumberFormat="1" applyFont="1" applyFill="1" applyBorder="1" applyAlignment="1">
      <alignment horizontal="right" vertical="center" wrapText="1"/>
    </xf>
    <xf numFmtId="4" fontId="27" fillId="33" borderId="27" xfId="0" applyNumberFormat="1" applyFont="1" applyFill="1" applyBorder="1" applyAlignment="1">
      <alignment horizontal="right" vertical="center" wrapText="1"/>
    </xf>
    <xf numFmtId="176" fontId="25" fillId="33" borderId="27" xfId="0" applyNumberFormat="1" applyFont="1" applyFill="1" applyBorder="1" applyAlignment="1">
      <alignment horizontal="right" vertical="top" wrapText="1"/>
    </xf>
    <xf numFmtId="176" fontId="25" fillId="33" borderId="28" xfId="0" applyNumberFormat="1" applyFont="1" applyFill="1" applyBorder="1" applyAlignment="1">
      <alignment horizontal="right" vertical="top" wrapText="1"/>
    </xf>
    <xf numFmtId="0" fontId="27" fillId="0" borderId="26" xfId="0" applyFont="1" applyBorder="1" applyAlignment="1">
      <alignment horizontal="justify" vertical="center" wrapText="1"/>
    </xf>
    <xf numFmtId="0" fontId="27" fillId="0" borderId="26" xfId="0" applyFont="1" applyBorder="1" applyAlignment="1">
      <alignment horizontal="left" vertical="top" wrapText="1"/>
    </xf>
    <xf numFmtId="0" fontId="27" fillId="0" borderId="29" xfId="0" applyFont="1" applyBorder="1" applyAlignment="1">
      <alignment horizontal="left" vertical="top" wrapText="1"/>
    </xf>
    <xf numFmtId="0" fontId="27" fillId="0" borderId="29" xfId="0" applyFont="1" applyBorder="1" applyAlignment="1">
      <alignment horizontal="left" vertical="center" wrapText="1"/>
    </xf>
    <xf numFmtId="0" fontId="27" fillId="0" borderId="27" xfId="0" applyNumberFormat="1" applyFont="1" applyFill="1" applyBorder="1" applyAlignment="1" applyProtection="1">
      <alignment horizontal="center" vertical="top" wrapText="1"/>
      <protection/>
    </xf>
    <xf numFmtId="175" fontId="27" fillId="0" borderId="27" xfId="0" applyNumberFormat="1" applyFont="1" applyFill="1" applyBorder="1" applyAlignment="1" applyProtection="1">
      <alignment horizontal="right" vertical="top" wrapText="1"/>
      <protection/>
    </xf>
    <xf numFmtId="2" fontId="25" fillId="0" borderId="27" xfId="0" applyNumberFormat="1" applyFont="1" applyBorder="1" applyAlignment="1">
      <alignment horizontal="right" vertical="top" wrapText="1"/>
    </xf>
    <xf numFmtId="0" fontId="25" fillId="0" borderId="27" xfId="0" applyFont="1" applyBorder="1" applyAlignment="1">
      <alignment horizontal="right" vertical="top" wrapText="1"/>
    </xf>
    <xf numFmtId="2" fontId="25" fillId="0" borderId="28" xfId="0" applyNumberFormat="1" applyFont="1" applyBorder="1" applyAlignment="1">
      <alignment horizontal="right" vertical="top" wrapText="1"/>
    </xf>
    <xf numFmtId="175" fontId="25" fillId="0" borderId="27" xfId="0" applyNumberFormat="1" applyFont="1" applyBorder="1" applyAlignment="1">
      <alignment horizontal="left" vertical="top" wrapText="1"/>
    </xf>
    <xf numFmtId="175" fontId="27" fillId="0" borderId="27" xfId="0" applyNumberFormat="1" applyFont="1" applyBorder="1" applyAlignment="1">
      <alignment horizontal="left" vertical="top" wrapText="1"/>
    </xf>
    <xf numFmtId="176" fontId="27" fillId="0" borderId="27" xfId="0" applyNumberFormat="1" applyFont="1" applyBorder="1" applyAlignment="1">
      <alignment horizontal="right" vertical="top" wrapText="1"/>
    </xf>
    <xf numFmtId="176" fontId="27" fillId="0" borderId="28" xfId="0" applyNumberFormat="1" applyFont="1" applyBorder="1" applyAlignment="1">
      <alignment horizontal="right" vertical="top" wrapText="1"/>
    </xf>
    <xf numFmtId="0" fontId="27" fillId="0" borderId="26" xfId="0" applyFont="1" applyBorder="1" applyAlignment="1">
      <alignment vertical="top" wrapText="1"/>
    </xf>
    <xf numFmtId="175" fontId="25" fillId="0" borderId="27" xfId="0" applyNumberFormat="1" applyFont="1" applyFill="1" applyBorder="1" applyAlignment="1">
      <alignment horizontal="right" vertical="center" wrapText="1"/>
    </xf>
    <xf numFmtId="4" fontId="29" fillId="0" borderId="27" xfId="0" applyNumberFormat="1" applyFont="1" applyBorder="1" applyAlignment="1">
      <alignment wrapText="1"/>
    </xf>
    <xf numFmtId="4" fontId="29" fillId="0" borderId="27" xfId="0" applyNumberFormat="1" applyFont="1" applyBorder="1" applyAlignment="1">
      <alignment horizontal="right" vertical="top" wrapText="1"/>
    </xf>
    <xf numFmtId="4" fontId="25" fillId="0" borderId="27" xfId="0" applyNumberFormat="1" applyFont="1" applyBorder="1" applyAlignment="1">
      <alignment wrapText="1"/>
    </xf>
    <xf numFmtId="175" fontId="25" fillId="0" borderId="27" xfId="0" applyNumberFormat="1" applyFont="1" applyBorder="1" applyAlignment="1">
      <alignment wrapText="1"/>
    </xf>
    <xf numFmtId="4" fontId="27" fillId="0" borderId="27" xfId="0" applyNumberFormat="1" applyFont="1" applyBorder="1" applyAlignment="1">
      <alignment wrapText="1"/>
    </xf>
    <xf numFmtId="4" fontId="27" fillId="0" borderId="27" xfId="0" applyNumberFormat="1" applyFont="1" applyBorder="1" applyAlignment="1">
      <alignment horizontal="right" vertical="top" wrapText="1"/>
    </xf>
    <xf numFmtId="0" fontId="25" fillId="0" borderId="30" xfId="0" applyFont="1" applyBorder="1" applyAlignment="1">
      <alignment horizontal="left" vertical="top" wrapText="1"/>
    </xf>
    <xf numFmtId="0" fontId="27" fillId="0" borderId="31" xfId="0" applyFont="1" applyBorder="1" applyAlignment="1">
      <alignment horizontal="center" vertical="top" wrapText="1"/>
    </xf>
    <xf numFmtId="4" fontId="25" fillId="0" borderId="31" xfId="0" applyNumberFormat="1" applyFont="1" applyBorder="1" applyAlignment="1">
      <alignment horizontal="right" vertical="top" wrapText="1"/>
    </xf>
    <xf numFmtId="4" fontId="25" fillId="0" borderId="31" xfId="0" applyNumberFormat="1" applyFont="1" applyBorder="1" applyAlignment="1">
      <alignment horizontal="right" vertical="center" wrapText="1"/>
    </xf>
    <xf numFmtId="4" fontId="27" fillId="0" borderId="31" xfId="0" applyNumberFormat="1" applyFont="1" applyBorder="1" applyAlignment="1">
      <alignment horizontal="right" vertical="center" wrapText="1"/>
    </xf>
    <xf numFmtId="175" fontId="27" fillId="0" borderId="31" xfId="0" applyNumberFormat="1" applyFont="1" applyBorder="1" applyAlignment="1">
      <alignment horizontal="right" vertical="center" wrapText="1"/>
    </xf>
    <xf numFmtId="175" fontId="25" fillId="0" borderId="31" xfId="0" applyNumberFormat="1" applyFont="1" applyBorder="1" applyAlignment="1">
      <alignment horizontal="right" vertical="center" wrapText="1"/>
    </xf>
    <xf numFmtId="2" fontId="25" fillId="0" borderId="31" xfId="0" applyNumberFormat="1" applyFont="1" applyBorder="1" applyAlignment="1">
      <alignment horizontal="right" vertical="top" wrapText="1"/>
    </xf>
    <xf numFmtId="176" fontId="25" fillId="0" borderId="31" xfId="0" applyNumberFormat="1" applyFont="1" applyBorder="1" applyAlignment="1">
      <alignment horizontal="right" vertical="top" wrapText="1"/>
    </xf>
    <xf numFmtId="176" fontId="25" fillId="0" borderId="32" xfId="0" applyNumberFormat="1" applyFont="1" applyBorder="1" applyAlignment="1">
      <alignment horizontal="right"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center" vertical="top" wrapText="1"/>
    </xf>
    <xf numFmtId="176" fontId="27" fillId="0" borderId="0" xfId="0" applyNumberFormat="1" applyFont="1" applyBorder="1" applyAlignment="1">
      <alignment horizontal="right" vertical="top" wrapText="1"/>
    </xf>
    <xf numFmtId="4" fontId="27" fillId="0" borderId="0" xfId="0" applyNumberFormat="1" applyFont="1" applyBorder="1" applyAlignment="1">
      <alignment horizontal="right" vertical="top" wrapText="1"/>
    </xf>
    <xf numFmtId="4" fontId="25" fillId="0" borderId="0" xfId="0" applyNumberFormat="1" applyFont="1" applyBorder="1" applyAlignment="1">
      <alignment horizontal="right" vertical="center" wrapText="1"/>
    </xf>
    <xf numFmtId="175" fontId="25" fillId="0" borderId="0" xfId="0" applyNumberFormat="1" applyFont="1" applyBorder="1" applyAlignment="1">
      <alignment horizontal="right" vertical="center" wrapText="1"/>
    </xf>
    <xf numFmtId="2" fontId="25" fillId="0" borderId="0" xfId="0" applyNumberFormat="1" applyFont="1" applyBorder="1" applyAlignment="1">
      <alignment horizontal="right" vertical="top" wrapText="1"/>
    </xf>
    <xf numFmtId="0" fontId="27" fillId="0" borderId="27" xfId="0" applyFont="1" applyBorder="1" applyAlignment="1">
      <alignment wrapText="1"/>
    </xf>
    <xf numFmtId="0" fontId="27" fillId="0" borderId="0" xfId="0" applyFont="1" applyAlignment="1">
      <alignment wrapText="1"/>
    </xf>
    <xf numFmtId="4" fontId="25" fillId="0" borderId="27" xfId="0" applyNumberFormat="1" applyFont="1" applyBorder="1" applyAlignment="1">
      <alignment vertical="center" wrapText="1"/>
    </xf>
    <xf numFmtId="2" fontId="25" fillId="0" borderId="27" xfId="0" applyNumberFormat="1" applyFont="1" applyBorder="1" applyAlignment="1">
      <alignment vertical="center" wrapText="1"/>
    </xf>
    <xf numFmtId="4" fontId="27" fillId="0" borderId="27" xfId="0" applyNumberFormat="1" applyFont="1" applyBorder="1" applyAlignment="1">
      <alignment vertical="center" wrapText="1"/>
    </xf>
    <xf numFmtId="0" fontId="27" fillId="0" borderId="0" xfId="0" applyFont="1" applyAlignment="1">
      <alignment horizontal="justify"/>
    </xf>
    <xf numFmtId="4" fontId="27" fillId="0" borderId="27" xfId="0" applyNumberFormat="1" applyFont="1" applyBorder="1" applyAlignment="1">
      <alignment horizontal="right" wrapText="1"/>
    </xf>
    <xf numFmtId="2" fontId="27" fillId="0" borderId="27" xfId="0" applyNumberFormat="1" applyFont="1" applyBorder="1" applyAlignment="1">
      <alignment wrapText="1"/>
    </xf>
    <xf numFmtId="0" fontId="25" fillId="0" borderId="27" xfId="0" applyFont="1" applyBorder="1" applyAlignment="1">
      <alignment horizontal="left" vertical="center" wrapText="1"/>
    </xf>
    <xf numFmtId="0" fontId="25" fillId="0" borderId="27" xfId="0" applyFont="1" applyBorder="1" applyAlignment="1">
      <alignment horizont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4"/>
  <sheetViews>
    <sheetView tabSelected="1" zoomScaleSheetLayoutView="23" zoomScalePageLayoutView="0" workbookViewId="0" topLeftCell="A1">
      <selection activeCell="A3" sqref="A3:W164"/>
    </sheetView>
  </sheetViews>
  <sheetFormatPr defaultColWidth="9.00390625" defaultRowHeight="12.75"/>
  <cols>
    <col min="1" max="1" width="60.125" style="8" customWidth="1"/>
    <col min="2" max="2" width="0.12890625" style="2" customWidth="1"/>
    <col min="3" max="3" width="13.00390625" style="2" hidden="1" customWidth="1"/>
    <col min="4" max="5" width="12.875" style="2" hidden="1" customWidth="1"/>
    <col min="6" max="6" width="15.25390625" style="8" customWidth="1"/>
    <col min="7" max="7" width="15.125" style="8" customWidth="1"/>
    <col min="8" max="8" width="17.00390625" style="8" customWidth="1"/>
    <col min="9" max="9" width="14.125" style="8" customWidth="1"/>
    <col min="10" max="10" width="20.625" style="8" hidden="1" customWidth="1"/>
    <col min="11" max="11" width="10.25390625" style="8" hidden="1" customWidth="1"/>
    <col min="12" max="12" width="12.25390625" style="8" hidden="1" customWidth="1"/>
    <col min="13" max="13" width="12.375" style="8" hidden="1" customWidth="1"/>
    <col min="14" max="14" width="11.25390625" style="8" hidden="1" customWidth="1"/>
    <col min="15" max="15" width="14.75390625" style="8" customWidth="1"/>
    <col min="16" max="16" width="13.625" style="8" customWidth="1"/>
    <col min="17" max="17" width="15.25390625" style="8" customWidth="1"/>
    <col min="18" max="18" width="13.875" style="8" customWidth="1"/>
    <col min="19" max="19" width="16.75390625" style="2" hidden="1" customWidth="1"/>
    <col min="20" max="20" width="16.875" style="2" hidden="1" customWidth="1"/>
    <col min="21" max="21" width="9.875" style="2" hidden="1" customWidth="1"/>
    <col min="22" max="22" width="9.375" style="2" hidden="1" customWidth="1"/>
    <col min="23" max="23" width="10.875" style="2" hidden="1" customWidth="1"/>
    <col min="24" max="24" width="11.00390625" style="2" bestFit="1" customWidth="1"/>
    <col min="25" max="25" width="9.875" style="2" bestFit="1" customWidth="1"/>
    <col min="26" max="26" width="16.00390625" style="2" customWidth="1"/>
    <col min="27" max="27" width="9.125" style="2" customWidth="1"/>
    <col min="28" max="28" width="17.125" style="2" customWidth="1"/>
    <col min="29" max="16384" width="9.125" style="2" customWidth="1"/>
  </cols>
  <sheetData>
    <row r="1" spans="8:23" ht="123.75" customHeight="1">
      <c r="H1" s="11" t="s">
        <v>137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5:23" ht="16.5" customHeight="1">
      <c r="O2" s="12"/>
      <c r="P2" s="12"/>
      <c r="Q2" s="12"/>
      <c r="R2" s="12"/>
      <c r="S2" s="12"/>
      <c r="T2" s="12"/>
      <c r="U2" s="12"/>
      <c r="V2" s="12"/>
      <c r="W2" s="12"/>
    </row>
    <row r="3" spans="1:23" s="3" customFormat="1" ht="20.25" customHeight="1">
      <c r="A3" s="13" t="s">
        <v>126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s="3" customFormat="1" ht="63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s="3" customFormat="1" ht="28.5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s="3" customFormat="1" ht="9.75" customHeight="1" hidden="1" thickBo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3" customFormat="1" ht="22.5" customHeight="1" hidden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s="3" customFormat="1" ht="16.5" customHeight="1" hidden="1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23" s="3" customFormat="1" ht="16.5" customHeight="1" hidden="1" thickBo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3" ht="48.75" customHeight="1" thickBot="1">
      <c r="A10" s="17" t="s">
        <v>29</v>
      </c>
      <c r="B10" s="18" t="s">
        <v>19</v>
      </c>
      <c r="C10" s="18" t="s">
        <v>20</v>
      </c>
      <c r="D10" s="19" t="s">
        <v>31</v>
      </c>
      <c r="E10" s="18" t="s">
        <v>30</v>
      </c>
      <c r="F10" s="20" t="s">
        <v>119</v>
      </c>
      <c r="G10" s="21"/>
      <c r="H10" s="21"/>
      <c r="I10" s="22"/>
      <c r="J10" s="18" t="s">
        <v>138</v>
      </c>
      <c r="K10" s="18" t="s">
        <v>22</v>
      </c>
      <c r="L10" s="23" t="s">
        <v>32</v>
      </c>
      <c r="M10" s="24"/>
      <c r="N10" s="25"/>
      <c r="O10" s="26" t="s">
        <v>136</v>
      </c>
      <c r="P10" s="27"/>
      <c r="Q10" s="27"/>
      <c r="R10" s="28"/>
      <c r="S10" s="29" t="s">
        <v>139</v>
      </c>
      <c r="T10" s="29" t="s">
        <v>140</v>
      </c>
      <c r="U10" s="30" t="s">
        <v>26</v>
      </c>
      <c r="V10" s="29" t="s">
        <v>27</v>
      </c>
      <c r="W10" s="29" t="s">
        <v>28</v>
      </c>
    </row>
    <row r="11" spans="1:23" ht="16.5" customHeight="1" thickBot="1">
      <c r="A11" s="31"/>
      <c r="B11" s="32"/>
      <c r="C11" s="32"/>
      <c r="D11" s="33"/>
      <c r="E11" s="32"/>
      <c r="F11" s="17" t="s">
        <v>21</v>
      </c>
      <c r="G11" s="19" t="s">
        <v>1</v>
      </c>
      <c r="H11" s="34"/>
      <c r="I11" s="35"/>
      <c r="J11" s="32"/>
      <c r="K11" s="32"/>
      <c r="L11" s="18" t="s">
        <v>21</v>
      </c>
      <c r="M11" s="23" t="s">
        <v>1</v>
      </c>
      <c r="N11" s="25"/>
      <c r="O11" s="17" t="s">
        <v>21</v>
      </c>
      <c r="P11" s="19" t="s">
        <v>1</v>
      </c>
      <c r="Q11" s="34"/>
      <c r="R11" s="35"/>
      <c r="S11" s="36"/>
      <c r="T11" s="36"/>
      <c r="U11" s="37"/>
      <c r="V11" s="36"/>
      <c r="W11" s="36"/>
    </row>
    <row r="12" spans="1:23" ht="155.25" customHeight="1" thickBot="1">
      <c r="A12" s="38"/>
      <c r="B12" s="39"/>
      <c r="C12" s="39"/>
      <c r="D12" s="40"/>
      <c r="E12" s="39"/>
      <c r="F12" s="38"/>
      <c r="G12" s="41" t="s">
        <v>116</v>
      </c>
      <c r="H12" s="41" t="s">
        <v>23</v>
      </c>
      <c r="I12" s="41" t="s">
        <v>24</v>
      </c>
      <c r="J12" s="39"/>
      <c r="K12" s="39"/>
      <c r="L12" s="39"/>
      <c r="M12" s="41" t="s">
        <v>23</v>
      </c>
      <c r="N12" s="41" t="s">
        <v>24</v>
      </c>
      <c r="O12" s="38"/>
      <c r="P12" s="41" t="s">
        <v>116</v>
      </c>
      <c r="Q12" s="41" t="s">
        <v>23</v>
      </c>
      <c r="R12" s="41" t="s">
        <v>24</v>
      </c>
      <c r="S12" s="42"/>
      <c r="T12" s="42"/>
      <c r="U12" s="43"/>
      <c r="V12" s="42"/>
      <c r="W12" s="42"/>
    </row>
    <row r="13" spans="1:23" ht="13.5" thickBot="1">
      <c r="A13" s="44">
        <v>1</v>
      </c>
      <c r="B13" s="44">
        <v>2</v>
      </c>
      <c r="C13" s="44">
        <v>3</v>
      </c>
      <c r="D13" s="45">
        <v>4</v>
      </c>
      <c r="E13" s="44">
        <v>5</v>
      </c>
      <c r="F13" s="44">
        <v>6</v>
      </c>
      <c r="G13" s="44"/>
      <c r="H13" s="44">
        <v>7</v>
      </c>
      <c r="I13" s="44">
        <v>8</v>
      </c>
      <c r="J13" s="44">
        <v>9</v>
      </c>
      <c r="K13" s="44" t="s">
        <v>25</v>
      </c>
      <c r="L13" s="44">
        <v>10</v>
      </c>
      <c r="M13" s="44">
        <v>11</v>
      </c>
      <c r="N13" s="45">
        <v>12</v>
      </c>
      <c r="O13" s="44">
        <v>13</v>
      </c>
      <c r="P13" s="44"/>
      <c r="Q13" s="44">
        <v>14</v>
      </c>
      <c r="R13" s="44">
        <v>15</v>
      </c>
      <c r="S13" s="44">
        <v>16</v>
      </c>
      <c r="T13" s="44">
        <v>17</v>
      </c>
      <c r="U13" s="46">
        <v>18</v>
      </c>
      <c r="V13" s="44">
        <v>19</v>
      </c>
      <c r="W13" s="44">
        <v>20</v>
      </c>
    </row>
    <row r="14" spans="1:28" s="4" customFormat="1" ht="16.5" customHeight="1">
      <c r="A14" s="47" t="s">
        <v>135</v>
      </c>
      <c r="B14" s="48"/>
      <c r="C14" s="48"/>
      <c r="D14" s="48"/>
      <c r="E14" s="49"/>
      <c r="F14" s="50">
        <f>F16+F55+F131+F160+F155+F159</f>
        <v>87997440.34</v>
      </c>
      <c r="G14" s="50">
        <f aca="true" t="shared" si="0" ref="G14:R14">G16+G55+G131+G160+G155</f>
        <v>0</v>
      </c>
      <c r="H14" s="50">
        <f>H16+H55+H131+H160+H155+H159</f>
        <v>70883724.32</v>
      </c>
      <c r="I14" s="50">
        <f>I16+I55+I131+I160+I155+I159</f>
        <v>17113716.02</v>
      </c>
      <c r="J14" s="50">
        <f t="shared" si="0"/>
        <v>1181.567</v>
      </c>
      <c r="K14" s="50">
        <f t="shared" si="0"/>
        <v>0</v>
      </c>
      <c r="L14" s="50">
        <f t="shared" si="0"/>
        <v>3456.014</v>
      </c>
      <c r="M14" s="50">
        <f t="shared" si="0"/>
        <v>3041.5879999999997</v>
      </c>
      <c r="N14" s="50">
        <f t="shared" si="0"/>
        <v>414.426</v>
      </c>
      <c r="O14" s="50">
        <f t="shared" si="0"/>
        <v>67623350.76</v>
      </c>
      <c r="P14" s="50">
        <f t="shared" si="0"/>
        <v>0</v>
      </c>
      <c r="Q14" s="50">
        <f t="shared" si="0"/>
        <v>38106800</v>
      </c>
      <c r="R14" s="50">
        <f t="shared" si="0"/>
        <v>14327761.76</v>
      </c>
      <c r="S14" s="49">
        <f>S16+S55</f>
        <v>3042.064</v>
      </c>
      <c r="T14" s="51">
        <f>T55</f>
        <v>627.8030000000001</v>
      </c>
      <c r="U14" s="52">
        <f>O14/F14*100</f>
        <v>76.84695202351382</v>
      </c>
      <c r="V14" s="52">
        <f>Q14/H14*100</f>
        <v>53.759590604987565</v>
      </c>
      <c r="W14" s="53">
        <f>R14/I14*100</f>
        <v>83.72092737343435</v>
      </c>
      <c r="Y14" s="7"/>
      <c r="Z14" s="4">
        <v>87997440.34</v>
      </c>
      <c r="AA14" s="7"/>
      <c r="AB14" s="4">
        <v>67623350.76</v>
      </c>
    </row>
    <row r="15" spans="1:28" ht="16.5" customHeight="1">
      <c r="A15" s="54"/>
      <c r="B15" s="55"/>
      <c r="C15" s="55"/>
      <c r="D15" s="55"/>
      <c r="E15" s="55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7"/>
      <c r="T15" s="57"/>
      <c r="U15" s="58"/>
      <c r="V15" s="58"/>
      <c r="W15" s="59"/>
      <c r="Z15" s="10">
        <f>Z14-F14</f>
        <v>0</v>
      </c>
      <c r="AB15" s="10">
        <f>AB14-O14</f>
        <v>0</v>
      </c>
    </row>
    <row r="16" spans="1:23" s="5" customFormat="1" ht="94.5" customHeight="1">
      <c r="A16" s="60" t="s">
        <v>141</v>
      </c>
      <c r="B16" s="61"/>
      <c r="C16" s="61"/>
      <c r="D16" s="61"/>
      <c r="E16" s="62"/>
      <c r="F16" s="63">
        <f>F18+F47</f>
        <v>47481227.629999995</v>
      </c>
      <c r="G16" s="63">
        <f>G18+G47</f>
        <v>0</v>
      </c>
      <c r="H16" s="63">
        <f>H18</f>
        <v>36195589</v>
      </c>
      <c r="I16" s="63">
        <f>I18+I47</f>
        <v>11285638.63</v>
      </c>
      <c r="J16" s="63"/>
      <c r="K16" s="63"/>
      <c r="L16" s="63">
        <f aca="true" t="shared" si="1" ref="L16:S16">L18</f>
        <v>3456.014</v>
      </c>
      <c r="M16" s="63">
        <f t="shared" si="1"/>
        <v>3041.5879999999997</v>
      </c>
      <c r="N16" s="63">
        <f t="shared" si="1"/>
        <v>414.426</v>
      </c>
      <c r="O16" s="63">
        <f>O18+O27</f>
        <v>44916604.03</v>
      </c>
      <c r="P16" s="63">
        <v>0</v>
      </c>
      <c r="Q16" s="63">
        <f t="shared" si="1"/>
        <v>21006800</v>
      </c>
      <c r="R16" s="63">
        <f t="shared" si="1"/>
        <v>8721015.03</v>
      </c>
      <c r="S16" s="64">
        <f t="shared" si="1"/>
        <v>2304.497</v>
      </c>
      <c r="T16" s="57"/>
      <c r="U16" s="58">
        <f>O16/F16*100</f>
        <v>94.59865776852915</v>
      </c>
      <c r="V16" s="58">
        <f>Q16/H16*100</f>
        <v>58.03690609924872</v>
      </c>
      <c r="W16" s="59">
        <f>R16/I16*100</f>
        <v>77.27533474993075</v>
      </c>
    </row>
    <row r="17" spans="1:23" ht="16.5" customHeight="1">
      <c r="A17" s="60" t="s">
        <v>0</v>
      </c>
      <c r="B17" s="61"/>
      <c r="C17" s="61"/>
      <c r="D17" s="61"/>
      <c r="E17" s="62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2"/>
      <c r="T17" s="62"/>
      <c r="U17" s="58"/>
      <c r="V17" s="58"/>
      <c r="W17" s="59"/>
    </row>
    <row r="18" spans="1:23" s="1" customFormat="1" ht="79.5" customHeight="1">
      <c r="A18" s="60" t="s">
        <v>3</v>
      </c>
      <c r="B18" s="66"/>
      <c r="C18" s="66"/>
      <c r="D18" s="66"/>
      <c r="E18" s="64"/>
      <c r="F18" s="63">
        <f>F20+F27</f>
        <v>47481227.629999995</v>
      </c>
      <c r="G18" s="63">
        <f>G20+G27</f>
        <v>0</v>
      </c>
      <c r="H18" s="63">
        <f>H20+H27</f>
        <v>36195589</v>
      </c>
      <c r="I18" s="63">
        <f>I20+I27</f>
        <v>11285638.63</v>
      </c>
      <c r="J18" s="63"/>
      <c r="K18" s="63"/>
      <c r="L18" s="63">
        <f aca="true" t="shared" si="2" ref="L18:S18">L20</f>
        <v>3456.014</v>
      </c>
      <c r="M18" s="63">
        <f t="shared" si="2"/>
        <v>3041.5879999999997</v>
      </c>
      <c r="N18" s="63">
        <f t="shared" si="2"/>
        <v>414.426</v>
      </c>
      <c r="O18" s="63">
        <f t="shared" si="2"/>
        <v>28040170.89</v>
      </c>
      <c r="P18" s="63">
        <v>0</v>
      </c>
      <c r="Q18" s="63">
        <f t="shared" si="2"/>
        <v>21006800</v>
      </c>
      <c r="R18" s="63">
        <f>R20+R27</f>
        <v>8721015.03</v>
      </c>
      <c r="S18" s="64">
        <f t="shared" si="2"/>
        <v>2304.497</v>
      </c>
      <c r="T18" s="57"/>
      <c r="U18" s="58">
        <f>O18/F18*100</f>
        <v>59.05527782159411</v>
      </c>
      <c r="V18" s="58">
        <f>Q18/H18*100</f>
        <v>58.03690609924872</v>
      </c>
      <c r="W18" s="59">
        <f>R18/I18*100</f>
        <v>77.27533474993075</v>
      </c>
    </row>
    <row r="19" spans="1:23" ht="16.5" customHeight="1">
      <c r="A19" s="60" t="s">
        <v>0</v>
      </c>
      <c r="B19" s="67"/>
      <c r="C19" s="68"/>
      <c r="D19" s="68"/>
      <c r="E19" s="69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69"/>
      <c r="T19" s="69"/>
      <c r="U19" s="58"/>
      <c r="V19" s="58"/>
      <c r="W19" s="59"/>
    </row>
    <row r="20" spans="1:23" ht="65.25" customHeight="1">
      <c r="A20" s="60" t="s">
        <v>4</v>
      </c>
      <c r="B20" s="67"/>
      <c r="C20" s="68"/>
      <c r="D20" s="66">
        <f>D21+D22</f>
        <v>10732.057</v>
      </c>
      <c r="E20" s="62" t="s">
        <v>80</v>
      </c>
      <c r="F20" s="65">
        <f>F21+F22+F24+F25+F26+F23</f>
        <v>30553849.63</v>
      </c>
      <c r="G20" s="65">
        <f>G21+G22+G24+G25</f>
        <v>0</v>
      </c>
      <c r="H20" s="65">
        <f aca="true" t="shared" si="3" ref="H20:N20">H21+H22+H24+H25+H23</f>
        <v>21006800</v>
      </c>
      <c r="I20" s="65">
        <f t="shared" si="3"/>
        <v>9547049.63</v>
      </c>
      <c r="J20" s="65">
        <f t="shared" si="3"/>
        <v>0</v>
      </c>
      <c r="K20" s="65">
        <f t="shared" si="3"/>
        <v>0</v>
      </c>
      <c r="L20" s="65">
        <f t="shared" si="3"/>
        <v>3456.014</v>
      </c>
      <c r="M20" s="65">
        <f t="shared" si="3"/>
        <v>3041.5879999999997</v>
      </c>
      <c r="N20" s="65">
        <f t="shared" si="3"/>
        <v>414.426</v>
      </c>
      <c r="O20" s="65">
        <f>O21+O22+O24+O25+O26+O23</f>
        <v>28040170.89</v>
      </c>
      <c r="P20" s="65">
        <f>P21+P22+P24+P25</f>
        <v>0</v>
      </c>
      <c r="Q20" s="65">
        <f>Q21+Q22+Q24+Q25+Q23</f>
        <v>21006800</v>
      </c>
      <c r="R20" s="65">
        <f>R21+R22+R24+R25+R23</f>
        <v>7033370.89</v>
      </c>
      <c r="S20" s="62">
        <f>S21+S22</f>
        <v>2304.497</v>
      </c>
      <c r="T20" s="69"/>
      <c r="U20" s="58">
        <f>O20/F20*100</f>
        <v>91.7729557144515</v>
      </c>
      <c r="V20" s="58">
        <f aca="true" t="shared" si="4" ref="V20:W22">Q20/H20*100</f>
        <v>100</v>
      </c>
      <c r="W20" s="59">
        <f t="shared" si="4"/>
        <v>73.67062247061973</v>
      </c>
    </row>
    <row r="21" spans="1:23" ht="36" customHeight="1">
      <c r="A21" s="71" t="s">
        <v>118</v>
      </c>
      <c r="B21" s="67" t="s">
        <v>41</v>
      </c>
      <c r="C21" s="68" t="s">
        <v>43</v>
      </c>
      <c r="D21" s="68">
        <v>4040.7</v>
      </c>
      <c r="E21" s="69" t="s">
        <v>46</v>
      </c>
      <c r="F21" s="70">
        <f>H21+I21</f>
        <v>14326637.66</v>
      </c>
      <c r="G21" s="70">
        <v>0</v>
      </c>
      <c r="H21" s="70">
        <v>12893974</v>
      </c>
      <c r="I21" s="70">
        <v>1432663.66</v>
      </c>
      <c r="J21" s="70"/>
      <c r="K21" s="70"/>
      <c r="L21" s="70">
        <f>M21+N21</f>
        <v>1413.5479999999998</v>
      </c>
      <c r="M21" s="70">
        <v>1244.043</v>
      </c>
      <c r="N21" s="70">
        <v>169.505</v>
      </c>
      <c r="O21" s="70">
        <f>Q21+R21</f>
        <v>14326637.66</v>
      </c>
      <c r="P21" s="70">
        <v>0</v>
      </c>
      <c r="Q21" s="70">
        <v>12893974</v>
      </c>
      <c r="R21" s="70">
        <v>1432663.66</v>
      </c>
      <c r="S21" s="69">
        <v>893.505</v>
      </c>
      <c r="T21" s="69"/>
      <c r="U21" s="58">
        <f>O21/F21*100</f>
        <v>100</v>
      </c>
      <c r="V21" s="58">
        <f t="shared" si="4"/>
        <v>100</v>
      </c>
      <c r="W21" s="59">
        <f t="shared" si="4"/>
        <v>100</v>
      </c>
    </row>
    <row r="22" spans="1:23" ht="38.25" customHeight="1">
      <c r="A22" s="71" t="s">
        <v>118</v>
      </c>
      <c r="B22" s="67" t="s">
        <v>42</v>
      </c>
      <c r="C22" s="68" t="s">
        <v>44</v>
      </c>
      <c r="D22" s="68">
        <v>6691.357</v>
      </c>
      <c r="E22" s="69" t="s">
        <v>47</v>
      </c>
      <c r="F22" s="70">
        <f>H22+I22</f>
        <v>8825190.13</v>
      </c>
      <c r="G22" s="70">
        <v>0</v>
      </c>
      <c r="H22" s="70">
        <v>7942671</v>
      </c>
      <c r="I22" s="70">
        <v>882519.13</v>
      </c>
      <c r="J22" s="70"/>
      <c r="K22" s="70"/>
      <c r="L22" s="70">
        <f>M22+N22</f>
        <v>2042.4660000000001</v>
      </c>
      <c r="M22" s="70">
        <v>1797.545</v>
      </c>
      <c r="N22" s="70">
        <v>244.921</v>
      </c>
      <c r="O22" s="70">
        <f>Q22+R22</f>
        <v>8825190.13</v>
      </c>
      <c r="P22" s="70">
        <v>0</v>
      </c>
      <c r="Q22" s="70">
        <v>7942671</v>
      </c>
      <c r="R22" s="70">
        <v>882519.13</v>
      </c>
      <c r="S22" s="69">
        <v>1410.992</v>
      </c>
      <c r="T22" s="69"/>
      <c r="U22" s="58">
        <f>O22/F22*100</f>
        <v>100</v>
      </c>
      <c r="V22" s="58">
        <f t="shared" si="4"/>
        <v>100</v>
      </c>
      <c r="W22" s="59">
        <f t="shared" si="4"/>
        <v>100</v>
      </c>
    </row>
    <row r="23" spans="1:23" ht="38.25" customHeight="1">
      <c r="A23" s="71" t="s">
        <v>131</v>
      </c>
      <c r="B23" s="67"/>
      <c r="C23" s="68"/>
      <c r="D23" s="68"/>
      <c r="E23" s="69"/>
      <c r="F23" s="70">
        <f>H23+I23</f>
        <v>189061.21</v>
      </c>
      <c r="G23" s="70">
        <v>0</v>
      </c>
      <c r="H23" s="70">
        <v>170155</v>
      </c>
      <c r="I23" s="70">
        <v>18906.21</v>
      </c>
      <c r="J23" s="70"/>
      <c r="K23" s="70"/>
      <c r="L23" s="70"/>
      <c r="M23" s="70"/>
      <c r="N23" s="70"/>
      <c r="O23" s="70">
        <f>Q23+R23</f>
        <v>189061.21</v>
      </c>
      <c r="P23" s="70">
        <v>0</v>
      </c>
      <c r="Q23" s="70">
        <v>170155</v>
      </c>
      <c r="R23" s="70">
        <v>18906.21</v>
      </c>
      <c r="S23" s="69"/>
      <c r="T23" s="69"/>
      <c r="U23" s="58"/>
      <c r="V23" s="58"/>
      <c r="W23" s="59"/>
    </row>
    <row r="24" spans="1:23" s="9" customFormat="1" ht="63.75" customHeight="1">
      <c r="A24" s="72" t="s">
        <v>121</v>
      </c>
      <c r="B24" s="73"/>
      <c r="C24" s="74"/>
      <c r="D24" s="74"/>
      <c r="E24" s="75"/>
      <c r="F24" s="76">
        <f>H24+I24</f>
        <v>1930927</v>
      </c>
      <c r="G24" s="76">
        <v>0</v>
      </c>
      <c r="H24" s="76">
        <v>0</v>
      </c>
      <c r="I24" s="76">
        <v>1930927</v>
      </c>
      <c r="J24" s="76"/>
      <c r="K24" s="76"/>
      <c r="L24" s="76"/>
      <c r="M24" s="76"/>
      <c r="N24" s="76"/>
      <c r="O24" s="76">
        <f>Q24+R24</f>
        <v>1930927</v>
      </c>
      <c r="P24" s="76">
        <v>0</v>
      </c>
      <c r="Q24" s="76">
        <v>0</v>
      </c>
      <c r="R24" s="76">
        <v>1930927</v>
      </c>
      <c r="S24" s="75"/>
      <c r="T24" s="75"/>
      <c r="U24" s="77"/>
      <c r="V24" s="77"/>
      <c r="W24" s="78"/>
    </row>
    <row r="25" spans="1:23" s="9" customFormat="1" ht="102" customHeight="1">
      <c r="A25" s="72" t="s">
        <v>122</v>
      </c>
      <c r="B25" s="73"/>
      <c r="C25" s="74"/>
      <c r="D25" s="74"/>
      <c r="E25" s="75"/>
      <c r="F25" s="76">
        <f>G25+H25+I25</f>
        <v>5282033.63</v>
      </c>
      <c r="G25" s="76">
        <v>0</v>
      </c>
      <c r="H25" s="76">
        <v>0</v>
      </c>
      <c r="I25" s="76">
        <v>5282033.63</v>
      </c>
      <c r="J25" s="76"/>
      <c r="K25" s="76"/>
      <c r="L25" s="76"/>
      <c r="M25" s="76"/>
      <c r="N25" s="76"/>
      <c r="O25" s="76">
        <f>P25+Q25+R25</f>
        <v>2768354.89</v>
      </c>
      <c r="P25" s="76">
        <v>0</v>
      </c>
      <c r="Q25" s="76">
        <v>0</v>
      </c>
      <c r="R25" s="76">
        <v>2768354.89</v>
      </c>
      <c r="S25" s="75"/>
      <c r="T25" s="75"/>
      <c r="U25" s="77"/>
      <c r="V25" s="77"/>
      <c r="W25" s="78"/>
    </row>
    <row r="26" spans="1:23" ht="57" customHeight="1">
      <c r="A26" s="79"/>
      <c r="B26" s="67"/>
      <c r="C26" s="68"/>
      <c r="D26" s="68"/>
      <c r="E26" s="69"/>
      <c r="F26" s="70">
        <f>G26+H26+I26</f>
        <v>0</v>
      </c>
      <c r="G26" s="70">
        <v>0</v>
      </c>
      <c r="H26" s="70">
        <v>0</v>
      </c>
      <c r="I26" s="70">
        <v>0</v>
      </c>
      <c r="J26" s="70"/>
      <c r="K26" s="70"/>
      <c r="L26" s="70"/>
      <c r="M26" s="70"/>
      <c r="N26" s="70"/>
      <c r="O26" s="70">
        <f>P26+Q26+R26</f>
        <v>0</v>
      </c>
      <c r="P26" s="70">
        <v>0</v>
      </c>
      <c r="Q26" s="70">
        <v>0</v>
      </c>
      <c r="R26" s="70">
        <v>0</v>
      </c>
      <c r="S26" s="69"/>
      <c r="T26" s="69"/>
      <c r="U26" s="58"/>
      <c r="V26" s="58"/>
      <c r="W26" s="59"/>
    </row>
    <row r="27" spans="1:23" ht="81.75" customHeight="1">
      <c r="A27" s="60" t="s">
        <v>5</v>
      </c>
      <c r="B27" s="67"/>
      <c r="C27" s="68"/>
      <c r="D27" s="68"/>
      <c r="E27" s="69"/>
      <c r="F27" s="65">
        <f>G27+H27+I27</f>
        <v>16927378</v>
      </c>
      <c r="G27" s="65">
        <f aca="true" t="shared" si="5" ref="G27:P27">G29+G30+G31+G36</f>
        <v>0</v>
      </c>
      <c r="H27" s="65">
        <f>H29+H30+H31+H36+H32+H33+H34+H35</f>
        <v>15188788.999999998</v>
      </c>
      <c r="I27" s="65">
        <f>I29+I30+I31+I36+I32+I33+I34+I35</f>
        <v>1738589</v>
      </c>
      <c r="J27" s="65">
        <f t="shared" si="5"/>
        <v>0</v>
      </c>
      <c r="K27" s="65">
        <f t="shared" si="5"/>
        <v>0</v>
      </c>
      <c r="L27" s="65">
        <f t="shared" si="5"/>
        <v>0</v>
      </c>
      <c r="M27" s="65">
        <f t="shared" si="5"/>
        <v>0</v>
      </c>
      <c r="N27" s="65">
        <f t="shared" si="5"/>
        <v>0</v>
      </c>
      <c r="O27" s="65">
        <f>P27+Q27+R27</f>
        <v>16876433.139999997</v>
      </c>
      <c r="P27" s="65">
        <f t="shared" si="5"/>
        <v>0</v>
      </c>
      <c r="Q27" s="65">
        <f>Q29+Q30+Q31+Q36+Q32+Q33+Q34+Q35</f>
        <v>15188788.999999998</v>
      </c>
      <c r="R27" s="65">
        <f>R29+R30+R31+R36+R32+R33+R34+R35</f>
        <v>1687644.14</v>
      </c>
      <c r="S27" s="69"/>
      <c r="T27" s="69"/>
      <c r="U27" s="58"/>
      <c r="V27" s="58"/>
      <c r="W27" s="59"/>
    </row>
    <row r="28" spans="1:23" ht="16.5" customHeight="1">
      <c r="A28" s="80" t="s">
        <v>2</v>
      </c>
      <c r="B28" s="67"/>
      <c r="C28" s="68"/>
      <c r="D28" s="68"/>
      <c r="E28" s="69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69"/>
      <c r="T28" s="69"/>
      <c r="U28" s="58"/>
      <c r="V28" s="58"/>
      <c r="W28" s="59"/>
    </row>
    <row r="29" spans="1:23" ht="43.5" customHeight="1">
      <c r="A29" s="81" t="s">
        <v>123</v>
      </c>
      <c r="B29" s="67"/>
      <c r="C29" s="68"/>
      <c r="D29" s="68"/>
      <c r="E29" s="69" t="s">
        <v>81</v>
      </c>
      <c r="F29" s="70">
        <f>H29+I29</f>
        <v>7286649.63</v>
      </c>
      <c r="G29" s="70">
        <v>0</v>
      </c>
      <c r="H29" s="70">
        <v>6512134</v>
      </c>
      <c r="I29" s="70">
        <v>774515.63</v>
      </c>
      <c r="J29" s="70"/>
      <c r="K29" s="70"/>
      <c r="L29" s="70"/>
      <c r="M29" s="70"/>
      <c r="N29" s="70"/>
      <c r="O29" s="70">
        <f aca="true" t="shared" si="6" ref="O29:O36">P29+Q29+R29</f>
        <v>7235704.77</v>
      </c>
      <c r="P29" s="70">
        <v>0</v>
      </c>
      <c r="Q29" s="70">
        <v>6512134</v>
      </c>
      <c r="R29" s="70">
        <v>723570.77</v>
      </c>
      <c r="S29" s="69"/>
      <c r="T29" s="69"/>
      <c r="U29" s="58"/>
      <c r="V29" s="58"/>
      <c r="W29" s="59"/>
    </row>
    <row r="30" spans="1:23" ht="65.25" customHeight="1">
      <c r="A30" s="81" t="s">
        <v>124</v>
      </c>
      <c r="B30" s="67"/>
      <c r="C30" s="68"/>
      <c r="D30" s="68"/>
      <c r="E30" s="69" t="s">
        <v>82</v>
      </c>
      <c r="F30" s="70">
        <f aca="true" t="shared" si="7" ref="F30:F36">I30+H30</f>
        <v>5148250.13</v>
      </c>
      <c r="G30" s="70">
        <v>0</v>
      </c>
      <c r="H30" s="70">
        <v>4633425.47</v>
      </c>
      <c r="I30" s="70">
        <v>514824.66</v>
      </c>
      <c r="J30" s="70"/>
      <c r="K30" s="70"/>
      <c r="L30" s="70"/>
      <c r="M30" s="70"/>
      <c r="N30" s="70"/>
      <c r="O30" s="70">
        <f t="shared" si="6"/>
        <v>5148250.13</v>
      </c>
      <c r="P30" s="70">
        <v>0</v>
      </c>
      <c r="Q30" s="70">
        <v>4633425.47</v>
      </c>
      <c r="R30" s="70">
        <v>514824.66</v>
      </c>
      <c r="S30" s="69"/>
      <c r="T30" s="69"/>
      <c r="U30" s="58"/>
      <c r="V30" s="58"/>
      <c r="W30" s="59"/>
    </row>
    <row r="31" spans="1:23" ht="62.25" customHeight="1">
      <c r="A31" s="82" t="s">
        <v>125</v>
      </c>
      <c r="B31" s="67"/>
      <c r="C31" s="68"/>
      <c r="D31" s="68"/>
      <c r="E31" s="69"/>
      <c r="F31" s="70">
        <f t="shared" si="7"/>
        <v>2628760.07</v>
      </c>
      <c r="G31" s="70">
        <v>0</v>
      </c>
      <c r="H31" s="70">
        <v>2365884</v>
      </c>
      <c r="I31" s="70">
        <v>262876.07</v>
      </c>
      <c r="J31" s="70"/>
      <c r="K31" s="70"/>
      <c r="L31" s="70"/>
      <c r="M31" s="70"/>
      <c r="N31" s="70"/>
      <c r="O31" s="70">
        <f t="shared" si="6"/>
        <v>2628760.07</v>
      </c>
      <c r="P31" s="70">
        <v>0</v>
      </c>
      <c r="Q31" s="70">
        <v>2365884</v>
      </c>
      <c r="R31" s="70">
        <v>262876.07</v>
      </c>
      <c r="S31" s="69"/>
      <c r="T31" s="69"/>
      <c r="U31" s="58"/>
      <c r="V31" s="58"/>
      <c r="W31" s="59"/>
    </row>
    <row r="32" spans="1:23" ht="74.25" customHeight="1">
      <c r="A32" s="82" t="s">
        <v>127</v>
      </c>
      <c r="B32" s="67"/>
      <c r="C32" s="68"/>
      <c r="D32" s="68"/>
      <c r="E32" s="69"/>
      <c r="F32" s="70">
        <f t="shared" si="7"/>
        <v>416549.44</v>
      </c>
      <c r="G32" s="70">
        <v>0</v>
      </c>
      <c r="H32" s="70">
        <v>374894</v>
      </c>
      <c r="I32" s="70">
        <v>41655.44</v>
      </c>
      <c r="J32" s="70"/>
      <c r="K32" s="70"/>
      <c r="L32" s="70"/>
      <c r="M32" s="70"/>
      <c r="N32" s="70"/>
      <c r="O32" s="70">
        <f t="shared" si="6"/>
        <v>416549.44</v>
      </c>
      <c r="P32" s="70">
        <v>0</v>
      </c>
      <c r="Q32" s="70">
        <v>374894</v>
      </c>
      <c r="R32" s="70">
        <v>41655.44</v>
      </c>
      <c r="S32" s="69"/>
      <c r="T32" s="69"/>
      <c r="U32" s="58"/>
      <c r="V32" s="58"/>
      <c r="W32" s="59"/>
    </row>
    <row r="33" spans="1:23" ht="81" customHeight="1">
      <c r="A33" s="82" t="s">
        <v>128</v>
      </c>
      <c r="B33" s="67"/>
      <c r="C33" s="68"/>
      <c r="D33" s="68"/>
      <c r="E33" s="69"/>
      <c r="F33" s="70">
        <f t="shared" si="7"/>
        <v>256672.91999999998</v>
      </c>
      <c r="G33" s="70">
        <v>0</v>
      </c>
      <c r="H33" s="70">
        <v>231005</v>
      </c>
      <c r="I33" s="70">
        <v>25667.92</v>
      </c>
      <c r="J33" s="70"/>
      <c r="K33" s="70"/>
      <c r="L33" s="70"/>
      <c r="M33" s="70"/>
      <c r="N33" s="70"/>
      <c r="O33" s="70">
        <f t="shared" si="6"/>
        <v>256672.91999999998</v>
      </c>
      <c r="P33" s="70">
        <v>0</v>
      </c>
      <c r="Q33" s="70">
        <v>231005</v>
      </c>
      <c r="R33" s="70">
        <v>25667.92</v>
      </c>
      <c r="S33" s="69"/>
      <c r="T33" s="69"/>
      <c r="U33" s="58"/>
      <c r="V33" s="58"/>
      <c r="W33" s="59"/>
    </row>
    <row r="34" spans="1:23" ht="59.25" customHeight="1">
      <c r="A34" s="82" t="s">
        <v>129</v>
      </c>
      <c r="B34" s="67"/>
      <c r="C34" s="68"/>
      <c r="D34" s="68"/>
      <c r="E34" s="69"/>
      <c r="F34" s="70">
        <f t="shared" si="7"/>
        <v>593728.8200000001</v>
      </c>
      <c r="G34" s="70">
        <v>0</v>
      </c>
      <c r="H34" s="70">
        <v>534356.53</v>
      </c>
      <c r="I34" s="70">
        <v>59372.29</v>
      </c>
      <c r="J34" s="70"/>
      <c r="K34" s="70"/>
      <c r="L34" s="70"/>
      <c r="M34" s="70"/>
      <c r="N34" s="70"/>
      <c r="O34" s="70">
        <f t="shared" si="6"/>
        <v>593728.8200000001</v>
      </c>
      <c r="P34" s="70">
        <v>0</v>
      </c>
      <c r="Q34" s="70">
        <v>534356.53</v>
      </c>
      <c r="R34" s="70">
        <v>59372.29</v>
      </c>
      <c r="S34" s="69"/>
      <c r="T34" s="69"/>
      <c r="U34" s="58"/>
      <c r="V34" s="58"/>
      <c r="W34" s="59"/>
    </row>
    <row r="35" spans="1:23" ht="59.25" customHeight="1">
      <c r="A35" s="82" t="s">
        <v>130</v>
      </c>
      <c r="B35" s="67"/>
      <c r="C35" s="68"/>
      <c r="D35" s="68"/>
      <c r="E35" s="69"/>
      <c r="F35" s="70">
        <f t="shared" si="7"/>
        <v>596766.99</v>
      </c>
      <c r="G35" s="70">
        <v>0</v>
      </c>
      <c r="H35" s="70">
        <v>537090</v>
      </c>
      <c r="I35" s="70">
        <v>59676.99</v>
      </c>
      <c r="J35" s="70"/>
      <c r="K35" s="70"/>
      <c r="L35" s="70"/>
      <c r="M35" s="70"/>
      <c r="N35" s="70"/>
      <c r="O35" s="70">
        <f t="shared" si="6"/>
        <v>596766.99</v>
      </c>
      <c r="P35" s="70">
        <v>0</v>
      </c>
      <c r="Q35" s="70">
        <v>537090</v>
      </c>
      <c r="R35" s="70">
        <v>59676.99</v>
      </c>
      <c r="S35" s="69"/>
      <c r="T35" s="69"/>
      <c r="U35" s="58"/>
      <c r="V35" s="58"/>
      <c r="W35" s="59"/>
    </row>
    <row r="36" spans="1:23" ht="17.25" customHeight="1">
      <c r="A36" s="81"/>
      <c r="B36" s="67"/>
      <c r="C36" s="68"/>
      <c r="D36" s="68"/>
      <c r="E36" s="69"/>
      <c r="F36" s="70">
        <f t="shared" si="7"/>
        <v>0</v>
      </c>
      <c r="G36" s="70">
        <v>0</v>
      </c>
      <c r="H36" s="70"/>
      <c r="I36" s="70"/>
      <c r="J36" s="70"/>
      <c r="K36" s="70"/>
      <c r="L36" s="70"/>
      <c r="M36" s="70"/>
      <c r="N36" s="70"/>
      <c r="O36" s="70">
        <f t="shared" si="6"/>
        <v>0</v>
      </c>
      <c r="P36" s="70">
        <v>0</v>
      </c>
      <c r="Q36" s="70"/>
      <c r="R36" s="70"/>
      <c r="S36" s="69"/>
      <c r="T36" s="69"/>
      <c r="U36" s="58"/>
      <c r="V36" s="58"/>
      <c r="W36" s="59"/>
    </row>
    <row r="37" spans="1:23" ht="80.25" customHeight="1">
      <c r="A37" s="60" t="s">
        <v>6</v>
      </c>
      <c r="B37" s="67"/>
      <c r="C37" s="68"/>
      <c r="D37" s="68"/>
      <c r="E37" s="69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69"/>
      <c r="T37" s="69"/>
      <c r="U37" s="58"/>
      <c r="V37" s="58"/>
      <c r="W37" s="59"/>
    </row>
    <row r="38" spans="1:23" ht="16.5" customHeight="1">
      <c r="A38" s="80" t="s">
        <v>2</v>
      </c>
      <c r="B38" s="67"/>
      <c r="C38" s="68"/>
      <c r="D38" s="69"/>
      <c r="E38" s="69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69"/>
      <c r="T38" s="69"/>
      <c r="U38" s="58"/>
      <c r="V38" s="58"/>
      <c r="W38" s="59"/>
    </row>
    <row r="39" spans="1:23" ht="16.5" customHeight="1">
      <c r="A39" s="80"/>
      <c r="B39" s="67"/>
      <c r="C39" s="68"/>
      <c r="D39" s="69"/>
      <c r="E39" s="69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69"/>
      <c r="T39" s="69"/>
      <c r="U39" s="58"/>
      <c r="V39" s="58"/>
      <c r="W39" s="59"/>
    </row>
    <row r="40" spans="1:23" ht="16.5" customHeight="1">
      <c r="A40" s="80"/>
      <c r="B40" s="67"/>
      <c r="C40" s="68"/>
      <c r="D40" s="69"/>
      <c r="E40" s="69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69"/>
      <c r="T40" s="69"/>
      <c r="U40" s="58"/>
      <c r="V40" s="58"/>
      <c r="W40" s="59"/>
    </row>
    <row r="41" spans="1:23" ht="16.5" customHeight="1">
      <c r="A41" s="80"/>
      <c r="B41" s="67"/>
      <c r="C41" s="68"/>
      <c r="D41" s="69"/>
      <c r="E41" s="69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69"/>
      <c r="T41" s="69"/>
      <c r="U41" s="58"/>
      <c r="V41" s="58"/>
      <c r="W41" s="59"/>
    </row>
    <row r="42" spans="1:23" ht="16.5" customHeight="1">
      <c r="A42" s="80"/>
      <c r="B42" s="67"/>
      <c r="C42" s="68"/>
      <c r="D42" s="69"/>
      <c r="E42" s="69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69"/>
      <c r="T42" s="69"/>
      <c r="U42" s="58"/>
      <c r="V42" s="58"/>
      <c r="W42" s="59"/>
    </row>
    <row r="43" spans="1:23" ht="16.5" customHeight="1">
      <c r="A43" s="80"/>
      <c r="B43" s="67"/>
      <c r="C43" s="68"/>
      <c r="D43" s="68"/>
      <c r="E43" s="69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69"/>
      <c r="T43" s="69"/>
      <c r="U43" s="58"/>
      <c r="V43" s="58"/>
      <c r="W43" s="59"/>
    </row>
    <row r="44" spans="1:23" ht="16.5" customHeight="1">
      <c r="A44" s="80"/>
      <c r="B44" s="67"/>
      <c r="C44" s="68"/>
      <c r="D44" s="68"/>
      <c r="E44" s="69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69"/>
      <c r="T44" s="69"/>
      <c r="U44" s="58"/>
      <c r="V44" s="58"/>
      <c r="W44" s="59"/>
    </row>
    <row r="45" spans="1:23" ht="96" customHeight="1">
      <c r="A45" s="60" t="s">
        <v>7</v>
      </c>
      <c r="B45" s="67"/>
      <c r="C45" s="68"/>
      <c r="D45" s="68"/>
      <c r="E45" s="69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69"/>
      <c r="T45" s="69"/>
      <c r="U45" s="58"/>
      <c r="V45" s="58"/>
      <c r="W45" s="59"/>
    </row>
    <row r="46" spans="1:23" ht="16.5" customHeight="1">
      <c r="A46" s="60" t="s">
        <v>0</v>
      </c>
      <c r="B46" s="67"/>
      <c r="C46" s="68"/>
      <c r="D46" s="68"/>
      <c r="E46" s="69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69"/>
      <c r="T46" s="69"/>
      <c r="U46" s="58"/>
      <c r="V46" s="58"/>
      <c r="W46" s="59"/>
    </row>
    <row r="47" spans="1:23" ht="81" customHeight="1">
      <c r="A47" s="60" t="s">
        <v>8</v>
      </c>
      <c r="B47" s="67"/>
      <c r="C47" s="68"/>
      <c r="D47" s="68"/>
      <c r="E47" s="69"/>
      <c r="F47" s="65">
        <f>F49</f>
        <v>0</v>
      </c>
      <c r="G47" s="65">
        <f>G49</f>
        <v>0</v>
      </c>
      <c r="H47" s="65">
        <v>0</v>
      </c>
      <c r="I47" s="65">
        <f>I49</f>
        <v>0</v>
      </c>
      <c r="J47" s="70"/>
      <c r="K47" s="70"/>
      <c r="L47" s="70"/>
      <c r="M47" s="70"/>
      <c r="N47" s="70"/>
      <c r="O47" s="65">
        <f>O49</f>
        <v>0</v>
      </c>
      <c r="P47" s="65">
        <f>P49</f>
        <v>0</v>
      </c>
      <c r="Q47" s="65">
        <v>0</v>
      </c>
      <c r="R47" s="65">
        <f>R49</f>
        <v>0</v>
      </c>
      <c r="S47" s="69"/>
      <c r="T47" s="69"/>
      <c r="U47" s="58"/>
      <c r="V47" s="58"/>
      <c r="W47" s="59"/>
    </row>
    <row r="48" spans="1:23" ht="16.5" customHeight="1">
      <c r="A48" s="80" t="s">
        <v>2</v>
      </c>
      <c r="B48" s="67"/>
      <c r="C48" s="68"/>
      <c r="D48" s="68"/>
      <c r="E48" s="69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69"/>
      <c r="T48" s="69"/>
      <c r="U48" s="58"/>
      <c r="V48" s="58"/>
      <c r="W48" s="59"/>
    </row>
    <row r="49" spans="1:23" ht="34.5" customHeight="1">
      <c r="A49" s="80" t="s">
        <v>83</v>
      </c>
      <c r="B49" s="83"/>
      <c r="C49" s="83"/>
      <c r="D49" s="84"/>
      <c r="E49" s="69"/>
      <c r="F49" s="70">
        <f>I49</f>
        <v>0</v>
      </c>
      <c r="G49" s="70">
        <v>0</v>
      </c>
      <c r="H49" s="70">
        <v>0</v>
      </c>
      <c r="I49" s="70">
        <v>0</v>
      </c>
      <c r="J49" s="70"/>
      <c r="K49" s="70"/>
      <c r="L49" s="70"/>
      <c r="M49" s="70"/>
      <c r="N49" s="70"/>
      <c r="O49" s="70">
        <f>R49</f>
        <v>0</v>
      </c>
      <c r="P49" s="70">
        <v>0</v>
      </c>
      <c r="Q49" s="70">
        <v>0</v>
      </c>
      <c r="R49" s="70">
        <v>0</v>
      </c>
      <c r="S49" s="69"/>
      <c r="T49" s="69"/>
      <c r="U49" s="58"/>
      <c r="V49" s="58"/>
      <c r="W49" s="59"/>
    </row>
    <row r="50" spans="1:23" ht="16.5" customHeight="1">
      <c r="A50" s="80"/>
      <c r="B50" s="67"/>
      <c r="C50" s="68"/>
      <c r="D50" s="68"/>
      <c r="E50" s="69"/>
      <c r="F50" s="65"/>
      <c r="G50" s="65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69"/>
      <c r="T50" s="69"/>
      <c r="U50" s="85"/>
      <c r="V50" s="86"/>
      <c r="W50" s="87"/>
    </row>
    <row r="51" spans="1:23" ht="79.5" customHeight="1">
      <c r="A51" s="60" t="s">
        <v>9</v>
      </c>
      <c r="B51" s="67"/>
      <c r="C51" s="68"/>
      <c r="D51" s="68"/>
      <c r="E51" s="69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69"/>
      <c r="T51" s="69"/>
      <c r="U51" s="85"/>
      <c r="V51" s="86"/>
      <c r="W51" s="87"/>
    </row>
    <row r="52" spans="1:23" ht="16.5" customHeight="1">
      <c r="A52" s="80" t="s">
        <v>2</v>
      </c>
      <c r="B52" s="67"/>
      <c r="C52" s="68"/>
      <c r="D52" s="68"/>
      <c r="E52" s="69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69"/>
      <c r="T52" s="69"/>
      <c r="U52" s="85"/>
      <c r="V52" s="86"/>
      <c r="W52" s="87"/>
    </row>
    <row r="53" spans="1:23" ht="16.5" customHeight="1">
      <c r="A53" s="80"/>
      <c r="B53" s="67"/>
      <c r="C53" s="68"/>
      <c r="D53" s="68"/>
      <c r="E53" s="69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69"/>
      <c r="T53" s="69"/>
      <c r="U53" s="85"/>
      <c r="V53" s="86"/>
      <c r="W53" s="87"/>
    </row>
    <row r="54" spans="1:23" ht="16.5" customHeight="1">
      <c r="A54" s="80"/>
      <c r="B54" s="67"/>
      <c r="C54" s="68"/>
      <c r="D54" s="68"/>
      <c r="E54" s="69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69"/>
      <c r="T54" s="69"/>
      <c r="U54" s="85"/>
      <c r="V54" s="86"/>
      <c r="W54" s="87"/>
    </row>
    <row r="55" spans="1:23" ht="98.25" customHeight="1">
      <c r="A55" s="60" t="s">
        <v>142</v>
      </c>
      <c r="B55" s="67"/>
      <c r="C55" s="68"/>
      <c r="D55" s="68"/>
      <c r="E55" s="69"/>
      <c r="F55" s="65">
        <f>F59+F78</f>
        <v>0</v>
      </c>
      <c r="G55" s="65">
        <v>0</v>
      </c>
      <c r="H55" s="65">
        <f>H59+H78</f>
        <v>0</v>
      </c>
      <c r="I55" s="65">
        <f>I59+I78</f>
        <v>0</v>
      </c>
      <c r="J55" s="70"/>
      <c r="K55" s="70"/>
      <c r="L55" s="65">
        <f aca="true" t="shared" si="8" ref="L55:T55">L57</f>
        <v>0</v>
      </c>
      <c r="M55" s="65">
        <f t="shared" si="8"/>
        <v>0</v>
      </c>
      <c r="N55" s="65">
        <f t="shared" si="8"/>
        <v>0</v>
      </c>
      <c r="O55" s="65">
        <f t="shared" si="8"/>
        <v>0</v>
      </c>
      <c r="P55" s="65">
        <v>0</v>
      </c>
      <c r="Q55" s="65">
        <f t="shared" si="8"/>
        <v>0</v>
      </c>
      <c r="R55" s="65">
        <f t="shared" si="8"/>
        <v>0</v>
      </c>
      <c r="S55" s="62">
        <f t="shared" si="8"/>
        <v>737.567</v>
      </c>
      <c r="T55" s="62">
        <f t="shared" si="8"/>
        <v>627.8030000000001</v>
      </c>
      <c r="U55" s="58" t="e">
        <f>O55/F55*100</f>
        <v>#DIV/0!</v>
      </c>
      <c r="V55" s="58" t="e">
        <f>Q55/H55*100</f>
        <v>#DIV/0!</v>
      </c>
      <c r="W55" s="59" t="e">
        <f>R55/I55*100</f>
        <v>#DIV/0!</v>
      </c>
    </row>
    <row r="56" spans="1:23" ht="16.5" customHeight="1" hidden="1">
      <c r="A56" s="60" t="s">
        <v>0</v>
      </c>
      <c r="B56" s="67"/>
      <c r="C56" s="68"/>
      <c r="D56" s="68"/>
      <c r="E56" s="69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69"/>
      <c r="T56" s="69"/>
      <c r="U56" s="58"/>
      <c r="V56" s="58"/>
      <c r="W56" s="59"/>
    </row>
    <row r="57" spans="1:23" ht="64.5" customHeight="1" hidden="1">
      <c r="A57" s="60" t="s">
        <v>10</v>
      </c>
      <c r="B57" s="67"/>
      <c r="C57" s="68"/>
      <c r="D57" s="68"/>
      <c r="E57" s="69"/>
      <c r="F57" s="65">
        <f>F59+F78</f>
        <v>0</v>
      </c>
      <c r="G57" s="65"/>
      <c r="H57" s="65">
        <f>H59+H78</f>
        <v>0</v>
      </c>
      <c r="I57" s="65">
        <f>I59+I78</f>
        <v>0</v>
      </c>
      <c r="J57" s="70"/>
      <c r="K57" s="70"/>
      <c r="L57" s="65">
        <f aca="true" t="shared" si="9" ref="L57:T57">L59</f>
        <v>0</v>
      </c>
      <c r="M57" s="65">
        <f t="shared" si="9"/>
        <v>0</v>
      </c>
      <c r="N57" s="65">
        <f t="shared" si="9"/>
        <v>0</v>
      </c>
      <c r="O57" s="65">
        <f t="shared" si="9"/>
        <v>0</v>
      </c>
      <c r="P57" s="65"/>
      <c r="Q57" s="65">
        <f t="shared" si="9"/>
        <v>0</v>
      </c>
      <c r="R57" s="65">
        <f t="shared" si="9"/>
        <v>0</v>
      </c>
      <c r="S57" s="62">
        <f t="shared" si="9"/>
        <v>737.567</v>
      </c>
      <c r="T57" s="62">
        <f t="shared" si="9"/>
        <v>627.8030000000001</v>
      </c>
      <c r="U57" s="58" t="e">
        <f>O57/F57*100</f>
        <v>#DIV/0!</v>
      </c>
      <c r="V57" s="58" t="e">
        <f>Q57/H57*100</f>
        <v>#DIV/0!</v>
      </c>
      <c r="W57" s="59" t="e">
        <f>R57/I57*100</f>
        <v>#DIV/0!</v>
      </c>
    </row>
    <row r="58" spans="1:23" ht="12" customHeight="1" hidden="1">
      <c r="A58" s="60" t="s">
        <v>0</v>
      </c>
      <c r="B58" s="67"/>
      <c r="C58" s="68"/>
      <c r="D58" s="68"/>
      <c r="E58" s="69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69"/>
      <c r="T58" s="69"/>
      <c r="U58" s="58"/>
      <c r="V58" s="58"/>
      <c r="W58" s="59"/>
    </row>
    <row r="59" spans="1:23" ht="65.25" customHeight="1" hidden="1">
      <c r="A59" s="60" t="s">
        <v>11</v>
      </c>
      <c r="B59" s="67"/>
      <c r="C59" s="68"/>
      <c r="D59" s="88">
        <f>D61+D62+D63+D64+D65+D66+D67+D68+D69+D70+D71+D72+D73+D74+D75+D76</f>
        <v>5209.565</v>
      </c>
      <c r="E59" s="62" t="s">
        <v>79</v>
      </c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2">
        <f>S61+S62+S64+S67+S68+S69+S70+S71+S73+S74+S75+S76</f>
        <v>737.567</v>
      </c>
      <c r="T59" s="62">
        <f>T61+T62+T64+T68+T69+T70+T71+T73+T74+T75+T76</f>
        <v>627.8030000000001</v>
      </c>
      <c r="U59" s="58" t="e">
        <f>O59/F59*100</f>
        <v>#DIV/0!</v>
      </c>
      <c r="V59" s="58" t="e">
        <f>Q59/H59*100</f>
        <v>#DIV/0!</v>
      </c>
      <c r="W59" s="59" t="e">
        <f>R59/I59*100</f>
        <v>#DIV/0!</v>
      </c>
    </row>
    <row r="60" spans="1:23" ht="16.5" customHeight="1" hidden="1">
      <c r="A60" s="80" t="s">
        <v>12</v>
      </c>
      <c r="B60" s="67"/>
      <c r="C60" s="68"/>
      <c r="D60" s="68"/>
      <c r="E60" s="69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69"/>
      <c r="T60" s="69"/>
      <c r="U60" s="58"/>
      <c r="V60" s="58"/>
      <c r="W60" s="59"/>
    </row>
    <row r="61" spans="1:23" ht="16.5" customHeight="1" hidden="1">
      <c r="A61" s="80" t="s">
        <v>45</v>
      </c>
      <c r="B61" s="67"/>
      <c r="C61" s="68"/>
      <c r="D61" s="89">
        <v>200</v>
      </c>
      <c r="E61" s="69" t="s">
        <v>48</v>
      </c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69">
        <v>32.261</v>
      </c>
      <c r="T61" s="69">
        <v>32.261</v>
      </c>
      <c r="U61" s="90" t="e">
        <f>O61/F61*100</f>
        <v>#DIV/0!</v>
      </c>
      <c r="V61" s="90"/>
      <c r="W61" s="91" t="e">
        <f>R61/I61*100</f>
        <v>#DIV/0!</v>
      </c>
    </row>
    <row r="62" spans="1:23" ht="16.5" customHeight="1" hidden="1">
      <c r="A62" s="80" t="s">
        <v>49</v>
      </c>
      <c r="B62" s="67"/>
      <c r="C62" s="68"/>
      <c r="D62" s="89">
        <v>425</v>
      </c>
      <c r="E62" s="69" t="s">
        <v>51</v>
      </c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69">
        <v>115.465</v>
      </c>
      <c r="T62" s="69">
        <f>S62-Q62</f>
        <v>115.465</v>
      </c>
      <c r="U62" s="90" t="e">
        <f>O62/F62*100</f>
        <v>#DIV/0!</v>
      </c>
      <c r="V62" s="90" t="e">
        <f>Q62/H62*100</f>
        <v>#DIV/0!</v>
      </c>
      <c r="W62" s="91" t="e">
        <f>R62/I62*100</f>
        <v>#DIV/0!</v>
      </c>
    </row>
    <row r="63" spans="1:23" ht="16.5" customHeight="1" hidden="1">
      <c r="A63" s="80" t="s">
        <v>50</v>
      </c>
      <c r="B63" s="67"/>
      <c r="C63" s="68"/>
      <c r="D63" s="89">
        <v>220</v>
      </c>
      <c r="E63" s="69" t="s">
        <v>52</v>
      </c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69"/>
      <c r="T63" s="69"/>
      <c r="U63" s="90" t="e">
        <f>O63/F63*100</f>
        <v>#DIV/0!</v>
      </c>
      <c r="V63" s="90"/>
      <c r="W63" s="91" t="e">
        <f>R63/I63*100</f>
        <v>#DIV/0!</v>
      </c>
    </row>
    <row r="64" spans="1:23" ht="16.5" customHeight="1" hidden="1">
      <c r="A64" s="80" t="s">
        <v>53</v>
      </c>
      <c r="B64" s="67"/>
      <c r="C64" s="68"/>
      <c r="D64" s="89">
        <v>260</v>
      </c>
      <c r="E64" s="69" t="s">
        <v>54</v>
      </c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69">
        <v>57.368</v>
      </c>
      <c r="T64" s="69">
        <f>S64-Q64</f>
        <v>57.368</v>
      </c>
      <c r="U64" s="90" t="e">
        <f>O64/F64*100</f>
        <v>#DIV/0!</v>
      </c>
      <c r="V64" s="90" t="e">
        <f>Q64/H64*100</f>
        <v>#DIV/0!</v>
      </c>
      <c r="W64" s="91" t="e">
        <f>R64/I64*100</f>
        <v>#DIV/0!</v>
      </c>
    </row>
    <row r="65" spans="1:23" ht="16.5" customHeight="1" hidden="1">
      <c r="A65" s="80" t="s">
        <v>55</v>
      </c>
      <c r="B65" s="67"/>
      <c r="C65" s="68"/>
      <c r="D65" s="89">
        <v>572.98</v>
      </c>
      <c r="E65" s="69" t="s">
        <v>56</v>
      </c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69"/>
      <c r="T65" s="69"/>
      <c r="U65" s="90"/>
      <c r="V65" s="90"/>
      <c r="W65" s="91"/>
    </row>
    <row r="66" spans="1:23" ht="16.5" customHeight="1" hidden="1">
      <c r="A66" s="80" t="s">
        <v>57</v>
      </c>
      <c r="B66" s="67"/>
      <c r="C66" s="68"/>
      <c r="D66" s="89">
        <v>475</v>
      </c>
      <c r="E66" s="69" t="s">
        <v>58</v>
      </c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69"/>
      <c r="T66" s="69"/>
      <c r="U66" s="90"/>
      <c r="V66" s="90"/>
      <c r="W66" s="91"/>
    </row>
    <row r="67" spans="1:23" ht="16.5" customHeight="1" hidden="1">
      <c r="A67" s="80" t="s">
        <v>59</v>
      </c>
      <c r="B67" s="67"/>
      <c r="C67" s="68"/>
      <c r="D67" s="89">
        <v>260.1</v>
      </c>
      <c r="E67" s="69" t="s">
        <v>60</v>
      </c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69">
        <v>17.738</v>
      </c>
      <c r="T67" s="69"/>
      <c r="U67" s="90" t="e">
        <f>O67/F67*100</f>
        <v>#DIV/0!</v>
      </c>
      <c r="V67" s="90" t="e">
        <f>Q67/H67*100</f>
        <v>#DIV/0!</v>
      </c>
      <c r="W67" s="91" t="e">
        <f>R67/I67*100</f>
        <v>#DIV/0!</v>
      </c>
    </row>
    <row r="68" spans="1:23" ht="16.5" customHeight="1" hidden="1">
      <c r="A68" s="80" t="s">
        <v>61</v>
      </c>
      <c r="B68" s="67"/>
      <c r="C68" s="68"/>
      <c r="D68" s="89">
        <v>439.611</v>
      </c>
      <c r="E68" s="69" t="s">
        <v>62</v>
      </c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69">
        <v>106.093</v>
      </c>
      <c r="T68" s="69">
        <v>106.093</v>
      </c>
      <c r="U68" s="90" t="e">
        <f aca="true" t="shared" si="10" ref="U68:U76">O68/F68*100</f>
        <v>#DIV/0!</v>
      </c>
      <c r="V68" s="90"/>
      <c r="W68" s="91" t="e">
        <f aca="true" t="shared" si="11" ref="W68:W76">R68/I68*100</f>
        <v>#DIV/0!</v>
      </c>
    </row>
    <row r="69" spans="1:23" ht="16.5" customHeight="1" hidden="1">
      <c r="A69" s="80" t="s">
        <v>63</v>
      </c>
      <c r="B69" s="67"/>
      <c r="C69" s="68"/>
      <c r="D69" s="89">
        <v>348</v>
      </c>
      <c r="E69" s="69" t="s">
        <v>64</v>
      </c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69">
        <v>79.845</v>
      </c>
      <c r="T69" s="69">
        <v>79.845</v>
      </c>
      <c r="U69" s="90" t="e">
        <f t="shared" si="10"/>
        <v>#DIV/0!</v>
      </c>
      <c r="V69" s="90"/>
      <c r="W69" s="91" t="e">
        <f t="shared" si="11"/>
        <v>#DIV/0!</v>
      </c>
    </row>
    <row r="70" spans="1:23" ht="16.5" customHeight="1" hidden="1">
      <c r="A70" s="80" t="s">
        <v>65</v>
      </c>
      <c r="B70" s="67"/>
      <c r="C70" s="68"/>
      <c r="D70" s="89">
        <v>201</v>
      </c>
      <c r="E70" s="69" t="s">
        <v>66</v>
      </c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69">
        <v>47.25</v>
      </c>
      <c r="T70" s="69">
        <v>19.984</v>
      </c>
      <c r="U70" s="90" t="e">
        <f t="shared" si="10"/>
        <v>#DIV/0!</v>
      </c>
      <c r="V70" s="90" t="e">
        <f>Q70/H70*100</f>
        <v>#DIV/0!</v>
      </c>
      <c r="W70" s="91" t="e">
        <f t="shared" si="11"/>
        <v>#DIV/0!</v>
      </c>
    </row>
    <row r="71" spans="1:23" ht="16.5" customHeight="1" hidden="1">
      <c r="A71" s="80" t="s">
        <v>67</v>
      </c>
      <c r="B71" s="67"/>
      <c r="C71" s="68"/>
      <c r="D71" s="89">
        <v>301.554</v>
      </c>
      <c r="E71" s="69" t="s">
        <v>68</v>
      </c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69">
        <v>49.513</v>
      </c>
      <c r="T71" s="69">
        <v>25.088</v>
      </c>
      <c r="U71" s="90" t="e">
        <f t="shared" si="10"/>
        <v>#DIV/0!</v>
      </c>
      <c r="V71" s="90" t="e">
        <f>Q71/H71*100</f>
        <v>#DIV/0!</v>
      </c>
      <c r="W71" s="91" t="e">
        <f t="shared" si="11"/>
        <v>#DIV/0!</v>
      </c>
    </row>
    <row r="72" spans="1:23" ht="16.5" customHeight="1" hidden="1">
      <c r="A72" s="80" t="s">
        <v>69</v>
      </c>
      <c r="B72" s="67"/>
      <c r="C72" s="68"/>
      <c r="D72" s="89">
        <v>226</v>
      </c>
      <c r="E72" s="69" t="s">
        <v>70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69"/>
      <c r="T72" s="69"/>
      <c r="U72" s="90" t="e">
        <f t="shared" si="10"/>
        <v>#DIV/0!</v>
      </c>
      <c r="V72" s="90"/>
      <c r="W72" s="91" t="e">
        <f t="shared" si="11"/>
        <v>#DIV/0!</v>
      </c>
    </row>
    <row r="73" spans="1:23" ht="16.5" customHeight="1" hidden="1">
      <c r="A73" s="80" t="s">
        <v>71</v>
      </c>
      <c r="B73" s="67"/>
      <c r="C73" s="68"/>
      <c r="D73" s="89">
        <v>259</v>
      </c>
      <c r="E73" s="69" t="s">
        <v>72</v>
      </c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69">
        <v>42.524</v>
      </c>
      <c r="T73" s="69">
        <v>2.189</v>
      </c>
      <c r="U73" s="90" t="e">
        <f t="shared" si="10"/>
        <v>#DIV/0!</v>
      </c>
      <c r="V73" s="90" t="e">
        <f>Q73/H73*100</f>
        <v>#DIV/0!</v>
      </c>
      <c r="W73" s="91" t="e">
        <f t="shared" si="11"/>
        <v>#DIV/0!</v>
      </c>
    </row>
    <row r="74" spans="1:23" ht="16.5" customHeight="1" hidden="1">
      <c r="A74" s="80" t="s">
        <v>73</v>
      </c>
      <c r="B74" s="67"/>
      <c r="C74" s="68"/>
      <c r="D74" s="89">
        <v>437.32</v>
      </c>
      <c r="E74" s="69" t="s">
        <v>74</v>
      </c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69">
        <v>99.404</v>
      </c>
      <c r="T74" s="69">
        <f>S74-Q74</f>
        <v>99.404</v>
      </c>
      <c r="U74" s="90" t="e">
        <f t="shared" si="10"/>
        <v>#DIV/0!</v>
      </c>
      <c r="V74" s="90" t="e">
        <f>Q74/H74*100</f>
        <v>#DIV/0!</v>
      </c>
      <c r="W74" s="91" t="e">
        <f t="shared" si="11"/>
        <v>#DIV/0!</v>
      </c>
    </row>
    <row r="75" spans="1:23" ht="16.5" customHeight="1" hidden="1">
      <c r="A75" s="80" t="s">
        <v>75</v>
      </c>
      <c r="B75" s="67"/>
      <c r="C75" s="68"/>
      <c r="D75" s="89">
        <v>355</v>
      </c>
      <c r="E75" s="69" t="s">
        <v>76</v>
      </c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69">
        <v>52.808</v>
      </c>
      <c r="T75" s="69">
        <f>S75-Q75</f>
        <v>52.808</v>
      </c>
      <c r="U75" s="90" t="e">
        <f t="shared" si="10"/>
        <v>#DIV/0!</v>
      </c>
      <c r="V75" s="90" t="e">
        <f>Q75/H75*100</f>
        <v>#DIV/0!</v>
      </c>
      <c r="W75" s="91" t="e">
        <f t="shared" si="11"/>
        <v>#DIV/0!</v>
      </c>
    </row>
    <row r="76" spans="1:23" ht="16.5" customHeight="1" hidden="1">
      <c r="A76" s="92" t="s">
        <v>77</v>
      </c>
      <c r="B76" s="67"/>
      <c r="C76" s="68"/>
      <c r="D76" s="89">
        <v>229</v>
      </c>
      <c r="E76" s="69" t="s">
        <v>78</v>
      </c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69">
        <v>37.298</v>
      </c>
      <c r="T76" s="69">
        <v>37.298</v>
      </c>
      <c r="U76" s="90" t="e">
        <f t="shared" si="10"/>
        <v>#DIV/0!</v>
      </c>
      <c r="V76" s="90"/>
      <c r="W76" s="91" t="e">
        <f t="shared" si="11"/>
        <v>#DIV/0!</v>
      </c>
    </row>
    <row r="77" spans="1:23" ht="15.75" customHeight="1" hidden="1">
      <c r="A77" s="92"/>
      <c r="B77" s="67"/>
      <c r="C77" s="68"/>
      <c r="D77" s="68"/>
      <c r="E77" s="69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69"/>
      <c r="T77" s="69"/>
      <c r="U77" s="85"/>
      <c r="V77" s="86"/>
      <c r="W77" s="87"/>
    </row>
    <row r="78" spans="1:23" ht="1.5" customHeight="1" hidden="1">
      <c r="A78" s="60" t="s">
        <v>13</v>
      </c>
      <c r="B78" s="67"/>
      <c r="C78" s="68"/>
      <c r="D78" s="68"/>
      <c r="E78" s="62" t="s">
        <v>114</v>
      </c>
      <c r="F78" s="65"/>
      <c r="G78" s="65"/>
      <c r="H78" s="65"/>
      <c r="I78" s="65"/>
      <c r="J78" s="70"/>
      <c r="K78" s="70"/>
      <c r="L78" s="70"/>
      <c r="M78" s="70"/>
      <c r="N78" s="70"/>
      <c r="O78" s="70"/>
      <c r="P78" s="70"/>
      <c r="Q78" s="70"/>
      <c r="R78" s="70"/>
      <c r="S78" s="69"/>
      <c r="T78" s="69"/>
      <c r="U78" s="85"/>
      <c r="V78" s="86"/>
      <c r="W78" s="87"/>
    </row>
    <row r="79" spans="1:23" ht="16.5" customHeight="1" hidden="1">
      <c r="A79" s="80" t="s">
        <v>14</v>
      </c>
      <c r="B79" s="67"/>
      <c r="C79" s="68"/>
      <c r="D79" s="68"/>
      <c r="E79" s="69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69"/>
      <c r="T79" s="69"/>
      <c r="U79" s="85"/>
      <c r="V79" s="86"/>
      <c r="W79" s="87"/>
    </row>
    <row r="80" spans="1:23" ht="16.5" customHeight="1" hidden="1">
      <c r="A80" s="60" t="s">
        <v>45</v>
      </c>
      <c r="B80" s="55"/>
      <c r="C80" s="66"/>
      <c r="D80" s="66"/>
      <c r="E80" s="62" t="s">
        <v>84</v>
      </c>
      <c r="F80" s="65"/>
      <c r="G80" s="65"/>
      <c r="H80" s="65"/>
      <c r="I80" s="65"/>
      <c r="J80" s="70"/>
      <c r="K80" s="70"/>
      <c r="L80" s="70"/>
      <c r="M80" s="70"/>
      <c r="N80" s="70"/>
      <c r="O80" s="70"/>
      <c r="P80" s="70"/>
      <c r="Q80" s="70"/>
      <c r="R80" s="70"/>
      <c r="S80" s="69"/>
      <c r="T80" s="69"/>
      <c r="U80" s="85"/>
      <c r="V80" s="86"/>
      <c r="W80" s="87"/>
    </row>
    <row r="81" spans="1:23" ht="16.5" customHeight="1" hidden="1">
      <c r="A81" s="80" t="s">
        <v>85</v>
      </c>
      <c r="B81" s="67"/>
      <c r="C81" s="68"/>
      <c r="D81" s="68"/>
      <c r="E81" s="69" t="s">
        <v>84</v>
      </c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69"/>
      <c r="T81" s="69"/>
      <c r="U81" s="85"/>
      <c r="V81" s="86"/>
      <c r="W81" s="87"/>
    </row>
    <row r="82" spans="1:23" ht="16.5" customHeight="1" hidden="1">
      <c r="A82" s="80"/>
      <c r="B82" s="67"/>
      <c r="C82" s="68"/>
      <c r="D82" s="68"/>
      <c r="E82" s="69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69"/>
      <c r="T82" s="69"/>
      <c r="U82" s="85"/>
      <c r="V82" s="86"/>
      <c r="W82" s="87"/>
    </row>
    <row r="83" spans="1:23" ht="16.5" customHeight="1" hidden="1">
      <c r="A83" s="60" t="s">
        <v>50</v>
      </c>
      <c r="B83" s="67"/>
      <c r="C83" s="68"/>
      <c r="D83" s="68"/>
      <c r="E83" s="62" t="str">
        <f>E84</f>
        <v>0,150/450м2</v>
      </c>
      <c r="F83" s="65"/>
      <c r="G83" s="65"/>
      <c r="H83" s="65"/>
      <c r="I83" s="65"/>
      <c r="J83" s="70"/>
      <c r="K83" s="70"/>
      <c r="L83" s="70"/>
      <c r="M83" s="70"/>
      <c r="N83" s="70"/>
      <c r="O83" s="70"/>
      <c r="P83" s="70"/>
      <c r="Q83" s="70"/>
      <c r="R83" s="70"/>
      <c r="S83" s="69"/>
      <c r="T83" s="69"/>
      <c r="U83" s="85"/>
      <c r="V83" s="86"/>
      <c r="W83" s="87"/>
    </row>
    <row r="84" spans="1:23" ht="16.5" customHeight="1" hidden="1">
      <c r="A84" s="80" t="s">
        <v>86</v>
      </c>
      <c r="B84" s="67"/>
      <c r="C84" s="68"/>
      <c r="D84" s="68"/>
      <c r="E84" s="69" t="s">
        <v>87</v>
      </c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69"/>
      <c r="T84" s="69"/>
      <c r="U84" s="85"/>
      <c r="V84" s="86"/>
      <c r="W84" s="87"/>
    </row>
    <row r="85" spans="1:23" ht="16.5" customHeight="1" hidden="1">
      <c r="A85" s="80"/>
      <c r="B85" s="67"/>
      <c r="C85" s="68"/>
      <c r="D85" s="68"/>
      <c r="E85" s="69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69"/>
      <c r="T85" s="69"/>
      <c r="U85" s="85"/>
      <c r="V85" s="86"/>
      <c r="W85" s="87"/>
    </row>
    <row r="86" spans="1:23" ht="16.5" customHeight="1" hidden="1">
      <c r="A86" s="60" t="s">
        <v>53</v>
      </c>
      <c r="B86" s="55"/>
      <c r="C86" s="66"/>
      <c r="D86" s="66"/>
      <c r="E86" s="62" t="s">
        <v>87</v>
      </c>
      <c r="F86" s="65"/>
      <c r="G86" s="65"/>
      <c r="H86" s="65"/>
      <c r="I86" s="65"/>
      <c r="J86" s="70"/>
      <c r="K86" s="70"/>
      <c r="L86" s="70"/>
      <c r="M86" s="70"/>
      <c r="N86" s="70"/>
      <c r="O86" s="70"/>
      <c r="P86" s="70"/>
      <c r="Q86" s="70"/>
      <c r="R86" s="70"/>
      <c r="S86" s="69"/>
      <c r="T86" s="69"/>
      <c r="U86" s="85"/>
      <c r="V86" s="86"/>
      <c r="W86" s="87"/>
    </row>
    <row r="87" spans="1:23" ht="16.5" customHeight="1" hidden="1">
      <c r="A87" s="80" t="s">
        <v>88</v>
      </c>
      <c r="B87" s="67"/>
      <c r="C87" s="68"/>
      <c r="D87" s="68"/>
      <c r="E87" s="69" t="s">
        <v>87</v>
      </c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69"/>
      <c r="T87" s="69"/>
      <c r="U87" s="85"/>
      <c r="V87" s="86"/>
      <c r="W87" s="87"/>
    </row>
    <row r="88" spans="1:23" ht="16.5" customHeight="1" hidden="1">
      <c r="A88" s="80"/>
      <c r="B88" s="67"/>
      <c r="C88" s="68"/>
      <c r="D88" s="68"/>
      <c r="E88" s="69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69"/>
      <c r="T88" s="69"/>
      <c r="U88" s="85"/>
      <c r="V88" s="86"/>
      <c r="W88" s="87"/>
    </row>
    <row r="89" spans="1:23" ht="16.5" customHeight="1" hidden="1">
      <c r="A89" s="60" t="s">
        <v>59</v>
      </c>
      <c r="B89" s="55"/>
      <c r="C89" s="66"/>
      <c r="D89" s="66"/>
      <c r="E89" s="62" t="s">
        <v>87</v>
      </c>
      <c r="F89" s="65"/>
      <c r="G89" s="65"/>
      <c r="H89" s="65"/>
      <c r="I89" s="65"/>
      <c r="J89" s="70"/>
      <c r="K89" s="70"/>
      <c r="L89" s="70"/>
      <c r="M89" s="70"/>
      <c r="N89" s="70"/>
      <c r="O89" s="70"/>
      <c r="P89" s="70"/>
      <c r="Q89" s="70"/>
      <c r="R89" s="70"/>
      <c r="S89" s="69"/>
      <c r="T89" s="69"/>
      <c r="U89" s="85"/>
      <c r="V89" s="86"/>
      <c r="W89" s="87"/>
    </row>
    <row r="90" spans="1:23" ht="16.5" customHeight="1" hidden="1">
      <c r="A90" s="80" t="s">
        <v>89</v>
      </c>
      <c r="B90" s="67"/>
      <c r="C90" s="68"/>
      <c r="D90" s="68"/>
      <c r="E90" s="69" t="s">
        <v>87</v>
      </c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69"/>
      <c r="T90" s="69"/>
      <c r="U90" s="85"/>
      <c r="V90" s="86"/>
      <c r="W90" s="87"/>
    </row>
    <row r="91" spans="1:23" ht="16.5" customHeight="1" hidden="1">
      <c r="A91" s="80"/>
      <c r="B91" s="67"/>
      <c r="C91" s="68"/>
      <c r="D91" s="68"/>
      <c r="E91" s="69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69"/>
      <c r="T91" s="69"/>
      <c r="U91" s="85"/>
      <c r="V91" s="86"/>
      <c r="W91" s="87"/>
    </row>
    <row r="92" spans="1:23" ht="21.75" customHeight="1" hidden="1">
      <c r="A92" s="60" t="s">
        <v>61</v>
      </c>
      <c r="B92" s="67"/>
      <c r="C92" s="68"/>
      <c r="D92" s="68"/>
      <c r="E92" s="62" t="s">
        <v>92</v>
      </c>
      <c r="F92" s="65"/>
      <c r="G92" s="65"/>
      <c r="H92" s="65"/>
      <c r="I92" s="65"/>
      <c r="J92" s="70"/>
      <c r="K92" s="70"/>
      <c r="L92" s="70"/>
      <c r="M92" s="70"/>
      <c r="N92" s="70"/>
      <c r="O92" s="70"/>
      <c r="P92" s="70"/>
      <c r="Q92" s="70"/>
      <c r="R92" s="70"/>
      <c r="S92" s="69"/>
      <c r="T92" s="69"/>
      <c r="U92" s="85"/>
      <c r="V92" s="86"/>
      <c r="W92" s="87"/>
    </row>
    <row r="93" spans="1:23" ht="16.5" customHeight="1" hidden="1">
      <c r="A93" s="80" t="s">
        <v>91</v>
      </c>
      <c r="B93" s="67"/>
      <c r="C93" s="68"/>
      <c r="D93" s="68"/>
      <c r="E93" s="69" t="s">
        <v>90</v>
      </c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69"/>
      <c r="T93" s="69"/>
      <c r="U93" s="85"/>
      <c r="V93" s="86"/>
      <c r="W93" s="87"/>
    </row>
    <row r="94" spans="1:23" ht="16.5" customHeight="1" hidden="1">
      <c r="A94" s="80"/>
      <c r="B94" s="67"/>
      <c r="C94" s="68"/>
      <c r="D94" s="68"/>
      <c r="E94" s="69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69"/>
      <c r="T94" s="69"/>
      <c r="U94" s="85"/>
      <c r="V94" s="86"/>
      <c r="W94" s="87"/>
    </row>
    <row r="95" spans="1:23" ht="16.5" customHeight="1" hidden="1">
      <c r="A95" s="60" t="s">
        <v>63</v>
      </c>
      <c r="B95" s="55"/>
      <c r="C95" s="66"/>
      <c r="D95" s="66"/>
      <c r="E95" s="62" t="s">
        <v>87</v>
      </c>
      <c r="F95" s="65"/>
      <c r="G95" s="65"/>
      <c r="H95" s="65"/>
      <c r="I95" s="65"/>
      <c r="J95" s="70"/>
      <c r="K95" s="70"/>
      <c r="L95" s="70"/>
      <c r="M95" s="70"/>
      <c r="N95" s="70"/>
      <c r="O95" s="70"/>
      <c r="P95" s="70"/>
      <c r="Q95" s="70"/>
      <c r="R95" s="70"/>
      <c r="S95" s="69"/>
      <c r="T95" s="69"/>
      <c r="U95" s="85"/>
      <c r="V95" s="86"/>
      <c r="W95" s="87"/>
    </row>
    <row r="96" spans="1:23" ht="16.5" customHeight="1" hidden="1">
      <c r="A96" s="80" t="s">
        <v>93</v>
      </c>
      <c r="B96" s="67"/>
      <c r="C96" s="68"/>
      <c r="D96" s="68"/>
      <c r="E96" s="69" t="s">
        <v>87</v>
      </c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69"/>
      <c r="T96" s="69"/>
      <c r="U96" s="85"/>
      <c r="V96" s="86"/>
      <c r="W96" s="87"/>
    </row>
    <row r="97" spans="1:23" ht="16.5" customHeight="1" hidden="1">
      <c r="A97" s="80"/>
      <c r="B97" s="67"/>
      <c r="C97" s="68"/>
      <c r="D97" s="68"/>
      <c r="E97" s="69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69"/>
      <c r="T97" s="69"/>
      <c r="U97" s="85"/>
      <c r="V97" s="86"/>
      <c r="W97" s="87"/>
    </row>
    <row r="98" spans="1:23" ht="16.5" customHeight="1" hidden="1">
      <c r="A98" s="60" t="s">
        <v>65</v>
      </c>
      <c r="B98" s="55"/>
      <c r="C98" s="66"/>
      <c r="D98" s="66"/>
      <c r="E98" s="62" t="s">
        <v>95</v>
      </c>
      <c r="F98" s="65"/>
      <c r="G98" s="65"/>
      <c r="H98" s="65"/>
      <c r="I98" s="65"/>
      <c r="J98" s="70"/>
      <c r="K98" s="70"/>
      <c r="L98" s="70"/>
      <c r="M98" s="70"/>
      <c r="N98" s="70"/>
      <c r="O98" s="70"/>
      <c r="P98" s="70"/>
      <c r="Q98" s="70"/>
      <c r="R98" s="70"/>
      <c r="S98" s="69"/>
      <c r="T98" s="69"/>
      <c r="U98" s="85"/>
      <c r="V98" s="86"/>
      <c r="W98" s="87"/>
    </row>
    <row r="99" spans="1:23" ht="16.5" customHeight="1" hidden="1">
      <c r="A99" s="80" t="s">
        <v>94</v>
      </c>
      <c r="B99" s="67"/>
      <c r="C99" s="68"/>
      <c r="D99" s="68"/>
      <c r="E99" s="69" t="s">
        <v>95</v>
      </c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69"/>
      <c r="T99" s="69"/>
      <c r="U99" s="85"/>
      <c r="V99" s="86"/>
      <c r="W99" s="87"/>
    </row>
    <row r="100" spans="1:23" ht="16.5" customHeight="1" hidden="1">
      <c r="A100" s="80"/>
      <c r="B100" s="67"/>
      <c r="C100" s="68"/>
      <c r="D100" s="68"/>
      <c r="E100" s="69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69"/>
      <c r="T100" s="69"/>
      <c r="U100" s="85"/>
      <c r="V100" s="86"/>
      <c r="W100" s="87"/>
    </row>
    <row r="101" spans="1:23" ht="16.5" customHeight="1" hidden="1">
      <c r="A101" s="60" t="s">
        <v>67</v>
      </c>
      <c r="B101" s="55"/>
      <c r="C101" s="66"/>
      <c r="D101" s="66"/>
      <c r="E101" s="62" t="str">
        <f>E102</f>
        <v>0,050/150м2</v>
      </c>
      <c r="F101" s="65"/>
      <c r="G101" s="65"/>
      <c r="H101" s="65"/>
      <c r="I101" s="65"/>
      <c r="J101" s="70"/>
      <c r="K101" s="70"/>
      <c r="L101" s="70"/>
      <c r="M101" s="70"/>
      <c r="N101" s="70"/>
      <c r="O101" s="70"/>
      <c r="P101" s="70"/>
      <c r="Q101" s="70"/>
      <c r="R101" s="70"/>
      <c r="S101" s="69"/>
      <c r="T101" s="69"/>
      <c r="U101" s="85"/>
      <c r="V101" s="86"/>
      <c r="W101" s="87"/>
    </row>
    <row r="102" spans="1:23" ht="31.5" customHeight="1" hidden="1">
      <c r="A102" s="80" t="s">
        <v>96</v>
      </c>
      <c r="B102" s="67"/>
      <c r="C102" s="68"/>
      <c r="D102" s="68"/>
      <c r="E102" s="69" t="s">
        <v>95</v>
      </c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69"/>
      <c r="T102" s="69"/>
      <c r="U102" s="85"/>
      <c r="V102" s="86"/>
      <c r="W102" s="87"/>
    </row>
    <row r="103" spans="1:23" ht="16.5" customHeight="1" hidden="1">
      <c r="A103" s="80"/>
      <c r="B103" s="67"/>
      <c r="C103" s="68"/>
      <c r="D103" s="68"/>
      <c r="E103" s="69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69"/>
      <c r="T103" s="69"/>
      <c r="U103" s="85"/>
      <c r="V103" s="86"/>
      <c r="W103" s="87"/>
    </row>
    <row r="104" spans="1:23" ht="16.5" customHeight="1" hidden="1">
      <c r="A104" s="60" t="s">
        <v>69</v>
      </c>
      <c r="B104" s="55"/>
      <c r="C104" s="66"/>
      <c r="D104" s="66"/>
      <c r="E104" s="62" t="str">
        <f>E105</f>
        <v>0,070/210м2</v>
      </c>
      <c r="F104" s="65"/>
      <c r="G104" s="65"/>
      <c r="H104" s="65"/>
      <c r="I104" s="65"/>
      <c r="J104" s="70"/>
      <c r="K104" s="70"/>
      <c r="L104" s="70"/>
      <c r="M104" s="70"/>
      <c r="N104" s="70"/>
      <c r="O104" s="70"/>
      <c r="P104" s="70"/>
      <c r="Q104" s="70"/>
      <c r="R104" s="70"/>
      <c r="S104" s="69"/>
      <c r="T104" s="69"/>
      <c r="U104" s="85"/>
      <c r="V104" s="86"/>
      <c r="W104" s="87"/>
    </row>
    <row r="105" spans="1:23" ht="16.5" customHeight="1" hidden="1">
      <c r="A105" s="80" t="s">
        <v>97</v>
      </c>
      <c r="B105" s="67"/>
      <c r="C105" s="68"/>
      <c r="D105" s="68"/>
      <c r="E105" s="69" t="s">
        <v>92</v>
      </c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69"/>
      <c r="T105" s="69"/>
      <c r="U105" s="85"/>
      <c r="V105" s="86"/>
      <c r="W105" s="87"/>
    </row>
    <row r="106" spans="1:23" ht="16.5" customHeight="1" hidden="1">
      <c r="A106" s="80"/>
      <c r="B106" s="67"/>
      <c r="C106" s="68"/>
      <c r="D106" s="68"/>
      <c r="E106" s="69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69"/>
      <c r="T106" s="69"/>
      <c r="U106" s="85"/>
      <c r="V106" s="86"/>
      <c r="W106" s="87"/>
    </row>
    <row r="107" spans="1:23" ht="22.5" customHeight="1" hidden="1">
      <c r="A107" s="60" t="s">
        <v>71</v>
      </c>
      <c r="B107" s="55"/>
      <c r="C107" s="66"/>
      <c r="D107" s="66"/>
      <c r="E107" s="62" t="s">
        <v>99</v>
      </c>
      <c r="F107" s="65"/>
      <c r="G107" s="65"/>
      <c r="H107" s="65"/>
      <c r="I107" s="65"/>
      <c r="J107" s="70"/>
      <c r="K107" s="70"/>
      <c r="L107" s="70"/>
      <c r="M107" s="70"/>
      <c r="N107" s="70"/>
      <c r="O107" s="70"/>
      <c r="P107" s="70"/>
      <c r="Q107" s="70"/>
      <c r="R107" s="70"/>
      <c r="S107" s="69"/>
      <c r="T107" s="69"/>
      <c r="U107" s="85"/>
      <c r="V107" s="86"/>
      <c r="W107" s="87"/>
    </row>
    <row r="108" spans="1:23" ht="16.5" customHeight="1" hidden="1">
      <c r="A108" s="80" t="s">
        <v>98</v>
      </c>
      <c r="B108" s="67"/>
      <c r="C108" s="68"/>
      <c r="D108" s="68"/>
      <c r="E108" s="69" t="s">
        <v>99</v>
      </c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69"/>
      <c r="T108" s="69"/>
      <c r="U108" s="85"/>
      <c r="V108" s="86"/>
      <c r="W108" s="87"/>
    </row>
    <row r="109" spans="1:23" ht="16.5" customHeight="1" hidden="1">
      <c r="A109" s="80"/>
      <c r="B109" s="67"/>
      <c r="C109" s="68"/>
      <c r="D109" s="68"/>
      <c r="E109" s="69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69"/>
      <c r="T109" s="69"/>
      <c r="U109" s="85"/>
      <c r="V109" s="86"/>
      <c r="W109" s="87"/>
    </row>
    <row r="110" spans="1:23" ht="19.5" customHeight="1" hidden="1">
      <c r="A110" s="60" t="s">
        <v>73</v>
      </c>
      <c r="B110" s="55"/>
      <c r="C110" s="66"/>
      <c r="D110" s="66"/>
      <c r="E110" s="62" t="s">
        <v>99</v>
      </c>
      <c r="F110" s="65"/>
      <c r="G110" s="65"/>
      <c r="H110" s="65"/>
      <c r="I110" s="65"/>
      <c r="J110" s="70"/>
      <c r="K110" s="70"/>
      <c r="L110" s="70"/>
      <c r="M110" s="70"/>
      <c r="N110" s="70"/>
      <c r="O110" s="70"/>
      <c r="P110" s="70"/>
      <c r="Q110" s="70"/>
      <c r="R110" s="70"/>
      <c r="S110" s="69"/>
      <c r="T110" s="69"/>
      <c r="U110" s="85"/>
      <c r="V110" s="86"/>
      <c r="W110" s="87"/>
    </row>
    <row r="111" spans="1:23" ht="16.5" customHeight="1" hidden="1">
      <c r="A111" s="80" t="s">
        <v>100</v>
      </c>
      <c r="B111" s="67"/>
      <c r="C111" s="68"/>
      <c r="D111" s="68"/>
      <c r="E111" s="69" t="s">
        <v>99</v>
      </c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69"/>
      <c r="T111" s="69"/>
      <c r="U111" s="85"/>
      <c r="V111" s="86"/>
      <c r="W111" s="87"/>
    </row>
    <row r="112" spans="1:23" ht="16.5" customHeight="1" hidden="1">
      <c r="A112" s="80"/>
      <c r="B112" s="67"/>
      <c r="C112" s="68"/>
      <c r="D112" s="68"/>
      <c r="E112" s="69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69"/>
      <c r="T112" s="69"/>
      <c r="U112" s="85"/>
      <c r="V112" s="86"/>
      <c r="W112" s="87"/>
    </row>
    <row r="113" spans="1:23" ht="16.5" customHeight="1" hidden="1">
      <c r="A113" s="60" t="s">
        <v>103</v>
      </c>
      <c r="B113" s="55"/>
      <c r="C113" s="66"/>
      <c r="D113" s="66"/>
      <c r="E113" s="62" t="s">
        <v>102</v>
      </c>
      <c r="F113" s="65"/>
      <c r="G113" s="65"/>
      <c r="H113" s="65"/>
      <c r="I113" s="65"/>
      <c r="J113" s="70"/>
      <c r="K113" s="70"/>
      <c r="L113" s="70"/>
      <c r="M113" s="70"/>
      <c r="N113" s="70"/>
      <c r="O113" s="70"/>
      <c r="P113" s="70"/>
      <c r="Q113" s="70"/>
      <c r="R113" s="70"/>
      <c r="S113" s="69"/>
      <c r="T113" s="69"/>
      <c r="U113" s="85"/>
      <c r="V113" s="86"/>
      <c r="W113" s="87"/>
    </row>
    <row r="114" spans="1:23" ht="16.5" customHeight="1" hidden="1">
      <c r="A114" s="80" t="s">
        <v>101</v>
      </c>
      <c r="B114" s="67"/>
      <c r="C114" s="68"/>
      <c r="D114" s="68"/>
      <c r="E114" s="69" t="s">
        <v>102</v>
      </c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69"/>
      <c r="T114" s="69"/>
      <c r="U114" s="85"/>
      <c r="V114" s="86"/>
      <c r="W114" s="87"/>
    </row>
    <row r="115" spans="1:23" ht="16.5" customHeight="1" hidden="1">
      <c r="A115" s="80"/>
      <c r="B115" s="67"/>
      <c r="C115" s="68"/>
      <c r="D115" s="68"/>
      <c r="E115" s="69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69"/>
      <c r="T115" s="69"/>
      <c r="U115" s="85"/>
      <c r="V115" s="86"/>
      <c r="W115" s="87"/>
    </row>
    <row r="116" spans="1:23" ht="16.5" customHeight="1" hidden="1">
      <c r="A116" s="60" t="s">
        <v>77</v>
      </c>
      <c r="B116" s="67"/>
      <c r="C116" s="68"/>
      <c r="D116" s="68"/>
      <c r="E116" s="62" t="s">
        <v>105</v>
      </c>
      <c r="F116" s="65"/>
      <c r="G116" s="65"/>
      <c r="H116" s="65"/>
      <c r="I116" s="65"/>
      <c r="J116" s="70"/>
      <c r="K116" s="70"/>
      <c r="L116" s="70"/>
      <c r="M116" s="70"/>
      <c r="N116" s="70"/>
      <c r="O116" s="70"/>
      <c r="P116" s="70"/>
      <c r="Q116" s="70"/>
      <c r="R116" s="70"/>
      <c r="S116" s="69"/>
      <c r="T116" s="69"/>
      <c r="U116" s="85"/>
      <c r="V116" s="86"/>
      <c r="W116" s="87"/>
    </row>
    <row r="117" spans="1:23" ht="16.5" customHeight="1" hidden="1">
      <c r="A117" s="80" t="s">
        <v>104</v>
      </c>
      <c r="B117" s="67"/>
      <c r="C117" s="68"/>
      <c r="D117" s="68"/>
      <c r="E117" s="69" t="s">
        <v>105</v>
      </c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69"/>
      <c r="T117" s="69"/>
      <c r="U117" s="85"/>
      <c r="V117" s="86"/>
      <c r="W117" s="87"/>
    </row>
    <row r="118" spans="1:23" ht="16.5" customHeight="1" hidden="1">
      <c r="A118" s="80"/>
      <c r="B118" s="67"/>
      <c r="C118" s="68"/>
      <c r="D118" s="68"/>
      <c r="E118" s="69"/>
      <c r="F118" s="65"/>
      <c r="G118" s="65"/>
      <c r="H118" s="65"/>
      <c r="I118" s="65"/>
      <c r="J118" s="70"/>
      <c r="K118" s="70"/>
      <c r="L118" s="65"/>
      <c r="M118" s="65"/>
      <c r="N118" s="65"/>
      <c r="O118" s="65"/>
      <c r="P118" s="65"/>
      <c r="Q118" s="65"/>
      <c r="R118" s="65"/>
      <c r="S118" s="62"/>
      <c r="T118" s="93"/>
      <c r="U118" s="58"/>
      <c r="V118" s="58"/>
      <c r="W118" s="87"/>
    </row>
    <row r="119" spans="1:23" ht="82.5" customHeight="1" hidden="1">
      <c r="A119" s="60" t="s">
        <v>15</v>
      </c>
      <c r="B119" s="67"/>
      <c r="C119" s="68"/>
      <c r="D119" s="68"/>
      <c r="E119" s="69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69"/>
      <c r="T119" s="69"/>
      <c r="U119" s="85"/>
      <c r="V119" s="58"/>
      <c r="W119" s="87"/>
    </row>
    <row r="120" spans="1:23" ht="16.5" customHeight="1" hidden="1">
      <c r="A120" s="80" t="s">
        <v>14</v>
      </c>
      <c r="B120" s="67"/>
      <c r="C120" s="68"/>
      <c r="D120" s="68"/>
      <c r="E120" s="69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69"/>
      <c r="T120" s="69"/>
      <c r="U120" s="85"/>
      <c r="V120" s="58"/>
      <c r="W120" s="87"/>
    </row>
    <row r="121" spans="1:23" ht="16.5" customHeight="1" hidden="1">
      <c r="A121" s="80"/>
      <c r="B121" s="67"/>
      <c r="C121" s="68"/>
      <c r="D121" s="68"/>
      <c r="E121" s="69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69"/>
      <c r="T121" s="69"/>
      <c r="U121" s="85"/>
      <c r="V121" s="58"/>
      <c r="W121" s="87"/>
    </row>
    <row r="122" spans="1:23" ht="16.5" customHeight="1" hidden="1">
      <c r="A122" s="80"/>
      <c r="B122" s="67"/>
      <c r="C122" s="68"/>
      <c r="D122" s="68"/>
      <c r="E122" s="69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69"/>
      <c r="T122" s="69"/>
      <c r="U122" s="58"/>
      <c r="V122" s="58"/>
      <c r="W122" s="59"/>
    </row>
    <row r="123" spans="1:23" ht="96.75" customHeight="1" hidden="1">
      <c r="A123" s="60" t="s">
        <v>16</v>
      </c>
      <c r="B123" s="67"/>
      <c r="C123" s="68"/>
      <c r="D123" s="68"/>
      <c r="E123" s="69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69"/>
      <c r="T123" s="69"/>
      <c r="U123" s="58"/>
      <c r="V123" s="86"/>
      <c r="W123" s="87"/>
    </row>
    <row r="124" spans="1:23" ht="16.5" customHeight="1" hidden="1">
      <c r="A124" s="60" t="s">
        <v>0</v>
      </c>
      <c r="B124" s="67"/>
      <c r="C124" s="67"/>
      <c r="D124" s="67"/>
      <c r="E124" s="90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4"/>
      <c r="T124" s="62"/>
      <c r="U124" s="58"/>
      <c r="V124" s="58"/>
      <c r="W124" s="59"/>
    </row>
    <row r="125" spans="1:23" ht="83.25" customHeight="1" hidden="1">
      <c r="A125" s="60" t="s">
        <v>17</v>
      </c>
      <c r="B125" s="67"/>
      <c r="C125" s="67"/>
      <c r="D125" s="67"/>
      <c r="E125" s="90"/>
      <c r="F125" s="94"/>
      <c r="G125" s="94"/>
      <c r="H125" s="95"/>
      <c r="I125" s="95"/>
      <c r="J125" s="65"/>
      <c r="K125" s="65"/>
      <c r="L125" s="70"/>
      <c r="M125" s="65"/>
      <c r="N125" s="65"/>
      <c r="O125" s="65"/>
      <c r="P125" s="65"/>
      <c r="Q125" s="65"/>
      <c r="R125" s="65"/>
      <c r="S125" s="62"/>
      <c r="T125" s="62"/>
      <c r="U125" s="85"/>
      <c r="V125" s="58"/>
      <c r="W125" s="59"/>
    </row>
    <row r="126" spans="1:23" ht="16.5" customHeight="1" hidden="1">
      <c r="A126" s="80" t="s">
        <v>2</v>
      </c>
      <c r="B126" s="67"/>
      <c r="C126" s="67"/>
      <c r="D126" s="67"/>
      <c r="E126" s="90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7"/>
      <c r="T126" s="97"/>
      <c r="U126" s="58"/>
      <c r="V126" s="58"/>
      <c r="W126" s="59"/>
    </row>
    <row r="127" spans="1:23" ht="16.5" customHeight="1" hidden="1">
      <c r="A127" s="80"/>
      <c r="B127" s="67"/>
      <c r="C127" s="67"/>
      <c r="D127" s="67"/>
      <c r="E127" s="90"/>
      <c r="F127" s="98"/>
      <c r="G127" s="98"/>
      <c r="H127" s="99"/>
      <c r="I127" s="99"/>
      <c r="J127" s="65"/>
      <c r="K127" s="65"/>
      <c r="L127" s="70"/>
      <c r="M127" s="70"/>
      <c r="N127" s="70"/>
      <c r="O127" s="70"/>
      <c r="P127" s="70"/>
      <c r="Q127" s="70"/>
      <c r="R127" s="70"/>
      <c r="S127" s="69"/>
      <c r="T127" s="62"/>
      <c r="U127" s="85"/>
      <c r="V127" s="58"/>
      <c r="W127" s="59"/>
    </row>
    <row r="128" spans="1:23" ht="80.25" customHeight="1" hidden="1">
      <c r="A128" s="60" t="s">
        <v>18</v>
      </c>
      <c r="B128" s="67"/>
      <c r="C128" s="67"/>
      <c r="D128" s="67"/>
      <c r="E128" s="90"/>
      <c r="F128" s="99"/>
      <c r="G128" s="99"/>
      <c r="H128" s="99"/>
      <c r="I128" s="99"/>
      <c r="J128" s="65"/>
      <c r="K128" s="65"/>
      <c r="L128" s="70"/>
      <c r="M128" s="70"/>
      <c r="N128" s="70"/>
      <c r="O128" s="70"/>
      <c r="P128" s="70"/>
      <c r="Q128" s="70"/>
      <c r="R128" s="70"/>
      <c r="S128" s="69"/>
      <c r="T128" s="62"/>
      <c r="U128" s="85"/>
      <c r="V128" s="58"/>
      <c r="W128" s="59"/>
    </row>
    <row r="129" spans="1:23" ht="16.5" customHeight="1" hidden="1">
      <c r="A129" s="80" t="s">
        <v>2</v>
      </c>
      <c r="B129" s="67"/>
      <c r="C129" s="67"/>
      <c r="D129" s="67"/>
      <c r="E129" s="90"/>
      <c r="F129" s="99"/>
      <c r="G129" s="99"/>
      <c r="H129" s="99"/>
      <c r="I129" s="99"/>
      <c r="J129" s="65"/>
      <c r="K129" s="65"/>
      <c r="L129" s="70"/>
      <c r="M129" s="70"/>
      <c r="N129" s="70"/>
      <c r="O129" s="70"/>
      <c r="P129" s="70"/>
      <c r="Q129" s="70"/>
      <c r="R129" s="70"/>
      <c r="S129" s="69"/>
      <c r="T129" s="62"/>
      <c r="U129" s="85"/>
      <c r="V129" s="58"/>
      <c r="W129" s="59"/>
    </row>
    <row r="130" spans="1:23" ht="16.5" customHeight="1" hidden="1">
      <c r="A130" s="80"/>
      <c r="B130" s="67"/>
      <c r="C130" s="67"/>
      <c r="D130" s="67"/>
      <c r="E130" s="90"/>
      <c r="F130" s="99"/>
      <c r="G130" s="99"/>
      <c r="H130" s="99"/>
      <c r="I130" s="99"/>
      <c r="J130" s="65"/>
      <c r="K130" s="65"/>
      <c r="L130" s="70"/>
      <c r="M130" s="70"/>
      <c r="N130" s="70"/>
      <c r="O130" s="70"/>
      <c r="P130" s="70"/>
      <c r="Q130" s="70"/>
      <c r="R130" s="70"/>
      <c r="S130" s="69"/>
      <c r="T130" s="62"/>
      <c r="U130" s="85"/>
      <c r="V130" s="58"/>
      <c r="W130" s="59"/>
    </row>
    <row r="131" spans="1:23" ht="66" customHeight="1" hidden="1">
      <c r="A131" s="100" t="s">
        <v>33</v>
      </c>
      <c r="B131" s="101"/>
      <c r="C131" s="101"/>
      <c r="D131" s="101"/>
      <c r="E131" s="58" t="s">
        <v>113</v>
      </c>
      <c r="F131" s="102"/>
      <c r="G131" s="102"/>
      <c r="H131" s="102"/>
      <c r="I131" s="102"/>
      <c r="J131" s="103"/>
      <c r="K131" s="103"/>
      <c r="L131" s="104"/>
      <c r="M131" s="104"/>
      <c r="N131" s="104"/>
      <c r="O131" s="104"/>
      <c r="P131" s="104"/>
      <c r="Q131" s="104"/>
      <c r="R131" s="104"/>
      <c r="S131" s="105"/>
      <c r="T131" s="106"/>
      <c r="U131" s="107"/>
      <c r="V131" s="108"/>
      <c r="W131" s="109"/>
    </row>
    <row r="132" spans="1:23" ht="16.5" customHeight="1" hidden="1">
      <c r="A132" s="66" t="s">
        <v>0</v>
      </c>
      <c r="B132" s="67"/>
      <c r="C132" s="67"/>
      <c r="D132" s="67"/>
      <c r="E132" s="90"/>
      <c r="F132" s="99"/>
      <c r="G132" s="99"/>
      <c r="H132" s="99"/>
      <c r="I132" s="99"/>
      <c r="J132" s="65"/>
      <c r="K132" s="65"/>
      <c r="L132" s="70"/>
      <c r="M132" s="70"/>
      <c r="N132" s="70"/>
      <c r="O132" s="70"/>
      <c r="P132" s="70"/>
      <c r="Q132" s="70"/>
      <c r="R132" s="70"/>
      <c r="S132" s="69"/>
      <c r="T132" s="62"/>
      <c r="U132" s="85"/>
      <c r="V132" s="58"/>
      <c r="W132" s="58"/>
    </row>
    <row r="133" spans="1:23" ht="54.75" customHeight="1" hidden="1">
      <c r="A133" s="66" t="s">
        <v>34</v>
      </c>
      <c r="B133" s="67"/>
      <c r="C133" s="67"/>
      <c r="D133" s="67"/>
      <c r="E133" s="90"/>
      <c r="F133" s="99"/>
      <c r="G133" s="99"/>
      <c r="H133" s="99"/>
      <c r="I133" s="99"/>
      <c r="J133" s="65"/>
      <c r="K133" s="65"/>
      <c r="L133" s="70"/>
      <c r="M133" s="70"/>
      <c r="N133" s="70"/>
      <c r="O133" s="70"/>
      <c r="P133" s="70"/>
      <c r="Q133" s="70"/>
      <c r="R133" s="70"/>
      <c r="S133" s="69"/>
      <c r="T133" s="62"/>
      <c r="U133" s="85"/>
      <c r="V133" s="58"/>
      <c r="W133" s="58"/>
    </row>
    <row r="134" spans="1:23" ht="32.25" customHeight="1" hidden="1">
      <c r="A134" s="66" t="s">
        <v>35</v>
      </c>
      <c r="B134" s="67"/>
      <c r="C134" s="67"/>
      <c r="D134" s="67"/>
      <c r="E134" s="58" t="s">
        <v>113</v>
      </c>
      <c r="F134" s="63"/>
      <c r="G134" s="63"/>
      <c r="H134" s="63"/>
      <c r="I134" s="63"/>
      <c r="J134" s="65"/>
      <c r="K134" s="65"/>
      <c r="L134" s="70"/>
      <c r="M134" s="70"/>
      <c r="N134" s="70"/>
      <c r="O134" s="70"/>
      <c r="P134" s="70"/>
      <c r="Q134" s="70"/>
      <c r="R134" s="70"/>
      <c r="S134" s="69"/>
      <c r="T134" s="62"/>
      <c r="U134" s="85"/>
      <c r="V134" s="58"/>
      <c r="W134" s="58"/>
    </row>
    <row r="135" spans="1:23" ht="16.5" customHeight="1" hidden="1">
      <c r="A135" s="68" t="s">
        <v>36</v>
      </c>
      <c r="B135" s="67"/>
      <c r="C135" s="67"/>
      <c r="D135" s="67"/>
      <c r="E135" s="90"/>
      <c r="F135" s="99"/>
      <c r="G135" s="99"/>
      <c r="H135" s="99"/>
      <c r="I135" s="99"/>
      <c r="J135" s="65"/>
      <c r="K135" s="65"/>
      <c r="L135" s="70"/>
      <c r="M135" s="70"/>
      <c r="N135" s="70"/>
      <c r="O135" s="70"/>
      <c r="P135" s="70"/>
      <c r="Q135" s="70"/>
      <c r="R135" s="70"/>
      <c r="S135" s="69"/>
      <c r="T135" s="62"/>
      <c r="U135" s="85"/>
      <c r="V135" s="58"/>
      <c r="W135" s="58"/>
    </row>
    <row r="136" spans="1:23" ht="16.5" customHeight="1" hidden="1">
      <c r="A136" s="66" t="s">
        <v>106</v>
      </c>
      <c r="B136" s="55"/>
      <c r="C136" s="55"/>
      <c r="D136" s="55"/>
      <c r="E136" s="58" t="s">
        <v>108</v>
      </c>
      <c r="F136" s="63"/>
      <c r="G136" s="63"/>
      <c r="H136" s="63"/>
      <c r="I136" s="63"/>
      <c r="J136" s="65"/>
      <c r="K136" s="65"/>
      <c r="L136" s="70"/>
      <c r="M136" s="70"/>
      <c r="N136" s="70"/>
      <c r="O136" s="70"/>
      <c r="P136" s="70"/>
      <c r="Q136" s="70"/>
      <c r="R136" s="70"/>
      <c r="S136" s="69"/>
      <c r="T136" s="62"/>
      <c r="U136" s="85"/>
      <c r="V136" s="58"/>
      <c r="W136" s="58"/>
    </row>
    <row r="137" spans="1:23" ht="49.5" customHeight="1" hidden="1">
      <c r="A137" s="68" t="s">
        <v>107</v>
      </c>
      <c r="B137" s="67"/>
      <c r="C137" s="67"/>
      <c r="D137" s="67"/>
      <c r="E137" s="90" t="s">
        <v>108</v>
      </c>
      <c r="F137" s="99"/>
      <c r="G137" s="99"/>
      <c r="H137" s="99"/>
      <c r="I137" s="99"/>
      <c r="J137" s="65"/>
      <c r="K137" s="65"/>
      <c r="L137" s="70"/>
      <c r="M137" s="70"/>
      <c r="N137" s="70"/>
      <c r="O137" s="70"/>
      <c r="P137" s="70"/>
      <c r="Q137" s="70"/>
      <c r="R137" s="70"/>
      <c r="S137" s="69"/>
      <c r="T137" s="62"/>
      <c r="U137" s="85"/>
      <c r="V137" s="58"/>
      <c r="W137" s="58"/>
    </row>
    <row r="138" spans="1:23" ht="53.25" customHeight="1" hidden="1">
      <c r="A138" s="68" t="s">
        <v>109</v>
      </c>
      <c r="B138" s="67"/>
      <c r="C138" s="67"/>
      <c r="D138" s="67"/>
      <c r="E138" s="90" t="s">
        <v>82</v>
      </c>
      <c r="F138" s="99"/>
      <c r="G138" s="99"/>
      <c r="H138" s="99"/>
      <c r="I138" s="99"/>
      <c r="J138" s="65"/>
      <c r="K138" s="65"/>
      <c r="L138" s="70"/>
      <c r="M138" s="70"/>
      <c r="N138" s="70"/>
      <c r="O138" s="70"/>
      <c r="P138" s="70"/>
      <c r="Q138" s="70"/>
      <c r="R138" s="70"/>
      <c r="S138" s="69"/>
      <c r="T138" s="62"/>
      <c r="U138" s="85"/>
      <c r="V138" s="58"/>
      <c r="W138" s="58"/>
    </row>
    <row r="139" spans="1:23" ht="16.5" customHeight="1" hidden="1">
      <c r="A139" s="68"/>
      <c r="B139" s="67"/>
      <c r="C139" s="67"/>
      <c r="D139" s="67"/>
      <c r="E139" s="90"/>
      <c r="F139" s="99"/>
      <c r="G139" s="99"/>
      <c r="H139" s="99"/>
      <c r="I139" s="99"/>
      <c r="J139" s="65"/>
      <c r="K139" s="65"/>
      <c r="L139" s="70"/>
      <c r="M139" s="70"/>
      <c r="N139" s="70"/>
      <c r="O139" s="70"/>
      <c r="P139" s="70"/>
      <c r="Q139" s="70"/>
      <c r="R139" s="70"/>
      <c r="S139" s="69"/>
      <c r="T139" s="62"/>
      <c r="U139" s="85"/>
      <c r="V139" s="58"/>
      <c r="W139" s="58"/>
    </row>
    <row r="140" spans="1:23" ht="16.5" customHeight="1" hidden="1">
      <c r="A140" s="66" t="s">
        <v>110</v>
      </c>
      <c r="B140" s="67"/>
      <c r="C140" s="67"/>
      <c r="D140" s="67"/>
      <c r="E140" s="58" t="s">
        <v>112</v>
      </c>
      <c r="F140" s="63"/>
      <c r="G140" s="63"/>
      <c r="H140" s="63"/>
      <c r="I140" s="63"/>
      <c r="J140" s="65"/>
      <c r="K140" s="65"/>
      <c r="L140" s="70"/>
      <c r="M140" s="70"/>
      <c r="N140" s="70"/>
      <c r="O140" s="70"/>
      <c r="P140" s="70"/>
      <c r="Q140" s="70"/>
      <c r="R140" s="70"/>
      <c r="S140" s="69"/>
      <c r="T140" s="62"/>
      <c r="U140" s="85"/>
      <c r="V140" s="58"/>
      <c r="W140" s="58"/>
    </row>
    <row r="141" spans="1:23" ht="37.5" customHeight="1" hidden="1">
      <c r="A141" s="68" t="s">
        <v>111</v>
      </c>
      <c r="B141" s="67"/>
      <c r="C141" s="67"/>
      <c r="D141" s="67"/>
      <c r="E141" s="90" t="s">
        <v>112</v>
      </c>
      <c r="F141" s="99"/>
      <c r="G141" s="99"/>
      <c r="H141" s="99"/>
      <c r="I141" s="99"/>
      <c r="J141" s="65"/>
      <c r="K141" s="65"/>
      <c r="L141" s="70"/>
      <c r="M141" s="70"/>
      <c r="N141" s="70"/>
      <c r="O141" s="70"/>
      <c r="P141" s="70"/>
      <c r="Q141" s="70"/>
      <c r="R141" s="70"/>
      <c r="S141" s="69"/>
      <c r="T141" s="62"/>
      <c r="U141" s="85"/>
      <c r="V141" s="58"/>
      <c r="W141" s="58"/>
    </row>
    <row r="142" spans="1:23" ht="33" customHeight="1" hidden="1">
      <c r="A142" s="66" t="s">
        <v>37</v>
      </c>
      <c r="B142" s="67"/>
      <c r="C142" s="67"/>
      <c r="D142" s="67"/>
      <c r="E142" s="90"/>
      <c r="F142" s="99"/>
      <c r="G142" s="99"/>
      <c r="H142" s="99"/>
      <c r="I142" s="99"/>
      <c r="J142" s="65"/>
      <c r="K142" s="65"/>
      <c r="L142" s="70"/>
      <c r="M142" s="70"/>
      <c r="N142" s="70"/>
      <c r="O142" s="70"/>
      <c r="P142" s="70"/>
      <c r="Q142" s="70"/>
      <c r="R142" s="70"/>
      <c r="S142" s="69"/>
      <c r="T142" s="62"/>
      <c r="U142" s="85"/>
      <c r="V142" s="58"/>
      <c r="W142" s="58"/>
    </row>
    <row r="143" spans="1:23" ht="16.5" customHeight="1" hidden="1">
      <c r="A143" s="68" t="s">
        <v>36</v>
      </c>
      <c r="B143" s="67"/>
      <c r="C143" s="67"/>
      <c r="D143" s="67"/>
      <c r="E143" s="90"/>
      <c r="F143" s="99"/>
      <c r="G143" s="99"/>
      <c r="H143" s="99"/>
      <c r="I143" s="99"/>
      <c r="J143" s="65"/>
      <c r="K143" s="65"/>
      <c r="L143" s="70"/>
      <c r="M143" s="70"/>
      <c r="N143" s="70"/>
      <c r="O143" s="70"/>
      <c r="P143" s="70"/>
      <c r="Q143" s="70"/>
      <c r="R143" s="70"/>
      <c r="S143" s="69"/>
      <c r="T143" s="62"/>
      <c r="U143" s="85"/>
      <c r="V143" s="58"/>
      <c r="W143" s="58"/>
    </row>
    <row r="144" spans="1:23" ht="16.5" customHeight="1" hidden="1">
      <c r="A144" s="68"/>
      <c r="B144" s="67"/>
      <c r="C144" s="67"/>
      <c r="D144" s="67"/>
      <c r="E144" s="90"/>
      <c r="F144" s="99"/>
      <c r="G144" s="99"/>
      <c r="H144" s="99"/>
      <c r="I144" s="99"/>
      <c r="J144" s="65"/>
      <c r="K144" s="65"/>
      <c r="L144" s="70"/>
      <c r="M144" s="70"/>
      <c r="N144" s="70"/>
      <c r="O144" s="70"/>
      <c r="P144" s="70"/>
      <c r="Q144" s="70"/>
      <c r="R144" s="70"/>
      <c r="S144" s="69"/>
      <c r="T144" s="62"/>
      <c r="U144" s="85"/>
      <c r="V144" s="58"/>
      <c r="W144" s="58"/>
    </row>
    <row r="145" spans="1:23" ht="50.25" customHeight="1" hidden="1">
      <c r="A145" s="66" t="s">
        <v>38</v>
      </c>
      <c r="B145" s="67"/>
      <c r="C145" s="67"/>
      <c r="D145" s="67"/>
      <c r="E145" s="90"/>
      <c r="F145" s="99"/>
      <c r="G145" s="99"/>
      <c r="H145" s="99"/>
      <c r="I145" s="99"/>
      <c r="J145" s="65"/>
      <c r="K145" s="65"/>
      <c r="L145" s="70"/>
      <c r="M145" s="70"/>
      <c r="N145" s="70"/>
      <c r="O145" s="70"/>
      <c r="P145" s="70"/>
      <c r="Q145" s="70"/>
      <c r="R145" s="70"/>
      <c r="S145" s="69"/>
      <c r="T145" s="62"/>
      <c r="U145" s="85"/>
      <c r="V145" s="58"/>
      <c r="W145" s="58"/>
    </row>
    <row r="146" spans="1:23" ht="30.75" customHeight="1" hidden="1">
      <c r="A146" s="66" t="s">
        <v>39</v>
      </c>
      <c r="B146" s="67"/>
      <c r="C146" s="67"/>
      <c r="D146" s="67"/>
      <c r="E146" s="90"/>
      <c r="F146" s="99"/>
      <c r="G146" s="99"/>
      <c r="H146" s="99"/>
      <c r="I146" s="99"/>
      <c r="J146" s="65"/>
      <c r="K146" s="65"/>
      <c r="L146" s="70"/>
      <c r="M146" s="70"/>
      <c r="N146" s="70"/>
      <c r="O146" s="70"/>
      <c r="P146" s="70"/>
      <c r="Q146" s="70"/>
      <c r="R146" s="70"/>
      <c r="S146" s="69"/>
      <c r="T146" s="62"/>
      <c r="U146" s="85"/>
      <c r="V146" s="58"/>
      <c r="W146" s="58"/>
    </row>
    <row r="147" spans="1:23" ht="16.5" customHeight="1" hidden="1">
      <c r="A147" s="68" t="s">
        <v>36</v>
      </c>
      <c r="B147" s="67"/>
      <c r="C147" s="67"/>
      <c r="D147" s="67"/>
      <c r="E147" s="90"/>
      <c r="F147" s="99"/>
      <c r="G147" s="99"/>
      <c r="H147" s="99"/>
      <c r="I147" s="99"/>
      <c r="J147" s="65"/>
      <c r="K147" s="65"/>
      <c r="L147" s="70"/>
      <c r="M147" s="70"/>
      <c r="N147" s="70"/>
      <c r="O147" s="70"/>
      <c r="P147" s="70"/>
      <c r="Q147" s="70"/>
      <c r="R147" s="70"/>
      <c r="S147" s="69"/>
      <c r="T147" s="62"/>
      <c r="U147" s="85"/>
      <c r="V147" s="58"/>
      <c r="W147" s="58"/>
    </row>
    <row r="148" spans="1:23" ht="16.5" customHeight="1" hidden="1">
      <c r="A148" s="68"/>
      <c r="B148" s="67"/>
      <c r="C148" s="67"/>
      <c r="D148" s="67"/>
      <c r="E148" s="90"/>
      <c r="F148" s="99"/>
      <c r="G148" s="99"/>
      <c r="H148" s="99"/>
      <c r="I148" s="99"/>
      <c r="J148" s="65"/>
      <c r="K148" s="65"/>
      <c r="L148" s="70"/>
      <c r="M148" s="70"/>
      <c r="N148" s="70"/>
      <c r="O148" s="70"/>
      <c r="P148" s="70"/>
      <c r="Q148" s="70"/>
      <c r="R148" s="70"/>
      <c r="S148" s="69"/>
      <c r="T148" s="62"/>
      <c r="U148" s="85"/>
      <c r="V148" s="58"/>
      <c r="W148" s="58"/>
    </row>
    <row r="149" spans="1:23" ht="36.75" customHeight="1" hidden="1">
      <c r="A149" s="66" t="s">
        <v>40</v>
      </c>
      <c r="B149" s="67"/>
      <c r="C149" s="67"/>
      <c r="D149" s="67"/>
      <c r="E149" s="90"/>
      <c r="F149" s="99"/>
      <c r="G149" s="99"/>
      <c r="H149" s="99"/>
      <c r="I149" s="99"/>
      <c r="J149" s="65"/>
      <c r="K149" s="65"/>
      <c r="L149" s="70"/>
      <c r="M149" s="70"/>
      <c r="N149" s="70"/>
      <c r="O149" s="70"/>
      <c r="P149" s="70"/>
      <c r="Q149" s="70"/>
      <c r="R149" s="70"/>
      <c r="S149" s="69"/>
      <c r="T149" s="62"/>
      <c r="U149" s="85"/>
      <c r="V149" s="58"/>
      <c r="W149" s="58"/>
    </row>
    <row r="150" spans="1:23" ht="16.5" customHeight="1" hidden="1">
      <c r="A150" s="68" t="s">
        <v>36</v>
      </c>
      <c r="B150" s="67"/>
      <c r="C150" s="67"/>
      <c r="D150" s="67"/>
      <c r="E150" s="90"/>
      <c r="F150" s="99"/>
      <c r="G150" s="99"/>
      <c r="H150" s="99"/>
      <c r="I150" s="99"/>
      <c r="J150" s="65"/>
      <c r="K150" s="65"/>
      <c r="L150" s="70"/>
      <c r="M150" s="70"/>
      <c r="N150" s="70"/>
      <c r="O150" s="70"/>
      <c r="P150" s="70"/>
      <c r="Q150" s="70"/>
      <c r="R150" s="70"/>
      <c r="S150" s="69"/>
      <c r="T150" s="62"/>
      <c r="U150" s="85"/>
      <c r="V150" s="58"/>
      <c r="W150" s="58"/>
    </row>
    <row r="151" spans="1:23" ht="16.5" customHeight="1" hidden="1">
      <c r="A151" s="68"/>
      <c r="B151" s="67"/>
      <c r="C151" s="67"/>
      <c r="D151" s="67"/>
      <c r="E151" s="90"/>
      <c r="F151" s="99"/>
      <c r="G151" s="99"/>
      <c r="H151" s="99"/>
      <c r="I151" s="99"/>
      <c r="J151" s="65"/>
      <c r="K151" s="65"/>
      <c r="L151" s="70"/>
      <c r="M151" s="70"/>
      <c r="N151" s="70"/>
      <c r="O151" s="70"/>
      <c r="P151" s="70"/>
      <c r="Q151" s="70"/>
      <c r="R151" s="70"/>
      <c r="S151" s="69"/>
      <c r="T151" s="62"/>
      <c r="U151" s="85"/>
      <c r="V151" s="58"/>
      <c r="W151" s="58"/>
    </row>
    <row r="152" spans="1:23" ht="15.75" customHeight="1" hidden="1">
      <c r="A152" s="110"/>
      <c r="B152" s="111"/>
      <c r="C152" s="111"/>
      <c r="D152" s="111"/>
      <c r="E152" s="112"/>
      <c r="F152" s="113"/>
      <c r="G152" s="113"/>
      <c r="H152" s="113"/>
      <c r="I152" s="113"/>
      <c r="J152" s="114"/>
      <c r="K152" s="114"/>
      <c r="L152" s="114"/>
      <c r="M152" s="114"/>
      <c r="N152" s="114"/>
      <c r="O152" s="114"/>
      <c r="P152" s="114"/>
      <c r="Q152" s="114"/>
      <c r="R152" s="114"/>
      <c r="S152" s="115"/>
      <c r="T152" s="115"/>
      <c r="U152" s="115"/>
      <c r="V152" s="115"/>
      <c r="W152" s="116"/>
    </row>
    <row r="153" spans="1:23" ht="12.75">
      <c r="A153" s="68" t="s">
        <v>2</v>
      </c>
      <c r="B153" s="117"/>
      <c r="C153" s="117"/>
      <c r="D153" s="117"/>
      <c r="E153" s="117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118"/>
      <c r="T153" s="118"/>
      <c r="U153" s="118"/>
      <c r="V153" s="118"/>
      <c r="W153" s="118"/>
    </row>
    <row r="154" spans="1:23" ht="12.75">
      <c r="A154" s="68"/>
      <c r="B154" s="117"/>
      <c r="C154" s="117"/>
      <c r="D154" s="117"/>
      <c r="E154" s="117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118"/>
      <c r="T154" s="118"/>
      <c r="U154" s="118"/>
      <c r="V154" s="118"/>
      <c r="W154" s="118"/>
    </row>
    <row r="155" spans="1:23" ht="21">
      <c r="A155" s="66" t="s">
        <v>115</v>
      </c>
      <c r="B155" s="117"/>
      <c r="C155" s="117"/>
      <c r="D155" s="117"/>
      <c r="E155" s="117"/>
      <c r="F155" s="119">
        <f>G155+H155+I155</f>
        <v>20539456</v>
      </c>
      <c r="G155" s="119">
        <f>G157+G158+G159</f>
        <v>0</v>
      </c>
      <c r="H155" s="119">
        <f>H157</f>
        <v>19512482</v>
      </c>
      <c r="I155" s="119">
        <f>I157</f>
        <v>1026974</v>
      </c>
      <c r="J155" s="119">
        <f aca="true" t="shared" si="12" ref="J155:T155">J157+J158+J159</f>
        <v>1181.567</v>
      </c>
      <c r="K155" s="119">
        <f t="shared" si="12"/>
        <v>0</v>
      </c>
      <c r="L155" s="119">
        <f t="shared" si="12"/>
        <v>0</v>
      </c>
      <c r="M155" s="119">
        <f t="shared" si="12"/>
        <v>0</v>
      </c>
      <c r="N155" s="119">
        <f t="shared" si="12"/>
        <v>0</v>
      </c>
      <c r="O155" s="119">
        <f>Q155+R155</f>
        <v>18000000</v>
      </c>
      <c r="P155" s="119">
        <f t="shared" si="12"/>
        <v>0</v>
      </c>
      <c r="Q155" s="119">
        <f t="shared" si="12"/>
        <v>17100000</v>
      </c>
      <c r="R155" s="65">
        <f>R157+R158+R159</f>
        <v>900000</v>
      </c>
      <c r="S155" s="120">
        <f t="shared" si="12"/>
        <v>4320.996</v>
      </c>
      <c r="T155" s="120">
        <f t="shared" si="12"/>
        <v>1117.379</v>
      </c>
      <c r="U155" s="118"/>
      <c r="V155" s="118"/>
      <c r="W155" s="118"/>
    </row>
    <row r="156" spans="1:23" ht="12.75">
      <c r="A156" s="80" t="s">
        <v>2</v>
      </c>
      <c r="B156" s="117"/>
      <c r="C156" s="117"/>
      <c r="D156" s="117"/>
      <c r="E156" s="117"/>
      <c r="F156" s="119"/>
      <c r="G156" s="119"/>
      <c r="H156" s="119"/>
      <c r="I156" s="119"/>
      <c r="J156" s="119"/>
      <c r="K156" s="119"/>
      <c r="L156" s="119"/>
      <c r="M156" s="119"/>
      <c r="N156" s="119"/>
      <c r="O156" s="121">
        <f>Q156+R156</f>
        <v>0</v>
      </c>
      <c r="P156" s="119"/>
      <c r="Q156" s="119"/>
      <c r="R156" s="65"/>
      <c r="S156" s="120"/>
      <c r="T156" s="120"/>
      <c r="U156" s="118"/>
      <c r="V156" s="118"/>
      <c r="W156" s="118"/>
    </row>
    <row r="157" spans="1:23" ht="50.25" customHeight="1">
      <c r="A157" s="122" t="s">
        <v>120</v>
      </c>
      <c r="B157" s="117"/>
      <c r="C157" s="117"/>
      <c r="D157" s="117"/>
      <c r="E157" s="117"/>
      <c r="F157" s="98">
        <f>G157+H157+I157</f>
        <v>20539456</v>
      </c>
      <c r="G157" s="98">
        <v>0</v>
      </c>
      <c r="H157" s="98">
        <v>19512482</v>
      </c>
      <c r="I157" s="98">
        <v>1026974</v>
      </c>
      <c r="J157" s="98">
        <v>1031.567</v>
      </c>
      <c r="K157" s="98"/>
      <c r="L157" s="98"/>
      <c r="M157" s="98"/>
      <c r="N157" s="98"/>
      <c r="O157" s="123">
        <f>Q157+R157</f>
        <v>18000000</v>
      </c>
      <c r="P157" s="98">
        <v>0</v>
      </c>
      <c r="Q157" s="98">
        <v>17100000</v>
      </c>
      <c r="R157" s="123">
        <v>900000</v>
      </c>
      <c r="S157" s="124">
        <v>4180.996</v>
      </c>
      <c r="T157" s="124">
        <v>1082.379</v>
      </c>
      <c r="U157" s="118"/>
      <c r="V157" s="118"/>
      <c r="W157" s="118"/>
    </row>
    <row r="158" spans="1:23" ht="12.75">
      <c r="A158" s="68"/>
      <c r="B158" s="117"/>
      <c r="C158" s="117"/>
      <c r="D158" s="117"/>
      <c r="E158" s="117"/>
      <c r="F158" s="98">
        <f>G158+H158+I158</f>
        <v>0</v>
      </c>
      <c r="G158" s="98"/>
      <c r="H158" s="98"/>
      <c r="I158" s="98"/>
      <c r="J158" s="98">
        <v>92</v>
      </c>
      <c r="K158" s="98"/>
      <c r="L158" s="98"/>
      <c r="M158" s="98"/>
      <c r="N158" s="98"/>
      <c r="O158" s="98">
        <f>P158+Q158+R158</f>
        <v>0</v>
      </c>
      <c r="P158" s="98">
        <v>0</v>
      </c>
      <c r="Q158" s="98">
        <v>0</v>
      </c>
      <c r="R158" s="123">
        <v>0</v>
      </c>
      <c r="S158" s="124">
        <v>0</v>
      </c>
      <c r="T158" s="124">
        <v>0</v>
      </c>
      <c r="U158" s="118"/>
      <c r="V158" s="118"/>
      <c r="W158" s="118"/>
    </row>
    <row r="159" spans="1:23" ht="30.75" customHeight="1">
      <c r="A159" s="125" t="s">
        <v>134</v>
      </c>
      <c r="B159" s="117"/>
      <c r="C159" s="117"/>
      <c r="D159" s="117"/>
      <c r="E159" s="117"/>
      <c r="F159" s="119">
        <f>G159+H159+I159</f>
        <v>15175653.32</v>
      </c>
      <c r="G159" s="119"/>
      <c r="H159" s="119">
        <v>15175653.32</v>
      </c>
      <c r="I159" s="119">
        <v>0</v>
      </c>
      <c r="J159" s="119">
        <v>58</v>
      </c>
      <c r="K159" s="119"/>
      <c r="L159" s="119"/>
      <c r="M159" s="119"/>
      <c r="N159" s="119"/>
      <c r="O159" s="119">
        <f>P159+Q159+R159</f>
        <v>0</v>
      </c>
      <c r="P159" s="119">
        <v>0</v>
      </c>
      <c r="Q159" s="119">
        <v>0</v>
      </c>
      <c r="R159" s="65">
        <v>0</v>
      </c>
      <c r="S159" s="124">
        <v>140</v>
      </c>
      <c r="T159" s="124">
        <v>35</v>
      </c>
      <c r="U159" s="118"/>
      <c r="V159" s="118"/>
      <c r="W159" s="118"/>
    </row>
    <row r="160" spans="1:23" ht="74.25" customHeight="1">
      <c r="A160" s="126" t="s">
        <v>133</v>
      </c>
      <c r="B160" s="117"/>
      <c r="C160" s="117"/>
      <c r="D160" s="117"/>
      <c r="E160" s="117"/>
      <c r="F160" s="96">
        <f>F162+F163</f>
        <v>4801103.39</v>
      </c>
      <c r="G160" s="96">
        <f aca="true" t="shared" si="13" ref="G160:Q160">G162</f>
        <v>0</v>
      </c>
      <c r="H160" s="96">
        <f t="shared" si="13"/>
        <v>0</v>
      </c>
      <c r="I160" s="96">
        <f>I162+I163</f>
        <v>4801103.39</v>
      </c>
      <c r="J160" s="96">
        <f t="shared" si="13"/>
        <v>0</v>
      </c>
      <c r="K160" s="96">
        <f t="shared" si="13"/>
        <v>0</v>
      </c>
      <c r="L160" s="96">
        <f t="shared" si="13"/>
        <v>0</v>
      </c>
      <c r="M160" s="96">
        <f t="shared" si="13"/>
        <v>0</v>
      </c>
      <c r="N160" s="96">
        <f t="shared" si="13"/>
        <v>0</v>
      </c>
      <c r="O160" s="96">
        <f>O162+O163</f>
        <v>4706746.73</v>
      </c>
      <c r="P160" s="96">
        <f t="shared" si="13"/>
        <v>0</v>
      </c>
      <c r="Q160" s="96">
        <f t="shared" si="13"/>
        <v>0</v>
      </c>
      <c r="R160" s="96">
        <f>R162+R163</f>
        <v>4706746.73</v>
      </c>
      <c r="S160" s="118"/>
      <c r="T160" s="118"/>
      <c r="U160" s="118"/>
      <c r="V160" s="118"/>
      <c r="W160" s="118"/>
    </row>
    <row r="161" spans="1:25" ht="15.75" customHeight="1">
      <c r="A161" s="68" t="s">
        <v>2</v>
      </c>
      <c r="B161" s="117"/>
      <c r="C161" s="117"/>
      <c r="D161" s="117"/>
      <c r="E161" s="117"/>
      <c r="F161" s="98">
        <v>0</v>
      </c>
      <c r="G161" s="98">
        <v>0</v>
      </c>
      <c r="H161" s="98">
        <v>0</v>
      </c>
      <c r="I161" s="98">
        <v>0</v>
      </c>
      <c r="J161" s="98"/>
      <c r="K161" s="98"/>
      <c r="L161" s="98"/>
      <c r="M161" s="98"/>
      <c r="N161" s="98"/>
      <c r="O161" s="98"/>
      <c r="P161" s="98">
        <f>P162</f>
        <v>0</v>
      </c>
      <c r="Q161" s="98">
        <f>Q162</f>
        <v>0</v>
      </c>
      <c r="R161" s="98"/>
      <c r="S161" s="118"/>
      <c r="T161" s="118"/>
      <c r="U161" s="118"/>
      <c r="V161" s="118"/>
      <c r="W161" s="118"/>
      <c r="Y161" s="6"/>
    </row>
    <row r="162" spans="1:23" ht="12.75">
      <c r="A162" s="117" t="s">
        <v>117</v>
      </c>
      <c r="B162" s="117"/>
      <c r="C162" s="117"/>
      <c r="D162" s="117"/>
      <c r="E162" s="117"/>
      <c r="F162" s="98">
        <f>H162+I162</f>
        <v>4240512.01</v>
      </c>
      <c r="G162" s="98">
        <v>0</v>
      </c>
      <c r="H162" s="98">
        <v>0</v>
      </c>
      <c r="I162" s="98">
        <v>4240512.01</v>
      </c>
      <c r="J162" s="98"/>
      <c r="K162" s="98"/>
      <c r="L162" s="98"/>
      <c r="M162" s="98"/>
      <c r="N162" s="98"/>
      <c r="O162" s="98">
        <f>P162+Q162+R162</f>
        <v>4155420.95</v>
      </c>
      <c r="P162" s="98">
        <v>0</v>
      </c>
      <c r="Q162" s="98">
        <v>0</v>
      </c>
      <c r="R162" s="98">
        <v>4155420.95</v>
      </c>
      <c r="S162" s="118"/>
      <c r="T162" s="118"/>
      <c r="U162" s="118"/>
      <c r="V162" s="118"/>
      <c r="W162" s="118"/>
    </row>
    <row r="163" spans="1:23" ht="24" customHeight="1">
      <c r="A163" s="117" t="s">
        <v>132</v>
      </c>
      <c r="B163" s="117"/>
      <c r="C163" s="117"/>
      <c r="D163" s="117"/>
      <c r="E163" s="117"/>
      <c r="F163" s="98">
        <f>H163+I163</f>
        <v>560591.38</v>
      </c>
      <c r="G163" s="98">
        <v>0</v>
      </c>
      <c r="H163" s="98">
        <v>0</v>
      </c>
      <c r="I163" s="117">
        <v>560591.38</v>
      </c>
      <c r="J163" s="117"/>
      <c r="K163" s="117"/>
      <c r="L163" s="117"/>
      <c r="M163" s="117"/>
      <c r="N163" s="117"/>
      <c r="O163" s="98">
        <f>P163+Q163+R163</f>
        <v>551325.78</v>
      </c>
      <c r="P163" s="98">
        <v>0</v>
      </c>
      <c r="Q163" s="98">
        <v>0</v>
      </c>
      <c r="R163" s="117">
        <v>551325.78</v>
      </c>
      <c r="S163" s="118"/>
      <c r="T163" s="118"/>
      <c r="U163" s="118"/>
      <c r="V163" s="118"/>
      <c r="W163" s="118"/>
    </row>
    <row r="164" spans="1:23" ht="12.75">
      <c r="A164" s="118"/>
      <c r="B164" s="118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</row>
  </sheetData>
  <sheetProtection/>
  <mergeCells count="28">
    <mergeCell ref="O2:W2"/>
    <mergeCell ref="A5:W5"/>
    <mergeCell ref="B10:B12"/>
    <mergeCell ref="A7:W7"/>
    <mergeCell ref="O10:R10"/>
    <mergeCell ref="M11:N11"/>
    <mergeCell ref="U10:U12"/>
    <mergeCell ref="A6:W6"/>
    <mergeCell ref="W10:W12"/>
    <mergeCell ref="A8:W8"/>
    <mergeCell ref="E10:E12"/>
    <mergeCell ref="L10:N10"/>
    <mergeCell ref="J10:J12"/>
    <mergeCell ref="L11:L12"/>
    <mergeCell ref="S10:S12"/>
    <mergeCell ref="O11:O12"/>
    <mergeCell ref="G11:I11"/>
    <mergeCell ref="P11:R11"/>
    <mergeCell ref="A3:W4"/>
    <mergeCell ref="H1:W1"/>
    <mergeCell ref="A10:A12"/>
    <mergeCell ref="C10:C12"/>
    <mergeCell ref="K10:K12"/>
    <mergeCell ref="D10:D12"/>
    <mergeCell ref="V10:V12"/>
    <mergeCell ref="T10:T12"/>
    <mergeCell ref="F11:F12"/>
    <mergeCell ref="F10:I10"/>
  </mergeCells>
  <printOptions horizontalCentered="1"/>
  <pageMargins left="0.64" right="0.1968503937007874" top="0.3937007874015748" bottom="0.1968503937007874" header="0.2755905511811024" footer="0.2755905511811024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Минтранс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Котеев</dc:creator>
  <cp:keywords/>
  <dc:description/>
  <cp:lastModifiedBy>info100</cp:lastModifiedBy>
  <cp:lastPrinted>2023-01-31T13:44:11Z</cp:lastPrinted>
  <dcterms:created xsi:type="dcterms:W3CDTF">2006-03-30T06:03:30Z</dcterms:created>
  <dcterms:modified xsi:type="dcterms:W3CDTF">2023-02-14T13:28:39Z</dcterms:modified>
  <cp:category/>
  <cp:version/>
  <cp:contentType/>
  <cp:contentStatus/>
</cp:coreProperties>
</file>