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Реестр проектов КРСТ (СОСТ). Чу" sheetId="1" r:id="rId1"/>
  </sheets>
  <definedNames>
    <definedName name="Print_Titles" localSheetId="0">'Реестр проектов КРСТ (СОСТ). Чу'!$2:$4</definedName>
    <definedName name="Z_31E757EB_848B_42AB_AF59_8BE75A212261_.wvu.PrintTitles" localSheetId="0" hidden="1">'Реестр проектов КРСТ (СОСТ). Чу'!$2:$4</definedName>
    <definedName name="Z_6A6BD69D_5231_4185_A326_79B013EA1F8B_.wvu.Cols" localSheetId="0" hidden="1">'Реестр проектов КРСТ (СОСТ). Чу'!#REF!</definedName>
    <definedName name="Z_6A6BD69D_5231_4185_A326_79B013EA1F8B_.wvu.PrintTitles" localSheetId="0" hidden="1">'Реестр проектов КРСТ (СОСТ). Чу'!$2:$4</definedName>
    <definedName name="Z_AEE7A330_27CC_48E5_8FFF_7E0D2FC1491B_.wvu.PrintArea" localSheetId="0" hidden="1">'Реестр проектов КРСТ (СОСТ). Чу'!$A$1:$V$14</definedName>
    <definedName name="Z_AEE7A330_27CC_48E5_8FFF_7E0D2FC1491B_.wvu.PrintTitles" localSheetId="0" hidden="1">'Реестр проектов КРСТ (СОСТ). Чу'!$2:$4</definedName>
    <definedName name="_xlnm.Print_Area" localSheetId="0">'Реестр проектов КРСТ (СОСТ). Чу'!$A$1:$AA$14</definedName>
  </definedNames>
  <calcPr calcId="145621"/>
</workbook>
</file>

<file path=xl/calcChain.xml><?xml version="1.0" encoding="utf-8"?>
<calcChain xmlns="http://schemas.openxmlformats.org/spreadsheetml/2006/main">
  <c r="P17" i="1" l="1"/>
  <c r="O17" i="1"/>
  <c r="N17" i="1"/>
  <c r="P16" i="1"/>
  <c r="O16" i="1"/>
  <c r="N16" i="1"/>
  <c r="AD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AC14" i="1" s="1"/>
  <c r="M14" i="1"/>
  <c r="AG14" i="1" s="1"/>
  <c r="AE13" i="1"/>
  <c r="AD13" i="1"/>
  <c r="AC13" i="1"/>
  <c r="AB13" i="1"/>
  <c r="AE12" i="1"/>
  <c r="AD12" i="1"/>
  <c r="AC12" i="1"/>
  <c r="AB12" i="1"/>
  <c r="AE11" i="1"/>
  <c r="AD11" i="1"/>
  <c r="AC11" i="1"/>
  <c r="AB11" i="1"/>
  <c r="AG10" i="1"/>
  <c r="AE10" i="1"/>
  <c r="AD10" i="1"/>
  <c r="AC10" i="1"/>
  <c r="AB10" i="1"/>
  <c r="AE9" i="1"/>
  <c r="AD9" i="1"/>
  <c r="AC9" i="1"/>
  <c r="AB9" i="1"/>
  <c r="AE8" i="1"/>
  <c r="AD8" i="1"/>
  <c r="AC8" i="1"/>
  <c r="AB8" i="1"/>
  <c r="AE7" i="1"/>
  <c r="AD7" i="1"/>
  <c r="AC7" i="1"/>
  <c r="AB7" i="1"/>
  <c r="A7" i="1"/>
  <c r="A8" i="1" s="1"/>
  <c r="A9" i="1" s="1"/>
  <c r="AH6" i="1"/>
  <c r="AG6" i="1"/>
  <c r="AF6" i="1"/>
  <c r="AE6" i="1"/>
  <c r="AD6" i="1"/>
  <c r="AC6" i="1"/>
  <c r="AB6" i="1"/>
  <c r="AE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AD5" i="1" s="1"/>
  <c r="N5" i="1"/>
  <c r="AC5" i="1" s="1"/>
  <c r="M5" i="1"/>
</calcChain>
</file>

<file path=xl/sharedStrings.xml><?xml version="1.0" encoding="utf-8"?>
<sst xmlns="http://schemas.openxmlformats.org/spreadsheetml/2006/main" count="70" uniqueCount="43">
  <si>
    <r>
      <rPr>
        <sz val="12"/>
        <rFont val="Times New Roman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Приложение к письму Минсельхоза Чувашии от _______№ ________</t>
    </r>
    <r>
      <rPr>
        <b/>
        <sz val="14"/>
        <rFont val="Times New Roman"/>
      </rPr>
      <t>_                                                                                                                                                                                                                                                                    Перечень проектов, представленных в Минсельхоз России в составе заявочной документации в целях реализации в 2025-2027 годах в рамках федерального проекта «Современный облик сельских территорий» государственной программы Российской Федерации «Комплексное развитие сельских территорий», утвержденной постановлением Правительства Российской Федерации от 31.05.2019 № 696, для включения в республиканскую адресную инвестиционную программу Чувашской Республики на 2025 год и на плановый период 2026 и 2027 годов</t>
    </r>
  </si>
  <si>
    <t>№ п/п</t>
  </si>
  <si>
    <t>№ проекта по рейтингу Минсельхоза России по ПФО</t>
  </si>
  <si>
    <t xml:space="preserve">Номер проекта в ИС ЦС АПК </t>
  </si>
  <si>
    <t>Наименование проекта</t>
  </si>
  <si>
    <t>Кол-во мероприятий в
составе проекта, шт.</t>
  </si>
  <si>
    <t>Начало реализации, год</t>
  </si>
  <si>
    <t>Конец реализации, год</t>
  </si>
  <si>
    <t>Общий балл проекта</t>
  </si>
  <si>
    <t>Пояснение</t>
  </si>
  <si>
    <t>Реализация на территории ОНП</t>
  </si>
  <si>
    <t>Наличие ПД</t>
  </si>
  <si>
    <t>Наличие госэкспертизы</t>
  </si>
  <si>
    <t>Объем финансирования на 2025 год, тыс. рублей</t>
  </si>
  <si>
    <t>Объем финансирования на 2026 год, тыс. рублей</t>
  </si>
  <si>
    <t>Объем финансирования на 2027 год, тыс. рублей</t>
  </si>
  <si>
    <t>Примечание</t>
  </si>
  <si>
    <t>всего</t>
  </si>
  <si>
    <t>в том числе:</t>
  </si>
  <si>
    <t>ФБ</t>
  </si>
  <si>
    <t>РБ ЧР</t>
  </si>
  <si>
    <t>МБ</t>
  </si>
  <si>
    <t>внебюджет</t>
  </si>
  <si>
    <t>Комплексное развитие села Красноармейское Красноармейского муниципального округа Чувашской Республики</t>
  </si>
  <si>
    <t>Включен в перечень проектов, отобранных на основании результатов ранжирования проектов и сведений о расположении проектов на 2025-2027 года</t>
  </si>
  <si>
    <t>Строительства Дома культуры по ул. Ленина с. Красноармейское Красноармейского муниципального округа Чувашской Республики</t>
  </si>
  <si>
    <t>Да</t>
  </si>
  <si>
    <t>№ 21-1-1-3-056307-2020 от 09.11.2020</t>
  </si>
  <si>
    <t>Строительство водопроводной башни со скважиной, наружных сетей водоснабжения и водоотведения юго-восточного микрорайона с. Красноармейское Красноармейского муниципального округа Чувашской Республики</t>
  </si>
  <si>
    <t>№ 21-1-1-2-037759-2021 от 12.07.2021</t>
  </si>
  <si>
    <t>Блочно-модульная котельная для теплоснабжения МБОУ«Красноармейская СОШ» Красноармейского муниципального округа Чувашской Республики с инженерными сетями по ул.Ленина, д.74-а в с.Красноармейское Красноармейского района Чувашской Республики</t>
  </si>
  <si>
    <t>№ 21-1-1-2-057549-2024 от 30.09.2021</t>
  </si>
  <si>
    <t>Блочно-модульная котельная для теплоснабжения МБДОУ «Детский сад «Сеспель» Красноармейского муниципального округа Чувашской Республики с инженерными сетями по ул.Г.Степанова, д.26 в с.Красноармейское Красноармейского района Чувашской Республики</t>
  </si>
  <si>
    <t>№ 21-1-7-0408-24 от 29.05.2024</t>
  </si>
  <si>
    <t>Строительство блочно- модульной котельной для здания по улице Ленина, д.20.22/1 с. Красноармейское Красноармейского муниципального округа Чувашской Республики</t>
  </si>
  <si>
    <t>№ 21-1-1-2-057546-2024 от 30.09.2024</t>
  </si>
  <si>
    <t>Строительство блочно- модульной котельной для здания по улице Ленина, д.26/1 с. Красноармейское Красноармейского муниципального округа Чувашской Республики</t>
  </si>
  <si>
    <t>№ 21-1-1-2-057538-2024 от 30.09.2024</t>
  </si>
  <si>
    <t>Строительство блочно- модульной котельной для здания по улице Ленина, д.31.33 с. Красноармейское Красноармейского муниципального округа Чувашской Республики</t>
  </si>
  <si>
    <t>№ 21-1-1-2-057547-2024 от 30.09.2024</t>
  </si>
  <si>
    <t>Строительство блочно- модульной котельной для здания по улице Васильева, д. 6, Ленина, д.27 с. Красноармейское Красноармейского муниципального округа Чувашской Республики</t>
  </si>
  <si>
    <t>№ 21-1-1-2-057545-2024 от 30.09.2024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</si>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</sst>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"/>
    <numFmt numFmtId="165" formatCode="0.000000000"/>
    <numFmt numFmtId="166" formatCode="0.000000"/>
  </numFmts>
  <fonts count="9" x14ac:knownFonts="1">
    <font>
      <sz val="11"/>
      <color theme="1"/>
      <name val="Calibri"/>
      <scheme val="minor"/>
    </font>
    <font>
      <sz val="12"/>
      <name val="Times New Roman"/>
    </font>
    <font>
      <b/>
      <sz val="12"/>
      <name val="Times New Roman"/>
    </font>
    <font>
      <b/>
      <sz val="14"/>
      <name val="Times New Roman"/>
    </font>
    <font>
      <b/>
      <sz val="13"/>
      <name val="Times New Roman"/>
    </font>
    <font>
      <sz val="13"/>
      <name val="Times New Roman"/>
    </font>
    <font>
      <b/>
      <i/>
      <sz val="11"/>
      <name val="Times New Roman"/>
    </font>
    <font>
      <sz val="11"/>
      <name val="Times New Roman"/>
    </font>
    <font>
      <sz val="12"/>
      <color indexed="2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2" borderId="0" xfId="0" applyFont="1" applyFill="1"/>
    <xf numFmtId="0" fontId="4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left" vertical="top" wrapText="1"/>
    </xf>
    <xf numFmtId="4" fontId="4" fillId="2" borderId="2" xfId="0" applyNumberFormat="1" applyFont="1" applyFill="1" applyBorder="1" applyAlignment="1">
      <alignment horizontal="center" vertical="top"/>
    </xf>
    <xf numFmtId="0" fontId="2" fillId="2" borderId="2" xfId="0" applyFont="1" applyFill="1" applyBorder="1" applyAlignment="1">
      <alignment vertical="top" wrapText="1"/>
    </xf>
    <xf numFmtId="164" fontId="1" fillId="0" borderId="0" xfId="0" applyNumberFormat="1" applyFont="1" applyAlignment="1">
      <alignment horizontal="left"/>
    </xf>
    <xf numFmtId="2" fontId="1" fillId="0" borderId="0" xfId="0" applyNumberFormat="1" applyFont="1"/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5" fillId="3" borderId="2" xfId="0" applyFont="1" applyFill="1" applyBorder="1" applyAlignment="1">
      <alignment horizontal="center" vertical="top" wrapText="1"/>
    </xf>
    <xf numFmtId="4" fontId="6" fillId="4" borderId="0" xfId="0" applyNumberFormat="1" applyFont="1" applyFill="1" applyAlignment="1">
      <alignment horizontal="center" vertical="top"/>
    </xf>
    <xf numFmtId="4" fontId="6" fillId="4" borderId="2" xfId="0" applyNumberFormat="1" applyFont="1" applyFill="1" applyBorder="1" applyAlignment="1">
      <alignment horizontal="center" vertical="top"/>
    </xf>
    <xf numFmtId="165" fontId="1" fillId="0" borderId="2" xfId="0" applyNumberFormat="1" applyFont="1" applyBorder="1"/>
    <xf numFmtId="0" fontId="5" fillId="0" borderId="2" xfId="0" applyFont="1" applyBorder="1" applyAlignment="1">
      <alignment horizontal="left" vertical="top" wrapText="1"/>
    </xf>
    <xf numFmtId="4" fontId="7" fillId="4" borderId="2" xfId="0" applyNumberFormat="1" applyFont="1" applyFill="1" applyBorder="1" applyAlignment="1">
      <alignment horizontal="center" vertical="top"/>
    </xf>
    <xf numFmtId="4" fontId="5" fillId="0" borderId="2" xfId="0" applyNumberFormat="1" applyFont="1" applyBorder="1" applyAlignment="1">
      <alignment horizontal="center" vertical="top"/>
    </xf>
    <xf numFmtId="0" fontId="5" fillId="3" borderId="0" xfId="0" applyFont="1" applyFill="1" applyAlignment="1">
      <alignment horizontal="center" vertical="top" wrapText="1"/>
    </xf>
    <xf numFmtId="0" fontId="5" fillId="3" borderId="6" xfId="0" applyFont="1" applyFill="1" applyBorder="1" applyAlignment="1">
      <alignment horizontal="center" vertical="top" wrapText="1"/>
    </xf>
    <xf numFmtId="165" fontId="8" fillId="0" borderId="2" xfId="0" applyNumberFormat="1" applyFont="1" applyBorder="1"/>
    <xf numFmtId="0" fontId="5" fillId="3" borderId="5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3" fontId="7" fillId="4" borderId="2" xfId="0" applyNumberFormat="1" applyFont="1" applyFill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wrapText="1"/>
    </xf>
    <xf numFmtId="0" fontId="4" fillId="3" borderId="2" xfId="0" applyFont="1" applyFill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/>
    <xf numFmtId="166" fontId="1" fillId="0" borderId="0" xfId="0" applyNumberFormat="1" applyFont="1"/>
    <xf numFmtId="164" fontId="1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5"/>
  <sheetViews>
    <sheetView tabSelected="1" view="pageBreakPreview" zoomScale="55" workbookViewId="0">
      <pane xSplit="1" ySplit="4" topLeftCell="B5" activePane="bottomRight" state="frozen"/>
      <selection activeCell="K20" sqref="K20"/>
      <selection pane="topRight"/>
      <selection pane="bottomLeft"/>
      <selection pane="bottomRight" activeCell="B5" sqref="B5"/>
    </sheetView>
  </sheetViews>
  <sheetFormatPr defaultColWidth="30.85546875" defaultRowHeight="15.75" x14ac:dyDescent="0.25"/>
  <cols>
    <col min="1" max="1" width="5.42578125" style="2" customWidth="1"/>
    <col min="2" max="2" width="9.7109375" style="1" hidden="1" customWidth="1"/>
    <col min="3" max="3" width="8.140625" style="2" hidden="1" customWidth="1"/>
    <col min="4" max="4" width="35.7109375" style="3" customWidth="1"/>
    <col min="5" max="5" width="9.28515625" style="1" customWidth="1"/>
    <col min="6" max="6" width="8.28515625" style="1" customWidth="1"/>
    <col min="7" max="7" width="7.42578125" style="1" customWidth="1"/>
    <col min="8" max="8" width="9.7109375" style="1" customWidth="1"/>
    <col min="9" max="9" width="22.42578125" style="1" customWidth="1"/>
    <col min="10" max="10" width="9.7109375" style="1" customWidth="1"/>
    <col min="11" max="11" width="8.85546875" style="1" customWidth="1"/>
    <col min="12" max="12" width="26.140625" style="1" customWidth="1"/>
    <col min="13" max="13" width="16.140625" style="1" customWidth="1"/>
    <col min="14" max="15" width="15.85546875" style="1" customWidth="1"/>
    <col min="16" max="16" width="11.42578125" style="1" customWidth="1"/>
    <col min="17" max="18" width="14.7109375" style="1" customWidth="1"/>
    <col min="19" max="19" width="14.28515625" style="1" customWidth="1"/>
    <col min="20" max="20" width="12.42578125" style="1" customWidth="1"/>
    <col min="21" max="21" width="10.42578125" style="1" customWidth="1"/>
    <col min="22" max="27" width="13" style="1" customWidth="1"/>
    <col min="28" max="28" width="23.85546875" style="1" customWidth="1"/>
    <col min="29" max="30" width="12.28515625" style="1" bestFit="1" customWidth="1"/>
    <col min="31" max="31" width="10" style="1" bestFit="1" customWidth="1"/>
    <col min="32" max="32" width="10" style="1" customWidth="1"/>
    <col min="33" max="33" width="12.28515625" style="1" bestFit="1" customWidth="1"/>
    <col min="34" max="34" width="8" style="1" bestFit="1" customWidth="1"/>
    <col min="35" max="16384" width="30.85546875" style="1"/>
  </cols>
  <sheetData>
    <row r="1" spans="1:34" ht="90.75" customHeight="1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</row>
    <row r="2" spans="1:34" ht="112.7" customHeight="1" x14ac:dyDescent="0.25">
      <c r="A2" s="40" t="s">
        <v>1</v>
      </c>
      <c r="B2" s="40" t="s">
        <v>2</v>
      </c>
      <c r="C2" s="40" t="s">
        <v>3</v>
      </c>
      <c r="D2" s="40" t="s">
        <v>4</v>
      </c>
      <c r="E2" s="40" t="s">
        <v>5</v>
      </c>
      <c r="F2" s="40" t="s">
        <v>6</v>
      </c>
      <c r="G2" s="40" t="s">
        <v>7</v>
      </c>
      <c r="H2" s="41" t="s">
        <v>8</v>
      </c>
      <c r="I2" s="42" t="s">
        <v>9</v>
      </c>
      <c r="J2" s="40" t="s">
        <v>10</v>
      </c>
      <c r="K2" s="40" t="s">
        <v>11</v>
      </c>
      <c r="L2" s="40" t="s">
        <v>12</v>
      </c>
      <c r="M2" s="40" t="s">
        <v>13</v>
      </c>
      <c r="N2" s="40"/>
      <c r="O2" s="40"/>
      <c r="P2" s="40"/>
      <c r="Q2" s="40"/>
      <c r="R2" s="40" t="s">
        <v>14</v>
      </c>
      <c r="S2" s="40"/>
      <c r="T2" s="40"/>
      <c r="U2" s="40"/>
      <c r="V2" s="40"/>
      <c r="W2" s="40" t="s">
        <v>15</v>
      </c>
      <c r="X2" s="40"/>
      <c r="Y2" s="40"/>
      <c r="Z2" s="40"/>
      <c r="AA2" s="40"/>
      <c r="AB2" s="45" t="s">
        <v>16</v>
      </c>
    </row>
    <row r="3" spans="1:34" ht="16.5" x14ac:dyDescent="0.25">
      <c r="A3" s="40"/>
      <c r="B3" s="40"/>
      <c r="C3" s="40"/>
      <c r="D3" s="40"/>
      <c r="E3" s="40"/>
      <c r="F3" s="40"/>
      <c r="G3" s="40"/>
      <c r="H3" s="41"/>
      <c r="I3" s="43"/>
      <c r="J3" s="40"/>
      <c r="K3" s="40"/>
      <c r="L3" s="40"/>
      <c r="M3" s="40" t="s">
        <v>17</v>
      </c>
      <c r="N3" s="46" t="s">
        <v>18</v>
      </c>
      <c r="O3" s="46"/>
      <c r="P3" s="46"/>
      <c r="Q3" s="46"/>
      <c r="R3" s="40" t="s">
        <v>17</v>
      </c>
      <c r="S3" s="46" t="s">
        <v>18</v>
      </c>
      <c r="T3" s="46"/>
      <c r="U3" s="46"/>
      <c r="V3" s="46"/>
      <c r="W3" s="40" t="s">
        <v>17</v>
      </c>
      <c r="X3" s="46" t="s">
        <v>18</v>
      </c>
      <c r="Y3" s="46"/>
      <c r="Z3" s="46"/>
      <c r="AA3" s="46"/>
      <c r="AB3" s="45"/>
    </row>
    <row r="4" spans="1:34" ht="16.5" x14ac:dyDescent="0.25">
      <c r="A4" s="40"/>
      <c r="B4" s="40"/>
      <c r="C4" s="40"/>
      <c r="D4" s="40"/>
      <c r="E4" s="40"/>
      <c r="F4" s="40"/>
      <c r="G4" s="40"/>
      <c r="H4" s="41"/>
      <c r="I4" s="44"/>
      <c r="J4" s="40"/>
      <c r="K4" s="40"/>
      <c r="L4" s="40"/>
      <c r="M4" s="40"/>
      <c r="N4" s="6" t="s">
        <v>19</v>
      </c>
      <c r="O4" s="6" t="s">
        <v>20</v>
      </c>
      <c r="P4" s="6" t="s">
        <v>21</v>
      </c>
      <c r="Q4" s="6" t="s">
        <v>22</v>
      </c>
      <c r="R4" s="40"/>
      <c r="S4" s="6" t="s">
        <v>19</v>
      </c>
      <c r="T4" s="6" t="s">
        <v>20</v>
      </c>
      <c r="U4" s="6" t="s">
        <v>21</v>
      </c>
      <c r="V4" s="6" t="s">
        <v>22</v>
      </c>
      <c r="W4" s="40"/>
      <c r="X4" s="6" t="s">
        <v>19</v>
      </c>
      <c r="Y4" s="6" t="s">
        <v>20</v>
      </c>
      <c r="Z4" s="6" t="s">
        <v>21</v>
      </c>
      <c r="AA4" s="6" t="s">
        <v>22</v>
      </c>
      <c r="AB4" s="45"/>
    </row>
    <row r="5" spans="1:34" s="7" customFormat="1" ht="93.6" customHeight="1" x14ac:dyDescent="0.25">
      <c r="A5" s="8">
        <v>1</v>
      </c>
      <c r="B5" s="9">
        <v>6</v>
      </c>
      <c r="C5" s="8">
        <v>1386</v>
      </c>
      <c r="D5" s="10" t="s">
        <v>23</v>
      </c>
      <c r="E5" s="9">
        <v>10</v>
      </c>
      <c r="F5" s="9">
        <v>2025</v>
      </c>
      <c r="G5" s="9">
        <v>2027</v>
      </c>
      <c r="H5" s="47">
        <v>876.75</v>
      </c>
      <c r="I5" s="49" t="s">
        <v>24</v>
      </c>
      <c r="J5" s="9"/>
      <c r="K5" s="8"/>
      <c r="L5" s="10"/>
      <c r="M5" s="11">
        <f t="shared" ref="M5:AA5" si="0">SUM(M6:M13)</f>
        <v>220861.83</v>
      </c>
      <c r="N5" s="11">
        <f t="shared" si="0"/>
        <v>196639.9</v>
      </c>
      <c r="O5" s="11">
        <f t="shared" si="0"/>
        <v>1986.2800000000002</v>
      </c>
      <c r="P5" s="11">
        <f t="shared" si="0"/>
        <v>149.38000000000002</v>
      </c>
      <c r="Q5" s="11">
        <f t="shared" si="0"/>
        <v>22086.269999999997</v>
      </c>
      <c r="R5" s="11">
        <f t="shared" si="0"/>
        <v>83047.62</v>
      </c>
      <c r="S5" s="11">
        <f t="shared" si="0"/>
        <v>73607.5</v>
      </c>
      <c r="T5" s="11">
        <f t="shared" si="0"/>
        <v>743.51</v>
      </c>
      <c r="U5" s="11">
        <f t="shared" si="0"/>
        <v>391.85</v>
      </c>
      <c r="V5" s="11">
        <f t="shared" si="0"/>
        <v>8304.76</v>
      </c>
      <c r="W5" s="11">
        <f t="shared" si="0"/>
        <v>83047.62</v>
      </c>
      <c r="X5" s="11">
        <f t="shared" si="0"/>
        <v>73607.5</v>
      </c>
      <c r="Y5" s="11">
        <f t="shared" si="0"/>
        <v>743.51</v>
      </c>
      <c r="Z5" s="11">
        <f t="shared" si="0"/>
        <v>391.85</v>
      </c>
      <c r="AA5" s="11">
        <f t="shared" si="0"/>
        <v>8304.76</v>
      </c>
      <c r="AB5" s="12"/>
      <c r="AC5" s="13">
        <f t="shared" ref="AC5:AC10" si="1">N5/SUM(N5:O5)</f>
        <v>0.98999990837058838</v>
      </c>
      <c r="AD5" s="13">
        <f t="shared" ref="AD5:AD10" si="2">O5/SUM(N5:O5)</f>
        <v>1.0000091629411593E-2</v>
      </c>
      <c r="AE5" s="7">
        <f t="shared" ref="AE5:AE10" si="3">P5/SUM(O5:P5)</f>
        <v>6.9945590590262494E-2</v>
      </c>
      <c r="AG5" s="14"/>
    </row>
    <row r="6" spans="1:34" ht="99.75" customHeight="1" x14ac:dyDescent="0.25">
      <c r="A6" s="15">
        <v>1</v>
      </c>
      <c r="B6" s="16"/>
      <c r="C6" s="17"/>
      <c r="D6" s="18" t="s">
        <v>25</v>
      </c>
      <c r="E6" s="16"/>
      <c r="F6" s="16">
        <v>2025</v>
      </c>
      <c r="G6" s="16">
        <v>2027</v>
      </c>
      <c r="H6" s="48"/>
      <c r="I6" s="50"/>
      <c r="J6" s="15" t="s">
        <v>26</v>
      </c>
      <c r="K6" s="15" t="s">
        <v>26</v>
      </c>
      <c r="L6" s="19" t="s">
        <v>27</v>
      </c>
      <c r="M6" s="20">
        <v>83047.62</v>
      </c>
      <c r="N6" s="21">
        <v>73939.8</v>
      </c>
      <c r="O6" s="20">
        <v>746.87</v>
      </c>
      <c r="P6" s="21">
        <v>56.19</v>
      </c>
      <c r="Q6" s="20">
        <v>8304.76</v>
      </c>
      <c r="R6" s="21">
        <v>83047.62</v>
      </c>
      <c r="S6" s="20">
        <v>73607.5</v>
      </c>
      <c r="T6" s="21">
        <v>743.51</v>
      </c>
      <c r="U6" s="20">
        <v>391.85</v>
      </c>
      <c r="V6" s="21">
        <v>8304.76</v>
      </c>
      <c r="W6" s="20">
        <v>83047.62</v>
      </c>
      <c r="X6" s="21">
        <v>73607.5</v>
      </c>
      <c r="Y6" s="20">
        <v>743.51</v>
      </c>
      <c r="Z6" s="21">
        <v>391.85</v>
      </c>
      <c r="AA6" s="20">
        <v>8304.76</v>
      </c>
      <c r="AB6" s="22">
        <f t="shared" ref="AB6:AB13" si="4">P6/O6</f>
        <v>7.5233976461767105E-2</v>
      </c>
      <c r="AC6" s="13">
        <f t="shared" si="1"/>
        <v>0.98999995581540867</v>
      </c>
      <c r="AD6" s="13">
        <f t="shared" si="2"/>
        <v>1.0000044184591441E-2</v>
      </c>
      <c r="AE6" s="13">
        <f t="shared" si="3"/>
        <v>6.9969865265360004E-2</v>
      </c>
      <c r="AF6" s="13">
        <f>S6/SUM(S6:T6)</f>
        <v>0.99000000134497168</v>
      </c>
      <c r="AG6" s="13">
        <f>T6/SUM(S6:T6)</f>
        <v>9.9999986550283592E-3</v>
      </c>
      <c r="AH6" s="13">
        <f>U6/SUM(T6:U6)</f>
        <v>0.345132821307779</v>
      </c>
    </row>
    <row r="7" spans="1:34" ht="130.5" customHeight="1" x14ac:dyDescent="0.25">
      <c r="A7" s="15">
        <f t="shared" ref="A7:A9" si="5">A6+1</f>
        <v>2</v>
      </c>
      <c r="B7" s="16"/>
      <c r="C7" s="17"/>
      <c r="D7" s="23" t="s">
        <v>28</v>
      </c>
      <c r="E7" s="16"/>
      <c r="F7" s="16">
        <v>2025</v>
      </c>
      <c r="G7" s="16">
        <v>2025</v>
      </c>
      <c r="H7" s="48"/>
      <c r="I7" s="50"/>
      <c r="J7" s="15" t="s">
        <v>26</v>
      </c>
      <c r="K7" s="15" t="s">
        <v>26</v>
      </c>
      <c r="L7" s="19" t="s">
        <v>29</v>
      </c>
      <c r="M7" s="24">
        <v>52114.51</v>
      </c>
      <c r="N7" s="24">
        <v>46399.1</v>
      </c>
      <c r="O7" s="24">
        <v>468.68</v>
      </c>
      <c r="P7" s="24">
        <v>35.21</v>
      </c>
      <c r="Q7" s="24">
        <v>5211.5200000000004</v>
      </c>
      <c r="R7" s="25"/>
      <c r="S7" s="25"/>
      <c r="T7" s="25"/>
      <c r="U7" s="25"/>
      <c r="V7" s="25"/>
      <c r="W7" s="25"/>
      <c r="X7" s="25"/>
      <c r="Y7" s="25"/>
      <c r="Z7" s="25"/>
      <c r="AA7" s="25"/>
      <c r="AB7" s="22">
        <f t="shared" si="4"/>
        <v>7.5125885465562856E-2</v>
      </c>
      <c r="AC7" s="13">
        <f t="shared" si="1"/>
        <v>0.98999995305943655</v>
      </c>
      <c r="AD7" s="13">
        <f t="shared" si="2"/>
        <v>1.0000046940563433E-2</v>
      </c>
      <c r="AE7" s="13">
        <f t="shared" si="3"/>
        <v>6.9876361904383899E-2</v>
      </c>
      <c r="AG7" s="14"/>
    </row>
    <row r="8" spans="1:34" ht="177" customHeight="1" x14ac:dyDescent="0.25">
      <c r="A8" s="15">
        <f t="shared" si="5"/>
        <v>3</v>
      </c>
      <c r="B8" s="16"/>
      <c r="C8" s="17"/>
      <c r="D8" s="18" t="s">
        <v>30</v>
      </c>
      <c r="E8" s="16"/>
      <c r="F8" s="16">
        <v>2025</v>
      </c>
      <c r="G8" s="16">
        <v>2025</v>
      </c>
      <c r="H8" s="48"/>
      <c r="I8" s="50"/>
      <c r="J8" s="15" t="s">
        <v>26</v>
      </c>
      <c r="K8" s="15" t="s">
        <v>26</v>
      </c>
      <c r="L8" s="26" t="s">
        <v>31</v>
      </c>
      <c r="M8" s="21">
        <v>15974.05</v>
      </c>
      <c r="N8" s="21">
        <v>14222.2</v>
      </c>
      <c r="O8" s="20">
        <v>143.66</v>
      </c>
      <c r="P8" s="21">
        <v>10.78</v>
      </c>
      <c r="Q8" s="20">
        <v>1597.41</v>
      </c>
      <c r="R8" s="25"/>
      <c r="S8" s="25"/>
      <c r="T8" s="25"/>
      <c r="U8" s="25"/>
      <c r="V8" s="25"/>
      <c r="W8" s="25"/>
      <c r="X8" s="25"/>
      <c r="Y8" s="25"/>
      <c r="Z8" s="25"/>
      <c r="AA8" s="25"/>
      <c r="AB8" s="22">
        <f t="shared" si="4"/>
        <v>7.5038284839203676E-2</v>
      </c>
      <c r="AC8" s="13">
        <f t="shared" si="1"/>
        <v>0.98999990254673231</v>
      </c>
      <c r="AD8" s="13">
        <f t="shared" si="2"/>
        <v>1.0000097453267676E-2</v>
      </c>
      <c r="AE8" s="13">
        <f t="shared" si="3"/>
        <v>6.9800569800569798E-2</v>
      </c>
      <c r="AG8" s="14"/>
    </row>
    <row r="9" spans="1:34" ht="177" customHeight="1" x14ac:dyDescent="0.25">
      <c r="A9" s="15">
        <f t="shared" si="5"/>
        <v>4</v>
      </c>
      <c r="B9" s="16"/>
      <c r="C9" s="17"/>
      <c r="D9" s="23" t="s">
        <v>32</v>
      </c>
      <c r="E9" s="16"/>
      <c r="F9" s="16">
        <v>2025</v>
      </c>
      <c r="G9" s="16">
        <v>2025</v>
      </c>
      <c r="H9" s="48"/>
      <c r="I9" s="50"/>
      <c r="J9" s="15" t="s">
        <v>26</v>
      </c>
      <c r="K9" s="15" t="s">
        <v>26</v>
      </c>
      <c r="L9" s="27" t="s">
        <v>33</v>
      </c>
      <c r="M9" s="21">
        <v>4393.76</v>
      </c>
      <c r="N9" s="20">
        <v>3911.9</v>
      </c>
      <c r="O9" s="21">
        <v>39.5</v>
      </c>
      <c r="P9" s="20">
        <v>2.98</v>
      </c>
      <c r="Q9" s="21">
        <v>439.38</v>
      </c>
      <c r="R9" s="25"/>
      <c r="S9" s="25"/>
      <c r="T9" s="25"/>
      <c r="U9" s="25"/>
      <c r="V9" s="25"/>
      <c r="W9" s="25"/>
      <c r="X9" s="25"/>
      <c r="Y9" s="25"/>
      <c r="Z9" s="25"/>
      <c r="AA9" s="25"/>
      <c r="AB9" s="28">
        <f t="shared" si="4"/>
        <v>7.5443037974683547E-2</v>
      </c>
      <c r="AC9" s="13">
        <f t="shared" si="1"/>
        <v>0.99000354304803362</v>
      </c>
      <c r="AD9" s="13">
        <f t="shared" si="2"/>
        <v>9.9964569519663919E-3</v>
      </c>
      <c r="AE9" s="13">
        <f t="shared" si="3"/>
        <v>7.0150659133709992E-2</v>
      </c>
      <c r="AG9" s="14"/>
    </row>
    <row r="10" spans="1:34" ht="126.4" customHeight="1" x14ac:dyDescent="0.25">
      <c r="A10" s="15">
        <v>5</v>
      </c>
      <c r="B10" s="16"/>
      <c r="C10" s="17"/>
      <c r="D10" s="18" t="s">
        <v>34</v>
      </c>
      <c r="E10" s="16"/>
      <c r="F10" s="16">
        <v>2025</v>
      </c>
      <c r="G10" s="16">
        <v>2025</v>
      </c>
      <c r="H10" s="48"/>
      <c r="I10" s="50"/>
      <c r="J10" s="15" t="s">
        <v>26</v>
      </c>
      <c r="K10" s="15" t="s">
        <v>26</v>
      </c>
      <c r="L10" s="29" t="s">
        <v>35</v>
      </c>
      <c r="M10" s="24">
        <v>15492.08</v>
      </c>
      <c r="N10" s="24">
        <v>13793.1</v>
      </c>
      <c r="O10" s="24">
        <v>139.33000000000001</v>
      </c>
      <c r="P10" s="24">
        <v>10.44</v>
      </c>
      <c r="Q10" s="24">
        <v>1549.21</v>
      </c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2">
        <f t="shared" si="4"/>
        <v>7.4930022249336092E-2</v>
      </c>
      <c r="AC10" s="13">
        <f t="shared" si="1"/>
        <v>0.98999959088256684</v>
      </c>
      <c r="AD10" s="13">
        <f t="shared" si="2"/>
        <v>1.0000409117433212E-2</v>
      </c>
      <c r="AE10" s="13">
        <f t="shared" si="3"/>
        <v>6.9706883888629223E-2</v>
      </c>
      <c r="AG10" s="14">
        <f>(M10-Q10)*0.03</f>
        <v>418.28609999999998</v>
      </c>
    </row>
    <row r="11" spans="1:34" ht="119.25" customHeight="1" x14ac:dyDescent="0.25">
      <c r="A11" s="15">
        <v>6</v>
      </c>
      <c r="B11" s="16"/>
      <c r="C11" s="17"/>
      <c r="D11" s="23" t="s">
        <v>36</v>
      </c>
      <c r="E11" s="16"/>
      <c r="F11" s="16">
        <v>2025</v>
      </c>
      <c r="G11" s="16">
        <v>2025</v>
      </c>
      <c r="H11" s="48"/>
      <c r="I11" s="50"/>
      <c r="J11" s="15" t="s">
        <v>26</v>
      </c>
      <c r="K11" s="30" t="s">
        <v>26</v>
      </c>
      <c r="L11" s="29" t="s">
        <v>37</v>
      </c>
      <c r="M11" s="24">
        <v>11923.6</v>
      </c>
      <c r="N11" s="24">
        <v>10615.9</v>
      </c>
      <c r="O11" s="24">
        <v>107.23</v>
      </c>
      <c r="P11" s="24">
        <v>8.11</v>
      </c>
      <c r="Q11" s="24">
        <v>1192.3599999999999</v>
      </c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2">
        <f t="shared" si="4"/>
        <v>7.5631819453511134E-2</v>
      </c>
      <c r="AC11" s="13">
        <f t="shared" ref="AC11:AC14" si="6">N11/SUM(N11:O11)</f>
        <v>0.99000012123325931</v>
      </c>
      <c r="AD11" s="13">
        <f t="shared" ref="AD11:AD14" si="7">O11/SUM(N11:O11)</f>
        <v>9.9998787667406816E-3</v>
      </c>
      <c r="AE11" s="13">
        <f t="shared" ref="AE11:AE13" si="8">P11/SUM(O11:P11)</f>
        <v>7.0313854690480307E-2</v>
      </c>
      <c r="AG11" s="14"/>
    </row>
    <row r="12" spans="1:34" ht="132.19999999999999" customHeight="1" x14ac:dyDescent="0.25">
      <c r="A12" s="15">
        <v>7</v>
      </c>
      <c r="B12" s="16"/>
      <c r="C12" s="17"/>
      <c r="D12" s="18" t="s">
        <v>38</v>
      </c>
      <c r="E12" s="16"/>
      <c r="F12" s="16">
        <v>2025</v>
      </c>
      <c r="G12" s="16">
        <v>2025</v>
      </c>
      <c r="H12" s="48"/>
      <c r="I12" s="50"/>
      <c r="J12" s="15" t="s">
        <v>26</v>
      </c>
      <c r="K12" s="15" t="s">
        <v>26</v>
      </c>
      <c r="L12" s="29" t="s">
        <v>39</v>
      </c>
      <c r="M12" s="24">
        <v>16800.46</v>
      </c>
      <c r="N12" s="24">
        <v>14957.9</v>
      </c>
      <c r="O12" s="24">
        <v>151.11000000000001</v>
      </c>
      <c r="P12" s="24">
        <v>11.4</v>
      </c>
      <c r="Q12" s="24">
        <v>1680.05</v>
      </c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2">
        <f t="shared" si="4"/>
        <v>7.5441731189199918E-2</v>
      </c>
      <c r="AC12" s="13">
        <f t="shared" si="6"/>
        <v>0.98999868290510096</v>
      </c>
      <c r="AD12" s="13">
        <f t="shared" si="7"/>
        <v>1.0001317094899004E-2</v>
      </c>
      <c r="AE12" s="13">
        <f t="shared" si="8"/>
        <v>7.0149529259737858E-2</v>
      </c>
      <c r="AG12" s="14"/>
    </row>
    <row r="13" spans="1:34" ht="128.25" customHeight="1" x14ac:dyDescent="0.25">
      <c r="A13" s="15">
        <v>8</v>
      </c>
      <c r="B13" s="16"/>
      <c r="C13" s="17"/>
      <c r="D13" s="23" t="s">
        <v>40</v>
      </c>
      <c r="E13" s="16"/>
      <c r="F13" s="16">
        <v>2025</v>
      </c>
      <c r="G13" s="16">
        <v>2025</v>
      </c>
      <c r="H13" s="48"/>
      <c r="I13" s="50"/>
      <c r="J13" s="15" t="s">
        <v>26</v>
      </c>
      <c r="K13" s="30" t="s">
        <v>26</v>
      </c>
      <c r="L13" s="29" t="s">
        <v>41</v>
      </c>
      <c r="M13" s="24">
        <v>21115.75</v>
      </c>
      <c r="N13" s="31">
        <v>18800</v>
      </c>
      <c r="O13" s="24">
        <v>189.9</v>
      </c>
      <c r="P13" s="24">
        <v>14.27</v>
      </c>
      <c r="Q13" s="24">
        <v>2111.58</v>
      </c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2">
        <f t="shared" si="4"/>
        <v>7.5144813059505003E-2</v>
      </c>
      <c r="AC13" s="13">
        <f t="shared" si="6"/>
        <v>0.98999994734042829</v>
      </c>
      <c r="AD13" s="13">
        <f t="shared" si="7"/>
        <v>1.0000052659571667E-2</v>
      </c>
      <c r="AE13" s="13">
        <f t="shared" si="8"/>
        <v>6.9892736445119258E-2</v>
      </c>
      <c r="AG13" s="14"/>
    </row>
    <row r="14" spans="1:34" ht="16.5" x14ac:dyDescent="0.25">
      <c r="A14" s="32"/>
      <c r="B14" s="4"/>
      <c r="C14" s="32"/>
      <c r="D14" s="33" t="s">
        <v>42</v>
      </c>
      <c r="E14" s="4"/>
      <c r="F14" s="4"/>
      <c r="G14" s="4"/>
      <c r="H14" s="5"/>
      <c r="I14" s="5"/>
      <c r="J14" s="34"/>
      <c r="K14" s="4"/>
      <c r="L14" s="4"/>
      <c r="M14" s="35">
        <f t="shared" ref="M14:AA14" si="9">SUM(M6:M13)</f>
        <v>220861.83</v>
      </c>
      <c r="N14" s="35">
        <f t="shared" si="9"/>
        <v>196639.9</v>
      </c>
      <c r="O14" s="35">
        <f t="shared" si="9"/>
        <v>1986.2800000000002</v>
      </c>
      <c r="P14" s="35">
        <f t="shared" si="9"/>
        <v>149.38000000000002</v>
      </c>
      <c r="Q14" s="35">
        <f t="shared" si="9"/>
        <v>22086.269999999997</v>
      </c>
      <c r="R14" s="35">
        <f t="shared" si="9"/>
        <v>83047.62</v>
      </c>
      <c r="S14" s="35">
        <f t="shared" si="9"/>
        <v>73607.5</v>
      </c>
      <c r="T14" s="35">
        <f t="shared" si="9"/>
        <v>743.51</v>
      </c>
      <c r="U14" s="35">
        <f t="shared" si="9"/>
        <v>391.85</v>
      </c>
      <c r="V14" s="35">
        <f t="shared" si="9"/>
        <v>8304.76</v>
      </c>
      <c r="W14" s="35">
        <f t="shared" si="9"/>
        <v>83047.62</v>
      </c>
      <c r="X14" s="35">
        <f t="shared" si="9"/>
        <v>73607.5</v>
      </c>
      <c r="Y14" s="35">
        <f t="shared" si="9"/>
        <v>743.51</v>
      </c>
      <c r="Z14" s="35">
        <f t="shared" si="9"/>
        <v>391.85</v>
      </c>
      <c r="AA14" s="35">
        <f t="shared" si="9"/>
        <v>8304.76</v>
      </c>
      <c r="AB14" s="36"/>
      <c r="AC14" s="37">
        <f t="shared" si="6"/>
        <v>0.98999990837058838</v>
      </c>
      <c r="AD14" s="37">
        <f t="shared" si="7"/>
        <v>1.0000091629411593E-2</v>
      </c>
      <c r="AG14" s="14">
        <f>(M14-Q14-P14)*0.03</f>
        <v>5958.7853999999998</v>
      </c>
    </row>
    <row r="16" spans="1:34" x14ac:dyDescent="0.25">
      <c r="N16" s="38" t="e">
        <f>#REF!/SUM(#REF!)</f>
        <v>#REF!</v>
      </c>
      <c r="O16" s="38" t="e">
        <f>#REF!/SUM(#REF!)</f>
        <v>#REF!</v>
      </c>
      <c r="P16" s="38" t="e">
        <f>#REF!/SUM(#REF!)</f>
        <v>#REF!</v>
      </c>
    </row>
    <row r="17" spans="9:16" x14ac:dyDescent="0.25">
      <c r="N17" s="38" t="e">
        <f>#REF!/SUM(#REF!)</f>
        <v>#REF!</v>
      </c>
      <c r="O17" s="38" t="e">
        <f>#REF!/SUM(#REF!)</f>
        <v>#REF!</v>
      </c>
      <c r="P17" s="38" t="e">
        <f>#REF!/SUM(#REF!)</f>
        <v>#REF!</v>
      </c>
    </row>
    <row r="24" spans="9:16" x14ac:dyDescent="0.25">
      <c r="I24" s="51"/>
    </row>
    <row r="25" spans="9:16" x14ac:dyDescent="0.25">
      <c r="I25" s="52"/>
    </row>
  </sheetData>
  <mergeCells count="26">
    <mergeCell ref="H5:H13"/>
    <mergeCell ref="I5:I13"/>
    <mergeCell ref="I24:I25"/>
    <mergeCell ref="AB2:AB4"/>
    <mergeCell ref="M3:M4"/>
    <mergeCell ref="N3:Q3"/>
    <mergeCell ref="R3:R4"/>
    <mergeCell ref="S3:V3"/>
    <mergeCell ref="W3:W4"/>
    <mergeCell ref="X3:AA3"/>
    <mergeCell ref="A1:AA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M2:Q2"/>
    <mergeCell ref="R2:V2"/>
    <mergeCell ref="W2:AA2"/>
  </mergeCells>
  <pageMargins left="0.25" right="0.25" top="0.75" bottom="0.75" header="0.3" footer="0.3"/>
  <pageSetup paperSize="9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Реестр проектов КРСТ (СОСТ). Чу</vt:lpstr>
      <vt:lpstr>'Реестр проектов КРСТ (СОСТ). Чу'!Print_Titles</vt:lpstr>
      <vt:lpstr>'Реестр проектов КРСТ (СОСТ). Чу'!Область_печати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Бельцов Дмитрий Владимирович</cp:lastModifiedBy>
  <cp:revision>22</cp:revision>
  <cp:lastPrinted>2024-10-08T11:52:08Z</cp:lastPrinted>
  <dcterms:created xsi:type="dcterms:W3CDTF">2021-12-21T06:24:09Z</dcterms:created>
  <dcterms:modified xsi:type="dcterms:W3CDTF">2024-10-08T11:53:51Z</dcterms:modified>
</cp:coreProperties>
</file>