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45" windowWidth="19440" windowHeight="7140"/>
  </bookViews>
  <sheets>
    <sheet name="органы исп. власти" sheetId="2" r:id="rId1"/>
    <sheet name="Лист3" sheetId="3" r:id="rId2"/>
  </sheets>
  <externalReferences>
    <externalReference r:id="rId3"/>
  </externalReferences>
  <definedNames>
    <definedName name="_xlnm._FilterDatabase" localSheetId="0" hidden="1">'органы исп. власти'!$A$3:$G$1320</definedName>
  </definedNames>
  <calcPr calcId="125725"/>
</workbook>
</file>

<file path=xl/calcChain.xml><?xml version="1.0" encoding="utf-8"?>
<calcChain xmlns="http://schemas.openxmlformats.org/spreadsheetml/2006/main">
  <c r="G1223" i="2"/>
  <c r="G1222"/>
  <c r="F1222"/>
  <c r="E1222"/>
  <c r="G1221"/>
  <c r="F1221"/>
  <c r="E1221"/>
  <c r="G1220"/>
  <c r="F1220"/>
  <c r="E1220"/>
  <c r="G1219"/>
  <c r="E1219"/>
  <c r="G1218"/>
  <c r="F1218"/>
  <c r="E1218"/>
  <c r="G1217"/>
  <c r="F1217"/>
  <c r="E1217"/>
  <c r="G1216"/>
  <c r="F1216"/>
  <c r="E1216"/>
  <c r="G1215"/>
  <c r="F1215"/>
  <c r="E1215"/>
  <c r="G1214"/>
  <c r="F1214"/>
  <c r="E1214"/>
  <c r="G1213"/>
  <c r="F1213"/>
  <c r="E1213"/>
  <c r="G1212"/>
  <c r="F1212"/>
  <c r="E1212"/>
  <c r="G1211"/>
  <c r="F1211"/>
  <c r="E1211"/>
  <c r="G1210"/>
  <c r="F1210"/>
  <c r="E1210"/>
  <c r="G1209"/>
  <c r="G1208"/>
  <c r="G1207"/>
  <c r="G1206"/>
  <c r="E1206"/>
  <c r="G1205"/>
  <c r="F1205"/>
  <c r="E1205"/>
  <c r="G1204"/>
  <c r="F1204"/>
  <c r="E1204"/>
  <c r="G1203"/>
  <c r="F1203"/>
  <c r="E1203"/>
  <c r="G1202"/>
  <c r="F1202"/>
  <c r="E1202"/>
  <c r="G1201"/>
  <c r="F1201"/>
  <c r="E1201"/>
  <c r="G1200"/>
  <c r="F1200"/>
  <c r="E1200"/>
  <c r="D547" l="1"/>
  <c r="F396" l="1"/>
  <c r="F395"/>
  <c r="F394"/>
  <c r="F393"/>
  <c r="F392"/>
  <c r="F391"/>
  <c r="F390"/>
  <c r="F386"/>
  <c r="G179" l="1"/>
  <c r="G178"/>
  <c r="F50" l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2" l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l="1"/>
  <c r="A81" s="1"/>
  <c r="A82" s="1"/>
  <c r="A83" s="1"/>
  <c r="A84" s="1"/>
  <c r="A85" s="1"/>
  <c r="A86" s="1"/>
  <c r="A87" s="1"/>
  <c r="A88" s="1"/>
  <c r="A89" s="1"/>
  <c r="A90" s="1"/>
  <c r="A91" l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l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7" s="1"/>
  <c r="A128" s="1"/>
  <c r="A129" s="1"/>
  <c r="A130" s="1"/>
  <c r="A132" s="1"/>
  <c r="A133" s="1"/>
  <c r="A134" s="1"/>
  <c r="A135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1" l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8" s="1"/>
  <c r="A179" s="1"/>
  <c r="A181" s="1"/>
  <c r="A182" l="1"/>
  <c r="A183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4" l="1"/>
  <c r="A245" s="1"/>
  <c r="A246" s="1"/>
  <c r="A247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3" s="1"/>
  <c r="A294" s="1"/>
  <c r="A295" s="1"/>
  <c r="A296" s="1"/>
  <c r="A297" l="1"/>
  <c r="A298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l="1"/>
  <c r="A315" s="1"/>
  <c r="A316" s="1"/>
  <c r="A317" s="1"/>
  <c r="A318" s="1"/>
  <c r="A319" s="1"/>
  <c r="A320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6" l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6" l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1" l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9" l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1" l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6" l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700" l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l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1" l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l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5" l="1"/>
  <c r="A926" l="1"/>
  <c r="A927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5" l="1"/>
  <c r="A986" s="1"/>
  <c r="A987" s="1"/>
  <c r="A988" s="1"/>
  <c r="A989" s="1"/>
  <c r="A990" s="1"/>
  <c r="A991" s="1"/>
  <c r="A992" s="1"/>
  <c r="A993" s="1"/>
  <c r="A994" s="1"/>
  <c r="A996" s="1"/>
  <c r="A997" l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l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7" l="1"/>
  <c r="A1238" s="1"/>
  <c r="A1239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</calcChain>
</file>

<file path=xl/sharedStrings.xml><?xml version="1.0" encoding="utf-8"?>
<sst xmlns="http://schemas.openxmlformats.org/spreadsheetml/2006/main" count="2655" uniqueCount="1621">
  <si>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</si>
  <si>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</si>
  <si>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</si>
  <si>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</si>
  <si>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</si>
  <si>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</si>
  <si>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ООО "БТИ" Ибресинского района Чувашской Республики</t>
  </si>
  <si>
    <t>71.12.7  кадастровая стоимость</t>
  </si>
  <si>
    <t>35.30.14 производство пара и горячей воды (тепловой энергии) котельными</t>
  </si>
  <si>
    <t>МУП "Водоканал Ибресинского района"</t>
  </si>
  <si>
    <t>38.11 сбор неопасных отходов</t>
  </si>
  <si>
    <t>МБДОУ "Детский сад "Радуга"</t>
  </si>
  <si>
    <t>85.11 образование дошкольное</t>
  </si>
  <si>
    <t>МБОУ "Ибресинская СОШ №1"</t>
  </si>
  <si>
    <t>85.14 образование среднее общее</t>
  </si>
  <si>
    <t>МБОУ "Ибресинская СОШ №2"</t>
  </si>
  <si>
    <t>МБОУ "Айбечская СОШ"</t>
  </si>
  <si>
    <t>МБОУ "Климовская СОШ"</t>
  </si>
  <si>
    <t>МБОУ "Новочурашевская СОШ"</t>
  </si>
  <si>
    <t>МБОУ "Хормалинская СОШ"</t>
  </si>
  <si>
    <t>МБОУ "Чуваштимяшская СОШ"</t>
  </si>
  <si>
    <t xml:space="preserve">МБОУ Буинская СОШ </t>
  </si>
  <si>
    <t>85.13 образование основное общее</t>
  </si>
  <si>
    <t xml:space="preserve">МБОУ "Березовская ООШ" </t>
  </si>
  <si>
    <t>МБОУ "Большеабакасинская ООШ"</t>
  </si>
  <si>
    <t xml:space="preserve">МБОУ "Липовская СОШ" </t>
  </si>
  <si>
    <t>85.12 образование начальное общее</t>
  </si>
  <si>
    <t>МБОУ "Малокармалинская СОШ"</t>
  </si>
  <si>
    <t>84.14 образование среднее общее</t>
  </si>
  <si>
    <t>МБОУ "Андреевская ООШ"</t>
  </si>
  <si>
    <t>МБУ ДО "Ибресинская ДШИ"</t>
  </si>
  <si>
    <t>85.41 образование дополнительное детей и взрослых</t>
  </si>
  <si>
    <t>МАУ ДО "ДЮСШ-ФОК "Патвар" Ибресинского района</t>
  </si>
  <si>
    <t>МБОУ ДО «ДДТ» Ибресинского района</t>
  </si>
  <si>
    <t>МБУ "Центр развития культуры Ибресинского района"</t>
  </si>
  <si>
    <t>90.04.3 деятельность учреждений клубного типа:клубов, дворцов и доиов культуры, домов народного творчества.                                            91.02 деятельность музеев</t>
  </si>
  <si>
    <t>МБУК Централизованная библиотечная система Ибресинского района"</t>
  </si>
  <si>
    <t>91.01  деятельность библиотек и архивов</t>
  </si>
  <si>
    <t>МБДОУ "Детский сад "Рябинка"</t>
  </si>
  <si>
    <t>МБДОУ "Детский сад "Солнышко"</t>
  </si>
  <si>
    <t>МБДОУ " Детский сад "Березка"</t>
  </si>
  <si>
    <t xml:space="preserve">МБДОУ "Хормалинский детский сад "Весна" </t>
  </si>
  <si>
    <t>МБДОУ "Новочурашевский детский сад "Колосок"</t>
  </si>
  <si>
    <t>МБДОУ "Чуваштимяшский детский сад "Колосок"</t>
  </si>
  <si>
    <t>МБДОУ Айбечский детский сад "Аистенок"</t>
  </si>
  <si>
    <t>МБДОУ "Тойсипаразусинский детский сад "Путене"</t>
  </si>
  <si>
    <t>Министерство физической культуры и спорта Чувашской Республики</t>
  </si>
  <si>
    <t>-</t>
  </si>
  <si>
    <t>Бюджетное профессиональное образовательное учреждение Чувашской Республики «Чебоксарское училище олимпийского резерва имени В.М. Краснова» Министерства физической культуры и спорта Чувашской Республики, г. Чебоксары, Школьный проезд, 3</t>
  </si>
  <si>
    <t>85.11 Образование дошкольное</t>
  </si>
  <si>
    <t>85.41 Образование дополнительное детей и взрослых</t>
  </si>
  <si>
    <t>91.0 Деятельность библиотек, архивов, музеев и прочих объектов культуры</t>
  </si>
  <si>
    <t>90.04.3 Деятельность учреждений клубного типа: клубов, дворцов и домов культуры, домов народного творчества</t>
  </si>
  <si>
    <t>85.13 Образование основное общее</t>
  </si>
  <si>
    <t>85.14 Образование среднее общее</t>
  </si>
  <si>
    <t>Производство изделий из проволки</t>
  </si>
  <si>
    <t>Производство пара и горячей воды (тепловой  энергии) и оказание прочих услуг</t>
  </si>
  <si>
    <t xml:space="preserve">МУП ЖКХ «Чурачики» </t>
  </si>
  <si>
    <t xml:space="preserve">МУП ЖКХ «Конар» </t>
  </si>
  <si>
    <t xml:space="preserve">МУП ДОЛ «Звездный» </t>
  </si>
  <si>
    <t>МУП «Агрохимсервис», 429103, Чувашская Республика, Шумерлинский р-н, д.Мыслец, ул.Центральная, д.38, кв.11</t>
  </si>
  <si>
    <t>общестроительные работы</t>
  </si>
  <si>
    <t>ООО «Шумерлинское районное бюро по проведению технического учета и технической инвентаризации объектов градостроительной деятельности», 429122, Чувашская Республика, г.Шумерля, ул.Октябрьская, д.24</t>
  </si>
  <si>
    <t>деятельность по учету и технической инвентаризации недвижимого имущества</t>
  </si>
  <si>
    <t xml:space="preserve">образование среднее общее </t>
  </si>
  <si>
    <t xml:space="preserve">образование основное общее </t>
  </si>
  <si>
    <t>деятельность по оказанию услуг в области бухгалтерского учета</t>
  </si>
  <si>
    <t>деятельность библиотек и архивов</t>
  </si>
  <si>
    <t>Уборка территорий и аналогичная деятельность</t>
  </si>
  <si>
    <t>Распределение воды</t>
  </si>
  <si>
    <t>Управление эксплуатацией жилого фонда</t>
  </si>
  <si>
    <t>Деятельность троллейбусного транспорта по регулярным внутригородским перевозкам</t>
  </si>
  <si>
    <t>Ремонт и эксплуатация жилого фонда</t>
  </si>
  <si>
    <t>Физкультурно-оздоровительная деятельность</t>
  </si>
  <si>
    <t>Образование дошкольное</t>
  </si>
  <si>
    <t>Образование среднее общее</t>
  </si>
  <si>
    <t>Образование дополнительное детей и взрослых</t>
  </si>
  <si>
    <t>Деятельность по предоставлению прочих мест для временного проживания</t>
  </si>
  <si>
    <t>Государственное управление социальными программами</t>
  </si>
  <si>
    <t>Образование в области спорта и отдыха</t>
  </si>
  <si>
    <t>Деятельность библиотек и архивов</t>
  </si>
  <si>
    <t>Деятельность музеев</t>
  </si>
  <si>
    <t>Деятельность в области исполнительских искусств</t>
  </si>
  <si>
    <t>Деятельность по оказанию услуг в области бухгалтерского учета</t>
  </si>
  <si>
    <t>Деятельность лесохозяйственная прочая</t>
  </si>
  <si>
    <t>Деятельность топографо-геодезическая</t>
  </si>
  <si>
    <t>Обязательное медицинское страхование</t>
  </si>
  <si>
    <t>г. Новочебоксарск</t>
  </si>
  <si>
    <t>МУП «Урмарытеплосеть», 429400, Чувашская Республика, Урмарский район, ул. Мира, д.11</t>
  </si>
  <si>
    <t>ООО "БТИ", 429400, Чувашская Республика, Урмарский район, п.Урмары, ул. Ленина, д. 12.</t>
  </si>
  <si>
    <t xml:space="preserve">услуги юридическим и физическим лицам по изготовлению технических паспортов недвижимого имущества </t>
  </si>
  <si>
    <t xml:space="preserve">МБОУ"Арабосинская ООШ", 429403, Чувашская Республика, Урмарский район, д. Арабоси, ул.Школьная, д.11. </t>
  </si>
  <si>
    <t xml:space="preserve">МАОУ  "Большеяниковская ООШ", 429412, Чувашская Республика, Урмарский район, д. Больое Яниково, ул.К.Маркса, д.98.  </t>
  </si>
  <si>
    <t>МБОУ "Ковалинская ООШ", 429405, Чувашская Республика, Урмарский район, с. Ковали, ул. Братьев Капитоновых, д.5</t>
  </si>
  <si>
    <t xml:space="preserve">МБОУ "Кудеснерская ООШ", 429404, Чувашская Республика, Урмарский район, д. Кудеснеры, ул.Школьная, д.2. </t>
  </si>
  <si>
    <t xml:space="preserve">МБОУ  "Кульгешская ООШ им.. Н.А. Афанасьева", 429414, Чувашская Республика, Урмарский район, д. Кульгеши, ул. Школьная, д.1. </t>
  </si>
  <si>
    <t>МБОУ "Мусирминская СОШ", 429421, Чувашская Республика, Урмарский район, с. Мусирмы, ул. Гагарина, д.35.</t>
  </si>
  <si>
    <t>МБОУ  "Староурмарская СОШ", 429409, Чувашская Республика, Урмарский район, д. Старые Урмары, ул. Школьная, д.4.</t>
  </si>
  <si>
    <t xml:space="preserve">МБОУ  "Челкасинская ООШ", 429415, Чувашская Республика, Урмарский район, с.Челкасы, ул. К.Маркса, д.56. </t>
  </si>
  <si>
    <t xml:space="preserve">МБОУ "Чубаевская ООШ", 429406, Чувашская Республика, Урмарский район, ул. Школьная, д.2 </t>
  </si>
  <si>
    <t>МБОУ "Шигалинская ООШ", 429402, Чувашская Республика, Урмарский район, с. Шигали, ул. Центральная, д.7.</t>
  </si>
  <si>
    <t>МАОУ  "Шихабыловская ООШ", 429413, Чувашская Республика, Урмарский район, д. Шихабылово, ул. Зеленая, д.52.</t>
  </si>
  <si>
    <t>МБОУ «Синекинчерская ООШ", 429413, Чувашская Республика, Урмарский район, д. Сине-Кинчеры, ул. Школьная, д.6.</t>
  </si>
  <si>
    <t>МБОУ  "Шоркистринская СОШ", 429407, Чувашская Республика, Урмарский район, с. Шоркистры, ул. Центральная, д.56.</t>
  </si>
  <si>
    <t xml:space="preserve">МАОУ"Урмарская СОШ им. Г.Е. Егорова", 429400, Чувашская Республика, Урмарский район, пер. Школьный, д.3 </t>
  </si>
  <si>
    <t>МБДОУ "Детский сад № 1 "Березка" общеразвивающего вида с приоритетным осуществлением деятельности по познавательно - речевому развитию детей", 429400, Чувашская Республика, Урмарский район, п. Урмары, ул.Ленина, д.23.</t>
  </si>
  <si>
    <t>Рынок услуг дошкольного образования</t>
  </si>
  <si>
    <t xml:space="preserve">МБДОУ  "Детский сад №2 "Колосок", 429400, Чувашская Республика, Урмарский район, п. Урмары,  ул. Заводская, д.37 </t>
  </si>
  <si>
    <t>МБДОУ  "Детский сад № 3 "Зоренька" комбинированного вида, 429400, Чувашская Республика, Урмарский район, п. Урмары, ул.Заводская, д.20</t>
  </si>
  <si>
    <t xml:space="preserve">МБДОУ  "Детский сад "Солнышко" общеразвивающего вида с приоритетным осуществлением деятельности по познавательно - речевому развитию детей", 429404, Чувашская Республика, Урмарский район, д. Кудеснеры, ул. Школьная, д.4. </t>
  </si>
  <si>
    <t>МБОУДОД  "Дом детского творчества", 429400, Чувашская Республика, Урмарский район, п. Урмары, пер. Школьный, д.2А</t>
  </si>
  <si>
    <t>Рынок услуг дополнительного образования детей</t>
  </si>
  <si>
    <t xml:space="preserve">МБОУДОД  "Урмарская детская школа искусств", 429400, Чувашская Республика, Урмарский район, п. Урмары, ул. Мира, д.10. </t>
  </si>
  <si>
    <t xml:space="preserve">АОДОД "Урмарская детско-юношеская спортивная школа имени А.Ф. Федорова", 429400, Чувашская Республика, Урмарский район, п. Урмары, ул. Мира, д.6 </t>
  </si>
  <si>
    <t>Деятельность физкультурно- оздоровительная</t>
  </si>
  <si>
    <t xml:space="preserve">МБУ  "Детский оздоровительный лагерь «Романтика», 429412, Чувашская Республика, Урмарский район, д. Большое Яниково </t>
  </si>
  <si>
    <t>МБУК «Центр развития культуры Урмарского района», 429400, Чувашская Республика, Урмарский район, п. Урмары</t>
  </si>
  <si>
    <t xml:space="preserve">Рынок услуг в сфере культуры </t>
  </si>
  <si>
    <t>МБУ «Урмарский районный архив», 429400, Чувашская Республика, Урмарский район, п. Урмары, ул. Мира, д.5</t>
  </si>
  <si>
    <t>Рынок услуг в сфере  библиотек и архивов</t>
  </si>
  <si>
    <t>дошкольное образование</t>
  </si>
  <si>
    <t>МБДОУ "Д/с "Радуга" г. Козловка</t>
  </si>
  <si>
    <t>МА ДОУ "Козловский ЦРР - д/с "Пчелка", г. Козловка</t>
  </si>
  <si>
    <t>дошкольное образование/ дополнительное обр-е</t>
  </si>
  <si>
    <t>школьное образование</t>
  </si>
  <si>
    <t>МБОУ "Козловская СОШ№3", г. Козловка</t>
  </si>
  <si>
    <t>дошкольное / школьное образование</t>
  </si>
  <si>
    <t>МБОУ "Тюрлеминская СОШ". Козловский р-н, ст. Тюрлема</t>
  </si>
  <si>
    <t>дополнительное образование</t>
  </si>
  <si>
    <t>МБУК "Дом-музей Н.И. Лобачевского", г. Козловка</t>
  </si>
  <si>
    <t>услуги музея</t>
  </si>
  <si>
    <t>ООО "БТИ" Козловского района, г. Козловка</t>
  </si>
  <si>
    <t>кадастровые услуги</t>
  </si>
  <si>
    <t>МУП ЖКХ "Козловское", г. Козловка</t>
  </si>
  <si>
    <t xml:space="preserve">жилищно-коммунальные услуги, прочие </t>
  </si>
  <si>
    <t>Госудаственная ветеринарная служба Чувашской Республики</t>
  </si>
  <si>
    <t>АО "Цивильский ветеринарно-санитарный утилизационный завод", Чувашская Республика, Цивильский р-н, д. Янзакасы, ул. Садовая, 47</t>
  </si>
  <si>
    <t>75.00 - Деятельность ветеринарная</t>
  </si>
  <si>
    <t>Министерство цифрового развития, информационной политики и массовых коммуникаций Чувашской Республики</t>
  </si>
  <si>
    <t>Автономное учреждение Чувашской Республики "Редакция Канашской районной газеты "Канаш" Министерства цифрового развития, информационной политики и массовых коммуникаций Чувашской Республики,
429334, Чувашская Республика, г. Канаш, ул. 30 лет Чувашии, д. 3</t>
  </si>
  <si>
    <t xml:space="preserve">58.13 Издание газет
</t>
  </si>
  <si>
    <t xml:space="preserve">58.11.1 Издание книг, брошюр, рекламных буклетов и аналогичных изданий, включая издание словарей и энциклопедий, в том числе для слепых, в печатном виде
</t>
  </si>
  <si>
    <t xml:space="preserve">60.10 Деятельность в области радиовещания
</t>
  </si>
  <si>
    <t xml:space="preserve">62.03 Деятельность по управлению компьютерным оборудованием
</t>
  </si>
  <si>
    <t>г. Чебоксары</t>
  </si>
  <si>
    <t>АО «Бюро технической инвентаризации», 428003, Чувашская Республика, г. Чебоксары, ул. Энгельса, д. 3, корп. 1</t>
  </si>
  <si>
    <t>АО «Городские ритуальные  услуги», 428000, Чувашская Республика, г. Чебоксары, ул. Гражданская,19</t>
  </si>
  <si>
    <t>АО «Горсвет», 428024, Чувашская Республика, г.Чебоксары, ул.Хевешская,д. 42</t>
  </si>
  <si>
    <t>АО «Дирекция по строительству и эксплуатации гаражных хозяйств», 428000, Чувашская Республика, г. Чебоксары, ул. Калинина, 66</t>
  </si>
  <si>
    <t>АО «Дорэкс», 428022, Чувашская Республика, г. Чебоксары, Марпосадское шоссе, 13/1</t>
  </si>
  <si>
    <t>АО «Зеленстрой», 428027, Чувашская Республика, г.Чебоксары, пр.И.Я.Яковлева,29</t>
  </si>
  <si>
    <t>ООО «Зеленый город», 428027 ЧР, г.Чебоксары, пр.И.Я.Яковлева,30</t>
  </si>
  <si>
    <t>АО «Инженерная защита», 428022, Чувашская Республика, г.Чебоксары, Марпосадское шоссе, 11</t>
  </si>
  <si>
    <t>АО «Специализированное автохозяйство», 428006, Чувашская Республика, г.Чебоксары, ул.Заводская, д.4</t>
  </si>
  <si>
    <t>транспортирование ТКО 
г. Чебоксары</t>
  </si>
  <si>
    <t>ООО «СпецАвтохозяйство», 428022, Чувашская Республика, г.Чебоксары, Морпасадское шоссе, д.11</t>
  </si>
  <si>
    <t>АО «Страховая компания «Чувашия-Мед», 428000, г. Чебоксары, ул. Кооперативная, д.6</t>
  </si>
  <si>
    <t>страхование</t>
  </si>
  <si>
    <t>ООО «Жилищная компания», 428027, Чувашская Республика, г. Чебоксары, ул. Шумилова д. 13а</t>
  </si>
  <si>
    <t>рынок услуг в сфере деятельности дворцов культуры и клубных формирований</t>
  </si>
  <si>
    <t>рынок услуг в сфере организации и проведения мероприятий</t>
  </si>
  <si>
    <t>рынок услуг в сфере культуры</t>
  </si>
  <si>
    <t>рынок услуг в сфере библиотечного обслуживания</t>
  </si>
  <si>
    <t>рынок услуг в сфере музейно-туристической деятельности</t>
  </si>
  <si>
    <t>МБУ "Управление финансово-производственного обеспечения муниципальных учреждений культуры города Чебоксары"</t>
  </si>
  <si>
    <t>рынок услуг в сфере бухгалтерского учета и содержания и эксплуатации имущества</t>
  </si>
  <si>
    <t>рынок услуг дополнительного образования детей и взрослых в сфере культуры</t>
  </si>
  <si>
    <t>МБУДО "ЧДМШ №2 им. В.П. Воробьева</t>
  </si>
  <si>
    <t>МБУДО "ЧДМШ №3"</t>
  </si>
  <si>
    <t>МБУДО "ЧДМШ №4 им. Ходяшевых"</t>
  </si>
  <si>
    <t>МБУДО "ЧДМШ №5 им. Ф.М. Лукина"</t>
  </si>
  <si>
    <t>МБУДО "ЧДШИ №1 "</t>
  </si>
  <si>
    <t>МБУДО "ЧДШИ №3 "</t>
  </si>
  <si>
    <t>МБУДО "ЧДШИ №4 "</t>
  </si>
  <si>
    <t>МБУДО "Школа искусств поселка Новые Лапсары города Чебоксары "</t>
  </si>
  <si>
    <t>МБУДО "Чебоксарская детская художественная школа искусств"</t>
  </si>
  <si>
    <t>МБУДО "ЧДХШ №4 им. Э.Ю. Юрьева"</t>
  </si>
  <si>
    <t>МБУДО"ЧДХШ №6 им. Акцыновых"</t>
  </si>
  <si>
    <t>рынок услуг в сфере организации и проведения общегородских мероприятий</t>
  </si>
  <si>
    <t>Рынок услуг в сфере образования</t>
  </si>
  <si>
    <t>рынок услуг в сфере образования</t>
  </si>
  <si>
    <t>Муниципальное бюджетное дошкольное образовательное учреждение "Детский сад № 46 "Россияночка"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</si>
  <si>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1" города Чебоксары Чувашской Республики</t>
  </si>
  <si>
    <t>МБДОУ "Детский сад № 2 компенсирующего вида для детей с нарушением речи" города Чебоксары Чувашской Республики</t>
  </si>
  <si>
    <t>МБДОУ "Детский сад №3" города Чебоксары Чувашской Республики</t>
  </si>
  <si>
    <t>МБДОУ "Детский сад № 6 "Малахит" города Чебоксары Чувашской Республики</t>
  </si>
  <si>
    <t>МБДОУ «Центр развития ребенка - детский сад № 8 «Дворец детской радости» города Чебоксары Чувашской Республики</t>
  </si>
  <si>
    <t>МБДОУ "Детский сад № 9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</si>
  <si>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 xml:space="preserve">МБДОУ «Детский сад № 10 «Веселые ладошки» города Чебоксары Чувашской республики </t>
  </si>
  <si>
    <t>МБДОУ "Детский сад № 11 "Ручеек"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</si>
  <si>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13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</si>
  <si>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14 "Солнышко" города Чебоксары Чувашской Республики</t>
  </si>
  <si>
    <t>МБДОУ "Детский сад № 19 присмотра и оздоровления" города Чебоксары Чувашской Республики</t>
  </si>
  <si>
    <t>МБДОУ "Детский сад № 15" города Чебоксары Чувашской Республики</t>
  </si>
  <si>
    <t>МБДОУ "Детский сад № 16 для детей раннего возраста" города Чебоксары Чувашской Республики</t>
  </si>
  <si>
    <t>МБДОУ "Детский сад № 17" города Чебоксары Чувашской Республики</t>
  </si>
  <si>
    <t>МБДОУ "Детский сад № 21" города Чебоксары Чувашской Республики</t>
  </si>
  <si>
    <t>МБДОУ "Детский сад № 22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</si>
  <si>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23 "Берегиня" компенсирующего вида" города Чебоксары Чувашской Республики</t>
  </si>
  <si>
    <t>МБДОУ "Детский сад № 24" города Чебоксары Чувашской Республики</t>
  </si>
  <si>
    <t>МБДОУ "Детский сад № 25" города Чебоксары Чувашской Республики</t>
  </si>
  <si>
    <t>МБДОУ "Детский сад № 27" города Чебоксары Чувашской Республики</t>
  </si>
  <si>
    <t>МБДОУ "Детский сад № 28" города Чебоксары Чувашской Республики</t>
  </si>
  <si>
    <t>МБДОУ "Детский сад № 30 "Лесная полянка" города Чебоксары Чувашской Республики</t>
  </si>
  <si>
    <t>МБДОУ "Детский сад № 36" города Чебоксары Чувашской Республики</t>
  </si>
  <si>
    <t>МБДОУ "Детский сад № 42" города Чебоксары Чувашской Республики</t>
  </si>
  <si>
    <t>МБДОУ "Детский сад № 45 "Чудесинка"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</si>
  <si>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47" города Чебоксары Чувашской Республики</t>
  </si>
  <si>
    <t>МБДОУ "Детский сад № 48 "Ладушки" города Чебоксары Чувашской Республики</t>
  </si>
  <si>
    <t>МБДОУ "Детский сад № 49 "Берёзка" города Чебоксары Чувашской Республики</t>
  </si>
  <si>
    <t>МБДОУ "Детский сад № 50 общеразвивающего вида с приоритетным осуществлением  деятельности по художественно-эстетическому развитию детей" города Чебоксары Чувашской Республики</t>
  </si>
  <si>
    <t>МБДОУ "Детский сад № 52 "Солнечная полянка" города Чебоксары Чувашской Республики</t>
  </si>
  <si>
    <t>МБДОУ "Детский сад № 54 "Журавушка" города Чебоксары Чувашской Республики</t>
  </si>
  <si>
    <t>МБДОУ "Детский сад № 61" города Чебоксары Чувашской Республики</t>
  </si>
  <si>
    <t>МБДОУ "Детский сад № 65" города Чебоксары Чувашской Республики</t>
  </si>
  <si>
    <t>МБДОУ "Детский сад № 72" города Чебоксары Чувашской Республики</t>
  </si>
  <si>
    <t>МБДОУ "Детский сад № 73 "Полянка" города Чебоксары Чувашской Республики</t>
  </si>
  <si>
    <t>МБДОУ "Детский сад № 74 "Березка" города Чебоксары Чувашской Республики</t>
  </si>
  <si>
    <t>МБДОУ "Детский сад № 76 "Здоровейка" города Чебоксары Чувашской Республики</t>
  </si>
  <si>
    <t>МБДОУ «Детский сад № 78 «Колосок» города Чебоксары Чувашской Республики</t>
  </si>
  <si>
    <t>МБДОУ "Детский сад № 80" города Чебоксары Чувашской Республики</t>
  </si>
  <si>
    <t>МБДОУ "Детский сад № 82 комбинированного вида" города Чебоксары Чувашской Республики</t>
  </si>
  <si>
    <t>МБДОУ "Детский сад № 83 "Ручеёк" города Чебоксары Чувашской Республики</t>
  </si>
  <si>
    <t>МБДОУ "Детский сад № 85" города Чебоксары Чувашской Республики</t>
  </si>
  <si>
    <t>МБДОУ "Детский сад № 88 "Берёзонька" комбинированного вида" города Чебоксары Чувашской Республики</t>
  </si>
  <si>
    <t>МБДОУ "Детский сад № 89 "Ладушки" города Чебоксары Чувашской Республики</t>
  </si>
  <si>
    <t>МБДОУ "Детский сад № 93 "Теремок"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</si>
  <si>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95" города Чебоксары Чувашской Республики</t>
  </si>
  <si>
    <t>МБДОУ "Детский сад № 96 "Аленушка" города Чебоксары Чувашской Республики</t>
  </si>
  <si>
    <t xml:space="preserve">МБДОУ "Детский сад № 97 "Семицветик" общеразвивающего вида с приоритетным осуществлением деятельности по познавательно-речевому развитию детей" города Чебоксары Чувашской Республики </t>
  </si>
  <si>
    <t>МБДОУ "Детский сад № 98 "Ёлочка"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</si>
  <si>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101" города Чебоксары Чувашской Республики</t>
  </si>
  <si>
    <t>МБДОУ "Детский сад № 103 "Гномик" города Чебоксары Чувашской Республики</t>
  </si>
  <si>
    <t>МБДОУ "Детский сад № 105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</si>
  <si>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106 "Кораблик" комбинированного вида" города Чебоксары Чувашской Республики</t>
  </si>
  <si>
    <t>МБДОУ "Детский сад № 108 "Сказка" города Чебоксары Чувашской Республики</t>
  </si>
  <si>
    <t>МБДОУ "Детский сад № 111 "Умка" города Чебоксары Чувашской Республики</t>
  </si>
  <si>
    <t>МБДОУ "Детский сад № 112 комбинированного вида" города Чебоксары Чувашской Республики</t>
  </si>
  <si>
    <t>МБДОУ "Детский сад № 113 "Золотой ключик"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</si>
  <si>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114 "Аленький цветочек" города Чебоксары Чувашской Республики</t>
  </si>
  <si>
    <t>МБДОУ "Детский сад № 116 "Родничок"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</si>
  <si>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117 "Белоснежка"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</si>
  <si>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118" города Чебоксары Чувашской Республики</t>
  </si>
  <si>
    <t>МБДОУ "Детский сад № 122 "Солнечный лучик"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</si>
  <si>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125 "Дубок"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</si>
  <si>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126 "Радуга" города Чебоксары Чувашской Республики</t>
  </si>
  <si>
    <t>МБДОУ "Детский сад № 127 "Малышка" присмотра и оздоровления" города Чебоксары Чувашской Республики</t>
  </si>
  <si>
    <t>МБДОУ "Детский сад № 128 "Василёк" города Чебоксары Чувашской Республики</t>
  </si>
  <si>
    <t>МБДОУ "Детский сад № 129 "Дубравушка" города Чебоксары Чувашской Республики</t>
  </si>
  <si>
    <t>МБДОУ "Детский сад № 130 "Улап" города Чебоксары Чувашской Республики</t>
  </si>
  <si>
    <t>МБДОУ "Детский сад № 131" города Чебоксары Чувашской Республики</t>
  </si>
  <si>
    <t>МБДОУ "Детский сад № 132 "Золотая рыбка" города Чебоксары Чувашской Республики</t>
  </si>
  <si>
    <t>МБДОУ "Детский сад № 133 "Почемучка" города Чебоксары Чувашской Республики</t>
  </si>
  <si>
    <t>МБДОУ "Центр развития ребенка - детский сад № 134 "Жемчужинка" города Чебоксары Чувашской Республики</t>
  </si>
  <si>
    <t>МБДОУ "Детский сад № 136" города Чебоксары Чувашской Республики</t>
  </si>
  <si>
    <t>МБДОУ "Детский сад № 140" города Чебоксары Чувашской Республики</t>
  </si>
  <si>
    <t>МБДОУ "Детский сад № 142" города Чебоксары Чувашской Республики</t>
  </si>
  <si>
    <t>МБДОУ "Детский сад № 143" города Чебоксары Чувашской Республики</t>
  </si>
  <si>
    <t>МБДОУ "Детский сад № 145 комбинированного вида" города Чебоксары Чувашской Республики</t>
  </si>
  <si>
    <t>МБДОУ "Детский сад № 146 "Петушок" города Чебоксары Чувашской Республики</t>
  </si>
  <si>
    <t>МБДОУ "Детский сад № 151 "Ромашка" города Чебоксары Чувашской Республики</t>
  </si>
  <si>
    <t>МБДОУ "Центр развития ребенка - детский сад № 156" города Чебоксары Чувашской Республики</t>
  </si>
  <si>
    <t>МБДОУ "Детский сад № 158 "Рябинушка"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</si>
  <si>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160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</si>
  <si>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162 "Акварелька"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</si>
  <si>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163" города Чебоксары Чувашской Республики</t>
  </si>
  <si>
    <t>МБДОУ "Детский сад № 164 "Ромашка"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</si>
  <si>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165» города Чебоксары Чувашской Республики</t>
  </si>
  <si>
    <t>МБДОУ "Детский сад № 166 "Цветик-семицветик" города Чебоксары Чувашской Республики</t>
  </si>
  <si>
    <t>МБДОУ "Детский сад № 167 "Колокольчик" города Чебоксары Чувашской Республики</t>
  </si>
  <si>
    <t>МБДОУ "Детский сад № 169 "Светлячок"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</si>
  <si>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172 "Львёнок" города Чебоксары Чувашской Республики</t>
  </si>
  <si>
    <t>МБДОУ "Детский сад № 174 "Микроша"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</si>
  <si>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176 "Золотой петушок" города Чебоксары Чувашской Республики</t>
  </si>
  <si>
    <t>МБДОУ "Детский сад № 179 "Дюймовочка" города Чебоксары Чувашской Республики</t>
  </si>
  <si>
    <t>МБДОУ "Детский сад № 180 "Журавлик" города Чебоксары Чувашской Республики</t>
  </si>
  <si>
    <t>МБДОУ "Детский сад № 182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</si>
  <si>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183" города Чебоксары Чувашской Республики</t>
  </si>
  <si>
    <t>МБДОУ "Детский сад № 184" общеразвивающего вида с приоритетным осуществлением деятельности  города Чебоксары Чувашской Республики</t>
  </si>
  <si>
    <t>МБДОУ "Центр развития ребёнка - детский сад № 185" города Чебоксары Чувашской Республики</t>
  </si>
  <si>
    <t>МБДОУ "Детский сад № 188 присмотра и оздоровления" города Чебоксары Чувашской Республики</t>
  </si>
  <si>
    <t>МБДОУ «Детский сад № 203 «Непоседы» города Чебоксары Чувашской Республики</t>
  </si>
  <si>
    <t>МБДОУ "Детский сад № 204 "Лапландия" города Чебоксары Чувашской Республики</t>
  </si>
  <si>
    <t>МБДОУ "Детский сад № 205 "Новоград" города Чебоксары Чувашской Республики</t>
  </si>
  <si>
    <t>МБДОУ "Детский сад №206 "Антошка" города Чебоксары Чувашской Республики</t>
  </si>
  <si>
    <t>МАДОУ "Детский сад № 7" города Чебоксары Чувашской Республики</t>
  </si>
  <si>
    <t>МАДОУ "Детский сад № 70" города Чебоксары Чувашской Республики</t>
  </si>
  <si>
    <t>МАДОУ "Детский сад № 75" города Чебоксары Чувашской Республики</t>
  </si>
  <si>
    <t>Рынок услуг в сфере культуры</t>
  </si>
  <si>
    <t>МБУ "Централизованная клубная система"</t>
  </si>
  <si>
    <t>МБУ "Централизованная библиотечная система"</t>
  </si>
  <si>
    <t>Библиотечная деятельность</t>
  </si>
  <si>
    <t>МБОУ "Анастасовская СОШ"</t>
  </si>
  <si>
    <t>МБОУ "Кудеихинская СОШ"</t>
  </si>
  <si>
    <t>МБОУ "Напольновская СОШ"</t>
  </si>
  <si>
    <t>МАОУ "Порецкая СОШ"</t>
  </si>
  <si>
    <t>МАОУ "Семеновская СОШ"</t>
  </si>
  <si>
    <t>МБДОУ "Порецкий детский сад "Сказка"</t>
  </si>
  <si>
    <t>МБДОУ "Порецкий детский сад "Колокольчик"</t>
  </si>
  <si>
    <t>МАУ ДО "ДЮСШ "Дельфин"</t>
  </si>
  <si>
    <t>МАУ ДО "Порецкая ДШИ"</t>
  </si>
  <si>
    <t>МБДОУ детский сад №1 «Колосок»</t>
  </si>
  <si>
    <t>образование</t>
  </si>
  <si>
    <t>МБДОУ детский сад №2 «Рябинушка»</t>
  </si>
  <si>
    <t>МАДОУ детский сад №3 «Радуга»</t>
  </si>
  <si>
    <t>МБОУ «Чурачикская СОШ»</t>
  </si>
  <si>
    <t>МБОУ «Чичканская ООШ»</t>
  </si>
  <si>
    <t>МБОУ «Старочелны-Сюрбеевская СОШ»</t>
  </si>
  <si>
    <t>МБОУ «Новомуратская СОШ»</t>
  </si>
  <si>
    <t>МБОУ «Шераутская СОШ»</t>
  </si>
  <si>
    <t>МБУДО «Комсомольская ДШИ»</t>
  </si>
  <si>
    <t>МАОУ «Токаевская СОШ»</t>
  </si>
  <si>
    <t>МБОУ «Урмаевская СОШ»</t>
  </si>
  <si>
    <t>МБОУ «Комсомольская СОШ №1»</t>
  </si>
  <si>
    <t>МБОУ «Починокинельская СОШ»</t>
  </si>
  <si>
    <t>МБОУ «Комсомольская СОШ №2»</t>
  </si>
  <si>
    <t>МБОУ «Асановская СОШ»</t>
  </si>
  <si>
    <t>МБОУ «Сюрбей-Токаевская ООШ»</t>
  </si>
  <si>
    <t>МБОУ «Нюргечинская СОШ»</t>
  </si>
  <si>
    <t>МБОУ «Полевошептаховская СОШ»</t>
  </si>
  <si>
    <t>МБОУ "Александровская ООШ"</t>
  </si>
  <si>
    <t>МБУ ДО "ЦДОД"</t>
  </si>
  <si>
    <t>образование в области спорта и отдыха</t>
  </si>
  <si>
    <t>деятельность учреждений клубного типа</t>
  </si>
  <si>
    <t>Розничная торговля в нестационарных торговых объектах и на рынках</t>
  </si>
  <si>
    <t>Деятельность по технической инвентаризации недвижимого имущества</t>
  </si>
  <si>
    <t>Услуги в сфере теплоснабжения, водоснабжения</t>
  </si>
  <si>
    <t>культурно-досуговые услуги</t>
  </si>
  <si>
    <t>библиотечные услуги</t>
  </si>
  <si>
    <t>общее образование</t>
  </si>
  <si>
    <t>Распределение пара и горячей воды (тепловой Энергии)</t>
  </si>
  <si>
    <t>Рынок общего среднего образования</t>
  </si>
  <si>
    <t>Рынок общего основного образования</t>
  </si>
  <si>
    <t>Рынок дошкольного образования</t>
  </si>
  <si>
    <t xml:space="preserve">Рынок услуг дополнительного образования детей
</t>
  </si>
  <si>
    <t xml:space="preserve">Рынок услуг дополнительного образования детей и взрослых
</t>
  </si>
  <si>
    <t xml:space="preserve">Рынок услуг дошкольного образования
</t>
  </si>
  <si>
    <t xml:space="preserve">Рынок услуг в сфере культуры
</t>
  </si>
  <si>
    <t>Рынок услуг детского отдыха  оздоровления</t>
  </si>
  <si>
    <t>образование среднее общее</t>
  </si>
  <si>
    <t>МБОУ "Первомайская средняя общеобразовательная школа", 429806 Чувашская Республика, Алатырский район. пос. Первомайский, ул. Ленина. д.28</t>
  </si>
  <si>
    <t>МБОУ "Кирская средняя общеобразовательная школа", 429830 Чувашская Республика, Алатырский район, пос. Киря, ул. Ленина, д.44</t>
  </si>
  <si>
    <t>образование основное общее</t>
  </si>
  <si>
    <t>образование дошкольное</t>
  </si>
  <si>
    <t>образование дополнительное для детей и взрослых</t>
  </si>
  <si>
    <t>МБУ ДО "Алтышевская детская музыкальная школа", 429850, Чувашская Республика, Алатырский р-н, п.Алтышево, ул.Заводская, д.6</t>
  </si>
  <si>
    <t xml:space="preserve">г. Шумерля </t>
  </si>
  <si>
    <t>МБОУ «СОШ №1», ул. Ленина д.4 «б».</t>
  </si>
  <si>
    <t>МБОУ «СОШ №2» ул. Пушкина, д.21.</t>
  </si>
  <si>
    <t>МБОУ «СОШ №3», ул. Интернациональная д.8,</t>
  </si>
  <si>
    <t>МБОУ «СОШ №6», ул. Черняховского. д. 27.</t>
  </si>
  <si>
    <t>МБОУ «Гимназия №8», ул. Сурская, д.7.</t>
  </si>
  <si>
    <t>МБУ ДО «Центр детского творчества», ул. Ленина д.17.</t>
  </si>
  <si>
    <t>МАУ ДО «Детская школа искусств №1», ул. Урукова, д. 27.</t>
  </si>
  <si>
    <t>МБУ ДОД «ДООЛ «Соснячок», ул. Комсомольская д.70.</t>
  </si>
  <si>
    <t>МБДОУ « Детский сад №1 «Золотой ключик», ул. Щербакова, д.27.</t>
  </si>
  <si>
    <t>МБДОУ « Детский сад №4«Ладушки»,ул. Интернациональная д.20,</t>
  </si>
  <si>
    <t>МБДОУ « Детский сад №5 «Радуга», ул. Пролетарская, д. 6.</t>
  </si>
  <si>
    <t>МБДОУ « Детский сад №11 «Колокольчик», ул. Ленина, д.9.</t>
  </si>
  <si>
    <t>МБДОУ « Детский сад №14 «Солнышко», Школьный пер, д.3.</t>
  </si>
  <si>
    <t>МБДОУ « Детский сад №15 «Сказка», ул. Горького, д.18.</t>
  </si>
  <si>
    <t>МБДОУ « Детский сад №16 «Рябинушка», ул. Советскаяд.18.</t>
  </si>
  <si>
    <t>МБДОУ « Детский сад №18 «Аленушка», ул. Колхозная, д. 15.</t>
  </si>
  <si>
    <t>МБДОУ « Детский сад №19 «Родничок», Горького, д.6.</t>
  </si>
  <si>
    <t>МАУ ДОД «ДЮСШ» «Олимп», ул. Ленина д.17 «б».</t>
  </si>
  <si>
    <t>МБОУ ДОД «ДЮСШ» ул. Ленина д.17»а»</t>
  </si>
  <si>
    <t>Администрация города Шумерли, ул.Октябрьская, дом 20</t>
  </si>
  <si>
    <t>Казна, ул.Октябрьская, дом 20</t>
  </si>
  <si>
    <t>Муниципальное автономное учреждение культуры "Городской парк культуры и отдыха", улица Комсомольская, дом 2</t>
  </si>
  <si>
    <t>Муниципальное автономное учреждение культуры Дворец культуры "Восход", улица МОПРа, дом 2</t>
  </si>
  <si>
    <t>Отдел культуры администрации города Шумерля Чувашской Республики</t>
  </si>
  <si>
    <t>Отдел образования администрации города Шумерли</t>
  </si>
  <si>
    <t>Собрание депутатов города Шумерля</t>
  </si>
  <si>
    <t>Управление градостроительства и городского хозяйства администрации города Шумерля Чувашской Республики</t>
  </si>
  <si>
    <t>Финансовый отдел администрации города Шумерля</t>
  </si>
  <si>
    <t>МБУ "Архив города Шумерля"</t>
  </si>
  <si>
    <t>МБУ "Городская централизованная библиотечная система"</t>
  </si>
  <si>
    <t xml:space="preserve">МКУ "Центр финансового обеспечения муниципальногых учреждений города Шумерля Чувашкой Республики"_x000D_
</t>
  </si>
  <si>
    <t>МУП "Шумерлинские городские электрические сети"</t>
  </si>
  <si>
    <t>МУП "Шумерлинское городское бюро технической инвентаризации"</t>
  </si>
  <si>
    <t>МУП города Шумерля "Коммунальник"</t>
  </si>
  <si>
    <t>предоставление услуг общего образования</t>
  </si>
  <si>
    <t>предоставление услуг общего образования, дошкольного образования</t>
  </si>
  <si>
    <t>предоставление услуг  дошкольного образования</t>
  </si>
  <si>
    <t xml:space="preserve">предоставление услуг дополнительного образования </t>
  </si>
  <si>
    <t xml:space="preserve">г. Алатырь </t>
  </si>
  <si>
    <t>МУП «ПОК и ТС», Чувашская Республика, г. Алатырь, ул. Чайковского,102</t>
  </si>
  <si>
    <t>производство пара и горячей воды (тепловой энергии) котельными</t>
  </si>
  <si>
    <t>МУП «Алатырьторгсервис», Чувашская Республика, г. Алатырь, ул. Гоголя, 68</t>
  </si>
  <si>
    <t>сдача в наем собственного нежилого недвижимого имущества</t>
  </si>
  <si>
    <t>МУП «АГЭС», Чувашская Республика, г. Алатырь, ул. 40 лет Победы, 31а</t>
  </si>
  <si>
    <t>передача электрической энергии</t>
  </si>
  <si>
    <t>МУП «Чистый город», Чувашская Республика, г. Алатырь, ул. Чайковского,104</t>
  </si>
  <si>
    <t>удаление и обработка твердых отходов</t>
  </si>
  <si>
    <t>МУП «Бюро технической инвентаризации», Чувашская Республика, г. Алатырь, ул. Первомайская, 87</t>
  </si>
  <si>
    <t xml:space="preserve">деятельность по учету и технической инвентаризации недвижимого имущества 
</t>
  </si>
  <si>
    <t>МУП «Водоканал» города Алатыря Чувашской Республики, Чувашская Республика, г. Алатырь, ул. Южная, д.1</t>
  </si>
  <si>
    <t>оказание жилищно-коммунальных услуг хозяйствующим субъектам и населению города по водоснабжению, водоотведению</t>
  </si>
  <si>
    <t>предоставление общедоступного и бесплатного дошкольного образования</t>
  </si>
  <si>
    <t>Реализация дополнительных общеразвивающих программ</t>
  </si>
  <si>
    <t>предоставление общедоступного и бесплатного начального общего образования, основного общего образования, среднего общего образования</t>
  </si>
  <si>
    <t>МБУ "Алатырский городской архив", Чувашская Республика, г. Алатырь, ул. Комиссариатская, 40а</t>
  </si>
  <si>
    <t>предоставление архивных справок, архивных копий, выписок, информационных писем</t>
  </si>
  <si>
    <t>МБУДО "АДШИ",Чувашская Республика, г. Алатырь, Первомайская, 76а</t>
  </si>
  <si>
    <t>Реализация дополнительных общеразвивающих предпрофессиональных программ</t>
  </si>
  <si>
    <t>МБУК "АЦБС",Чувашская Республика, г. Алатырь, ул.Московская д.106</t>
  </si>
  <si>
    <t>библиотечное, библиграфическое и информационное обслуживание пользователей библиотек</t>
  </si>
  <si>
    <t>МБУК  "АКМ", Чувашская Республика, г. Алатырь,ул.Московская-23</t>
  </si>
  <si>
    <t>публичный показ музейных предметов, музейных коллекций</t>
  </si>
  <si>
    <t>реализация дополнительных общеразвивающих программ</t>
  </si>
  <si>
    <t>АУ "АГПКиО",Чувашская Республика, г. Алатырь, ул. Первомайская, д. 70</t>
  </si>
  <si>
    <t>организация мероприятий</t>
  </si>
  <si>
    <t>МАУ "Алатырский городской Дворец культуры",Чувашская Республика, г. Алатырь, ул.Московская-106</t>
  </si>
  <si>
    <t>МБДОУ "Детский сад № 15 "Малыш" города Алатыря Чувашской Республики, Чувашская Республика, г. Алатырь, ул.Ленина-116а</t>
  </si>
  <si>
    <t>МБДОУ "Детский сад № 3 "Светлячок" города Алатыря Чувашской Республики,Чувашская Республика, г. Алатырь, ул.Дмитрова-2</t>
  </si>
  <si>
    <t>МБДОУ "Детский сад № 5 "Березка" города Алатыря Чувашской Республики, Чувашская Республика, г. Алатырь,ул.Комиссариатская-77а</t>
  </si>
  <si>
    <t>МБДОУ "Детский сад № 6 "Колосок"  города Алатыря Чувашской Республики, Чувашская Республика, г. Алатырь,ул. Школьный проезд, 1</t>
  </si>
  <si>
    <t>МБДОУ "Детский сад № 1 "Теремок" города Алатыря Чувашской Республики,Чувашская Республика, г. Алатырь, ул.Чайковского-36а</t>
  </si>
  <si>
    <t>МБДОУ "Детский сад № 10 "Сказка" города Алатыря Чувашской Республики, Чувашская Республика, г. Алатырь,ул.Березовая-4</t>
  </si>
  <si>
    <t>МБДОУ "Детский сад № 14 "Родничок" города Алатыря Чувашской Республики, Чувашская Республика, г. Алатырь,ул.Стрелецкая-30</t>
  </si>
  <si>
    <t>МБДОУ "Детский сад № 4 "Колокольчик" города Алатыря Чувашской Республики, Чувашская Республика, г. Алатырь,Стрелка-2</t>
  </si>
  <si>
    <t>МБДОУ "Детский сад № 8 "Звездочка" города Алатыря Чувашской Республики, Чувашская Республика, г. Алатырь,Стрелка,24</t>
  </si>
  <si>
    <t>МБОУ "Гимназия № 6 им. академика А.Н. Крылова" г.Алатырь ЧР, Чувашская Республика, г. Алатырь, ул.Жуковского-63</t>
  </si>
  <si>
    <t>МБОУ "СОШ № 11"г. Алатыря Чувашской Республики, Чувашская Республика, г. Алатырь, ул.Комсомола-14</t>
  </si>
  <si>
    <t>МБОУ "СОШ № 2" г.Алатырь ЧР, Чувашская Республика, г. Алатырь, ул.Южная-3</t>
  </si>
  <si>
    <t>МБОУ "СОШ № 5" г.Алатырь ЧР, Чувашская Республика, г. Алатырь, ул.Школьный проезд,5</t>
  </si>
  <si>
    <t>МБОУ "СОШ № 7" г.Алатыря ЧР, Чувашская Республика, г. Алатырь, ул.Березовая-1</t>
  </si>
  <si>
    <t>МБОУ "СОШ № 3" г.Алатырь ЧР,Чувашская Республика, г. Алатырь, ул.Димитрова-9</t>
  </si>
  <si>
    <t>МБОУ "СОШ № 9" г.Алатырь ЧР,Чувашская Республика, г. Алатырь, ул.Володарского-14</t>
  </si>
  <si>
    <t>93.19 Деятельность в области спорта прочая</t>
  </si>
  <si>
    <t>84.11.3 Деятельность органов местного самоуправления  муниципальных районов</t>
  </si>
  <si>
    <t>93.1 Деятельность в области спорта</t>
  </si>
  <si>
    <t>85.14 Образование среднее</t>
  </si>
  <si>
    <t>85.11 Образование дошкольное              85.12 Образование начальное общее</t>
  </si>
  <si>
    <t>90.04 Деятельность учреждений культуры и искусства</t>
  </si>
  <si>
    <t>91.01 Деятельность библиотек и архивов</t>
  </si>
  <si>
    <t>69.20.2 Деятельность по оказанию услуг в области бухгалтерского учета</t>
  </si>
  <si>
    <t>75.11.3 Деятельность органов местного самоуправления по управлению вопросами общего характера</t>
  </si>
  <si>
    <t>деятельность библиотек</t>
  </si>
  <si>
    <t>Деятельность учреждений клубного типа: клубов, дворцов и домов культуры, домов народного творчества</t>
  </si>
  <si>
    <t>Образование</t>
  </si>
  <si>
    <t>МБОУ "Абашевская СОШ" Чебоксарского района Чувашской Республики, 429510, Чебоксарский район, с.Абашево, ул.Школьная,1-А</t>
  </si>
  <si>
    <t>Рынок услуг основного общего, основного среднего, основного начального образования</t>
  </si>
  <si>
    <t>МБОУ "Анат-Кинярская СОШ" Чебоксарского района Чувашской Республики, 429526, Чебоксарский район, д.Малый Сундырь, ул. Становая, д. 1А</t>
  </si>
  <si>
    <t>МБОУ "Атлашевская СОШ"Чебоксарского района Чувашской Республики, 429509, Чебоксарский район, п.Новое Атлашево, пер. Кудряшова, 5</t>
  </si>
  <si>
    <t>МБОУ "Вурман-Сюктерская СОШ" Чебоксарского района Чувашской Республики, 429526, Чебоксарский район, с.Хыркасы, ул. Ресторанная, 2</t>
  </si>
  <si>
    <t>МБОУ "Икковская ООШ" Чебоксарского района Чувашской Республики, 429507, Чебоксарский район, с.Икково, ул.Школьная, д. 2 а</t>
  </si>
  <si>
    <t xml:space="preserve">МБОУ "Ишакская СОШ" Чебоксарского района Чувашской Республики, 429521, Чебоксарский район,. с.Ишаки, ул. Центральная, 18
</t>
  </si>
  <si>
    <t xml:space="preserve">МБОУ "Ишлейская СОШ"Чебоксарского района Чувашской Республики, 429520, Чебоксарский район, с.Ишлеи, ул.Советская, 58
</t>
  </si>
  <si>
    <t xml:space="preserve">МБОУ "Карачуриская ООШ" Чебоксарского района Чувашской Республики, 429525, Чебоксарский район, д.Большие Карачуры, ул.Школьная, д.35
</t>
  </si>
  <si>
    <t xml:space="preserve">МБОУ "Кугесьская СОШ №1" Чебоксарского района Чувашской Республики, 429500, Чебоксарский район, п.Кугеси, Школьная ул, 3  </t>
  </si>
  <si>
    <t>МБОУ"Кугесьский лицей" Чебоксарского района Чувашской Республики, 429500, Чебоксарский район, п.Кугеси, ул.Первомайская, 13а</t>
  </si>
  <si>
    <t>МБОУ "Синьял-Покровская СОШ" Чебоксарского района Чувашской Республики, 429520, Чебоксарский район, д.Пархикасы, ул.Молодёжная, д.2, корп.1</t>
  </si>
  <si>
    <t>МБОУ "Сятра-Лапсарская ООШ" Чебоксарского района Чувашской Республики, 428903, Чебоксарский район д.Сятракасы, ул.Школьная,9 А</t>
  </si>
  <si>
    <t>МБОУ"Сятра-Хочехматская СОШ "Чебоксарского района Чувашской Республики, 429506, Чебоксарский район, д.Сятракасы, ул. Централь-ная , 12</t>
  </si>
  <si>
    <t>МБОУ "Толиковская СОШ" Чебоксарского района Чувашской Республики, 429501,-Чебоксарский район, д.Толиково, ул.Школьная, 1.</t>
  </si>
  <si>
    <t>МБОУ "Тренькасинская СОШ" Чебоксарского района Чувашской Республики, 429512, Чебоксарский район, д.Новые Тренькасы, ул. Молодежная, д.7</t>
  </si>
  <si>
    <t>МБОУ "Туруновская ООШ" Чебоксарского района Чувашской Республики, 429522, Чебоксарский район, д.Вурманкас-Туруново, ул.Водопроводная, 63</t>
  </si>
  <si>
    <t xml:space="preserve">МБОУ "Чемуршинская ООШ" Чебоксарского района Чувашской Республики, 428011, Чебоксарский район, д.Чемурша, ул. Магазинная, 62-А </t>
  </si>
  <si>
    <t>МБОУ "Чурачикская ООШ" Чебоксарского района Чувашской Республики, 429524, Чебоксарский район, д.Корак Чурачики, ул.Школьная,1</t>
  </si>
  <si>
    <t>МБОУ "Янгильдинская СОШ" Чебоксарского района Чувашской Республики, 429520, Чебоксарский район, с.Янгильдино, ул.Школьная, 33</t>
  </si>
  <si>
    <t>МБОУ "Янышская СОШ" Чебоксарского района ЧувашскойРеспублики, 429523, Чебоксарский район, д.Яныши, ул.Новая,20</t>
  </si>
  <si>
    <t>МБДОУ "Абашевский детский сад "Хевел" Чебоксарского района Чувашской Республики, 429510, Чебоксарский район, с.Абашево, ул.Верхняя, 34</t>
  </si>
  <si>
    <t>Рынок услуг основного дошкольного образования</t>
  </si>
  <si>
    <t xml:space="preserve">МБДОУ "Атлашевский детский сад "Золушка" Чебоксарского района Чувашской Республики, 429509, Чувашская Респуб-лика, Чебоксарский район, п.Новое Атлашево, ул.Набе-режная д.29 А </t>
  </si>
  <si>
    <t>МБДОУ "Ишлейский детский сад Буратино" Чебоксарского района Чувашской Республики 429520, Чувашская Республи-ка, Чебоксарский район, с.Ишлеи, улица Зелёная, д.5</t>
  </si>
  <si>
    <t>МБДОУ  "Кугесьский детский сад "Крепыш" Чебоксарского района Чувашской Республики 429500, Чебоксарский район, п.Кугеси ул.Советская д.92</t>
  </si>
  <si>
    <t>МБДОУ "Кугесьский детский сад "Колосок" Чебоксарского района Чувашской Республики, 429500, Чебоксарский район, п.Кугеси, ул. Садовая, д.4</t>
  </si>
  <si>
    <t>МБДОУ "Кугесьский детский сад "Пурнеске" Чебоксарского района Чувашской Республики, 429500,Чебоксарский район п.Кугеси, ул. Советская, 49 а</t>
  </si>
  <si>
    <t>МБДОУ "Кугесьский детский сад "Ягодка" Чебоксаоского района Чувашской Республики, 429500, Чебоксарский район п.Кугеси, ул. Советская, 67а</t>
  </si>
  <si>
    <t>МБДОУ "Курмышский детский сад "Калинушка" Чебоксарского района Чувашской Республики, 429520 Чебоксарский район, д.Курмыши, ул. 9-ой Пятилетки, д. 13</t>
  </si>
  <si>
    <t>МБДОУ "Н.Тренькасинский детский сад "Родничок" Чебоксарского района Чувашской Республики, 429512, Чебоксарский район, п.Н.Тренькасы, ул.Молодежная, 10</t>
  </si>
  <si>
    <t>МБДОУ "Синьяльский детский сад "Пепке" Чебоксарского района Чувашской Республики, 428014, Чебоксарский район, с.Синьялы, ул. Центральная, д.40/1</t>
  </si>
  <si>
    <t>МБДОУ "Сирмапосинский детский сад "Рябинушка" Чебоксарского района Чувашской Республики, 429500 Чебоксарский район, п.Чиршкасы, ул. Пятилетки, 7</t>
  </si>
  <si>
    <t xml:space="preserve">МБДОУ «Сятра-Хочехматский детский сад «Дружба» Чебоксарского района Чувашской Республики, 429506 Чебоксарский район, д.Сятракасы, ул. Центральная, 10 </t>
  </si>
  <si>
    <t xml:space="preserve">МБДОУ «Хыркасинский детский сад «Звездочка» Чебоксарского района Чувашской Республики, 429526, Чебоксарский район,с.Хыркасы, ул. Школьная, 5 </t>
  </si>
  <si>
    <t>Муниципальное бюджетное образовательное учреждение дополнительного образования «Центр детского творчества» Чебоксарского района Чувашской Республики, 429500, Чебоксарский район, поселок Кугеси, ул. Советская, дом 37</t>
  </si>
  <si>
    <t>Деятельность библиотек и архивов;Деятельность в области демонстрации кинофильмов</t>
  </si>
  <si>
    <t>МБУ "ЦБС"</t>
  </si>
  <si>
    <t>Министерство образования и молодежной политики Чувашской Республики</t>
  </si>
  <si>
    <t>КОУ «Порецкий детский дом», 429029, Чувашская Республика, Порецкий район, с.Порецкое, ул.Комсомольская, д.5</t>
  </si>
  <si>
    <t>ГАПОУ «Ядринский агротехнический техникум» Минобразования Чувашии, 429060, Чувашская Республика, г. Ядрин, ул. 50 лет Октября, д. 71 «Г»</t>
  </si>
  <si>
    <t>ГАПОУ «Шумерлинский политехнический техникум» Минобразования Чувашии, 429120, Чувашская Республика, г. Шумерля, ул. Некрасова, дом 62</t>
  </si>
  <si>
    <t>ГАПОУ «Чебоксарский экономико-технологический колледж» Минобразования Чувашии, 428020, Чувашская Республика, г. Чебоксары, пр. Ленина, д. 61</t>
  </si>
  <si>
    <t>ГАПОУ «Чебоксарский техникум строительства и городского хозяйства» Минобразования Чувашии, 428017, Чувашская Республика, г. Чебоксары, Московский пр., д. 35</t>
  </si>
  <si>
    <t>ГАПОУ «Цивильский аграрно-технологический техникум» Минобразования Чувашии, 429900, Чувашская Республика, г. Цивильск, ул. П.Иванова, д. 9</t>
  </si>
  <si>
    <t>ГАПОУ «Новочебоксарский химико-механический техникум» Минобразования Чувашии, 429951 Чувашская Республика, г. Новочебоксарск, ул. Ж. Крутовой, д. 2</t>
  </si>
  <si>
    <t>ГАПОУ «Новочебоксарский политехнический техникум» Минобразования Чувашии, 429990, Чувашская Республика, г.Новочебоксарск, ул. Советская, д. 3</t>
  </si>
  <si>
    <t>ГАПОУ «МЦК - ЧЭМК» Минобразования Чувашии, 428000, Чувашская Республика, г. Чебоксары, пр. Ленина, д. 9</t>
  </si>
  <si>
    <t>ГАПОУ «Мариинско-Посадский технологический техникум Минобразования Чувашии, 429570, Чувашская Республика,
г. Мариинский Посад, ул. Лазо, д. 76</t>
  </si>
  <si>
    <t>ГАПОУ «Канашский строительный техникум» Минобразования Чувашии, 429300, Чувашская Республика,
г. Канаш, Восточный р-н, д. 27</t>
  </si>
  <si>
    <t>ГАПОУ «Канашский педагогический колледж»  Минобразования Чувашии, 429330 Чувашская Республика, г. Канаш, ул. Комсомольская, д. 33,</t>
  </si>
  <si>
    <t>ГАУ Чувашской Республики «Центр внешкольной работы «Эткер» Минобразования Чувашии, 428018, Чувашская Республика, г. Чебоксары, ул. Афанасьева, 13</t>
  </si>
  <si>
    <t>ГАПОУ  Чувашской Республики «ЧПК» Минобразования Чувашии, 428022, Чувашская Республика, г. Чебоксары, ул. Декабристов, д. 17</t>
  </si>
  <si>
    <t>ГАПОУ ГАПОУ «ЧТТПиК» Минобразования Чувашии, 428003, Чувашская Республика, г.Чебоксары, ул.Чапаева, 10</t>
  </si>
  <si>
    <t>ГАПОУ ГАПОУ «Чебоксарский техникум ТрансСтройТех» Минобразования Чувашии, 428027, Чувашская Республика, г. Чебоксары, ул. Хузангая, д. 18</t>
  </si>
  <si>
    <t>ГАПОУ  «КанТЭТ» Минобразования Чувашии, 429300, Чувашская Республика,
г. Канаш, Ибресинское шоссе, д. 1</t>
  </si>
  <si>
    <t>ГАПОУ «Вурнарский сельскохозяйственный техникум» Минобразования Чувашии, 429220, Чувашская Республика, Вурнарский район, пгт Вурнары,
ул. СЛенина, д.59</t>
  </si>
  <si>
    <t>ГАПОУ «Батыревский агропромышленный техникум» Минобразования Чувашии, 429350, Чувашская Республика, с.Батырево, ул. К.Маркса, 65/1</t>
  </si>
  <si>
    <t>ГАПОУ «Алатырский технологический колледж» Минобразования Чувашии, 429822, Российская Федерация Чувашская Республика,
г. Алатырь, ул. Ленина, д. 13</t>
  </si>
  <si>
    <t>БОУ Чувашской Республики «Чувашский кадетский корпус Приволжского федерального округа имени Героя Советского Союза А.В. Кочетова», 428031, Чувашская Республика , г. Чебоксары, Эгерский бульвар, дом 36 корпус 2</t>
  </si>
  <si>
    <t>БОУ Чувашской Республики «Чебоксарский центр для детей-сирот и детей, оставшихся без попечения родителей» Минобразования Чувашии, 428014, Чувашская Республика, г.Чебоксары, ул.Магницкого, д.24</t>
  </si>
  <si>
    <t>БОУ Чувашской Республики «Чебоксарская начальная общеобразовательная школа для обучающихся с ОВЗ №3» Минобразования Чувашии, 428009, Чувашская Республика, г. Чебоксары, улица Лебедева, 22-а</t>
  </si>
  <si>
    <t>БОУ Чувашской Республики «Чебоксарская НОШ для обучающихся с ОВЗ №2» Минобразования Чувашии, 428034,Чувашская Республика, г.Чебоксары, ул.М.Павлова, 62А</t>
  </si>
  <si>
    <t>БОУ Чувашской Республики «Чебоксарская НОШ для обучающихся с ОВЗ №1» Минобразования Чувашии, 428028, Чувашская Республика, г.Чебоксары, ул.Гастелло, 8 </t>
  </si>
  <si>
    <t>БОУ Чувашской Республики «Чебоксарская общеобразовательная школа для обучающихся с ограниченными возможностями здоровья №3» Минобразования Чувашии, 428010, Чувашская Республика, г.Чебоксары, ул.Кутузова, д.54</t>
  </si>
  <si>
    <t>БОУ Чувашской Республики «Чебоксарская общеобразовательная школа для обучающихся с ограниченными возможностями здоровья №2» Минобразования Чувашии, 428014, Чувашская Республика, г.Чебоксары, ул.Ашмарина,15</t>
  </si>
  <si>
    <t>БОУ Чувашской Республики «Чебоксарская общеобразовательная школа для обучающихся с ограниченными возможностями здоровья №1» Минобразования Чувашии, 428027,Чувашская Республика, г.Чебоксары, ул.Хузангая, 31/15</t>
  </si>
  <si>
    <t>БОУ Чувашской Республики «Чебоксарская общеобразовательная школа-интернат для обучающихся с ограниченными взможностями здоровья» Минобразования Чувашии, 428012, Чувашская Республика, г.Чебоксары, ул.Яблочкова, д.3</t>
  </si>
  <si>
    <t>БУ «ЦФО» Минобразования Чувашии, 428034, Чувашская Республика, г. Чебоксары, улица Урукова, дом 10</t>
  </si>
  <si>
    <t>БОУ  Чувашской Республики дополнительного образования «Центр молодежных инициатив» Министерства образования и молодежной политики Чувашской Республики, 428017, Чувашская Республика, г. Чебоксары, проспект Максима Горького, 5</t>
  </si>
  <si>
    <t>БНУ Чувашской Республики «Чувашский государственный институт гуманитарных наук» Министерства образования и молодежной политики Чувашской Республики, 428015, Чувашская Республика, г. Чебоксары, Московский проспект, 29-1</t>
  </si>
  <si>
    <t xml:space="preserve">БУ Чувашской Республики дополнительного профессионального образования  «Чувашский республиканский институт образования» Министерства образования и молодежной политики Чувашской Республики,  
428001, Чувашская Республика, г. Чебоксары,  пр. М. Горького, д. 5 </t>
  </si>
  <si>
    <t xml:space="preserve">БОУ Чувашской Республики «Центр образования и комплексного сопровождения детей» Министерства образования и молодежной политики Чувашской Республики, 428014, Чувашская Республика, город Чебоксары, улица Семашко, дом 1 </t>
  </si>
  <si>
    <t>БУ Чувашской Республики «Чувашский республиканский центр новых образовательных технологий» Министерства образования и молодежной политики Чувашской Республики, 428003, Чувашская Республика, г. Чебоксары, Школьный проезд, дом 10 А</t>
  </si>
  <si>
    <t xml:space="preserve">БОУ Чувашской Республики «Шумерлинский центр для детей-сирот и детей, оставшихся без попечения родителей» Минобразования Чувашии, 429124, Чувашская Республика, г. Шумерля, Порецкое шоссе, д. 4 </t>
  </si>
  <si>
    <t>БОУ Чувашской Республики «Шумерлинская общеобразовательная школа-интернат для обучающихся с ограниченными возможностями здоровья» Минобразования Чувашии, 429124, Чувашская Республика, г.Шумерля, Порецкое шоссе, д.2</t>
  </si>
  <si>
    <t>БОУ Чувашской Республики «Новочебоксарская общеобразовательная школа для обучающихся с ограниченными возможностями здоровья» Минобразования Чувашии, 429954, Чувашская Республика, г.Новочебоксарск, ул.Набережная, 13</t>
  </si>
  <si>
    <t>БОУ Чувашской Республики «Саланчикская общеобразовательная школа-интернат для обучающихся с ограниченными возможностями здоровья» Минобразования Чувашии, 429111, Чувашская Республика, Шумерлинский район, п.Саланчик, ул.Николаева, д.4</t>
  </si>
  <si>
    <t>БОУ Чувашской Республики «Кугесьская общеобразовательная школа-интернат для обучающихся с ограниченными возможностями здоровья» Минобразования Чувашии, 429500, Чувашская Республика, Чебоксарский район,п. Кугеси, ул. Шоршелская, д. 5</t>
  </si>
  <si>
    <t>БОУ Чувашской Республики «Цивильская ОШИ для обучающихся с ОВЗ №1» Минобразования Чувашии, 429900, Чувашская Республика, г.Цивильск, ул.П. Иванова, 9А</t>
  </si>
  <si>
    <t>БОУ Чувашской Республики  «Ибресинская общеобразовательная школа-интернат для обучающихся с ограниченными воможностяи здоровья» Минобразования Чувашии, 429700, Чувашская Республика, Ибресинский район, п.Ибреси, ул. Комсомольская,33</t>
  </si>
  <si>
    <t>БОУ Чувашской Республики «Калининская общеобразовательная школа-интернат для обучающихся с ограниченными воможностями здоровья» Минобразования Чувашии, 429212,Чувашская Республика, Вурнарский район, с.Калинино, ул.Советская, д.20</t>
  </si>
  <si>
    <t>Автономное учреждение Чувашской Республики "Фонд развития промышленности и инвестиционной деятельности в Чувашской Республике" Министерства экономического развития, промышленности и торговли Чувашской Республики, 428018, Чувашская Республика, г.Чебоксары, ул.Афанасьева, д.9, пом.2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</si>
  <si>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</si>
  <si>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Автономное учреждение Чувашской Республики "Многофункциональный центр предоставления государственных и муниципальных услуг" Министерства экономического развития, промышленности и торговли Чувашской Республики
428031, Чувашская Республика, г. Чебоксары, Эгерский бульвар, д.36 А</t>
  </si>
  <si>
    <t>Автономное учреждение Чувашской Республики «Республиканский бизнес-инкубатор по поддержке малого и среднего предпринимательства и содействию занятости населения» Министерства экономического развития, промышленности и торговли Чувашской Республики</t>
  </si>
  <si>
    <t xml:space="preserve">Министерство сельского хозяйства Чувашской Республики </t>
  </si>
  <si>
    <t xml:space="preserve">01.63 Деятельность сельскохозяйственная после сбора урожая </t>
  </si>
  <si>
    <t>Казенное унитарное предприятие Чувашской Республики "Агро-Инновации" 428015, Чувашская Республика, г. Чебоксары, ул. Урукова, д. 17а</t>
  </si>
  <si>
    <t xml:space="preserve">10.61 производство продуктов мукомольно-крупяной промышленности </t>
  </si>
  <si>
    <t>Министерство культуры, по делам национальностей и архивного дела Чувашской Республики</t>
  </si>
  <si>
    <t>Министерство природных ресурсов и экологии Чувашской Республики</t>
  </si>
  <si>
    <t>Министерство транспорта и дорожного хозяйства Чувашской Республики</t>
  </si>
  <si>
    <t>Министерство строительства, архитектуры и жилищно-коммунального хозяйства Чувашской Республики</t>
  </si>
  <si>
    <t>Министерства здравоохранения Чувашской Республики</t>
  </si>
  <si>
    <t>Акционерно общество «Санаторий «Надежда», 429951, г. Новочебоксарск, ул. Набережная, д.46</t>
  </si>
  <si>
    <t>Государственное унитарное предприятие Чувашской Республики «Фармация» Министерства здравоохранения Чувашской Республики, 428018, Чувашская Республика, г. Чебоксары, ул. Бондарева, д. 13</t>
  </si>
  <si>
    <t>Автономное учреждение Чувашской Республики "Городская стоматологическая поликлиника" Министерства здравоохранения Чувашской Республики, 428000 Чувашская Республика, г.Чебоксары, проспект М.Горького, д.11</t>
  </si>
  <si>
    <t>Автономное учреждение Чувашской Республики "Новочебоксарская городская стоматологическая поликлиника" Министерства здравоохранения Чувашской Республики, 429959  Чувашская Республика, г.Новочебоксарск, ул.Пионерская, д.21</t>
  </si>
  <si>
    <t>Автономное учреждение Чувашской Республики"Республиканский центр мануальной терапии" Министерства здравоохранения Чувашской Республики, 428003, Чувашская Республика, г. Чебоксары, Школьный проезд, д. 8а</t>
  </si>
  <si>
    <t>Автономное учреждение Чувашской Республики "Республиканская стоматологическая поликлиника" Министерства здравоохранения Чувашской Республики, 428018, Чувашская Республика, г. Чебоксары, пр. Московский, д. 11 "А"</t>
  </si>
  <si>
    <t>Государственное автономное учреждение Чувашской Республики дополнительного профессионального образования "Институт усовершенствования врачей" Министерства здравоохранения Чувашской Республики, 428032, Чувашская Республика, г. Чебоксары, Красная площадь, д. 3</t>
  </si>
  <si>
    <t>Казенное учреждение Чувашской Республики "Республиканский детский противотуберкулезный санаторий "Чуварлейский бор" Министерства здравоохранения Чувашской Республики, 429810, Чувашская Республика, Алатырский район, с.Чуварлеи, ул.Николаева, д. 143</t>
  </si>
  <si>
    <t>Казенное учреждение Чувашской Республики "Республиканский медицинский центр мобилизационных резервов "Резерв" Министерства здравоохранения  Чувашской Республики, 428020, Чувашская Республика, г. Чебоксары, Базовый проезд, д. 10</t>
  </si>
  <si>
    <t>Казенное учреждение Чувашской Республики "Специализированный Дом ребенка "Малютка" для детей с органическими поражениями центральной нервной системы с нарушением психики" Министерства здравоохранения Чувашской Республики, 428022, Чувашская Республика, г. Чебоксары, пр. Мира, д. 36 "а"</t>
  </si>
  <si>
    <t>Казенное учреждение Чувашской Республики "Центр ресурсного обеспечения государственных учреждений здравоохранения" Министерства здравоохранения Чувашской Республики, 428022, Чувашская Республика, г.Чебоксары, ул.Калинина, д.106а, пом.2</t>
  </si>
  <si>
    <t>Бюджетное учреждение Чувашской Республики "Республиканский противотуберкулезный диспансер" Министерства здравоохранения  Чувашской Республики, 428015, Чувашская Республика, город Чебоксары, ул. Пирогова, д. № 4 "В"</t>
  </si>
  <si>
    <t>Бюджетное учреждение Чувашской Республики "Центральная районная больница Алатырского района" Министерства здравоохранения Чувашской Республики, 429820, Чувашская Республика, г.Алатырь, ул.Ленина, д.130</t>
  </si>
  <si>
    <t>Бюджетное учреждение Чувашской Республики "Шумерлинский межтерриториальный медицинский центр" Министерства здравоохранения и социального развития Чувашской Республики, 429127, Чувашская Республика, г.Шумерля, ул. Свердлова, д.2</t>
  </si>
  <si>
    <t>Бюджетное учреждение Чувашской Республики "Козловская центральная районная больница им.И.Е.Виноградова" Министерства здравоохранения  Чувашской Республики, 429430 Чувашская Республика, Козловский район, г.Козловка, ул.Виноградова, д.2</t>
  </si>
  <si>
    <t>Бюджетное учреждение Чувашской Республики "Канашская центральная районная больница им.Ф.Г. Григорьева" Министерства здравоохранения Чувашской Республики, 429310 Чувашская Республика, Канашский район, с.Шихазаны, ул.В.П.Епифанова, д.12</t>
  </si>
  <si>
    <t>Бюджетное учреждение Чувашской Республики "Янтиковская центральная районная больница" Министерства здравоохранения  Чувашской Республики, 429290 Чувашская Республика, Янтиковский район, с.Янтиково, пр.Ленина, д.16</t>
  </si>
  <si>
    <t>Бюджетное учреждение Чувашской Республики "Яльчикская центральная районная больница" Министерства здравоохранения  Чувашской Республики, 429380 Чувашская Республика, Яльчикский район, с.Яльчики, ул.Восточная, д.1</t>
  </si>
  <si>
    <t>Бюджетное учреждение Чувашской Республики "Урмарская центральная районная больница" Министерства здравоохранения Чувашской Республики, 429400 Чувашская Республика, Урмарский район, п.Урмары, ул.Ленина, д.20</t>
  </si>
  <si>
    <t>Бюджетное учреждение Чувашской Республики "Шемуршинская районная больница" Министерства здравоохранения Чувашской Республики, 429170 Чувашская Республика, Шемуршинский район, с.Шемурша, ул.Ленина, д.20</t>
  </si>
  <si>
    <t>Бюджетное учреждение Чувашской Республики "Городская детская клиническая больница" Министерства здравоохранения Чувашской Республики, 428018, Чувашская Республика, г.Чебоксары, пр. Тракторостроителей,  д. 12</t>
  </si>
  <si>
    <t>Бюджетное учреждение Чувашской Республики "Республиканская клиническая больница" Министерства здравоохранения Чувашской Республики</t>
  </si>
  <si>
    <t>Бюджетное учреждение Чувашской Республики "Республиканская клиническая офтальмологическая больница" Министерства здравоохранения  Чувашской Республики, 428014, Чувашская Республика, г. Чебоксары, ул. Ашмарина, д. 85</t>
  </si>
  <si>
    <t>Бюджетное учреждение Чувашской Республики "Республиканский детский санаторий "Лесная сказка" Министерства здравоохранения Чувашской Республики, 429541, Чувашская Республика, Моргаушский район, д. Шомиково, ул. Лесная, дом 55</t>
  </si>
  <si>
    <t>Бюджетное учреждение Чувашской Республики "Медицинский информационно-аналитический центр" Министерства здравоохранения Чувашской Республики, 428022, Чувашская Республика, г. Чебоксары, ул. Калинина, д. 112</t>
  </si>
  <si>
    <t>Бюджетное учреждение Чувашской Республики "Республиканский клинический госпиталь для ветеранов войн" Министерства здравоохранения Чувашской Республики, 428017, Чувашская Республика, г. Чебоксары, Московский проспект, д. 49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</si>
  <si>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Республики, 428020, Чувашская Республика, г. Чебоксары, ул. Гладкова, д. 23</t>
  </si>
  <si>
    <t>Бюджетное учреждение Чувашской Республики "Республиканский центр медицины катастроф и скорой медицинской помощи" Министерства здравоохранения Чувашской Республики, 428027, Чувашская Республика, г. Чебоксары, проспект 9-ой Пятилетки, д. 10</t>
  </si>
  <si>
    <t>Бюджетное учреждение Чувашской Республики "Мариинско-Посадская центральная районная больница им. Н.А.Геркена" Министерства здравоохранения Чувашской Республики, 429570 Чувашская Республика, г.Мариинский Посад, ул.Николаева, д.57</t>
  </si>
  <si>
    <t>Бюджетное учреждение Чувашской Республики "Канашский межтерриториальный медицинский центр" Министерства здравоохранения Чувашской Республики, 429335, Чувашская Республика, г.Канаш, ул.В.Б.Павлова, д. 10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</si>
  <si>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Республики, 429530 Чувашская Республика, Моргаушский район, с.Моргауши, ул.Чапаева, д.52</t>
  </si>
  <si>
    <t>Бюджетное учреждение Чувашской Республики "Больница скорой медицинской помощи" Министерства здравоохранения Чувашской Республики, 428017, Чувашская Республика, г.Чебоксары, пр.Московский, д. 47</t>
  </si>
  <si>
    <t>Бюджетное учреждение Чувашской Республики "Красночетайская районная больница" Министерства здравоохранения Чувашской Республики, 429040 Чувашская Республика, Красночетайский район, с.Красные Четаи, ул.Новая, д.16</t>
  </si>
  <si>
    <t>Бюджетное учреждение Чувашской Республики "Ядринская центральная районная больница им. К.В. Волкова"Министерства здравоохранения  Чувашской Республики, 429060 Чувашская Республика, г.Ядрин, ул.Комсомольская, д.15</t>
  </si>
  <si>
    <t>Бюджетное учреждение Чувашской Республики "Республиканская детская клиническая больница" Министерства здравоохранения Чувашской Республики, 428020, Чувашская Республика, г. Чебоксары, ул. Гладкова, д. 27</t>
  </si>
  <si>
    <t>Бюджетное учреждение Чувашской Республики "Комсомольская центральная районная больница" Министерства здравоохранения Чувашской Республики, 429140 Чувашская Республика, Комсомольский район, с.Комсомольское, ул.Лесная, д.4</t>
  </si>
  <si>
    <t>Бюджетное учреждение Чувашской Республики "Ибресинская центральная районная больница" Министерства здравоохранения Чувашской Республики, 429700 Чувашская Республика, Ибресинский район, п.Ибреси, ул.Кооперативная, д.27</t>
  </si>
  <si>
    <t>Бюджетное учреждение Чувашской Республики "Вурнарская центральная районная больница" Министерства здравоохранения Чувашской Республики, 429220 Чувашская Республика, Вурнарский район, пгт.Вурнары, ул.Жоржа Илюкина, д.15</t>
  </si>
  <si>
    <t>Бюджетное учреждение Чувашской Республики "Аликовская центральная районная больница" Министерства здравоохранения Чувашской Республики, 429250 Чувашская Республика, Аликовский район, с.Аликово, ул.Октябрьская, д.12</t>
  </si>
  <si>
    <t>Бюджетное учреждение Чувашской Республики "Цивильская центральная районная больница" Министерства здравоохранения Чувашской Республики, 429900 Чувашская Республика, Цивильский район, г.Цивильск, ул.П.Иванова, д.1</t>
  </si>
  <si>
    <t>Бюджетное учреждение Чувашской Республики "Новочебоксарская городская больница" Министерства здравоохранения Чувашской Республики, 429959 Чувашская Республика, г.Новочебоксарск, ул.Пионерская, д.20</t>
  </si>
  <si>
    <t>Бюджетное учреждение Чувашской Республики "Новочебоксарский медицинский центр" Министерства здравоохранения  Чувашской Республики, 428956, Чувашская Республика, г. Новочебоксарск, ул. Винокурова, д. 68</t>
  </si>
  <si>
    <t>Бюджетное учреждение Чувашской Республики "Городская клиническая больница №1" Министерства здравоохранения Чувашской Республики, 428028, Чувашская Республика, г.Чебоксары, проспект Тракторостроителей, д.46</t>
  </si>
  <si>
    <t>Бюджетное учреждение Чувашской Республики "Центральная городская больница" Министерства здравоохранения Чувашской Республики, 428000 Чувашская Республика, г.Чебоксары, пр.Ленина, 47</t>
  </si>
  <si>
    <t>Бюджетное учреждение Чувашской Республики "Чебоксарская районная больница" Министерства здравоохранения Чувашской Республики, 429500 Чувашская Республика, Чебоксарский район, п. Кугеси, ул.Школьная, д.13</t>
  </si>
  <si>
    <t>Бюджетное учреждение Чувашской Республики "Городская детская больница №2" Министерства здравоохранения  Чувашской Республики, 428020 Чувашская Республика, г.Чебоксары, ул.Гладкова, д.15</t>
  </si>
  <si>
    <t>Бюджетное учреждение Чувашской Республики "Городской клинический центр" Министерства здравоохранения Чувашской Республики, 428006 Чувашская Республика, г.Чебоксары, ул.Социалистическая, д.1а</t>
  </si>
  <si>
    <t>Бюджетное учреждение Чувашской Республики "Батыревская центральная районная больница" Министерства здравоохранения Чувашской Республики, 429350 Чувашская Республика, Батыревский район, с.Батырево, ул.Мира, д.19</t>
  </si>
  <si>
    <t>Бюджетное  профессиональное образовательное учреждение Чувашской Республики  "Чебоксарский медицинский колледж" Министерства здравоохранения  Чувашской Республики, 428017, Чувашская Республика, г. Чебоксары, ул. Пирогова, 1а</t>
  </si>
  <si>
    <t>Бюджетное учреждение Чувашской Республики"Республиканский центр по профилактике и борьбе со СПИД и инфекционными заболеваниями" Министерства здравоохранения Чувашской Республики, 428003, Чувашская Республика, г. Чебоксары, пр. Ленина, 32а</t>
  </si>
  <si>
    <t>Бюджетное учреждение Чувашской Республики "Республиканское бюро судебно-медицинской экспертизы" Министерства здравоохранения Чувашской Республики, 428017, Чувашская Республика, г.Чебоксары, ул.Пирогова, д.24</t>
  </si>
  <si>
    <t>Бюджетное учреждение Чувашской Республики "Республиканский кожно-венерологический диспансер" Министерства здравоохранения Чувашской Республики, 428015, Чувашская Республика, г. Чебоксары, ул. Пирогова, 6</t>
  </si>
  <si>
    <t>Бюджетное учреждение Чувашской Республики "Республиканский наркологический диспансер" Министерства здравоохранения Чувашской Республики, 428015, Чувашская Республика, г. Чебоксары, ул. Пирогова, д. 06</t>
  </si>
  <si>
    <t>Бюджетное учреждение Чувашской Республики "Президентский перинатальный центр" Министерства здравоохранения  Чувашской Республики, 428018, Чувашская Республика, г. Чебоксары,проспект Московский , д. 9, кор. 1</t>
  </si>
  <si>
    <t>Бюджетное учреждение Чувашской Республики "Республиканская станция переливания крови" Министерства здравоохранения Чувашской Республики, 428017, Чувашская Республика, г. Чебоксары, ул. Пирогова, д. 9</t>
  </si>
  <si>
    <t>Бюджетное учреждение Чувашской Республики "Республиканский кардиологический диспансер" Министерства здравоохранения Чувашской Республики, 428020, Чувашская Республика, г. Чебоксары, ул. Федора Гладкова, д. 29 "А"</t>
  </si>
  <si>
    <t>Бюджетное учреждение Чувашской Республики "Республиканская психиатрическая больница" Министерства здравоохранения Чувашской Республики, 428015, Чувашская Республика, г. Чебоксары, ул. Пирогова, д. 6</t>
  </si>
  <si>
    <t xml:space="preserve">благоустройство территории </t>
  </si>
  <si>
    <t>Аренда и управление собственным или арендованным нежилым недвижимым имуществом</t>
  </si>
  <si>
    <t>Рынок услуг основного  общего,  основного среднего,  основного  начального  образования</t>
  </si>
  <si>
    <t xml:space="preserve">Государственный комитет Чувашской Республики по делам гражданской обороны и чрезвычайным ситуациям </t>
  </si>
  <si>
    <t>Деятельность государственной противопожарной службы</t>
  </si>
  <si>
    <t>Автономное учреждение Чувашской Республики Дополнительного профессионального образования (повышения квалификации) "Учебно-методический центр гражданской защиты" ГКЧС Чувашии, г.Чебоксары, пр.Мира,5</t>
  </si>
  <si>
    <t>Релизация дополнительных профессиональных программ повышения квалификации</t>
  </si>
  <si>
    <t>Министерство труда и социальной защиты Чувашской Республики</t>
  </si>
  <si>
    <t>87.90 Деятельность по уходу с обеспечением проживания прочая</t>
  </si>
  <si>
    <t>86.10 Деятельность больничных организаций</t>
  </si>
  <si>
    <t>78.10 Деятельность агентств по подбору персонала</t>
  </si>
  <si>
    <t>85.42 Образование профессиональное дополнительное</t>
  </si>
  <si>
    <t>84.11 Деятельность органов государственного управления и местного самоуправления по вопросам общего характера</t>
  </si>
  <si>
    <t>БУ «Аликовский центр социального обслуживания населения» Министерства труда и социальной защиты Чувашской Республики, 429230, Аликовский район, с.Аликово, ул. Октябрьская, д. 10</t>
  </si>
  <si>
    <t>БУ «Батыревский центр социального обслуживания населения» Министерства труда и социальной защиты Чувашской Республики, 429350, Чувашская Республика, Батыревский район, с. Батырево, проспект Ленина, д. 27</t>
  </si>
  <si>
    <t xml:space="preserve">БУ «Вурнарский центр социального обслуживания населения» Министерства труда и социальной защиты Чувашской Республики,429220,Чувашская Республика, Вурнарский район, пос.Вурнары, ул. Ленина, д. 54
</t>
  </si>
  <si>
    <t xml:space="preserve">БУ «Ибресинский центр социального обслуживания населения» Министерства труда и социальной защиты Чувашской Республики,429700, Чувашская Республика, Ибресинский район, п.Ибреси, ул. Кооперативная, д. 27, корп.1
</t>
  </si>
  <si>
    <t>БУ «Канашский комплексный центр социального обслуживания населения» Министерства труда и социальной защиты Чувашской Республики, 429334, Чувашская Республика, г.Канаш, ул.30 лет Победы 32 а.;</t>
  </si>
  <si>
    <t>БУ «Козловский комплексный  центр социального обслуживания населения» Министерства труда и социальной защиты Чувашской Республики,429430 Чувашская Республика г. Козловка ул.Лобачевского,д.32</t>
  </si>
  <si>
    <t>БУ «Комсомольский центр социального обслуживания населения» Министерства труда и социальной защиты Чувашской Республики,429140, Чувашская Республика, Комсомольский район, с.Комсомольское, ул. Заводская, д. 57</t>
  </si>
  <si>
    <t>БУ «Красноармейский центр социального обслуживания населения» Министерства труда и социальной защиты Чувашской Республики,429620, с.Красноармейское, ул. Ленина, д. 33</t>
  </si>
  <si>
    <t>БУ «Красночетайский центр социального обслуживания населения» Министерства труда и социальной защиты Чувашской Республики,429040, Чувашская Республика, Красночетайский район, с. Красные Четаи, пл.Победы, д.1</t>
  </si>
  <si>
    <t>БУ «Мариинско-Посадский центр социального обслуживания населения» Министерства труда и социальной защиты Чувашской Республики,429570, г.Маринский-Посад, ул. С. Лазо, д. 82</t>
  </si>
  <si>
    <t>БУ «Моргаушский центр социального обслуживания населения» Министерства труда и социальной защиты Чувашской Республики,429530, Чувашская Республика, с.Моргауши, ул. Мира, д. 6</t>
  </si>
  <si>
    <t>БУ «Порецкий центр социального обслуживания населения» Министерства труда и социальной защиты Чувашской Республики,429020, с.Порецкое, ул. Октябрьская, д. 6</t>
  </si>
  <si>
    <t>БУ «Урмарский центр социального обслуживания населения» Министерства труда и социальной защиты Чувашской Республики,429400, пос. Урмары, ул. Молодежная, д. 2</t>
  </si>
  <si>
    <t>АУ «Комплексный центр социального обслуживания населения города Чебоксары» Министерства труда и социальной защиты Чувашской Республики,428027, г.Чебоксары, ул. 324 Стрелковой дивизии, 21а.</t>
  </si>
  <si>
    <t>БУ «Цивильский центр социального обслуживания населения» Министерства труда и социальной защиты Чувашской Республики,429900, г.Цивильск, ул. Гагарина, д. 41</t>
  </si>
  <si>
    <t>БУ «Шумерлинский комплексный центр социального обслуживания населения» Министерства труда и социальной защиты Чувашской Республики,429120, г.Шумерля, пр. Мебельщиков, д.9</t>
  </si>
  <si>
    <t>БУ «Ядринский комплексный центр социального обслуживания населения» Министерства труда и социальной защиты Чувашской Республики,429060, Чувашская Республика - Чувашия, Ядрин г, 30 лет Победы ул, 29</t>
  </si>
  <si>
    <t>БУ «Яльчикский центр социального обслуживания населения» Министерства труда и социальной защиты Чувашской Республики,429380, с. Яльчики, ул. Пушкина, д. 1</t>
  </si>
  <si>
    <t>БУ «Янтиковский центр социального обслуживания населения» Министерства труда и социальной защиты Чувашской Республики,429290, с. Янтиково, пр. Ленина, д. 22</t>
  </si>
  <si>
    <t>БУ «Ибресинский психоневрологический интернат» Министерства труда и социальной защиты Чувашской Республики,пос.Ибреси,ул.Комсомольская, д.49</t>
  </si>
  <si>
    <t>БУ «Калининский психоневрологический интернат» Министерства труда и социальной защиты Чувашской Республики,429212, Вурнарский район, с. Калинино, ул. Советская, 26</t>
  </si>
  <si>
    <t>БУ «Карабай-Шемуршинский психоневрологический интернат» Министерства труда и социальной защиты Чувашской Республики,429181, Шемуршинский р-н, д.Карабай-Шемурша, ул.Лесная. д.10</t>
  </si>
  <si>
    <t>БУ «Тарханский психоневрологический интернат» Министерства труда и социальной защиты Чувашской Республики, 429362, Чувашская Республика, Батыревский район, с. Тарханы, ул. Лесная, д.1</t>
  </si>
  <si>
    <t>БУ «Каршлыхский дом-интернат для ветеранов войны и труда» Министерства труда и социальной защиты Чувашской Республики,429544, Чувашская Республика - Чувашия, Моргаушский р-н, Кюрегаси д, Центральная ул, 91</t>
  </si>
  <si>
    <t>БУ «Кугесьский дом-интернат для престарелых и инвалидов" Министерства труда и социальной защиты Чувашской Республики,429500, Чувашская Республика, Чебоксарский район, п.Кугеси, ул.Первомайская, д.15</t>
  </si>
  <si>
    <t>БУ «Кугесьский детский дом интернат для умственно отсталых детей» Министерства труда и социальной защиты Чувашской Республики,429500, Чувашская Республика-Чувашия, Чебоксарский район, поселок Кугеси, ул.Первомайская д. 14</t>
  </si>
  <si>
    <t>БУ «Юськасинский дом-интернат для престарелых и инвалидов» Министерства труда и социальной защиты Чувашской Республики,429534, Чувашская Республика - Чувашия, Моргаушский р-н, Юськасы с, Центральная ул, 63</t>
  </si>
  <si>
    <t>БУ «Социально-оздоровительный центр граждан пожилого возраста и инвалидов «Вега» Министерства труда и социальной защиты Чувашской Республики,429526, Чебоксарский р-н, дер. Вурманкасы, ул.Вега, д.3</t>
  </si>
  <si>
    <t>КУ «Республиканский центр социальной адаптации для лиц без определенного места жительства и занятий» Министерства труда и социальной защиты Чувашской Республики,428003, г.Чебоксары, Хозяйственный проезд, д.7</t>
  </si>
  <si>
    <t>БУ «Алатырский социально-реабилитационный центр для несовершеннолетних» Министерства труда и социальной защиты Чувашской Республики,429800, г.Алатырь, пр.Ленина,д.116 а</t>
  </si>
  <si>
    <t>БУ «Новочебоксарский социально-реабилитационный центр для несовершеннолетних» Министерства труда и социальной защиты Чувашской Республики,429950, Чувашская Республика - Чувашия, Новочебоксарск г, Терешковой ул, 18</t>
  </si>
  <si>
    <t>БУ «Реабилитационный центр для детей и подростков с ограниченными возможностями» Министерства труда и социальной защиты Чувашской Республики,428024, Чувашская Республика - Чувашия, Чебоксары г, Мира пр-кт, 31</t>
  </si>
  <si>
    <t xml:space="preserve">БУ «Социально-реабилитационный центр для несовершеннолетних города Чебоксары» Министерства труда и социальной защиты Чувашской Республики,428027 г. Чебоксары, ул. Хузангая, д. 29 А </t>
  </si>
  <si>
    <t>деятельность в области спорта</t>
  </si>
  <si>
    <t>деятельность по уходу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</si>
  <si>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</si>
  <si>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автономное дошкольное образовательное учреждение "Детский сад № 7 "Ручеек" п.Вурнары Чувашской Республики</t>
  </si>
  <si>
    <t>Дошкольное образование</t>
  </si>
  <si>
    <t>Муниципальное автономное общеобразовательное учреждение "Кюстюмерская средняя общеобразовательная школа"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</si>
  <si>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Республике</t>
  </si>
  <si>
    <t>Муниципальное бюджетное  общеобразовательное учреждение "Вурнарская средняя общеобразовательная школа" имени И.Н.Никифорова Вурнарского района Чувашской Республики</t>
  </si>
  <si>
    <t>Муниципальное бюджетное дошкольное образовательное учреждение   "Детский сад "Светлячок" с. Калинино</t>
  </si>
  <si>
    <t>Муниципальное бюджетное дошкольное образовательное учреждение  "Детский сад №3 "Ромашка"</t>
  </si>
  <si>
    <t>Муниципальное бюджетное дошкольное образовательное учреждение  "Детский сад №5 Рябинка"</t>
  </si>
  <si>
    <t>Муниципальное бюджетное дошкольное образовательное учреждение  "Детский сад №6 "Сеспель"</t>
  </si>
  <si>
    <t>Муниципальное бюджетное дошкольное образовательное учреждение "Детский сад "Ивушка" д. Н.Яхакасы</t>
  </si>
  <si>
    <t>Муниципальное бюджетное дошкольное образовательное учреждение"Детский сад №1 "Солнышко"</t>
  </si>
  <si>
    <t>Муниципальное бюджетное дошкольное оброзовательное учреждение "Детский сад №4 "Березка" Вурнарского района Чувашской Республики</t>
  </si>
  <si>
    <t>Муниципальное бюджетное нетиповое образовательное учреждение "Центр психолого - педагогической,  медицинской и социальной помощи" Вурнарского района Чувашской Республики</t>
  </si>
  <si>
    <t>Муниципальное бюджетное общеобразовательное учреждение  дополнительного образования детей "Дом детского творчества"</t>
  </si>
  <si>
    <t>Муниципальное бюджетное общеобразовательное учреждение "Абызовская средняя общеобразовательная школа"</t>
  </si>
  <si>
    <t>Муниципальное бюджетное общеобразовательное учреждение "Азимсирминская средняя общеобразовательная школа"</t>
  </si>
  <si>
    <t>Муниципальное бюджетное общеобразовательное учреждение "Алгазинская средняя общеобразовательная школа"</t>
  </si>
  <si>
    <t>Муниципальное бюджетное общеобразовательное учреждение "Большеяушская средняя общеобразовательная школа"</t>
  </si>
  <si>
    <t>Муниципальное бюджетное общеобразовательное учреждение "Буртасинская средняя общеобразовательная школа"</t>
  </si>
  <si>
    <t>Муниципальное бюджетное общеобразовательное учреждение "Вурманкасинская основная общеобразовательная школа"</t>
  </si>
  <si>
    <t>Муниципальное бюджетное общеобразовательное учреждение "Вурман-Кибекская средняя общеобразовательная школа"</t>
  </si>
  <si>
    <t>Муниципальное бюджетное общеобразовательное учреждение "Вурнарская средняя общеобразовательная школа №2"</t>
  </si>
  <si>
    <t>Муниципальное бюджетное общеобразовательное учреждение "Ермошкинская средняя общеобразовательная школа"</t>
  </si>
  <si>
    <t>Муниципальное бюджетное общеобразовательное учреждение "Калининская средняя общеобразовательная школа"</t>
  </si>
  <si>
    <t>Муниципальное бюджетное общеобразовательное учреждение "Кольцовская средняя общеобразовательная школа"</t>
  </si>
  <si>
    <t>Муниципальное бюджетное общеобразовательное учреждение "Малояушская средняя общеобразовательная школа"</t>
  </si>
  <si>
    <t>Муниципальное бюджетное общеобразовательное учреждение "Санарпосинская средняя общеобразовательная школа"</t>
  </si>
  <si>
    <t>Муниципальное бюджетное общеобразовательное учреждение "Тузи-Муратская основная общеобразовательная школа"</t>
  </si>
  <si>
    <t>Муниципальное бюджетное общеобразовательное учреждение "Шинерская основная общеобразовательная школа"</t>
  </si>
  <si>
    <t>Муниципальное бюджетное общеобразовательное учреждение "Янгорчинская средняя общеобразовательная школа"</t>
  </si>
  <si>
    <t>Муниципальное бюджетное учреждение дополнительного образования "Вурнарская детская школа искусств" Вурнарского района Чувашской Республики</t>
  </si>
  <si>
    <t>Культура</t>
  </si>
  <si>
    <t>Кадастровые работы</t>
  </si>
  <si>
    <t>Муниципальное управление</t>
  </si>
  <si>
    <t>теплоснабжение</t>
  </si>
  <si>
    <t>водоснабжение, водоотведение</t>
  </si>
  <si>
    <t>жилищно-коммунальное хозяйства</t>
  </si>
  <si>
    <t>Электроэнергетика</t>
  </si>
  <si>
    <t>Лесоводство и прочая лесохозяйственная деятельность</t>
  </si>
  <si>
    <t>Предоставление услуг в области лесоводства</t>
  </si>
  <si>
    <t>Научные исследования и разработки в области естественных и технических наук</t>
  </si>
  <si>
    <t>Основной ОКВЭД - 64.92.2 Предоставление займов в промышленности</t>
  </si>
  <si>
    <t>подготовка информационно-аналитических материалов</t>
  </si>
  <si>
    <t>69.20 - Деятельность по оказанию услуг в области бухгалтерского учета, по проведению финансового аудита, по налоговому консультированию</t>
  </si>
  <si>
    <t>Производство готовых кормов (смешанных и несмешанных), кроме муки и гранул люцерны для животных, содержащихся на фермах</t>
  </si>
  <si>
    <t>БУ ЧР "Алатырская районная СББЖ" Госветслужбы Чувашии, 429803, ЧР, Алатырский район, с. Иваньково-Ленино, ул. Советская, д. 15</t>
  </si>
  <si>
    <t>БУ ЧР "Аликовская  районная СББЖ" Госветслужбы Чувашии, 429250, ЧР, Аликовский район, с. Аликово, ул. Гагарина, д. 42</t>
  </si>
  <si>
    <t>БУ ЧР "Батыревская  районная СББЖ" Госветслужбы Чувашии, 429350, ЧР, Батыревский район, с. Батырево, ул. Мичурина, д. 62</t>
  </si>
  <si>
    <t>БУ ЧР "Вурнарская  районная СББЖ" Госветслужбы Чувашии, 429220, ЧР, Вурнарский район, пгт. Вурнары, ул. Ветеринарная, д. 2</t>
  </si>
  <si>
    <t>БУ ЧР "Ибресинская  районная СББЖ" Госветслужбы Чувашии, 429700, ЧР, Ибресинский район, пгт. Ибреси, ул. Комсомольская, д. 39</t>
  </si>
  <si>
    <t>БУ ЧР "Канашская  районная СББЖ" Госветслужбы Чувашии, 429330, ЧР, г. Канаш, ул. Красноармейская, д. 57</t>
  </si>
  <si>
    <t>БУ ЧР "Козловская  районная СББЖ" Госветслужбы Чувашии, 429430, ЧР, г. Козловка, ул. Мичурина, д.23</t>
  </si>
  <si>
    <t>БУ ЧР "Марпосадская  районная СББЖ" Госветслужбы Чувашии, 429570, ЧР, г. Мариинский посад, д. ул. Лазо, д. 43</t>
  </si>
  <si>
    <t>БУ ЧР "Красночетайская  районная СББЖ" Госветслужбы Чувашии, 429040, ЧР, Красночетайский район, с. Красные Четаи, улица Ленина, дом 51.</t>
  </si>
  <si>
    <t>БУ ЧР "Моргаушская  районная СББЖ" Госветслужбы Чувашии, 429530, ЧР, Моргаушский район, с. Моргауши, ул. 50 лет Октября, д. 29</t>
  </si>
  <si>
    <t>БУ ЧР "Порецкая  районная СББЖ" Госветслужбы Чувашии, 429020, ЧР, Порецкий район, с. Порецкое, ул. Ульянова, д. 145</t>
  </si>
  <si>
    <t>БУ ЧР "Урмарская  районная СББЖ" Госветслужбы Чувашии, 428400, ЧР, Урмарский район, пгт. Урмары, ул. Колхозная, д. 20</t>
  </si>
  <si>
    <t>БУ ЧР "Цивильская  районная СББЖ" Госветслужбы Чувашии, 429900, ЧР, г. Цивильск, ул. П. Иванова, д. 5</t>
  </si>
  <si>
    <t xml:space="preserve">БУ ЧР "Чебоксарская  районная СББЖ" Госветслужбы Чувашии, 429500, ЧР, Чебоксарский район, п.Кугеси, ул. Шоршелская,12 </t>
  </si>
  <si>
    <t>БУ ЧР "Шемуршинская  районная СББЖ" Госветслужбы Чувашии, 429170, ЧР, Шемуршинский район, село Шемурша, ул. Южная, д. 5</t>
  </si>
  <si>
    <t>БУ ЧР "Шумерлинская  районная СББЖ" Госветслужбы Чувашии, 429127, ЧР, г.Шумерля, ул.Матросова, д.10</t>
  </si>
  <si>
    <t>БУ ЧР "Яльчикская  районная СББЖ" Госветслужбы Чувашии, 429380, ЧР, Яльчикский район, с. Яльчики, ул. Пушкина, д. 9</t>
  </si>
  <si>
    <t>БУ ЧР "Янтиковская  районная СББЖ" Госветслужбы Чувашии, 429290, ЧР, Янтиковский район, с. Янтиково, ул. К.Иванова, д. 22</t>
  </si>
  <si>
    <t>БУ ЧР "Новочебоксарская ГСББЖ" Госветслужбы Чувашии, 429955, ЧР, г. Новочебоксарск, ул. Ольдеевская, д. 2</t>
  </si>
  <si>
    <t>БУ ЧР "Чувашская республиканская ветлаборатория" Госветслужбы Чувашии, 428020, ЧР, г. Чебоксары, Базовый проезд, д. 19</t>
  </si>
  <si>
    <t>БУ ЧР "Центр финансового обеспечения учреждений физической культуры и спорта" Министерства физической культуры и спорта Чувашской Республики, г. Чебоксары, проспект И.Я.Яковлева, дом 13</t>
  </si>
  <si>
    <t>Автономное учреждение Чувашской Республики дополнительного профессионального образования "Учебный центр "Нива" Министерства сельского хозяйства Чувашской Республики, 428017, Чувашская Республика, г.Чебоксары, ул. Пирогова, 16</t>
  </si>
  <si>
    <t>МУП Аликовского сельского поселения Аликовского района Чувашской Республики "Сельский двор". 429250, Чувашская Республика, Аликовский район, д. Тогачь, ул. Прокопьева, д.5</t>
  </si>
  <si>
    <t>АУ  "Бизнес - инкубатор "Меркурий" по поддержке малого и среднего предпринимательства и содействию занятости населения". 429250, Чувашская Республика, Аликовский район, с. Аликово, ул. Октябрьская, д.19</t>
  </si>
  <si>
    <t>АУ «Централизованная клубная система» Аликовского района Чувашской Республики. 429250, Чувашская республика, Аликовский район. с. Аликово, ул. Советская, д. 13</t>
  </si>
  <si>
    <t>МАУДО "Детско-юношеская спортивная школа "Хелхем" Аликовского района Чувашской Республики. Чувашская Республика, Аликовский район, с. Аликово, ул. Парковая, д.9 а</t>
  </si>
  <si>
    <t>МАОУ ДОД "Аликовская детская школа искусств" Аликовского района Чувашской Республики. 429250, Чувашская Республика, Аликовский район, с. Аликово, ул. Советская, д.13</t>
  </si>
  <si>
    <t>МАОУ "Большевыльская средняя общеобразовательная школа имени братьев Семеновых" Аликовского района Чувашской Республики. Чувашская Республика, Аликовский район, с Большая Выла, ул. Кооперативная, д.45</t>
  </si>
  <si>
    <t>МАОУ "Большеямашевская средняя общеобразовательная школа" Аликовского района Чувашской Республики. Чувашская Республика, Аликовский район, с . Большое Ямашево, ул. Школьная, д.52</t>
  </si>
  <si>
    <t>МАОУ "Раскильдинская средняя общеобразовательная школа" Аликовского района Чувашской Республики. 429241,Чувашская Республика, Аликовский район, с Раскильдино, ул. Ленина, д.2</t>
  </si>
  <si>
    <t>МАОУ "Чувашско-Сорминская средняя общеобразовательная школа" Аликовского района Чувашской Республики. Чувашская Республика, Аликовский район, с. Чувашская Сорма, ул. Советская, д.16</t>
  </si>
  <si>
    <t>МАОУ "Яндобинская средняя общеобразовательная школа" Аликовского района Чувашской Республики. 429256, Чувашская Республика, Аликовский район, с. Яндоба, ул Школьная, д.1</t>
  </si>
  <si>
    <t>МАОУ "Вотланская основная общеобразовательная школа" Аликовского района Чувашской Республики. Чувашская Республика, Аликовский район, д. Вотланы, ул. Мира, д.1</t>
  </si>
  <si>
    <t>МБДОУ"Аликовский детский сад №1 "Салкус" комбинированного вида Аликовского района Чувашской Республики. Чувашская Республика, Аликовский район, д. Вотланы, ул. Мира, д.1Республики</t>
  </si>
  <si>
    <t>МБДОУ "Аликовский детский сад №2 "Хевел" Аликовского района Чувашской Республики. 429250, Чувашская Республика, Аликовский район, с Аликово, ул. Гагарина, д.29</t>
  </si>
  <si>
    <t>МБДОУ  "Таутовский детский сад №3 "Колосок" Аликовского района Чувашской Республики. 429260, Чувашская Республика, Аликовский район, д. Таутово, ул. Молодежная, д.9</t>
  </si>
  <si>
    <t>МБОУ ДОД "Аликовский районный Центр детского и юношеского творчества" Аликовского района Чувашской Республики. Чувашская Республика, Аликовский район, с. Аликово, ул. Парковая, д 9</t>
  </si>
  <si>
    <t>МБОУ "Тенеевская основная общеобразовательная школа"Аликовского района Чувашской Республики 429257, Чувашская Республика, Аликовский район, с. Тенеево, ул. Школьная, д.1</t>
  </si>
  <si>
    <t>МБОУ "Аликовская средняя общеобразовательная школа им. И.Я. Яковлева" Аликовского района Чувашской Республики. 429250, Чувашская Республика, Аликовский район, с. Аликово, ул. Советская, д.15</t>
  </si>
  <si>
    <t>МБОУ "Питишевская средняя общеобразовательная школа" Аликовского района Чувашской Республики. Чувашская Республика, Аликовский район, д. Питишево, ул. Войкова, д.54</t>
  </si>
  <si>
    <t>МБОУ "Таутовская средняя общеобразовательная школа им. Б.С.Маркова" Аликовского района Чувашской Республики. 429260,Чувашская Республика, Аликовский район, д Таутово, ул. Школьная, 2"В"</t>
  </si>
  <si>
    <t>МБУ "Централизованная бухгалтерия Аликовского района". 429250, Чувашская Республика, Аликовский район, с. Аликово, ул. Октябрьская, д. 21</t>
  </si>
  <si>
    <t>МБУК "Аликовский муниципальный архив" Аликовского района Чувашской Республики 429250, Чувашская Республика, Аликовский район, с Аликово, ул. Советская, д. 13</t>
  </si>
  <si>
    <t>МБУК "Районный литературно-краеведческий музей" Аликовского района Чувашской Республики 429250, Чувашская республика, Аликовский район, с. Аликово, ул. Советская, д.15/1</t>
  </si>
  <si>
    <t>Организация музейного обслуживания</t>
  </si>
  <si>
    <t>МБУК «Централизованная библиотечная система» Аликовского района Чувашской Республики. 429250, Чувашская Республика, Аликовский район, с Аликово, ул. Советская, д.13</t>
  </si>
  <si>
    <t>ООО "БТИ "Красноармейское", 429620, Чувашская Республика, Красноармейский район, с. Красноармейское, ул.30 лет Победы, д.16</t>
  </si>
  <si>
    <t>МУП ЖКХ Красноармейского района Чувашская Республика, 429620, Чувашская Республика, Красноармейский район, с. Красноармейское, ул.Ленина, д.33</t>
  </si>
  <si>
    <t>МБОУ "Алманчинская СОШ", 429627, Чувашская Республика, Красноармейский район, с. Алманчино, ул.  Школьная, д.32</t>
  </si>
  <si>
    <t>МБОУ "Караевская ООШ", 429628, Чувашская Республика, Красноармейский район, с. Караево, ул. Центральная, д.10</t>
  </si>
  <si>
    <t>МБОУ "Исаковская ООШ",429631, Чувашская Республика, Красноармейский район, с. Исаково,ул.Садовая, д. 4а</t>
  </si>
  <si>
    <t>МБОУ"Большешатьминская СОШ им. Васильева В.В", 429635, Чувашская Республика, Красноармейский район, с. Большая Шатьма, ул. Центральная, д.1</t>
  </si>
  <si>
    <t>МБОУ "Траковская СОШ", 429620, Чувашская Республика, Красноармейский район, с.Красноармейское, ул.Ленина, д. 39</t>
  </si>
  <si>
    <t>МБОУ "Красноармейская СОШ", 429620, Чувашская Республика, Красноармейский район, с.Красноармейское, ул.Ленина, д.74а</t>
  </si>
  <si>
    <t>МБОУ "Пикшикская СОШ", 429622, Чувашская Республика, Красноармейский район, д.Пикшики, ул. Восточная, д. 2</t>
  </si>
  <si>
    <t>МБОУ "Убеевская СОШ", 429626, Чувашская Республика, Красноармейский район, с.Убеево,  ул. Сапожникова, д.12</t>
  </si>
  <si>
    <t>МБОУ "Чадукасинская ООШ", 429623, Чувашская Республика, Красноармейский район, д.Чадукасы, 40 лет Победы, д.2</t>
  </si>
  <si>
    <t>МБОУ "Яншихово-Челлинская СОШ", 429625, Чувашская Республика, Красноармейский район, д. Яншихово-Челлы, Лесная, д.1</t>
  </si>
  <si>
    <t>МБДОУ "Детский сад "Колосок", 429620, Чувашская Республика, Красноармейский район, с Красноармейское, ул. Ленина, д.82</t>
  </si>
  <si>
    <t>МБДОУ "Детский сад "Звездочка",429620, Чувашская Республика, Красноармейский район, с.Красноармейское, ул.Механизаторов, д.16</t>
  </si>
  <si>
    <t>МБДОУ "Детский сад "Сеспель", 429620, Чувашская Республика, Красноармейский район, с.Красноармейское, ул. Гурия Степанова, д.26</t>
  </si>
  <si>
    <t>МБДОУ "Детский сад "Чебурашка", 429620, Чувашская Республика, Красноармейский район, с.Красноармейское, ул. Механизаторов, д.18</t>
  </si>
  <si>
    <t>МБУ ДО "ДДТ" 429620, Чувашская Республика, Красноармейский район, с. Красноармейское, ул. Ленина, д.26/1</t>
  </si>
  <si>
    <t>МБУ ДО "Красноармейская ДШИ", 429620, Чувашская Республика, Красноармейский район, с. Красноармейское, ул. Ленина, д.44</t>
  </si>
  <si>
    <t>МБОДО "ДЮСШ", 429620, Чувашская Республика,  Красноармейский район, с.Красноармейское, ул.30 лет Победы, д.14</t>
  </si>
  <si>
    <t>МБУК "Центр развития культуры и библиотечного дела", 429620, Чувашская Республика, Красноармейский район, с. Красноармейское, ул. Васильево, д.2</t>
  </si>
  <si>
    <t>МБУ "Центр финансового и хозяйственного обеспечения", 429620, Чувашская Республика, Красноармейский район, с. Красноармейцское, ул. Ленина, д. 35</t>
  </si>
  <si>
    <t xml:space="preserve">МБОУ "Акулевская НОШ" Чебоксарского района Чувашской Республики, 429511, Чебоксарский район, д.Шорчекасы, ул. Шоссейная, 13
</t>
  </si>
  <si>
    <t xml:space="preserve">МБОУ "Большекатрасьская СОШ" Чебоксарского района Чувашской Республики, 429525, Чебоксарский-район, д.Большие Катраси, ул.Молодежная, 1-А
</t>
  </si>
  <si>
    <t>МБОУ "Кшаушская СОШ" Чебоксарского района Чувашской республики, 429520, Чебоксарский район, д.Курмыши, ул. 9-ой Пяти-летки, 9</t>
  </si>
  <si>
    <t xml:space="preserve">МБОУ "Салабайкасинская НОШ" Чебоксарского района Чувашской Республики, 429526,Чебоксарский район, д.Салабайкасы, ул. Медицинская, д.1 </t>
  </si>
  <si>
    <t>МБОУ "Синьяльская ООШ" Чебоксарского района Чувашской Республики, 429504, Чебоксарский район, с.Синьялы, ул.Центральная, 41</t>
  </si>
  <si>
    <t>МБОУ "Чиршкасинская ООШ имени Л.В.Пучкова" Чебоксарского района Чувашской Республики, 429521, Чебоксарский район, д.Чиршкасы, пер. Школьный, 4</t>
  </si>
  <si>
    <t>МАУ ДОД "Детско-юношеская спортивная школа "Центр спорта и здоровья "Улап" Чебоксарского района Чувашской Республики, 429500, Чувашская Республика, Чебоксарский район, п.Кугеси, ул.Советская, д.37</t>
  </si>
  <si>
    <t>МБУ "ЦКС"</t>
  </si>
  <si>
    <t>БУК Чебоксарского района Чувашской Республики "Музей "Бичурин и Современность"</t>
  </si>
  <si>
    <t>МБОУДО "Атлашевская детская школа искусств</t>
  </si>
  <si>
    <t>МБОУДО"Хыркасинская Детская школа искусств"</t>
  </si>
  <si>
    <t>МБОУДО "Кугесьская Детская школа искусств"</t>
  </si>
  <si>
    <t>МБОУ "Алгашинская СОШ", 429136, Чувашская Республика - Чувашия, село Русские Алгаши, район Шумерлинский, улица Октябрьская, 3 В</t>
  </si>
  <si>
    <t>МБОУ "Егоркинская СОШ", 429107, Чувашская Республика - Чувашия, деревня Егоркино(Егоркинского Поселения), район Шумерлинский, улица 40 Лет Победы, дом 21б</t>
  </si>
  <si>
    <t>МБОУ "Туванская ООШ", 429104, Чувашская Республика - Чувашия, село Туваны, район Шумерлинский, улица Октябрьская, 13</t>
  </si>
  <si>
    <t>МБОУ "Шумерлинская СОШ", 429125, Чувашская Республика - Чувашия, деревня Шумерля, район Шумерлинский, улица Калинина, 53а</t>
  </si>
  <si>
    <t>МБОУ "Юманайская СОШ ИМ. С.М.Архипова", 429106, Чувашская Республика - Чувашия, село Юманай, район Шумерлинский, улица Гагарина, 1</t>
  </si>
  <si>
    <t>образование начальное общее</t>
  </si>
  <si>
    <t>МАОУ "Ходарская СОШ ИМ. И.Н.Ульянова", 429105, Чувашская Республика - Чувашия, село Ходары, район Шумерлинский, улица Ленина, 101</t>
  </si>
  <si>
    <t>МБУ "ИРЦКА Шумерлинского района", 429125, Чувашская Республика - Чувашия, деревня Шумерля, район Шумерлинский, улица Энгельса, 58 Б</t>
  </si>
  <si>
    <t>МБУ ДО "Саланчикская ДМШ ИМ. В.А. Павлова",  429111, Чувашская Республика - Чувашия, поселок Саланчик, район Шумерлинский, улица Николаева, 11а</t>
  </si>
  <si>
    <t>образование дополнительное детей и взрослых</t>
  </si>
  <si>
    <t>МБУ "Централизованная библиотечная система Шумерлинского района",429125, Чувашская Республика - Чувашия, деревня Шумерля, район Шумерлинский, улица Энгельса, дом 58б</t>
  </si>
  <si>
    <t>МАУ ДО "Спортивная школа В. Н. Ярды" Шумерлинского района, 429103, Чувашская Республика - Чувашия, деревня Торханы, район Шумерлинский, улица Октябрьская, 5</t>
  </si>
  <si>
    <t xml:space="preserve">деятельность в области спорта прочая </t>
  </si>
  <si>
    <t>МП "Гвоздильный завод"</t>
  </si>
  <si>
    <t>МБОУ «Гимназия №1» г. Мариинский Посад 429570, Чувашская Республика, г.Мариинский Посад, ул.Июльская, д.25</t>
  </si>
  <si>
    <t>предоставление услуг дошкольного образования</t>
  </si>
  <si>
    <t>АУ "БТИ"</t>
  </si>
  <si>
    <t>деятельность по технической инвентаризации недвижимого имущества</t>
  </si>
  <si>
    <t>АУ "ГДК" г. Канаш ЧР</t>
  </si>
  <si>
    <t>АУ ДО "ДЮСШ "Локомотив" г. Канаш ЧР</t>
  </si>
  <si>
    <t>МАДОУ "Детский сад №20 "Василек"г. Канаш</t>
  </si>
  <si>
    <t>МАОУ "Лицей государственной службы и управления" г. Канаш</t>
  </si>
  <si>
    <t>МАОУ "Средняя общеобразовательная школа № 3" г. Канаш</t>
  </si>
  <si>
    <t>МБДОУ "Детский сад № 1" г. Канаш</t>
  </si>
  <si>
    <t>МБУ ДО  "Детская музыкальная школа им. М.Д. Михайлова" г. Канаш ЧР</t>
  </si>
  <si>
    <t>МБДОУ  "Детский сад № 17 " города Канаш Чувашской Республики</t>
  </si>
  <si>
    <t>МБДОУ "Детский сад № 11" г. Канаш</t>
  </si>
  <si>
    <t>МБДОУ "Детский сад № 12 " города Канаш Чувашской Республики</t>
  </si>
  <si>
    <t>МБДОУ "Детский сад № 13" г. Канаш</t>
  </si>
  <si>
    <t>МБДОУ "Детский сад №14" г. Канаш</t>
  </si>
  <si>
    <t>МБДОУ "Детский сад № 15" г. Канаш</t>
  </si>
  <si>
    <t>МБДОУ "Детский сад №16" г. Канаш</t>
  </si>
  <si>
    <t>МБДОУ "Детский сад № 18" г. Канаш</t>
  </si>
  <si>
    <t>МБДОУ "Детский сад №2" г. Канаш</t>
  </si>
  <si>
    <t>МБДОУ "Детский сад № 5" г. Канаш</t>
  </si>
  <si>
    <t>МБДОУ "Детский сад №7" г. Канаш</t>
  </si>
  <si>
    <t>МБДОУ "Детский сад №8" г. Канаш</t>
  </si>
  <si>
    <t>МБДОУ "Детский сад №9" г. Канаш</t>
  </si>
  <si>
    <t>МБДОУ "Детский сад №19 "г. Канаш</t>
  </si>
  <si>
    <t>МБНОУ "Центр психолого-педагогической,медицинской и социальной помощи "Азамат" г. Канаш</t>
  </si>
  <si>
    <t>МБОУ "Средняя общеобразовательная школа № 5" . Канаш</t>
  </si>
  <si>
    <t>МБОУ "Средняя общеобразовательная школа № 6" г. Канаш</t>
  </si>
  <si>
    <t>МБОУ "Средняя общеобразовательная школа № 7" г. Канаш</t>
  </si>
  <si>
    <t>Муниципальное бюджетное общеобразовательное учреждение "Средняя общеобразовательная школа №10" города Канаш Чувашской Республики</t>
  </si>
  <si>
    <t>МБОУ "Средняя общеобразовательная школа №8" г. Канаш</t>
  </si>
  <si>
    <t>МБОУ "Средняя общеобразовательная школа № 1" г. Канаш</t>
  </si>
  <si>
    <t>МБУ "Городская ЦБС" г. Канаш ЧР</t>
  </si>
  <si>
    <t>библиотечное обслуживание</t>
  </si>
  <si>
    <t>МБУ "Краеведческий музей" г. Канаш ЧР</t>
  </si>
  <si>
    <t>МБУ ДО  "ДЮСШ им. В.П. Воронкова" г. Канаш ЧР</t>
  </si>
  <si>
    <t>МБУ ДО"Дом детского творчества" г. Канаш</t>
  </si>
  <si>
    <t>МБУ ДО "Детская художественная школа " г.Канаш ЧР</t>
  </si>
  <si>
    <t>МКУ "Отдел культуры администрации г. Канаш"</t>
  </si>
  <si>
    <t xml:space="preserve"> Деятельность учреждений культуры и искусства</t>
  </si>
  <si>
    <t>МКУ "ЦЗ и БО г. Канаш"</t>
  </si>
  <si>
    <t>МП "Комбинат школьного питания"</t>
  </si>
  <si>
    <t>МП "УК ЖКХ" МО г. Канаш ЧР</t>
  </si>
  <si>
    <t>г. Канаш</t>
  </si>
  <si>
    <t>Управление недвижимым имуществом за вознаграждение или на договорной основе</t>
  </si>
  <si>
    <t>МУП Чебоксарского района "Бюро технической инвентаризации", 429500, Чувашская Республика, Чебоксарский р-н,п. Кугеси, ул.Лесная, д.10</t>
  </si>
  <si>
    <t>Производство пара и горячей воды (тепловой энергии) котельными</t>
  </si>
  <si>
    <t>Управление эксплуатацией жилого фонда за вознаграждение или на договорной основе</t>
  </si>
  <si>
    <t>МУП "ЖКХ" Ишлейское", 429520, Чувашская Республика, Чебоксарский район, с. Ишлеи,ул. Советская, д.44а</t>
  </si>
  <si>
    <t>МУП "ЖКХ"АТЛАШЕВСКОЕ", 429509,Чувашская Республика, Чебоксарский р-н, пос. Новое Атлашево, ул. Парковая, д.5</t>
  </si>
  <si>
    <t>МУП "ЖКХ"Катрасьское",429520, чувашская Республика, Чебоксарский район, с Ишлеи, ул. Советская,д.44 а</t>
  </si>
  <si>
    <t>МУП "ЖКХ"Вурман-Сюктерское", 429526, Чувашская Республика, Чебоксарский район,с.Хыркасы, ул. Ресторанная, д.4</t>
  </si>
  <si>
    <t>БУ ЧР "Комсомольская  районная СББЖ" Госветслужбы Чувашии, 429152, ЧР, Комсомольский район, д. Александровка, ул. Комсомольская, д.2</t>
  </si>
  <si>
    <t>БУ ЧР "Красноармейская  районная СББЖ" Госветслужбы Чувашии, 429620, ЧР, Красноармейский район, с. Красноармейское, ул. Первомайская, д. 23</t>
  </si>
  <si>
    <t>БУ ЧР "Ядринская  районная СББЖ" Госветслужбы Чувашии, 429060, ЧР, г. Ядрин, ул. Октябрьская, д. 49</t>
  </si>
  <si>
    <t>БУ ЧР "Чебоксарская ГСББЖ" Госветслужбы Чувашии, 428018, ЧР, г. Чебоксары, ул. К. Иванова, 34 а</t>
  </si>
  <si>
    <t>БУ ЧР "ЦФО" Госветслужбы Чувашии, 428020, ЧР, г. Чебоксары, Базовый проезд, д. 19</t>
  </si>
  <si>
    <t>Акционерное общество "Газета "Советская Чувашия" 
428019, г. Чебоксары, пр. И.Яковлева, д. 13</t>
  </si>
  <si>
    <t>Акционерное общество "Издательский дом "Грани" 
429955, Чувашская Республика, г. Новочебоксарск, ул. Советская, 14а</t>
  </si>
  <si>
    <t>Акционерное общество "Чувашское книжное издательство" 
428019, г. Чебоксары, пр. И.Яковлева, д. 13</t>
  </si>
  <si>
    <t>Автономное учреждение Чувашской Республики "Издательский дом "Хыпар" Министерства цифрового развития, информационной политики и массовых коммуникаций Чувашской Республики 
428019, Чувашская Республика, г.Чебоксары, пр. И. Яковлева, д.13</t>
  </si>
  <si>
    <t xml:space="preserve">Автономное учреждение Чувашской Республики "Редакция Аликовской районной газеты "Пурнас сулепе" ("По жизненному пути") Министерства цифрового развития, информационной политики и массовых коммуникаций Чувашской Республики 
429250, Чувашская Республика, Аликовский район, с.Аликово, ул. Советская, 35 </t>
  </si>
  <si>
    <t>Автономное учреждение Чувашской Республики "Редакция Батыревской районной газеты "Авангард" Министерства цифрового развития, информационной политики и массовых коммуникаций Чувашской Республики 
429350, Чувашская Республика, Батыревский район, с.Батырево, ул. Канашская, дом 19</t>
  </si>
  <si>
    <t>Автономное учреждение Чувашской Республики "Редакция Вурнарской районной газеты "Сетеру суле" ("Путь Победы") Министерства цифрового развития, информационной политики и массовых коммуникаций Чувашской Республики 429220, Чувашская Республика, Вурнарский район, п. Вурнары, ул. Советская, 15</t>
  </si>
  <si>
    <t>Автономное учреждение Чувашской Республики "Редакция Ибресинской районной газеты "Сентерушен" ("За победу") Министерства цифрового развития, информационной политики и массовых коммуникаций Чувашской Республики 429700, Чувашская Республика, п. Ибреси, ул. Садовая, д. 6</t>
  </si>
  <si>
    <t>Автономное учреждение Чувашской Республики "Редакция Красночетайской районной газеты "Наша жизнь" Министерства цифрового развития, информационной политики и массовых коммуникаций Чувашской Республики 429040, Чувашская Республика, Красночетайский район, с. Красные Четаи, ул. Ленина, д.9</t>
  </si>
  <si>
    <t>Автономное учреждение Чувашской Республики "Редакция Козловской районной газеты "Ялав" ("Знамя") Министерства цифрового развития, информационной политики и массовых коммуникаций Чувашской Республики 
429430, Чувашская Республика, Козловский район, г. Козловка, ул. Гагарина, 15</t>
  </si>
  <si>
    <t>Автономное учреждение Чувашской Республики "Редакция Комсомольской районной газеты "Кошелеевский край" Мининформполитики Чувашии 
429140, Чувашская Республика, Комсомольский район, с. Комсомольское, ул. Заводская, 66</t>
  </si>
  <si>
    <t>Автономное учреждение Чувашской Республики "Редакция Моргаушской районной газеты "Сентеру ялаве" ("Знамя победы") Мининформполитики Чувашии 429530, Чувашская Республика, с. Моргауши, ул. Мира, дом 9 А</t>
  </si>
  <si>
    <t>Автономное учреждение Чувашской Республики "Редакция Порецкой районной газеты "Порецкие вести" Мининформполитики Чувашии 
429020, Чувашская Республика, с. Порецкое, ул. Ульянова, 48</t>
  </si>
  <si>
    <t>Автономное учреждение Чувашской Республики "Редакция Урмарской районной газеты "Херле ялав" ("Красное знамя") Министерства цифрового развития, информационной политики и массовых коммуникаций Чувашской Республики 429400, Чувашская Республика, пос. Урмары, ул. Советская, 8</t>
  </si>
  <si>
    <t>Автономное учреждение Чувашской Республики "Редакция Шемуршинской районной газеты "Шамарша хыпаре" ("Шемуршинские вести") Министерства цифрового развития, информационной политики и массовых коммуникаций Чувашской Республики 
429170, Чувашская Республика, Шемуршинский район, с.Шемурша, ул.Ленина, 22</t>
  </si>
  <si>
    <t>Автономное учреждение Чувашской Республики "Редакция Ядринской районной газеты "Ес ялаве" ("Знамя труда") Министерства цифрового развития, информационной политики и массовых коммуникаций Чувашской Республики 429060, Чувашская Республика, г. Ядрин, ул. Молодежная, 3</t>
  </si>
  <si>
    <t>Автономное учреждение Чувашской Республики "Редакция Яльчикской районной газеты "Елчек ен" ("Яльчикский край") Министерства цифрового развития, информационной политики и массовых коммуникаций Чувашской Республики 429380, Чувашская Республика, Яльчикский район, с. Яльчики, ул. Первомайская, 16</t>
  </si>
  <si>
    <t>Автономное учреждение Чувашской Республики "Редакция Янтиковской районной газеты "Ял есчене" ("Сельский труженик") Министерства цифрового развития, информационной политики и массовых коммуникаций Чувашской Республики 
429290, Чувашская Республика, Янтиковский район, с. Янтиково, пр. Ленина, 11</t>
  </si>
  <si>
    <t>Автономное учреждение Чувашской Республики "Редакция газеты "Таван ен" Министерства цифрового развития, информационной политики и массовых коммуникаций Чувашской Республики 429500, Чувашская Республика, Чебоксарский р-н, п. Кугеси, ул. Шоссейная, 13</t>
  </si>
  <si>
    <t>Автономное учреждение Чувашской Республики "Национальная телерадиокомпания Чувашии" Министерства цифрового развития, информационной политики и массовых коммуникаций Чувашской Республики 428000, Чувашская Республика, г.Чебоксары, пр.Ленина, д.15</t>
  </si>
  <si>
    <t>Автономное учреждение Чувашской Республики "Редакция газеты "Алатырские вести" Министерства цифрового развития, информационной политики и массовых коммуникаций Чувашской Республики 
429820, Чувашская Республика, г. Алатырь, ул. Ленина, 41</t>
  </si>
  <si>
    <t>Автономное учреждение Чувашской Республики "Цивильский издательский дом" Министерства цифрового развития, информационной политики и массовых коммуникаций Чувашской Республики 
429900, Чувашская Республика, г. Цивильск, ул. Просвещения, 41</t>
  </si>
  <si>
    <t>Автономное учреждение Чувашской Республики "Редакция Шумерлинской газеты "Вперед" Министерства цифрового развития, информационной политики и массовых коммуникаций Чувашской Республики 
429120, Чувашская Республика, г. Шумерля, ул. Косточкина , 5</t>
  </si>
  <si>
    <t>ГАУ ЧР ДО "Центр АВАНГАРД" Минобразования Чувашии, 428017, Чувашская Республика, г. Чебоксары, проспект Максима Горького, 5</t>
  </si>
  <si>
    <t>Казенное учреждение "Чувашупрдор", 428000, Чувашская Республика, г. Чебоксары, Красная площадь, 3</t>
  </si>
  <si>
    <t>84.11.8 - Управление имуществом, находящимся в государственной собственности</t>
  </si>
  <si>
    <t>деятельность больничных организаций</t>
  </si>
  <si>
    <t>деятельность в области медицины прочая, не включенная в другие группировки</t>
  </si>
  <si>
    <t>деятельность организаций судебно-медицинской экспертизы</t>
  </si>
  <si>
    <t>Бюджетное учреждение Чувашской Республики "Республиканский центр общественного здоровья и медицинской профилактики, лечебной физкультуры и спортивной медицины" , 428003, Чувашская Республика, г. Чебоксары, пр. Ленина, 32а</t>
  </si>
  <si>
    <t>образование профессиональное среднее</t>
  </si>
  <si>
    <t>деятельность по обработке данных, предоставление услуг по размещению информации и связанная с этим деятельность</t>
  </si>
  <si>
    <t>деятельность санаторно-курортных организаций</t>
  </si>
  <si>
    <t>вспомогательная деятельность в области государственного управления</t>
  </si>
  <si>
    <t>деятельность по складированию и хранению</t>
  </si>
  <si>
    <t>образование профессиональное</t>
  </si>
  <si>
    <t>торговля розничная лекарственными
средствами в специализированных
магазинах (аптеках)</t>
  </si>
  <si>
    <t>Казенное учреждение "Чувашская республиканская противопожарная служба", г.Чебоксары, пр. Мира,5</t>
  </si>
  <si>
    <t>Казенное учреждение "Чувашская республиканская поисково-спасательная служба", г.Чебоксары, Канашское шоссе,19</t>
  </si>
  <si>
    <t>Казенное учреждение "Служба обеспечение мероприятий гражданской защиты", г.Чебоксары, пр. Мира,5</t>
  </si>
  <si>
    <t>Деятельность по обеспечению безопасности в чрезвычайных ситуациях прочая</t>
  </si>
  <si>
    <t>28,2/22</t>
  </si>
  <si>
    <t>29/18</t>
  </si>
  <si>
    <t>МАОУ "Козловская СОШ№2", г. Козловка</t>
  </si>
  <si>
    <t>2,7/2,8</t>
  </si>
  <si>
    <t>2,7/2,7</t>
  </si>
  <si>
    <t>4,1/6,0</t>
  </si>
  <si>
    <t>3,9/6,2</t>
  </si>
  <si>
    <t>3,5/4,4</t>
  </si>
  <si>
    <t>3,2/4</t>
  </si>
  <si>
    <t>3,3/10,1</t>
  </si>
  <si>
    <t>3,1/10</t>
  </si>
  <si>
    <t>производство пара и горячей воды (тепловой энергии) и оказание прочих услуг</t>
  </si>
  <si>
    <t>производство пара и горячей воды (тепловой энергии)</t>
  </si>
  <si>
    <t>Рынок услуг тепловой энергии</t>
  </si>
  <si>
    <t>МУП «УК г. Цивильск»</t>
  </si>
  <si>
    <t>Рынок услуг по предоставлению услуг водоснабжения и водоотведения</t>
  </si>
  <si>
    <t>Рынок выполнения работ по содержанию и текущему ремонту общего имущества собственников помещений в многоквартирном доме</t>
  </si>
  <si>
    <t xml:space="preserve">ООО «БТИ»  Цивильского района </t>
  </si>
  <si>
    <t>Рынок кадастровых и землеустроительных работ</t>
  </si>
  <si>
    <t>Рынок услуг детского отдыха и оздоровления</t>
  </si>
  <si>
    <t xml:space="preserve">МБДОУ «Детский сад № 2 «Палан» </t>
  </si>
  <si>
    <t xml:space="preserve">МБДОУ «Детский сад № 3 «Родничок» </t>
  </si>
  <si>
    <t xml:space="preserve">МБДОУ «Детский сад № 4 «Росинка» </t>
  </si>
  <si>
    <t xml:space="preserve">МБДОУ «Детский сад № 5 «Радуга» </t>
  </si>
  <si>
    <t xml:space="preserve">МБДОУ «Детский сад № 6 «Сказка» </t>
  </si>
  <si>
    <t xml:space="preserve">МБДОУ «Детский сад № 7 «Солнечный город» </t>
  </si>
  <si>
    <t>МБДОУ «Детский сад «Солнышко»</t>
  </si>
  <si>
    <t>МБДОУ «Детский сад «Звездочка»</t>
  </si>
  <si>
    <t>МБДОУ «Детский сад «Елочка»</t>
  </si>
  <si>
    <t>МБДОУ «Детский сад «Хунав»</t>
  </si>
  <si>
    <t xml:space="preserve">МБДОУ «Детский сад «Пилеш» </t>
  </si>
  <si>
    <t xml:space="preserve">МБОУ «Цивильская СОШ № 1» </t>
  </si>
  <si>
    <t>Рынок услуг общего образования</t>
  </si>
  <si>
    <t>МБОУ «Цивильская СОШ № 2»</t>
  </si>
  <si>
    <t>МБОУ «Богатыревская СОШ»</t>
  </si>
  <si>
    <t>МБОУ «Конарская СОШ»</t>
  </si>
  <si>
    <t xml:space="preserve">МБОУ «СОШ п. Опытный» </t>
  </si>
  <si>
    <t xml:space="preserve">МБОУ «Первомайская СОШ» </t>
  </si>
  <si>
    <t xml:space="preserve">МБОУ «Таушкасинская СОШ» </t>
  </si>
  <si>
    <t>МБОУ «Тувсинская СОШ»</t>
  </si>
  <si>
    <t xml:space="preserve">МБОУ «Чурачикская  СОШ» </t>
  </si>
  <si>
    <t>МБОУ «Малоянгорчинская ООШ»</t>
  </si>
  <si>
    <t>МБОУ «Михайловская ООШ»</t>
  </si>
  <si>
    <t xml:space="preserve">МБОУ «Чиричкасинская ООШ» </t>
  </si>
  <si>
    <t>Рынок услуг культуры и искусства</t>
  </si>
  <si>
    <t>МБОУ «Центр детского и юношеского творчества»</t>
  </si>
  <si>
    <t>Рынок услуг дополнительного образования</t>
  </si>
  <si>
    <t xml:space="preserve">Муниципальное автономное общеобразовательное учреждение "СОШ №3 с углубленным изучением отдельных предметов" г.Ядрина, 429060, Чувшская Республика, г.Ядрин, ул.К Маркса, д. 64, 8(83547)22 8 78, Кузнецова Татьяна Михайловна </t>
  </si>
  <si>
    <t xml:space="preserve">Муниципальное бюджетное общеобразовательное учреждение "Гимназия №1" г.Ядрин Чувашской Республики,429060, Чувашская Республика, г. Ядрин, ул. Октябрьская, 1, 8(83547)22 4 16, Порфирьева Надежда Никоновна </t>
  </si>
  <si>
    <t>Рынок услуг общего образования детей</t>
  </si>
  <si>
    <t xml:space="preserve">Муниципальное бюджетное общеобразовательное учреждение «Средняя общеобразовательная школа №2» г.Ядрин Чувашской Республики, 429060, Чувашская Республика, г.Ядрин, ул.Чапаева, дом 20а, 8(83547)21 3 97, Плеханов Владимир Николаевич </t>
  </si>
  <si>
    <t>Муниципальное бюджетное общеобразовательное  учреждение «Ювановская средняя общеобразовательная школа" Ядринского района Чувашской Республики, 429071, ЧР, Ядринский район,     с. Юваново, ул. Сюльдикасы, д.55,8 (835 47) 62 4 83,  Тобоев Сергей Марксович</t>
  </si>
  <si>
    <t>Муниципальное бюджетное общеобразовательное  учреждение «Николаевская основная общеобразовательная школа» Ядринского района Чувашской Республики, 429067, Чувашская Республика, Ядринский район, с. Николаевское , ул. Ленина, дом 2, Петров Константин Иосифович</t>
  </si>
  <si>
    <t>Муниципальное бюджетное дошкольное образовательное учреждение "Детский сад "Пукане" комбинированного вида города Ядрин Чувашской Республики; 429060,Чувашская Республика, г. Ядрин, ул. Советская, д. 33, 8(83547) 22847, Алексеева Людмила Ильинична</t>
  </si>
  <si>
    <t>Муниципальное бюджетное дошкольное образовательное учреждение "Детский сад "Родничок" д. Кукшумы Ядринского района Чувашской Республики; 429060,Чувашская Республика, д. Кукшумы, ул. Шоссейная, д. 16, 8(83547) 61363 Ястребова Людмила Юрьевна</t>
  </si>
  <si>
    <t>Муниципальное бюджетное учреждение дополнительного образования "Ядринская районная детская школа искусств им. А.В.Асламаса" Ядринского района Чувашской Республики; 429060,Чувашская Республика, г. Ядрин, ул. Молодежная, д. 20, тел. 8 (83547) 22932, Никонова Ирина Александровна</t>
  </si>
  <si>
    <t>Муниципальное бюджетное учреждение  дополнительного образования «Ядринский районный Дом детского творчества», 429060, Чувашская Республика, г. Ядрин ул.50 лет Октября, д.64 Б, (83547) 22212, Иванова Галина Арефьевна.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</si>
  <si>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Республики, 429060, Чувашская Республика, г. Ядрин, ул. 30 лет Победы, д.2 Б , тел. (883547)24-0-70 Фролов Владислав Николаевич</t>
  </si>
  <si>
    <t>производство пара и горячей воды (тепловой энергии); распределение воды; предоставление услуг в области ликвидации последствий загрязнений и прочих услуг, связанных с удалением отходов</t>
  </si>
  <si>
    <t>Учет и техническая инвентаризация недвижимости</t>
  </si>
  <si>
    <t xml:space="preserve">МБДО  «Детская школа исскуств» </t>
  </si>
  <si>
    <t xml:space="preserve">МБУ ДО «Детская школа исскуств» п. Опытный </t>
  </si>
  <si>
    <t>МУП "Чистая вода"</t>
  </si>
  <si>
    <t>МУП «Шумерлинское предприятие тепловодоснабжения и водоотведения»</t>
  </si>
  <si>
    <t>№ п/п</t>
  </si>
  <si>
    <t>Оказание методической, информационной и консультационной поддержки сельскохозяйственным товаропроизводителям, организация участия сельхозтоваропроизводителей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</si>
  <si>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Акционерное общество «Чувашхлебопродукт» 428022, Чувашская    Республика, г. Чебоксары, проезд Соляное, д. 1а</t>
  </si>
  <si>
    <t>АУ ЧР "Центр экспертизы и ценообразования в строительстве Чувашской Республики" Минстроя Чувашии</t>
  </si>
  <si>
    <t>Государственная экспертиза проектной документации и результатов инженерных изысканий</t>
  </si>
  <si>
    <t>БЮДЖЕТНОЕ УЧРЕЖДЕНИЕ ЧУВАШСКОЙ РЕСПУБЛИКИ "ГОСУДАРСТВЕННЫЙ АРХИВ СОВРЕМЕННОЙ ИСТОРИИ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</si>
  <si>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ИСТОРИЧЕСКИЙ АРХИВ ЧУВАШСКОЙ РЕСПУБЛИКИ"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</si>
  <si>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</si>
  <si>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</si>
  <si>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ОБРАЗОВАТЕЛЬНОЕ УЧРЕЖДЕНИЕ ВЫСШЕГО ОБРАЗОВАНИЯ ЧУВАШСКОЙ РЕСПУБЛИКИ "ЧУВАШСКИЙ ГОСУДАРСТВЕННЫЙ ИНСТИТУТ КУЛЬТУРЫ И ИСКУССТВ"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</si>
  <si>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ЦЕНТР НАРОДНОГО ТВОРЧЕСТВА "ДВОРЕЦ КУЛЬТУРЫ ТРАКТОРОСТРОИТЕЛЕЙ"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</si>
  <si>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НАЦИОНАЛЬНЫЙ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</si>
  <si>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ХУДОЖЕСТВЕННЫЙ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</si>
  <si>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"МЕМОРИАЛЬНЫЙ КОМПЛЕКС ЛЕТЧИКА-КОСМОНАВТА СССР А.Г.НИКОЛАЕВА"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</si>
  <si>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ЦЕНТР ПО ОХРАНЕ КУЛЬТУРНОГО НАСЛЕДИЯ" МИНИСТЕРСТВА КУЛЬТУРЫ, ПО ДЕЛАМ НАЦИОНАЛЬНОСТЕЙ И АРХИВНОГО ДЕЛА ЧУВАШСКОЙ РЕСПУБЛИКИ</t>
  </si>
  <si>
    <t>БЮДЖЕТНОЕ УЧРЕЖДЕНИЕ ЧУВАШСКОЙ РЕСПУБЛИКИ "НАЦИОНАЛЬНАЯ БИБЛИОТЕКА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</si>
  <si>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ДЕТСКО-ЮНОШЕСКАЯ БИБЛИОТЕКА"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</si>
  <si>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СПЕЦИАЛЬНАЯ БИБЛИОТЕКА ИМЕНИ Л.Н.ТОЛСТОГО"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</si>
  <si>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</si>
  <si>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</si>
  <si>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"ГОСУДАРСТВЕННЫЙ ОРДЕНА "ЗНАК ПОЧЕТА" РУССКИЙ ДРАМАТИЧЕСКИЙ ТЕАТР"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</si>
  <si>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ДРУЖБЫ НАРОДОВ ТЕАТР ЮНОГО ЗРИТЕЛЯ ИМ. М.СЕСПЕЛЯ"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</si>
  <si>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КУКОЛ"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</si>
  <si>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ЭКСПЕРИМЕНТАЛЬНЫЙ ТЕАТР ДРАМЫ"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</si>
  <si>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"ЧУВАШСКАЯ ГОСУДАРСТВЕННАЯ ФИЛАРМОНИЯ"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</si>
  <si>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АКАДЕМИЧЕСКИЙ АНСАМБЛЬ ПЕСНИ И ТАНЦА"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</si>
  <si>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ГОСУДАРСТВЕННАЯ АКАДЕМИЧЕСКАЯ СИМФОНИЧЕСКАЯ КАПЕЛЛА" МИНИСТЕРСТВА КУЛЬТУРЫ, ПО ДЕЛАМ НАЦИОНАЛЬНОСТЕЙ И АРХИВНОГО ДЕЛА ЧУВАШСКОЙ РЕСПУБЛИКИ</t>
  </si>
  <si>
    <t>БЮДЖЕТНОЕ УЧРЕЖДЕНИЕ ЧУВАШСКОЙ РЕСПУБЛИКИ "ЦЕНТР ФИНАНСОВОГО И ХОЗЯЙСТВЕННОГО ОБЕСПЕЧЕНИЯ УЧРЕЖДЕНИЙ КУЛЬТУРЫ" МИНИСТЕРСТВА КУЛЬТУРЫ, ПО ДЕЛАМ НАЦИОНАЛЬНОСТЕЙ И АРХИВНОГО ДЕЛА ЧУВАШСКОЙ РЕСПУБЛИКИ</t>
  </si>
  <si>
    <t>Миниcтерство промышленности и энергетики Чувашской Республики</t>
  </si>
  <si>
    <t>Министерство экономического развития и имущественных отношений Чувашской Республики</t>
  </si>
  <si>
    <t>Бюджетное учреждение Чувашской Республики "Чуваштехинвентаризация" Министерства экономического развития и имущественных отношений Чувашской Республики</t>
  </si>
  <si>
    <t>Автономное учреждение Чувашской Республики "Центр энергосбережения и повышения энергетической эффективности"  Министерства промышленности и энергетики Чувашской Республики</t>
  </si>
  <si>
    <t>организация похорон и предоставление связанных с ними услуг, текущее содержание мест захоронения.</t>
  </si>
  <si>
    <t>эксплуатация сетей наружного освещения г.Чебоксары</t>
  </si>
  <si>
    <t>Строительство автомобильных дорог и автомагисталей (устройство дорожной вертикальной и горизонтальной разметки, установка дорожных знаков, строительно-монтажные и пусконаладочные работы по устройству светофорных объектов).</t>
  </si>
  <si>
    <t>Подметание улиц и уборка снега</t>
  </si>
  <si>
    <t xml:space="preserve">текущее содержание объектов озеленения Московского района и Заволжья </t>
  </si>
  <si>
    <t xml:space="preserve">текущее содержание объектов озеленения Ленинского и Калининского района г.Чебоксары </t>
  </si>
  <si>
    <t>понижение уровня грунтовых вод,водоотведение</t>
  </si>
  <si>
    <t>банные услуги</t>
  </si>
  <si>
    <t xml:space="preserve">МБУ "Спортивная школа имени олимпийского чемпиона А.И. Тихонова" управления физической культуры и спорта администрации города Чебоксары </t>
  </si>
  <si>
    <t xml:space="preserve">МБУ "Спортивная школа олимпийского резерва по настольному теннису и стрельбе из лука им. Ирины Солдатовой" управления физической культуры и спорта администрации города Чебоксары </t>
  </si>
  <si>
    <t xml:space="preserve">МБУ "Спортивная школа № 1" управления физической культуры и спорта администрации города Чебоксары </t>
  </si>
  <si>
    <t xml:space="preserve">МБУ "Спортивная школа № 10" управления физической культуры и спорта администрации города Чебоксары </t>
  </si>
  <si>
    <t xml:space="preserve">МБУ "Спортивная школа по баскетболу им. В.И. Грекова" управления физической культуры и спорта администрации города Чебоксары </t>
  </si>
  <si>
    <t xml:space="preserve">МБУ "Спортивная школа "Спартак" управления физической культуры и спорта администрации города Чебоксары </t>
  </si>
  <si>
    <t xml:space="preserve">МБУ "Спортивная школа "Энергия" управления физической культуры и спорта администрации города Чебоксары </t>
  </si>
  <si>
    <t xml:space="preserve">МБУ "Спортивная школа имени олимпийского чемпиона В.С. Соколова" управления физической культуры и спорта администрации города Чебосары </t>
  </si>
  <si>
    <t xml:space="preserve">МБУ "Спортивно-адаптивная школа" управления физической культуры и спорта администрации города Чебоксары </t>
  </si>
  <si>
    <t>АУ «Физкультурно-спортивный комплекс «Восток» муниципального образования города Чебоксары - столицы Чувашской Республики</t>
  </si>
  <si>
    <t xml:space="preserve">МБУ "Центр финансово-производственного обеспеченияи информатизации" управления физической культуры и спорта администрации города Чебоксары </t>
  </si>
  <si>
    <t xml:space="preserve">Управление физической культуры и спорта администрации города Чебоксары Чувашской Республики </t>
  </si>
  <si>
    <t>МАУ "ЦРДО" г. Чебоксары Чувашской Республики</t>
  </si>
  <si>
    <t>100</t>
  </si>
  <si>
    <t>МБДОУ "Детский сад №207" города Чебоксары Чувашской Республики</t>
  </si>
  <si>
    <t>МБДОУ "Детский сад №208" города Чебоксары Чувашской Республики</t>
  </si>
  <si>
    <t>МБДОУ "Детский сад №209" города Чебоксары Чувашской Республики</t>
  </si>
  <si>
    <t>МБДОУ "Детский сад №210"города Чебоксары Чувашской Республики</t>
  </si>
  <si>
    <t>МБОУ "Гимназия № 1"   г. Чебоксары , ул. Эльгера,24</t>
  </si>
  <si>
    <t xml:space="preserve"> МБОУ "Средняя общеобразовательная школа № 2 " г. Чебоксары, ул. Афанасьева, д.11</t>
  </si>
  <si>
    <t xml:space="preserve"> МБОУ "Центр образования №2"  г. Чебоксары, пр. Тракторостроителей, д,99</t>
  </si>
  <si>
    <t xml:space="preserve"> МБОУ "НОШ № 2" г.Чебоксары, ул. Ленинского Комсомола, д.74</t>
  </si>
  <si>
    <t>МБОУ  "Лицей 2" г. Чебоксары , ул. Шевченко,д.2</t>
  </si>
  <si>
    <t xml:space="preserve"> МБОУ "Средняя общеобразовательная школа № 3" г. Чебоксары, ул. Р.Зорге, д 9</t>
  </si>
  <si>
    <t xml:space="preserve"> МБОУ "Средняя общеобразовательная школа 6" г. Чебоксары, ул. Чапаева, д. 41а</t>
  </si>
  <si>
    <t xml:space="preserve"> МБОУ  "Средняя общеобразовательная школа №  7" г. Чебоксары, пл. Победы, д.3</t>
  </si>
  <si>
    <t xml:space="preserve"> МБОУ "Средняя общеобразовательная школа 9" г. Чебоксары, ул.Б. Хмельницкого, д. 75,</t>
  </si>
  <si>
    <t xml:space="preserve"> МБОУ  "Средняя общеобразовательная школа № 10", г. Чебоксары, ул. Космонавта Николаева, д.1</t>
  </si>
  <si>
    <t xml:space="preserve"> МБОУ "Средняя общеобразовательная школа № 11" г. Чебоксары, ул. Гайдара,  д.3</t>
  </si>
  <si>
    <t xml:space="preserve"> МБОУ "Средняя общеобразовательная школа 12" г. Чебоксары, ул. Коммунальная Слобода, д.25</t>
  </si>
  <si>
    <t xml:space="preserve"> МБОУ "Средняя общеобразовательная школа №17" г. Чебоксары, ул. Шумилова, д.8</t>
  </si>
  <si>
    <t>МБОУ "Средняя общеобразовательная школа № 18" г. Чебоксары, Энтузиастов, д.20</t>
  </si>
  <si>
    <t xml:space="preserve"> МБОУ"Средняя общеобразовательная школа № 19" г. Чебоксары, Эгерский бульвар, д.5А</t>
  </si>
  <si>
    <t xml:space="preserve"> МБОУ "Средняя общеобразовательная школа  №20" г. Чебоксары, ул. Хузангая, д.8</t>
  </si>
  <si>
    <t xml:space="preserve"> МБОУ "Средняя общеобразовательная школа № 22" г. Чебоксары, ул. Кукшумская, д.19</t>
  </si>
  <si>
    <t xml:space="preserve"> МБОУ "Средняя общеобразовательная школа № 23" г. Чебоксары, ул. П. Лумумбы, д.17</t>
  </si>
  <si>
    <t xml:space="preserve"> МБОУ "Средняя общеобразовательная школа 24" г. Чебоксары, проспект Ленина, д.55А</t>
  </si>
  <si>
    <t>МБОУ  "Средняя общеобразовательная школа № 27"  г. Чебоксары, ул. М.Павлова, д.9</t>
  </si>
  <si>
    <t>МБОУ "Средняя общеобразовательная школа № 28" г. Чебоксары, ул. Ашмарина, д.33</t>
  </si>
  <si>
    <t>МБОУ  "Средняя общеобразовательная школа № 29" г. Чебоксары, ул. Т.Кривова, д.15а</t>
  </si>
  <si>
    <t>МБОУ "Средняя общеобразовательная школа № 30" г.Чебоксары, ул. П.Лумумбы, д.10А</t>
  </si>
  <si>
    <t xml:space="preserve"> МБОУ "Средняя общеобразовательная школа №31" г. Чебоксары, ул. Урукова, д.11А</t>
  </si>
  <si>
    <t xml:space="preserve"> МБОУ "Средняя общеобразовательная школа № 33" г. Чебоксары, проспект Мира, д.16</t>
  </si>
  <si>
    <t xml:space="preserve"> МБОУ "Средняя общеобразовательная школа № 35" г.Чебоксары, ул. Космонавта Николаева, д.28</t>
  </si>
  <si>
    <t xml:space="preserve"> МБОУ "Средняя общеобразовательная школа №36" г. Чебоксары, ул. Хевешская, д.17</t>
  </si>
  <si>
    <t xml:space="preserve"> МБОУ "Средняя общеобразовательная школа № 37" г. Чебоксары, пр. 9-ой Пятилетки, д.11</t>
  </si>
  <si>
    <t xml:space="preserve"> МБОУ "Средняя общеобразовательная школа № 38" г. Чебоксары, ул. Космонавта Николаева, д.31</t>
  </si>
  <si>
    <t>МБОУ  "Средняя общеобразовательная школа № 39" г. Чебоксары, ул. Эльгера, д.22</t>
  </si>
  <si>
    <t xml:space="preserve"> МБОУ "Средняя общеобразовательная школа № 41" г.Чебоксары, ул. Шумилова, д.31</t>
  </si>
  <si>
    <t xml:space="preserve"> МБОУ "Средняя общеобразовательная школа № 42" г. Чебоксары, ул. Совхозная, д.9</t>
  </si>
  <si>
    <t xml:space="preserve"> МБОУ "Средняя общеобразовательная школа № 43" г. Чебоксары, ул. Кадыкова, д.16а</t>
  </si>
  <si>
    <t xml:space="preserve"> МБОУ " Лицей № 44" г.Чебоксары, ул. Баумана, д.10</t>
  </si>
  <si>
    <t>МБОУ "Средняя общеобразовательная школа № 45" г. Чебоксары, ул. Ахазова, д.9а</t>
  </si>
  <si>
    <t>МБОУ  "Средняя общеобразовательная школа №47" г. Чебоксары, ул.Кукшумская, д.23</t>
  </si>
  <si>
    <t>МБОУ "Средняя общеобразовательная школа № 48"  г. Чебоксары, ул. М.павлова, д.50, корпус 1</t>
  </si>
  <si>
    <t xml:space="preserve"> МБОУ "Средняя общеобразовательная школа №49" г. Чебоксары, ул Хузангая, д.23</t>
  </si>
  <si>
    <t>МБОУ " Средняя общеобразовательная школа № 50" г. Чебоксары, ул. М.Залка, д.4/11</t>
  </si>
  <si>
    <t xml:space="preserve"> МБОУ "Средняя общеобразовательная школа № 53" г.Чебоксары, ул.Ленинского Комсомола, д.86</t>
  </si>
  <si>
    <t xml:space="preserve"> МБОУ "Средняя общеобразовательная школа № 54" г. Чебоксары, ул. 139 Стрелковой Дивизии, д.14</t>
  </si>
  <si>
    <t xml:space="preserve"> МБОУ "Средняя общеобразовательная школа №55" г.Чебоксары, ул. Ленинского Комсомола, д.54</t>
  </si>
  <si>
    <t xml:space="preserve"> МБОУ "Средняя общеобразовательная школа № 56" г. Чебоксары, проспект Трактростроителей, д.38</t>
  </si>
  <si>
    <t>МБОУ "Средняя общеобразовательная школа № 57" г. Чебоксары, проспект Мира, д.88а</t>
  </si>
  <si>
    <t>МБОУ " Средняя общеобразовательная школа № 60" г. Чебоксары,бульвар Миттова, д.47</t>
  </si>
  <si>
    <t xml:space="preserve">МБОУ  "Средняя общеобразовательная школа № 62" г. Чебоксары, ул. М.павлова, д.78 </t>
  </si>
  <si>
    <t xml:space="preserve"> МБОУ "Средняя общеобразовательная школа № 63" г. Чебоксары, ул. Р. Люксембург,д.8</t>
  </si>
  <si>
    <t>МБОУ " Средняя общеобразовательная школа № 64" г. Чебоксары,  бульвар Миттова, д.23</t>
  </si>
  <si>
    <t>МБОУДО "ДОЛ "Березка"  Моргаушский район, д. Шомиково, ул. Лесная,д.58</t>
  </si>
  <si>
    <t>МБОУДО "ДООЦ "Бригантина" г. Чебоксары, поселок Восточный</t>
  </si>
  <si>
    <t>МБОУДО "ДОЛ "Волна" г. Чебоксары, поселок Октябрьский, ул. Затонная, д.1А</t>
  </si>
  <si>
    <t>АУ "Центр мониторинга и развития образования" города Чебоксары, Эгерский бульвар, д.49</t>
  </si>
  <si>
    <t>МБУ «Служба инженерно-хозяйственного сопровождения МБ и АОУ " г. Чебоксары, проспект Мира, д.26</t>
  </si>
  <si>
    <t>МБУ «Центр ППМСП «Содружество» г. Чебоксары, ул. Эльгера, д.3</t>
  </si>
  <si>
    <t>МАОУДО "Детский технопарк "КВАНТОРИУМ" г. Чебоксары, Президентский бульвар, д.14</t>
  </si>
  <si>
    <t>МАОУ "СОШ № 1" г. Чебоксары, ул. Ярославская д.52</t>
  </si>
  <si>
    <t xml:space="preserve">МАОУ "Лицей № 3" г. Чебоксары, ул. 139 Стрелковой дивизии, д. 12 </t>
  </si>
  <si>
    <t>МАОУ "Лицей № 4" г. Чебоксары, ул. Чернышевского, дом 4/19</t>
  </si>
  <si>
    <t>МАОУ "Гимназия № 5" г. Чебоксары, Президентский бульвар, дом 21</t>
  </si>
  <si>
    <t>МАОУ "СОШ № 40" г. Чебоксары, ул. 324 Стрелковой дивизии, д. №10</t>
  </si>
  <si>
    <t>МАОУ "СОШ № 59" г. Чебоксары, ул. Лебедева,13</t>
  </si>
  <si>
    <t>МАОУ "СОШ № 61" г. Чебоксары, ул. Чернышевского д.16</t>
  </si>
  <si>
    <t>МАОУ "СОШ № 65" г. Чебоксары, ул. Новогородская, д. 23</t>
  </si>
  <si>
    <t>МАОУДО ДДЮТ г. Чебоксары, Президентский бульвар, 14</t>
  </si>
  <si>
    <t>ООО «Бюро технической инвентаризации» Моргаушского района Чувашской республики, Чувашская Республика, с.Моргауши, ул.Чапаева, д.59, 429530</t>
  </si>
  <si>
    <t>МУП ЖКХ «Моргаушское»</t>
  </si>
  <si>
    <t>Производство пара и горячей воды (тепловая энергия) котельными</t>
  </si>
  <si>
    <t>МУП "Рынок "Моргаушский"</t>
  </si>
  <si>
    <t>Рынок услуг розничной торговли</t>
  </si>
  <si>
    <t>ОАО "Порецкий рынок</t>
  </si>
  <si>
    <t>оказание услуг</t>
  </si>
  <si>
    <t xml:space="preserve">Культурно-досуговая деятельность </t>
  </si>
  <si>
    <t>Дополнительное образоавание</t>
  </si>
  <si>
    <t>МУП ОП ЖКХ Порецкого района</t>
  </si>
  <si>
    <t>Коммунаьные услуги</t>
  </si>
  <si>
    <t>87.30  Деятельность по уходу за престарелыми и инвалидами с обеспечением проживания</t>
  </si>
  <si>
    <t xml:space="preserve">87.90 Деятельность по уходу с обеспечением проживания прочая   </t>
  </si>
  <si>
    <t xml:space="preserve">87.90  Деятельность по уходу с обеспечением проживания прочая       </t>
  </si>
  <si>
    <t>87.90  Деятельность по уходу с обеспечением проживания прочая</t>
  </si>
  <si>
    <t xml:space="preserve">87.90 Деятельность по уходу с обеспечением проживания прочая           </t>
  </si>
  <si>
    <t>88.10  Предоставление социальных услуг без обеспечения проживания престарелым и инвалидам</t>
  </si>
  <si>
    <t xml:space="preserve">88.10  Предоставление социальных услуг без обеспечения проживания престарелым и инвалидам  </t>
  </si>
  <si>
    <t xml:space="preserve">87.90 Деятельность по уходу с обеспечением проживания прочая              </t>
  </si>
  <si>
    <t>87.90 Деятельность по уходу 
с обеспечиванием проживания прочая</t>
  </si>
  <si>
    <t>87.90 Деятельность по уходу с обеспечением проживания прочая.</t>
  </si>
  <si>
    <t>КУ "Центр занятости  населения по Чувашской Республике" Министерства труда и социальной защиты Чувашской Республики,428003, г. Чебоксары, ул. Водопроводная, 16а</t>
  </si>
  <si>
    <t>ГАУ ДПО «УМЦ «Аспект»» Министерства труда и социальной защиты Чувашской Республики, 428022, ул.Николаева, д.38</t>
  </si>
  <si>
    <t>Администрация Главы Чувашской Республики</t>
  </si>
  <si>
    <t xml:space="preserve">деятельность вспомогательная, связанная с автомобильным транспортом </t>
  </si>
  <si>
    <t xml:space="preserve">КУ ЧР "Аппарат Общественной палаты Чувашской Республики" </t>
  </si>
  <si>
    <t>деятелность органов государственной власти по управлению вопросами общего характера, кроме судебной власти Российской Федерации</t>
  </si>
  <si>
    <t>АО "Гостиница "Атал"</t>
  </si>
  <si>
    <t>Деятельность гостиниц и прочих мест 
проживания</t>
  </si>
  <si>
    <t>ООО "Чувашия-Сервис"</t>
  </si>
  <si>
    <t>Деятельность ресторанов и услуги по 
доставке продуктов питания</t>
  </si>
  <si>
    <t>Автономное учреждение Чувашской Республики «Центр информационных технологий» Министерства цифрового развития, информационной политики и массовых коммуникаций Чувашской Республики 
428022, Чувашская Республика, г. Чебоксары, ул. Калинина, дом 112</t>
  </si>
  <si>
    <t>Автономная некоммерческая организация "Центр цифровой трансформации Чувашской Республики" 428022, Чувашская Республика - Чувашия, г. Чебоксары, ул Калинина, зд. 112</t>
  </si>
  <si>
    <t>62.02 Деятельность консультативная и работы в области компьютерных технологий</t>
  </si>
  <si>
    <t>Основной ОКВЭД - 68.31.22 Предоставление посреднических
услуг по аренде нежилого недвижимого имущества за вознаграждение или на договорной основе</t>
  </si>
  <si>
    <t>Деятельность ботанических садов, зоопарков, государственных природных заповедников и национальных парков</t>
  </si>
  <si>
    <t>Технические испытания, исследования, анализ и сертификация</t>
  </si>
  <si>
    <t>Казенное учреждение "Центр организацции и обеспечения безопасности дорожного движения", 428000, Чувашская Республика, г. Чебоксары, Красная площадь, 3</t>
  </si>
  <si>
    <t>Обеспечение деятельности государственных учреждений по реализации мероприятий по обеспечению безопасности и защиты населения и территорий Чувашской Республики от чрезвычайных ситуаций.</t>
  </si>
  <si>
    <r>
      <t>БУ «Центр социального обслуживания населения Чебоксарского района» Министерства труда и социальной защиты Чувашской Республики,429500 Чувашская Республика, Чебоксарский район, пос. Кугеси, ул. Советская, д.23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</si>
  <si>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БУ «Шемуршинский центр социального обслуживания населения» Министерства труда и социальной защиты Чувашской Республики,429170, с. Шемурша, ул. Ленина, д.50</t>
    </r>
    <r>
      <rPr>
        <b/>
        <sz val="10"/>
        <color theme="1"/>
        <rFont val="Times New Roman"/>
        <family val="1"/>
        <charset val="204"/>
      </rPr>
      <t xml:space="preserve"> </t>
    </r>
  </si>
  <si>
    <t>БУ "Централизованная бухгалтерия" Министерства труда и социальной защиты Чувашской Республики,428003, г. Чебоксары, ул. Водопроводная, 16а</t>
  </si>
  <si>
    <t>МКУ "Центр финансового и хозяйственного обеспечения" 429816, Чувашская Республика - Чувашия, Алатырский р-н, с Ахматово, ул. Ленина, д. 53</t>
  </si>
  <si>
    <t>Предоставление посреднических
услуг при купле-продаже нежилого
недвижимого имущества за вознаграждение
или на договорной основе</t>
  </si>
  <si>
    <t>деятельность музеев</t>
  </si>
  <si>
    <t>МП "ДЕЗ ЖКХ Ибресинского роайона"</t>
  </si>
  <si>
    <t>ООО "БТИ Канашского района"</t>
  </si>
  <si>
    <t>Основной ОКВЭД -  68.31.5 «Предоставление посреднических услуг при оценке недвижимого имущества за вознаграждение или на договорной основе»</t>
  </si>
  <si>
    <t>Муниципальное бюджетное общеобразовательное  учреждение "Балдаевская средняя общеобразовательная школа" Ядринского района Чувашской Республики, 429064, Чувашская Республика, Ядринский район, с. Балдаево, ул. Школьная, д. 18а, 8(83547) 61 2 91, Андреева Татьяна Николаевна</t>
  </si>
  <si>
    <t>Муниципальное бюджетное общеобразовательное  учреждение «Большечурашевская средняя общеобразовательная школа» Ядринского района Чувашской Республики, 429067, Россия, Чувашская Республика,  Ядринский район, с.Большое Чурашево, пер. Школьный, д.1,8 (835 47) 63 2 33, Иванов Андрей Михайлович</t>
  </si>
  <si>
    <t>Рынок услуг дошкольного образования детей</t>
  </si>
  <si>
    <t>Муниципальное автономное дошкольное образовательное учреждение "Детский сад "Аленушка" г. Ядрин Чувашской Республики; 429060,Чувашская Республика, г. Ядрин, ул. К.Маркса, д. 94, 8(83547)22977, Агакова Ольга Юрьевна</t>
  </si>
  <si>
    <t>Муниципальное автономное учреждение "Централизованная клубная система" Ядринского района Чувашской Республики, 429060, Чувашская Республика, Ядринский район, г. Ядрин, ул. Ленина, д.39, тел.(883547)22-3-79, Першкина Юлия Валериановна</t>
  </si>
  <si>
    <t>Муниципальное бюджетное учреждение "Централизованная библиотечная система" Ядринского района Чувашской Республики, 429060, Чувашская Республика, Ядринский район, г. Ядрин, ул. К.Маркса, д.27, тел.(883547)22-7-26, Моисеева Ирина Витальевна</t>
  </si>
  <si>
    <t>Муниципальное автономное учреждение "Централизованная музеяная система" Ядринского района Чувашской Республики, 429060, Чувашская Республика, Ядринский район, г. Ядрин, ул. 30 лет Победы, д.1, тел. (883547)22-5-41, Иванова Ирина Алексеевна</t>
  </si>
  <si>
    <t>МАДОУ "Д/с "Звездочка", г. Козловка</t>
  </si>
  <si>
    <t xml:space="preserve">МАДОУ "Детский сад № 200" «Эрудит» общеразвивающего вида с приоритетным осуществлением деятельности по познавательно-речевому  развитию детей» города Чебоксары Чувашской Республики </t>
  </si>
  <si>
    <t>МАДОУ "Детский сад № 201 "Островок детства" города Чебоксары Чувашской Республики</t>
  </si>
  <si>
    <t>Деятельность ресторанов и услуги по доставке продуктов питания</t>
  </si>
  <si>
    <t>АО "Канашская городская ярмарка"</t>
  </si>
  <si>
    <t>БУ ЧР "Чувашская республиканская СББЖ" Госветслужбы Чувашии, 428010, ЧР, г. Чебоксары, Ягодный пер., д. 2</t>
  </si>
  <si>
    <t xml:space="preserve">Государственное унитарное предприятие Чувашской Республики "Чувашские государственные электрические сети" Министертсва промышленности и энергетики Чувашской Республики </t>
  </si>
  <si>
    <t>Передача электроэнергии и
технологическое присоединение к
распределительным электросетям                 ОКВЭД 35.12</t>
  </si>
  <si>
    <t>Акционерное общество "Продовольственный фонд Чувашской Республики" 428000, Чувашская Республика, г. Чебоксары, ул. Николаева, д. 14 а</t>
  </si>
  <si>
    <t>Бюджетное учреждение Чувашской Республики "Алатырское лесничество" Министерства природных ресурсов и экологии Чувашской Республики, 429850 Чувашская Республика, Алатырский район, п. Алтышево, ул. Железнодорожная, д.8</t>
  </si>
  <si>
    <t>Бюджетное учреждение Чувашской Республики "Вурнарское лесничество" Министерства природных ресурсов и экологии Чувашской Республики, 429220  Чувашская Республика, Вурнарский район, п.г.т. Вурнары, ул. Лесхозная, д.1</t>
  </si>
  <si>
    <t>Бюджетное учреждение Чувашской Республики "Ибресинское лесничество" Министерства природных ресурсов и экологии Чувашской Республики, 429700 Чувашская Республика, Ибресинский район, п. Ибреси, ул. Леспромхозная, д.11</t>
  </si>
  <si>
    <t>Бюджетное учреждение Чувашской Республики "Канашское лесничество" Министерства природных ресурсов и экологии Чувашской Республики, 429320, Чувашская Республика, Канашский р-н, п. Зеленый, ул. Центральная, д.4</t>
  </si>
  <si>
    <t>Бюджетное учреждение Чувашской Республики "Кирское лесничество" Министерства природных ресурсов и экологии Чувашской Республики, 429830 Чувашская Республика, Алатырский район, п. Киря, ул. Лесная, д.1А</t>
  </si>
  <si>
    <t>Бюджетное учреждение Чувашской Республики "Чебоксарское лесничество" Министерства природных ресурсов и экологии Чувашской Республики, 428002 Чувашская Республика, г. Чебоксары, ул. Лесхозная, д.24</t>
  </si>
  <si>
    <t>Бюджетное учреждение Чувашской Республики "Шемуршинское лесничество" Министерства природных ресурсов и экологии Чувашской Республики, 429170, Чувашская Республика, Шемуршинский район, с. Шемурша, ул. Лесхозная, д.18</t>
  </si>
  <si>
    <t>Бюджетное учреждение Чувашской Республики "Шумерлинское лесничество" Министерства природных ресурсов и экологии Чувашской Республики, 429124, Чувашская Республика, г. Шумерля, ул. Кирова, д.64а</t>
  </si>
  <si>
    <t>Забор, очистка и распределение воды</t>
  </si>
  <si>
    <t xml:space="preserve">Казенное учреждение Чувашской Республики "Дирекция по охране животного мира и ООПТ" Министерства природных ресурсов и экологии Чувашской Республики, 428024 г. Чебоксары, пр. Мира, д. 90, корп. 2. </t>
  </si>
  <si>
    <t>Бюджетное учреждение Чувашской Республики «Чувашский республиканский радиологический центр» Министерства природных ресурсов и экологии Чувашской Республики,  г. Чебоксары, Базовый проезд, д.22-а.</t>
  </si>
  <si>
    <t xml:space="preserve">Автономное учреждение Чувашской Республики «Научно-исследовательский институт экологии и природопользования»  Министерства природных ресурсов и экологии Чувашской Республики,  пр. Мира, д. 90, корп. 2. </t>
  </si>
  <si>
    <t>КУ ЧР "Республиканская служба единого заказчика" Минстроя Чувашии</t>
  </si>
  <si>
    <t>Строительный контроль при осуществлении строительства, реконструкции и каптального ремонта объектов капитального строительства</t>
  </si>
  <si>
    <t xml:space="preserve">АО "СЗ "Ипотечная корпорация Чувашской Республики" </t>
  </si>
  <si>
    <t>Жилищное строительство</t>
  </si>
  <si>
    <t xml:space="preserve">АУ ЧР «РСО государственных органов Чувашской Республики» 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</si>
  <si>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</si>
  <si>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</si>
  <si>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</si>
  <si>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</si>
  <si>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</si>
  <si>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>68.32 Управление недвижимым имуществом за вознаграждение или на договорной основе</t>
  </si>
  <si>
    <t xml:space="preserve">Канашский  муниципальный округ </t>
  </si>
  <si>
    <t xml:space="preserve">Козловский муниципальный округ </t>
  </si>
  <si>
    <t>МБДОУ "Детский сад "Василек", Козловский муниципальный округ ЧР, ст. Тюрлема</t>
  </si>
  <si>
    <t>МБОУ "Андреево-Базарская СОШ". Козловский муниципальный округ, д. Андреево-Базары</t>
  </si>
  <si>
    <t>МАОУ "Байгуловская СОШ". Козловский муниципальный округ, с. Байгулово</t>
  </si>
  <si>
    <t>МБОУ "Еметкинская СОШ". Козловский муниципальный округ, д. Еметкино</t>
  </si>
  <si>
    <t>МБОУ "Карамышевская СОШ". Козловский муниципальный округ, с. Карамышево</t>
  </si>
  <si>
    <t>МБОУ "Солдыбаевская ООШ". Козловский муниципальный окпуг, д. Солдыбаево</t>
  </si>
  <si>
    <t xml:space="preserve">Комсомольский муниципальный округ </t>
  </si>
  <si>
    <t>Красноармейский муниципальный округ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</si>
  <si>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</si>
  <si>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</si>
  <si>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</si>
  <si>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</si>
  <si>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</si>
  <si>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>Цивильский муниципальный округ</t>
  </si>
  <si>
    <t xml:space="preserve">Чебоксарский муниципальный округ </t>
  </si>
  <si>
    <t xml:space="preserve">Шемуршинский муниципальный округ </t>
  </si>
  <si>
    <t>АУ "Централизованная клубная система" Шемуршинского района Чувашской Республики, 429175, Чувашская Республика, Шемуршинский район, с.Шемурша, ул.Советская, д.3</t>
  </si>
  <si>
    <t>Муниципальное автономное учреждение дополнительного образования "Детско-юношеская спортивная школа "Туслах" Шемуршинского района Чувашской Республики, 429170, Чувашская Республика, с.Шемурша, ул.Космовского, дом 13</t>
  </si>
  <si>
    <t>МБУК    "Центральная библиотечная система" Шемуршинского района Чувашской Республики, 429170, Чувашская Республика, Шемуршинский район, с.Шемурша, ул.Советская, д.3</t>
  </si>
  <si>
    <t>МБОУ "Карабай-Шемуршинская средняя общеобразовательная школа" Шемуршинского района Чувашской Республики, 429181, Чувашская Республика, Шемуршинский район, д.Карабай-Шемурша, ул.Школьная, д.17</t>
  </si>
  <si>
    <t>МБОУ "Малобуяновская основная общеобразовательная школа" Шемуршинского района Чувашской Республики,  429174, Чувашская Республика - Чувашия, Шемуршинский район, д. Малое Буяново, ул. Карла Маркса, д. 36</t>
  </si>
  <si>
    <t>МБОУ "Старочукальская основная общеобразовательная школа" Шемуршинского района Чувашской Республики,  429185, Чувашская Республика, Шемуршинский район, д. Старые Чукалы, ул. Комсомольская, д.81</t>
  </si>
  <si>
    <t>МБОУ "Трехбалтаевская средняя общеобразовательная школа" Шемуршинского района Чувашской Республики,  429182 Чувашская Республика, Шемуршинский район, с Трехбалтаево, ул. Октябрьская, 28</t>
  </si>
  <si>
    <t>МБОУ "Шемуршинская средняя общеобразовательная школа" Шемуршинского района Чувашской Республики, 429170, Шемуршинский муниципальный округ, с.Шемурша, ул.Юбилейная, д.1а</t>
  </si>
  <si>
    <t>МБДОУ   "Шемуршинский детский сад " Ромашка" Шемуршинского района Чувашской Республики,  429170, Шемуршинский муниципальный округ, с.Шемурша, ул. Карла Маркса, д. 28</t>
  </si>
  <si>
    <t>МБДОУ "Карабай-Шемуршинский детский сад "Василек" Шемуршинского района Чувашской Республики,  429181, Чувашская Республика - Чувашия, Шемуршинский муниципальный округ, д.Карабай-Шемурша, ул.Школьная, д.18</t>
  </si>
  <si>
    <t>МБДОУ "Шемуршинский детский сад "Аленушка" Шемуршинского района Чувашской Республики,  429170, Шемуршинский муниципальный округ, с.Шемурша, ул. Садовая, д. 19</t>
  </si>
  <si>
    <t>МБДОУ "Шемуршинский детский сад "Сказка" Шемуршинского района Чувашской Республики,  429170 Чувашская Республика Шемуршинский район село Шемурша улица Юбилейная дом 1Б</t>
  </si>
  <si>
    <t xml:space="preserve">Муниципальное бюджетное образовательное учреждение дополнительного образования детей_x000D_ "Шемуршинская детская школа искусств", 429170, Чувашская Республика, Шемуршинский район, с.Шемурша, ул. Космовского, д.13
</t>
  </si>
  <si>
    <t>МБОУ "Бичурга-Баишевская средняя общеобразовательная школа" Шемуршинского района Чувашской Республики, 429175, Чувашская Республика, Шемуршинский район, с. Бичурга-Баишево, ул. Мичурина, д. 13</t>
  </si>
  <si>
    <t>МБОУ "Большебуяновская основная общеобразовательная школа" Шемуршинского района Чувашской Республики,  ﻿429170, Чувашская Республика, Шемуршинский район, д. Большое Буяново, ул. Кирова, д. 27Б</t>
  </si>
  <si>
    <t>МБОУ "Чепкас-Никольская основная общеобразовательная школа" Шемуршинского района Чувашской Республики, 429173, Чувашская Республика, Шемуршинский район, с. Чепкас-Никольское, ул.Чапаева, д.27</t>
  </si>
  <si>
    <t>ООО "Шемуршинский рынок", 429170, Чувашская Республика - Чувашия, Шемуршинский район, село Шемурша, Шоссейная ул., д.1б</t>
  </si>
  <si>
    <t>ООО "Шемуршинское районное БТИ", 429170, Чувашская Республика - Чувашия, Шемуршинский район, село Шемурша, ул. Урукова, д.3</t>
  </si>
  <si>
    <t>ОАО "Коммунальник", 429170, Чувашская Республика - Чувашия, Шемуршинский район, село Шемурша, Шоссейная ул., д.15</t>
  </si>
  <si>
    <t xml:space="preserve">Шумерлинский муниципальный округ </t>
  </si>
  <si>
    <t>МБУ "Центр ФХО", 429125, Чувашская Республика - Чувашия, деревня Шумерля, район Шумерлинский, улица Энгельса, 58б</t>
  </si>
  <si>
    <t>производство, передача и распределение пара и горячей воды; кондиционирование воздуха</t>
  </si>
  <si>
    <t>МУП "Юманайское ЖКХ" 429106, Чувашская Республика - Чувашия, Шумерлинский район, село Юманай, ул. Мира, д. 5</t>
  </si>
  <si>
    <t>Ядринский муниципальный округ</t>
  </si>
  <si>
    <t xml:space="preserve">Яльчикский муниципальный округ </t>
  </si>
  <si>
    <t xml:space="preserve">Янтиковский муниципальный округ </t>
  </si>
  <si>
    <t>деятельность в области демонстрации фильмов</t>
  </si>
  <si>
    <t>МБДОУ "Детский сад общеразвивающего вида № 1 "Маленькая страна", Чувашская Республика, г.Новочебоксарск,ул. Советская, дом № 57</t>
  </si>
  <si>
    <t>МБДОУ "Детский сад общеразвивающего вида с приоритетным осуществлением деятельности по физическому развитию детей № 2 "Калинка", Чувашская Республика, г.Новочебоксарск, ул.Первомайская, д.10</t>
  </si>
  <si>
    <t>МБДОУ "Детский сад №4 "Аленушка", Чувашская Республика, г.Новочебоксарск, ул.Ж.Крутовой, д. 7</t>
  </si>
  <si>
    <t>МБДОУ "Детский сад № 5 "Цветик-семицветик",Чувашская Республика, г.Новочебоксарск, пр.Химиков, д. 10</t>
  </si>
  <si>
    <t>МБДОУ "Детский сад общеразвивающего вида с приоритетным осуществлением деятельности по художественно-эстетическому развитию детей № 7 "Березка", Чувашская Республика, Новочебоксарск, Первомайская, д. 6</t>
  </si>
  <si>
    <t>МБДОУ "Детский сад № 10 "Сказка",Чувашская Республика, Новочебоксарск, Терешковой, д. 13</t>
  </si>
  <si>
    <t>МБДОУ"Детский сад № 11 "Колобок",Чувашская Республика, Новочебоксарск, Советская, д. 10а</t>
  </si>
  <si>
    <t>МБДОУ"Детский сад № 12 "Золотой ключик",Чувашская Республика, Новочебоксарск, Советская, д. 32</t>
  </si>
  <si>
    <t>МБДОУ"Детский сад №13 "Теремок", Чувашская Республика, Новочебоксарск, Комсомольская, д. 13</t>
  </si>
  <si>
    <t>МБДОУ "Детский сад № 16 "Красная Шапочка",Чувашская Республика, Новочебоксарск, Солнечная, д. 11</t>
  </si>
  <si>
    <t>МБДОУ"Детский сад № 17 "Чебурашка", Чувашская Республика, г.Новочебоксарск, ул.Советская, д. 31</t>
  </si>
  <si>
    <t>МБДОУ "Детский сад № 18 "Светлячок",Чувашская Республика, г.Новочебоксарск, ул.Солнечная, д. 28а</t>
  </si>
  <si>
    <t>МБДОУ "Детский сад №20 "Ромашка", Чувашская Республика, г.Новочебоксарск, ул.Советская, д. 23</t>
  </si>
  <si>
    <t>МБДОУ "Детский сад №22 "Журавлёнок",Чувашская Республика, г.Новочебоксарск, ул.Винокурова, д. 39</t>
  </si>
  <si>
    <t>МБДОУ "Детский сад № 24 "Малыш", Чувашская Республика, г.Новочебоксарск, ул.Комсомольская, д. 10а</t>
  </si>
  <si>
    <t>МБДОУ "Детский сад присмотра и оздоровления часто болеющих и аллергичных детей № 25 "Гнёздышко",Чувашская Республика, г.Новочебоксарск, ул.Советская, д. 38а</t>
  </si>
  <si>
    <t>МБДОУ "Детский сад общеразвивающего вида с приоритетным осуществлением деятельности по познавательно-речевому развитию детей  № 27 " Рябинка" г.Новочебоксарск, Б.Гидростроителей, д. 12а</t>
  </si>
  <si>
    <t>МБДОУ "Детский сад общеразвивающего вида с приоритетным осуществлением деятельности по физическому развитию детей № 34 "Крепыш" г.Новочебоксарск, Винокурова, д. 8а</t>
  </si>
  <si>
    <t>МБДОУ "Детский сад № 38 "Жемчужинка" г.Новочебоксарск, Первомайская, д. 41</t>
  </si>
  <si>
    <t>МБДОУ «Детский сад общеразвивающего вида с приоритетным осуществлением деятельности по социально-личностному развитию детей № 40 «Радость» Строителей ул, дом № 36</t>
  </si>
  <si>
    <t>МБДОУ "Детский сад общеразвивающего вида с приоритетным осуществлением деятельности по физическому развитию детей № 43 "Родничок" Г.Новочебоксарск, Строителей, д. 28</t>
  </si>
  <si>
    <t>МБДОУ "Детский сад комбинированного вида № 44 "Поляночка" г. Новочебоксарск, ул. 10 Пятилетки, 6</t>
  </si>
  <si>
    <t>МБДОУ "Детский сад № 45 "Журавлики", Чувашская Республика, , г. Новочебоксарск, ул. Первомайская, 26</t>
  </si>
  <si>
    <t>МБДОУ "Детский сад № 47 «Радужный", Чувашская Республика, г. Новочебоксарск, ул. 10 Пятилетки, 29</t>
  </si>
  <si>
    <t>МБДОУ "Детский сад комбинированного вида № 48 "Журавлик", Чувашская Республика, г. Новочебоксарск, ул. Воинов Интернационалистов, д.31</t>
  </si>
  <si>
    <t>МБДОУ "Детский сад общеразвивающего вида с приоритетным осуществлением деятельности по физическому развитию детей № 49 "Веселый гном", Чувашская Республика, г. Новочебоксарск, ул. Воинов Интернационалистов, 19</t>
  </si>
  <si>
    <t>МБДОУ "Центр развития ребенка - детский сад № 50 "Непоседа", Чувашская Республика, г. Новочебоксарск, ул. Воинов Интернационалистов, 37</t>
  </si>
  <si>
    <t>МБДОУ "Центр развития ребенка - детский сад № 52 "Телей", Чувашская Республика, г. Новочебоксарск, ул. Воинов Интернационалистов, 6А</t>
  </si>
  <si>
    <t>МБОУ «Средняя общеобразовательная школа № 2», Чувашская Республики, г. Новочебоксарск, ул. Молодежная, д.15</t>
  </si>
  <si>
    <t>МБОУ «Средняя общеобразовательная школа № 3», Чувашская Республика, г. Новочебоксарск, ул. Терешковой, д.15</t>
  </si>
  <si>
    <t xml:space="preserve">МБОУ «Средняя общеобразовательная школа № 4», г. Новочебоксарск,
ул. Комсомольская, д.19
</t>
  </si>
  <si>
    <t>МБОУ «Средняя общеобразовательная школа № 5 с углубленным изучением иностранных языков», Чувашская Республика , г.  Новочебоксарск г, Комсомольская ул, дом № 18</t>
  </si>
  <si>
    <t>МБОУ «Гимназия № 6», Чувашская Республика , Новочебоксарск г, Зеленый б-р, дом № 26</t>
  </si>
  <si>
    <t>МБОУ «Средняя общеобразовательная  школа № 8», Чувашская Республика, Новочебоксарск г, Солнечная ул, дом № 14</t>
  </si>
  <si>
    <t>МБОУ «Средняя общеобразовательная школа № 9»,Чувашская Республика,  г.Новочебоксарск
Зеленый б-р, дом № 3</t>
  </si>
  <si>
    <t>МБОУ "Новочебоксарский кадетский лицей имени Героя Советского Союза Кузнецова М.М.", Чувашская Респблика,  г.Новочебоксарск,
ул.Парковая, дом № 7</t>
  </si>
  <si>
    <t>МБОУ "Средняя общеобразовательная школа № 11 с углубленным изучением отдельных предметов", Чувашская Республика, г.Новочебоксарск,
Силикатная ул, дом № 18</t>
  </si>
  <si>
    <t>МБОУ «Средняя общеобразовательная школа № 12», Чувашская Республика, г.Новочебоксарск, Ельниковский проезд, дом № 6</t>
  </si>
  <si>
    <t>МБОУ "Средняя общеобразовательная школа № 13", Чувашская Республики, г.Новочебоксарск, ул.Первомайская, д № 45</t>
  </si>
  <si>
    <t>МБОУ "Средняя общеобразовательная школа № 14 с углубленным изучением предметов естественно-математического цикла", Чувашская Республика, г.Новочебоксарск, ул.Семенова, д № 25</t>
  </si>
  <si>
    <t>МБОУ "Средняя общеобразовательная школа № 16" ул.Семенова, д № 25а</t>
  </si>
  <si>
    <t>МБОУ «Средняя общеобразовательная школа № 17» Чувашская Республика, г.Новочебоксарск, ул.Первомайская, дом № 30</t>
  </si>
  <si>
    <t>МБОУ "Лицей № 18" Чувашская Республика, г.Новочебоксарск, ул.Первомайская, дом № 55</t>
  </si>
  <si>
    <t>МБОУ «Средняя общеобразовательная школа № 19» Чувашская Республика, г.Новочебоксарск, ул.Воинов-Интернационалистов, дом № 9</t>
  </si>
  <si>
    <t>МБОУ "Средняя общеобразовательная школа № 20 им. Васьлея Митты с углубленным изучением отдельных предметов" Чувашская Республика, г.Новочебоксарск, ул.10 Пятилетки, дом № 41</t>
  </si>
  <si>
    <t>МБОУ «Вечерняя (сменная) общеобразовательная школа №1» Чувашская Республика, г.Новочебоксарск, Б.Зеленый, дом. 3</t>
  </si>
  <si>
    <t>МБОУДО «Центр развития творчества детей и юношества имени Анатолия Ивановича Андрианова» г. Новочебоксарск,ул. Советская, д. 41</t>
  </si>
  <si>
    <t>МАО «Детский оздоровительно-образовательный лагерь «Звездочка» Чувашская Республика - Чувашия, Новочебоксарск г, Винокурова ул, дом № 14</t>
  </si>
  <si>
    <t>МБУ «Центр мониторинга образования и психолого-педагогического сопровождения» Чувашская Республика, город Новочебоксарск, ул. Коммунистическая, д.2</t>
  </si>
  <si>
    <t>МБУ ДО "ДЮСШ №1" Чувашская Республика - Чувашия, Новочебоксарск г, Пионерская ул, дом № 1</t>
  </si>
  <si>
    <t>МБОУ ДО "ДЮСШ № 2" г. Новочебоксарск,ул. Солнечная, д. 14а</t>
  </si>
  <si>
    <t>МБОУ ДО "Детская школа искусств", Чувашская Республика, г. Новочебоксарск, ул. Советская, д. 43</t>
  </si>
  <si>
    <t>МБОУ ДО "Детская музыкальная школа", Чувашская Республика,  г. Новочебоксарск, ул. Пионерская, д. 3</t>
  </si>
  <si>
    <t>МБОУ ДО "Детская художественная школа", Чувашская Республика, город Новочебоксарск,  проезд Ельниковский, 5а.</t>
  </si>
  <si>
    <t>МБУ "Библиотека", Чувашская Республика, город Новочебоксарск, Солнечная улица, 19</t>
  </si>
  <si>
    <t>МБУ "Историко-художественный музейный комплекс",  Чувашская Республика, г. Новочебоксарск, бульвар Гидростроителей, 4</t>
  </si>
  <si>
    <t>МБУ "ЦФБО", Чувашская Республика г. Новочебоксарск ул. Коммунистическая, 2</t>
  </si>
  <si>
    <t>АУ "Ельниковская роща" г.Новочебоксарска Чувашская Республика - Чувашия, Новочебоксарск г, Советская ул, дом № 46</t>
  </si>
  <si>
    <t>МБУ  "АГУ г. Новочебоксарска", Чувашская Республика - Чувашия, город Новочебоксарск, Комсомольская улица, 4а</t>
  </si>
  <si>
    <t xml:space="preserve">АО «Доркомсервис», Чувашская Республика, г. Новочебоксарск, Коммунальная ул., 6
</t>
  </si>
  <si>
    <t xml:space="preserve">МУП «Коммунальные сети г. Новочебоксарска», Чувашская Республика, г.Новочебоксарск, ул.Коммунальная, 8. </t>
  </si>
  <si>
    <t>ООО «Ремжиллюкс», Чувашская Республика - Чувашия, город Новочебоксарск, Ж.Крутовой улица, дом 7а</t>
  </si>
  <si>
    <t>Новочебоксарское МУП троллейбусного транспорта, Чувашская Республика - Чувашия, город Новочебоксарск, Промышленная улица, 58</t>
  </si>
  <si>
    <t>ООО «Ремэкс-плюс», Чувашская Республика - Чувашия, город Новочебоксарск, улица Семенова, дом 15</t>
  </si>
  <si>
    <t>ООО «Уют», Чувашская Республика - Чувашия, город Новочебоксарск, улица Винокурова, дом 125</t>
  </si>
  <si>
    <t>ООО «Бодрость», Чувашская Республика - Чувашия, город Новочебоксарск, Молодежная улица, 20</t>
  </si>
  <si>
    <t>АО «Чувашская медицинская страховая компания», Чувашская Республика,
г. Новочебоксарск, ул. Комсомольская, 21</t>
  </si>
  <si>
    <t>МАОУ "Средняя общеобразовательная школа  №9" г. Канаш</t>
  </si>
  <si>
    <t>МАОУ "СОШ № 11 им. И. А. Кабалина" г. Канаш</t>
  </si>
  <si>
    <t>МБДОУ "Детский сад №211"города Чебоксары Чувашской Республики</t>
  </si>
  <si>
    <t xml:space="preserve">  МБОУ "Кадетская школа" г. Чебоксары, ул. Гражданская, д.50</t>
  </si>
  <si>
    <t xml:space="preserve">МКУ «Центр финансового и хозяйственного обеспечения  Урмарского района», 429400, Чувашская Республика, Урмарский район, п. Урмары, ул. Чапаева, д.2, ул. Мира, д.5. </t>
  </si>
  <si>
    <t>Муниципальное бюджетное общеобразовательное  учреждение «Верхнеачакская средняя общеобразовательная школа имени А.П. Айдак» Ядринского района Чувашской Республики, 429079, Чувашская Республика, Ядринский район, д. Верхние Ачаки, ул. Ленина, дом 38 «а», 8 (835 47) 60 3 42,  Яжейкина Татьяна Анатольевна</t>
  </si>
  <si>
    <t>Бюджетное учреждение Чувашской Республики дополнительного образования "Спортивная школа олимпийского резерва № 1 имени олимпийской чемпионки В.Егоровой"
Чувашской Республики, г. Чебоксары, ул. Шевченко, 2 а</t>
  </si>
  <si>
    <t>Бюджетное учреждение Чувашской Республики дополнительного образования "Спортивная школа олимпийского резерва № 2", г. Чебоксры, ул. Пристанционная, д. 10а</t>
  </si>
  <si>
    <t>Автономное учреждение Чувашской Республики дополнительного образования "Спортивная школа олимпийского резерва № 3", г. Новочебоксарск, ул. Винокурова, 1 а</t>
  </si>
  <si>
    <t>Бюджетное учреждение Чувашской Республики дополнительного образования "Спортивная школа N 4", г. Новочебоксарск, ул. Ж.Крутовой, 1а</t>
  </si>
  <si>
    <t>Бюджетное учреждение Чувашской Республики дополнительного образования "Спортивная школа олимпийского резерва N 5 имени В.Н.Кочкова", г. Чебоксры, ул. Социалистическая, д.2 а</t>
  </si>
  <si>
    <t>Бюджетное учреждение Чувашской Республики дополнительного образования "Спортивная школа олимпийского резерва N 6", г. Чебоксары, ул. Т.Кривова,13а</t>
  </si>
  <si>
    <t>Бюджетное учреждение Чувашской Республики дополнительного образования "Спортивная школа олимпийского резерва N 7 имени В.Ярды", г. Чебоксары, Московский проспект, 38 В</t>
  </si>
  <si>
    <t>Бюджетное учреждение Чувашской Республики дополнительного образования "Спортивная школа олимпийского резерва N 8 имени олимпийской чемпионки Е.Николаевой", г. Чебоксары, Московский проспект, 54/2 кв.1</t>
  </si>
  <si>
    <t>Бюджетное учреждение Чувашской Республики дополнительного образования "Спортивная школа олимпийского резерва N 9 по плаванию", г. Чебоксары, ул. Чапаева, 15</t>
  </si>
  <si>
    <t>Автономное учреждение Чувашской Республики дополнительного образования "Спортивная школа олимпийского резерва N 10 имени А.И.Трофимова", г. Чебоксары, ул. Ленинградская, 32</t>
  </si>
  <si>
    <t>Бюджетное учреждение Чувашской Республики дополнительного образования "Спортивная школа N 11", г. Чебоксары, Канашское шоссе, зд.29</t>
  </si>
  <si>
    <t>Бюджетное учреждение Чувашской Республики дополнительного образования "Спортивная школа по футболу", г. Чебоксары, Чапаева, 17</t>
  </si>
  <si>
    <t>Бюджетное учреждение Чувашской Республики дополнительного образования "Спортивная школа по конному спорту" г. Новочебоксарск, ул. Советская, 48</t>
  </si>
  <si>
    <t xml:space="preserve"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Республики, Мариинско-Посадский район, с. Сотниково, ул. Полевая, д. 25 </t>
  </si>
  <si>
    <t>Автономное учреждение Чувашской Республики "Центр спортивной подготовки сборных команд Чувашской Республики имени А.Игнатьева" Министерства физической культуры и спорта Чувашской Республики, г. Чебоксары, ул. Чапаева д. 17</t>
  </si>
  <si>
    <t xml:space="preserve"> Автономное учреждение Чувашской Республики "Физкультурно-оздоровительный центр "Росинка" Министерства физической культуры и спорта Чувашской Республики,  Чебоксары, Заволжье, Московский район, 61, 62 квартал Акшкюльского лесничества</t>
  </si>
  <si>
    <t>деятельность по оказанию услуг в области бухгалткрского учета</t>
  </si>
  <si>
    <t>КУ «Специализированный Дом ребёнка «Малютка» Минобразования Чувашии, 428022, Чувашская Республика, г. Чебоксары, проспект Мира, д. 36а</t>
  </si>
  <si>
    <t xml:space="preserve">42 840,9 
</t>
  </si>
  <si>
    <t xml:space="preserve">Бюджетное учреждение Чувашской Республики "Мариинско-Посадское лесничество" Министерства природных ресурсов и экологии Чувашской Республики, 429570, Чувашская Республика, г. Мариинский Посад, ул. Николаева, д.99 </t>
  </si>
  <si>
    <t>Бюджетное учреждение Чувашской Республики "Опытное лесничество" Министерства природных ресурсов и экологии Чувашской Республики, 428000, Чувашская Республика, г. Чебоксары, ул. Дубравная, д. 1</t>
  </si>
  <si>
    <t>Бюджетное учреждение Чувашской Республики "Ядринское лесничество" Министерства природных ресурсов и экологии Чувашской Республики, 429061 Чувашская Республика, г. Ядрин, ул. К. Маркса, д.37</t>
  </si>
  <si>
    <t>Казенное учреждение Чувашской Республики "Лесная охрана" Министерства природных ресурсов и экологии Чувашской Республики,428006, г. Чебоксары, п. Лесной, д. 9</t>
  </si>
  <si>
    <t>Казенное учреждение Чувашской Республики "Гидроресурс" Министерства природных ресурсов и экологии Чувашской Республики, Чувашская Республика, с. Батырево, ул. Мичурина, д.72</t>
  </si>
  <si>
    <t>80.20 Деятельность систем обеспечения безопасности</t>
  </si>
  <si>
    <t>БУ «Алатырский комплексный центр социального обслуживания населения»  429820, Чувашская Республика, г. Алатырь, мкр. Стрелка,37</t>
  </si>
  <si>
    <t>АУ «Новочебоксарский комплексный центр социального обслуживания населения» ,429955, Чувашская Республика - Чувашия, Новочебоксарск г, Солнечная ул, 13/2</t>
  </si>
  <si>
    <t>БУ «Атратский дом-интернат» ,429841, Алатырский р-н, с.Атрать, ул.Лесная, д.1</t>
  </si>
  <si>
    <t>БУ «Шомиковский дом- интернат» , 429541,  Чувашская Республика - Чувашия, Моргаушский р-н, д.Шомиково, ул.Лесная, д.56</t>
  </si>
  <si>
    <t>КУ "Центр предоставления мер социальной поддержки" Министерства труда и социальной защиты Чувашской Республики,428003, Чувашская Республика - Чувашия, город Чебоксары, Московский пр-кт, д. 3 к. 1</t>
  </si>
  <si>
    <t>молодежная политика</t>
  </si>
  <si>
    <t xml:space="preserve">Автономное учреждение Чувашской Республики "Агентство по развитию туризма и индустрии гостеприимства Чувашской Республики" г. Чебоксары, пр-т Ленина, 12Б </t>
  </si>
  <si>
    <t xml:space="preserve">79.90.1 деятельность по предоставлению туристических информационных услуг </t>
  </si>
  <si>
    <t>МУП "ЖКХ Алатырского муниципального округа"</t>
  </si>
  <si>
    <t>МБОУ "Алтышевская средняя общеобразовательная школа"Алатырского муниципального округа, 429850, Чувашская Республика, Алатырский р-н, п.Алтышево, ул.Школьная, д.10-А</t>
  </si>
  <si>
    <t>МБОУ "Атратская средняя общеобразовательная школа" Алатырского муниципального округа, 429841 Чувашская Республика, Алатырский район, с. Атрать, ул. Щорса, д.11</t>
  </si>
  <si>
    <t>МБОУ "Ахматовская средняя общеобразовательная школа"Алатырского муниципального округа, 429816 Чувашская Республика, Алатырский район, с. Ахматово, ул. Ленина. д.44а</t>
  </si>
  <si>
    <t>МБОУ "Кувакинская средняя общеобразовательная школа"Алатырского муниципального округа, 429812 Чувашская Республика, Алатырский район, с. Кувакино, ул. Пролетарская, д. 21</t>
  </si>
  <si>
    <t>МБОУ "Новоайбесинская средняя общеобразовательная школа"Алатырского муниципального округа, 429808 Чувашская Республика, Алатырский район, с.Новые Айбеси, ул. Ленина, д.19</t>
  </si>
  <si>
    <t>МБОУ "Сойгинская средняя общеобразовательная школа"Алатырского муниципального округа, 429809 Чувашская Республика, Алатырский район, с. Сойгино, ул. Ленина, д.13</t>
  </si>
  <si>
    <t>МБОУ "Чуварлейская средняя общеобразовательная школа"Алатырского муниципального округа, 429810 Чувашская Республика, Алатырский район, с. Чуварлеи, ул. Николаева, д.2</t>
  </si>
  <si>
    <t>МБОУ "Староайбесинская средняя общеобразовательная школа" Алатырского муниципального округа, 429807 Чувашская Республика, Алатырский район, с. Старые Айбеси, ул. Школьная, д.5</t>
  </si>
  <si>
    <t>МБОУ "Алтышевская основная общеобразовательная школа"Алатырского муниципального округа, 429850 Чувашская Республика, Алатырский район, с. Алтышево, ул. Полевая, д.25а</t>
  </si>
  <si>
    <t>МБОУ "Стемасская основная общеобразовательная школа"Алатырского муниципального округа, 429802 Чувашская Республика, Алатырский район, с. Стемасы, ул.141 Стрелковой дивизии, д.8</t>
  </si>
  <si>
    <t>МАДОУ "Чуварлейский детский сад "Колокольчик"Алатырского муниципального округа , 429810 Чувашская Республика, Алатырский район, с.Чуварлей, ул. Ворошилова, д.  237</t>
  </si>
  <si>
    <t>МАУ ДО "Детско-юношеская спортивная школа" Алатырского муниципального округа,429841 Чувашская Республика, Алатырский район, с. Атрать, ул. Пролетарская, д.27 А</t>
  </si>
  <si>
    <t>деятельность в области спорта прочая</t>
  </si>
  <si>
    <t>МБУ "Архив Алатырского муниципального округа"429802, Чувашская Республика - Чувашия, Алатырский район, село Стемасы, ул. 141 Стрелковой Дивизии, д.8</t>
  </si>
  <si>
    <t>МБУК "Централизованная библиотечная  система" Алатырского муниципального округа Чувашской Республики, 429802, Чувашская Республика - Чувашия, Алатырский район, поселок Восход, ул. Ленина, д. 10</t>
  </si>
  <si>
    <t>МБУК "Централизованная клубная система" Алатырского муниципального округа Чувашской Республики, 429810, Чувашская Республика, Алатырский район, ул. Ворошилова, д.144</t>
  </si>
  <si>
    <t>УБРТ администрации Алатырского муниципального округа Чувашской Республики, 429802, Чувашская Республика - Чувашия, Алатырский р-н, с Стемасы, ул Ленина, д. 122</t>
  </si>
  <si>
    <t>Деятельность органов местного самоуправления муниципальных округов </t>
  </si>
  <si>
    <t xml:space="preserve">     Автономное учреждение "Бизнес-инкубатор по поддержке малого предпринимательства и содействию занятости населения" Батыревского муниципального округа Чувашской Республики, 429350, Чувашская Республика, с. Батырево, пр. Ленина, дом 16</t>
  </si>
  <si>
    <t xml:space="preserve">     Автономное учреждение "Централизованная клубная система" Батыревского муниципального округа Чувашской Республики, 429350,Чувашская Республика,Батыревский р-н,с.Батырево,ул.Советская,д.6</t>
  </si>
  <si>
    <t xml:space="preserve">     Бюджетное учреждение культуры Батыревский районный историко-этнографический музей "Хлеб" Батыревского муниципального округа Чувашской Республики, 429350,  Чувашская Республика, Батыревский р-н, с. Батырево, пр-т Ленина, д. 21</t>
  </si>
  <si>
    <t xml:space="preserve">     Муниципальное автономное дошкольное образовательное учреждение "Батыревский детский сад "Сказка" Батыревского муниципального округа Чувашской Республики, 429350, Чувашская Республика, Батыревский район, с. Батырево, пр. Ленина, д. 22</t>
  </si>
  <si>
    <t xml:space="preserve">     Муниципальное автономное дошкольное образовательное учреждение "Шыгырданский детский сад "Сандугач" Батыревского муниципального округа Чувашской Республики, 429362, Чувашская Республика, Батыревский район, с. Шыгырдан, ул. Наримана, д. 91 А</t>
  </si>
  <si>
    <t xml:space="preserve">     Муниципальное автономное общеобразовательное учреждение "Сугутская средняя общеобразовательная школа" Батыревского муниципального округа Чувашской Республики, 429356, Чувашская Республика, Батыревский район, д.Сугуты, ул.Советская, д.2</t>
  </si>
  <si>
    <t xml:space="preserve">     Муниципальное автономное общеобразовательное учреждение "Татарско-Сугутская средняя общеобразовательная школа" Батыревского муниципального округа Чувашской Республики, 429357, Чувашская Республика, Батыревский район, д. Татарские-Сугуты, улица Школьная, д.22</t>
  </si>
  <si>
    <t xml:space="preserve">     Муниципальное автономное общеобразовательное учреждение "Шыгырданская средняя общеобразовательная школа имени профессора Э.З.Феизова" Батыревского муниципального округа Чувашской Республики, 429360, Чувашская Республика, Батыревский район, с. Шыгырдан, ул. Ленина, д.58</t>
  </si>
  <si>
    <t xml:space="preserve">     Муниципальное автономное учреждение дополнительного образования "Спортивная школа "Паттар" Батыревского муниципального округа Чувашской Республики, 429350, Чувашская Республика, Батыревский район, с. Батвырево, ул. Гагарина, д.17</t>
  </si>
  <si>
    <t xml:space="preserve">     Муниципальное бюджетное дошкольное образовательное учреждение "Батыревский детский сад "Василек" Батыревского муниципального округа Чувашской Республики, 429350, Чувашская Республика, Батыревский район, с. Батырево, ул .Мичурина , д.25 "А"</t>
  </si>
  <si>
    <t xml:space="preserve">     Муниципальное бюджетное дошкольное образовательное учреждение "Батыревский детский сад "Солнышко" Батыревского муниципального округа Чувашской Республики, 429350, Чувашская Республика, Батыревский район, с. Батырево, ул. Мичурина, д.20</t>
  </si>
  <si>
    <t xml:space="preserve">     Муниципальное бюджетное дошкольное образовательное учреждение "Батыревский детский сад "Центральный"  Батыревского муниципального округа Чувашской Республики, 429350, Чувашская Республика, Батыревский район, с. Батырево,  проспект Ленина, д.4</t>
  </si>
  <si>
    <t xml:space="preserve">     Муниципальное бюджетное дошкольное образовательное учреждение "Новоахпердинский детский сад "Сеспель"  Батыревского муниципального округа Чувашской Республики, 429353, Чувашская Республика, Батыревский район, с.Новое Ахпердино, ул. Школьная, д.16</t>
  </si>
  <si>
    <t xml:space="preserve">     Муниципальное бюджетное дошкольное образовательное учреждение "Новокотяковский детский сад им. А.Т.Краснова" Батыревского муниципального округа Чувашской Республики, 429372, Чувашская Республика, Батыревский район, д. Новое Котяково, ул. Николая Кошкина, дом 35</t>
  </si>
  <si>
    <t xml:space="preserve">     Муниципальное бюджетное дошкольное образовательное учреждение "Первомайский детский сад "Шусам"  Батыревского муниципального округа Чувашской Республики, 429364, Чувашская Республика, Батыревский район, с.Первомайское, ул .Кирова, д.71</t>
  </si>
  <si>
    <t xml:space="preserve">     Муниципальное бюджетное дошкольное образовательное учреждение "Сугутский детский сад "Родник" Батыревского муниципального округа Чувашской Республики, 429356, Чувашская Республика, Батыревский район, с. Сугуты, ул. Советская, д.6</t>
  </si>
  <si>
    <t xml:space="preserve">     Муниципальное бюджетное дошкольное образовательное учреждение "Тарханский детский сад "Сеспель" Батыревского муниципального округа Чувашской Республики, 429362, Чувашская Республика, Батыревский район, с. Тарханы, ул. Центральная, д.34</t>
  </si>
  <si>
    <t xml:space="preserve">     Муниципальное бюджетное дошкольное образовательное учреждение "Шыгырданский детский сад "Ромашка" Батыревского муниципального округа Чувашской Республики, 429360, Чувашская Республика, Батыревский район, с.Шыгырданы, ул. Ленина, д.35</t>
  </si>
  <si>
    <t xml:space="preserve">     Муниципальное бюджетное общеобразовательное учреждение "Алманчиковская основная общеобразовательная школа" Батыревского муниципального округа Чувашской Республики, 429368, Чувашская Республика, Батыревский район, с. Алманчиково, ул. Ленина , д.20а</t>
  </si>
  <si>
    <t xml:space="preserve">     Муниципальное бюджетное общеобразовательное учреждение "Балабаш-Баишевская средняя общеобразовательная школа" Батыревского муниципального округа Чувашской Республики, 429366, Чувашская Республика, Батыревский район, с.Балабаш-Баишево, ул. Аптечная, д.50</t>
  </si>
  <si>
    <t xml:space="preserve">     Муниципальное бюджетное общеобразовательное учреждение "Батыревская вечерняя (сменная) средняя общеобразовательная школа" Батыревского муниципального округа Чувашской Республики, 429350 Чувашская Республика, Батыревский район,с.Батырево, проспект Ленина, д.18</t>
  </si>
  <si>
    <t xml:space="preserve">     Муниципальное бюджетное общеобразовательное учреждение "Батыревская средняя общеобразовательная школа №1" Батыревского муниципального округа Чувашской Республики, 429350, Чувашская Республика, Батыревский р-н, с.Батырево, пр.Ленина, д.30</t>
  </si>
  <si>
    <t xml:space="preserve">     Муниципальное бюджетное общеобразовательное учреждение "Батыревская средняя общеобразовательная школа №2" Батыревского муниципального округа Чувашской Республики, 429350,Чувашская Республика,Батыревский р-н,с.Батырево, ул. А.П.Табакова, д. 11</t>
  </si>
  <si>
    <t xml:space="preserve">     Муниципальное бюджетное общеобразовательное учреждение "Бахтигильдинская основная общеобразовательная школа" Батыревского муниципального округа Чувашской Республики, 429365, Чувашская Республика, Батыревский район, д. Бахтигильдино, ул. Школьная, д.37</t>
  </si>
  <si>
    <t xml:space="preserve">     Муниципальное бюджетное общеобразовательное учреждение "Большечеменевская средняя общеобразовательная школа" Батыревского муниципального округа Чувашской Республики, 429363, Чувашская Республика, Батыревский район, с.Большое Чеменево, ул.Центральная, д.6</t>
  </si>
  <si>
    <t xml:space="preserve">     Муниципальное бюджетное общеобразовательное учреждение "Долгоостровская средняя общеобразовательная школа" Батыревского муниципального округа Чувашской Республики, 429372, Чувашская Республика, Батыревский р-н, д.Долгий Остров, ул.Школьная, д.3</t>
  </si>
  <si>
    <t xml:space="preserve">     Муниципальное бюджетное общеобразовательное учреждение "Новоахпердинская основная общеобразовательная школа" Батыревского муниципального округа Чувашской Республики</t>
  </si>
  <si>
    <t xml:space="preserve">     Муниципальное бюджетное общеобразовательное учреждение "Норваш Шигалинская средняя общеобразовательная школа" Батыревского муниципального округа Чувашской Республики, 429361, Чувашская Республика, Батыревский район, с.Норваш Шигали, ул. Молодцыгина, д.59</t>
  </si>
  <si>
    <t xml:space="preserve">     Муниципальное бюджетное общеобразовательное учреждение "Первомайская средняя общеобразовательная школа имени Васлeя Митты" Батыревского муниципального округа Чувашской Республики, 429364, Чувашская Республика, Батыревский район, с.Первомайское, ул. Кирова, д.71</t>
  </si>
  <si>
    <t xml:space="preserve">     Муниципальное бюджетное общеобразовательное учреждение "Полевобикшикская средняя общеобразовательная школа" Батыревского муниципального округа Чувашской Республики, 429371,Чувашская Республика, Батыревский район, д.Полевын Бикшики, ул.Ф. Камалетдинова, д.1</t>
  </si>
  <si>
    <t xml:space="preserve">     Муниципальное бюджетное общеобразовательное учреждение "Староахпердинская основная общеобразовательная школа" Батыревского муниципального округа Чувашской Республики, 429354, Чувашская Республика, Батыревский район, д.Старое Ахпердино, ул. Калинина, д.1</t>
  </si>
  <si>
    <t xml:space="preserve">     Муниципальное бюджетное общеобразовательное учреждение "Тарханская средняя общеобразовательная школа" Батыревского муниципального округа Чувашской Республики, 429362, Чувашская Республика, Батыревский район, с.Тарханы, ул.Школьная, д.1</t>
  </si>
  <si>
    <t xml:space="preserve">     Муниципальное бюджетное общеобразовательное учреждение "Тойсинская средняя общеобразовательная школа" Батыревского муниципального округа Чувашской Республики, 429354, Чувашская Республика, Батыревский район, с.Тойси, ул. Школьная, д.5</t>
  </si>
  <si>
    <t xml:space="preserve">     Муниципальное бюджетное общеобразовательное учреждение "Шаймурзинская основная общеобразовательная школа имени Г.Айги" Батыревского муниципального округа Чувашской Республики, 429367, Чувашская Республика, Батыревский район, д.Шаймурзино, ул. Николаева, д.1</t>
  </si>
  <si>
    <t xml:space="preserve">     Муниципальное бюджетное общеобразовательное учреждение "Шыгырданская средняя общеобразовательная школа №1" Батыревского муниципального округа Чувашской Республики, 429360, Чувашская Республика, Батыревский район, с. Шыгырдан, ул. Наримана, д.78</t>
  </si>
  <si>
    <t xml:space="preserve">     Муниципальное бюджетное учреждение "Архив Батыревcкого муниципального округа Чувашской Республики", 429350,  Чувашская Республика, Батыревский р-н, с. Батырево, пр-т Ленина, д. 18</t>
  </si>
  <si>
    <t xml:space="preserve">     Муниципальное бюджетное учреждение дополнительного образования "Батыревская детская школа искусств" Батыревского муниципального округа Чувашской Республики, 429350,  Чувашская Республика, Батыревский р-н, с. Батырево, пр-т Ленина, д. 12</t>
  </si>
  <si>
    <t xml:space="preserve">     Муниципальное бюджетное учреждение дополнительного образования "Дом детского творчества" Батыревского муниципального округа Чувашской Республики, 429350, Чувашская Республика, Батыревский район, с. Батырево, проспект Ленина, д.18</t>
  </si>
  <si>
    <t xml:space="preserve">     Муниципальное бюджетное учреждение культуры "Централизованная библиотечная система" Батыревского муниципального округа Чувашской Республики, 429350,  Чувашская Республика, Батыревский р-н, с. Батырево, пр-т Ленина, д.20</t>
  </si>
  <si>
    <t xml:space="preserve">АУ ДО "ДОЛ Космонавт" им. А.Г. Николаева" им. А.Г. Николаева" Канашского муниципального округа Чувашской Республики
</t>
  </si>
  <si>
    <t>АВТОНОМНОЕ УЧРЕЖДЕНИЕ ДОПОЛНИТЕЛЬНОГО ОБРАЗОВАНИЯ "СПОРТИВНАЯ ШКОЛА "ИМПУЛЬС" КАНАШСКОГО МУНИЦИПАЛЬНОГО ОКРУГА ЧУВАШСКОЙ РЕСПУБЛИКИ</t>
  </si>
  <si>
    <t>МБДОУ "Атнашевский детский сад "Солнышко" Канашского муниципального округа ЧР</t>
  </si>
  <si>
    <t>Муниципальное бюджетное дошкольное образовательное учреждение "Байгильдинский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</si>
  <si>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"Большебикшихский детский сад "Надежда" Канашского муниципального округа Чувашской Республики</t>
  </si>
  <si>
    <t>Муниципальное бюджетное дошкольное образовательное учреждение "Вутабосинский детский сад "Колокольчик" Канашского муниципального округа Чувашской Республики</t>
  </si>
  <si>
    <t>Муниципальное бюджетное дошкольное образовательное учреждение "Караклинский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</si>
  <si>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«Кошноруйский детский сад «Ромашка» Канашского муниципального округа Чувашской Республики</t>
  </si>
  <si>
    <t>Муниципальное бюджетное дошкольное образовательное учреждение" Малобикшихский детский сад "Солнышко" Канашского муниципального округа Чувашской Республикии</t>
  </si>
  <si>
    <t>Муниципальное бюджетное дошкольное образовательное учреждение "Оженарский детский сад "Радуга" Канашского муниципального округа Чувашской Республики</t>
  </si>
  <si>
    <t>МУНИЦИПАЛЬНОЕ БЮДЖЕТНОЕ ДОШКОЛЬНОЕ ОБРАЗОВАТЕЛЬНОЕ УЧРЕЖДЕНИЕ "СРЕДНЕКИБЕЧСКИЙ ДЕТСКИЙ САД "ГНОМИК" КАНАШСКОГО МУНИЦИПАЛЬНОГО ОКРУГА ЧУВАШСКОЙ РЕСПУБЛИКИ</t>
  </si>
  <si>
    <t>Муниципальное бюджетное дошкольное образовательное учреждение "Среднетатмышский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</si>
  <si>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"Тобурдановский детский сад "Березка" Канашского муниципального округа Чувашской Республики</t>
  </si>
  <si>
    <t>Муниципальное бюджетное дошкольное образовательное учреждение "Ухманский детский сад "Рябинушка" Канашского муниципального округа Чувашской Республики</t>
  </si>
  <si>
    <t>Муниципальное автономное дошкольное образовательное учреждение "Шихазанский детский сад №1 "Искорка" Канашского муниципального округа Чувашской Республики</t>
  </si>
  <si>
    <t>Муниципальное бюджетное дошкольное образовательное учреждение "Янгличский детский сад "Перепелочка" Канашского муниципального округа Чувашской Республики</t>
  </si>
  <si>
    <t>АВТОНОМНОЕ УЧРЕЖДЕНИЕ ДОПОЛНИТЕЛЬНОГО ОБРАЗОВАНИЯ "СПОРТИВНАЯ ШКОЛА ИМ. Г.Н. СМИРНОВА" КАНАШСКОГО МУНИЦИПАЛЬНОГО ОКРУГА ЧУВАШСКОЙ РЕСПУБЛИКИ</t>
  </si>
  <si>
    <t>Муниципальное бюджетное учреждение дополнительного образования "Детская школа искусств" Канашского муниципального округа Чувашской Республики</t>
  </si>
  <si>
    <t>Муниципальное бюджетное общеобразовательное учреждение "Атнашевская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</si>
  <si>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"Ачакасинкая основная общеобразовательная школа имени Героя Советского Союза А.П. Петрова" Канашского муниципального округа Чувашской Республики</t>
  </si>
  <si>
    <t>МБОУ "Байгильдинская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</si>
  <si>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"Большебикшихская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</si>
  <si>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"Вутабосинская СОШ" Канашского муниципального округа Чувашской Республики</t>
  </si>
  <si>
    <t>Муниципальное бюджетное общеобразовательное учреждение «Караклинская средняя общеобразовательная школа» Канашского муниципального округа Чувашской Республики</t>
  </si>
  <si>
    <t>Муниципальное бюджетное общеобразовательное учреждение "Кармамейская основная общеобразовательная школа" Канашского муниципального округа Чувашкой Республики</t>
  </si>
  <si>
    <t>Муниципальное бюджетное общеобразовательное учреждение "Малобикшихская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</si>
  <si>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"Малокибечская основная общеобразовательная школа имени Алексея Яковлевича Яковлева" Канашского муниципального округа Чувашской Республики</t>
  </si>
  <si>
    <t xml:space="preserve">МБОУ "Напольнокотякская СОШ" Канашского Муниципального округа Чувашской Республики </t>
  </si>
  <si>
    <t>МБОУ "Новоурюмовская основная общеобразовательная школа" Канашского муниципального округа Чувашской Республики</t>
  </si>
  <si>
    <t>Муниципальное бюджетное образовательное учреждение "Новочелкасинская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</si>
  <si>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"Сеспельская средняя общеобразовательная школа" Канашского муниципального округа Чувашской Республики</t>
  </si>
  <si>
    <t xml:space="preserve">МБОУ "Среднекибечская СОШ" Канашского Муниципального округа Чувашской Республики </t>
  </si>
  <si>
    <t>МАОУ "СРЕДНЕТАТМЫШСКАЯ СОШ" КАНАШСКОГО МУНИЦИПАЛЬНОГО ОКРУГА ЧУВАШСКОЙ РЕСПУБЛИКИ</t>
  </si>
  <si>
    <t>МБОУ "СУГАЙКАСИНСКАЯ ООШ" КАНАШСКОГО МУНИЦИПАЛЬНОГО ОКРУГА ЧУВАШСКОЙ РЕСПУБЛИКИ</t>
  </si>
  <si>
    <t xml:space="preserve">Муниципальное бюджетное общеобразовательное учреждение "Тобурдановская средняя общеобразовательная школа имени Анатолия Ивановича Миттова" Канашского муниципального округа Чувашской Республики
</t>
  </si>
  <si>
    <t>Муниципальное бюджетное общеобразовательное учреждение "Ухманская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</si>
  <si>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 Хучельская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</si>
  <si>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"Чагасьская средняя общеобразовательная  школа имени Михаила Викторовича Серова" Канашского района Чувашской Республики</t>
  </si>
  <si>
    <t>МУНИЦИПАЛЬНОЕ БЮДЖЕТНОЕ ОБЩЕОБРАЗОВАТЕЛЬНОЕ УЧРЕЖДЕНИЕ "ШАКУЛОВСКАЯ ОСНОВНАЯ ОБЩЕОБРАЗОВАТЕЛЬНАЯ ШКОЛА" КАНАШСКОГО МУНИЦИПАЛЬНОГО ОКРУГА ЧУВАШСКОЙ РЕСПУБЛИКИ</t>
  </si>
  <si>
    <t>МБОУ "Шальтямская ООШ им.Е.Анисимова"
Канашского муниципального округа Чувашской Республики</t>
  </si>
  <si>
    <t>Муниципальное бюджетное общеобразовательное учреждение "Шибылгинская средняя общеобразовательная школа" Канашского муниципального округа Чувашской Республики</t>
  </si>
  <si>
    <t xml:space="preserve">Муниципальное автономное общеобразовательное учреждение "Шихазанская средняя общеобразовательная школа имени М. Сеспеля" Канашского муниципального округа Чувашской Республики
</t>
  </si>
  <si>
    <t>Муниципальное бюджетное общеобразовательное учреждение "Шоркасинская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</si>
  <si>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"Ямашевская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</si>
  <si>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«Янгличская средняя общеобразовательная школа имени Героя Российской Федерации Николая Федоровича Гаврилова» Канашского муниципального округа Чувашской Республики</t>
  </si>
  <si>
    <t xml:space="preserve">Муниципальное бюджетное общеобразовательное учреждение "Верхнеяндобинская начальная школа-детский сад "Яндобинка" Канашского муниципального округа Чувашской Республики
</t>
  </si>
  <si>
    <t>МБУ культуры "Централизованная клубная система" Канашского муниципального округа Чувашской Республики</t>
  </si>
  <si>
    <t>МБУ культуры "Централизованная библиотечная система" Канашского муниципального округа Чувашской Республики</t>
  </si>
  <si>
    <t>МКУ "Центр финансового и хозяйственного обеспечения" Канашского муниципального округа Чувашской Республики"</t>
  </si>
  <si>
    <t>Управление образования администрации Канашского муниципального округа Чувашской Республики</t>
  </si>
  <si>
    <t>Финансовый отдел администрации Канашского муниицпального округа Чувашской Республики</t>
  </si>
  <si>
    <t>МАУК  «Централизованная клубная система» Козловского муниципального округа Чувашской Республики</t>
  </si>
  <si>
    <t>услуги культуры</t>
  </si>
  <si>
    <t xml:space="preserve">МАУК «Централизованная система библиотечного и архивного дела» Козловского муниципального округа Чувашской Республики
</t>
  </si>
  <si>
    <t>библиотечное обслуживание, архивное дело</t>
  </si>
  <si>
    <t>МБУ ДО "Козловская ДШИ" Козловского муниципального округа Чувашской Республики</t>
  </si>
  <si>
    <t xml:space="preserve">АУ ДО «Спортивная школа Атал» Козловского муниципального округа Чувашской Республики </t>
  </si>
  <si>
    <t>МАДОУ детский сад «Лейсан»</t>
  </si>
  <si>
    <t>МАОУ «Полевояушская СОШ»</t>
  </si>
  <si>
    <t>МАУ ДО СШ «Кетне»</t>
  </si>
  <si>
    <t>МБУК «ЦБС» Комсомольского МО</t>
  </si>
  <si>
    <t>АУ «ЦКС» Комсомольского МО</t>
  </si>
  <si>
    <t xml:space="preserve">МБОУ «Атнарская средняя общеобразовательная школа»   Красночетайского муниципального округа Чувашской Республики, Чувашская Республика, Красночетайский район,
с. Атнары, ул. Молодежная,  д.40а
</t>
  </si>
  <si>
    <t xml:space="preserve">МБОУ «Большеатменская средняя общеобразовательная школа»   Красночетайского муниципального округа Чувашской РеспубликиЧувашская Республика,
Красночетайский район, д. Большие Атмени, ул. Речная, д. 10
</t>
  </si>
  <si>
    <t xml:space="preserve">МБОУ «Красночетайская средняя общеобразовательная школа» Красночетайского муниципального округа Чувашской РеспубликиЧувашская Республика, Красночетайский район, с. Красные Четаи, пл. Победы, д.3
</t>
  </si>
  <si>
    <t xml:space="preserve">МБОУ «Новоатайская средняя общеобразовательная школа» Красночетайского муниципального округа Чувашской Республики, Чувашская Республика,
Красночетайский район, д. Новые Атаи, ул. Школьная, д. 13
</t>
  </si>
  <si>
    <t xml:space="preserve">Общеобразовательное учреждение «Питеркинская средняя общеобразовательная школа»    Красночетайского муниципальнго округа Чувашской Республики, Чувашская Республика, Красночетайский район, д. Питеркино, ул. Школьная, д.4
</t>
  </si>
  <si>
    <t xml:space="preserve">МБОУ «Верхнеаккозинская основная общеобразовательная школа»  Красночетайского муниципального округа Чувашской Республики, Чувашская Республика,
Красночетайский район, Верхнее Аккозино, ул. Ленина,  д. 6
</t>
  </si>
  <si>
    <t xml:space="preserve">МБОУ «Мижеркасинская основная общеобразовательная школа»  Красночетайского муниципального округа Чувашской Республики, Чувашская Республика, Красночетайский район,  с. Мижеркасы, ул., Октябрьская д.1
</t>
  </si>
  <si>
    <t xml:space="preserve">МБОУ «Хозанкинская основная общеобразовательная школа»  Красночетайского муниципального округа Чувашской Республики, Чувашская Республика,
Красночетайский район, д. Хозанкино, ул. Центральная, д.43А
</t>
  </si>
  <si>
    <t xml:space="preserve">МБОУ «Шолинская основная общеобразовательная школа»  Красночетайского муниципального округа Чувашской Республики ,Чувашская Республика, Красночетайский район,
д. Шоля, улица Центральная, д.103
</t>
  </si>
  <si>
    <t xml:space="preserve">МБДОУ «Детский сад 
«Колосок» Красночетайского муниципального округа Чувашской Республики, Чувашская Республика, Красночетайский район, с. Атнары, ул. Молодежная,  д.40а
</t>
  </si>
  <si>
    <t xml:space="preserve">МБДОУ  «Детский сад «Ромашка» Красночетайского муниципального округа Чувашской Республики ,Чувашская Республика, Красночетайский район,  с. Баймашкино, ул. Школьная, д. 145а
</t>
  </si>
  <si>
    <t xml:space="preserve">МБДОУ  «Детский сад «Рябинушка» Красночетайского муниципального округа Чувашской Республики, Чувашская Республика, Красночетайский район,с. Красные Четаи,
ул.Новая, д.37
</t>
  </si>
  <si>
    <t xml:space="preserve">МАДОУ «Детский сад «Солнышко» Красночетайского муниципального округа Чувашской Республики, Чувашская Республика, Красночетайский район, с. Красные Четаи, ул. Ленина, д.4
</t>
  </si>
  <si>
    <t>МБУДО  «Дом детского   творчества» Красночетайского муниципального округа Чувашской Республики, Чувашская Республика, с. Красные Четаи, пл. Победы, д. 9</t>
  </si>
  <si>
    <t>МАУ ДО "Спортивная школа "Хастар" Красночетайского муниципального округа Чувашской Республики, Чувашская Республика, Красночетайский район, с. Красные Четаи, ул. Новая, дом № 61</t>
  </si>
  <si>
    <t>Автономное учреждение  «Централизованная клубная система " Красночетайского муниципального округа Чувашской Республики , Чувашская Республика, с.Красные Четаи, пл.Победы,д.9</t>
  </si>
  <si>
    <t xml:space="preserve"> предоставление услуг в сфере культуры</t>
  </si>
  <si>
    <t>Муниципальное бюджетное учреждение культуры "Централизованная библиотечная система" Красночетайского муниципального округа Чувашской Республики, Чувашская Республика, с.Красные Четаи, пл.Победы,д.9</t>
  </si>
  <si>
    <t>предоставление библиотечных услуг</t>
  </si>
  <si>
    <t>МБУК "КНМ Человек и Природа им.Валериана Толстова-Атнарского" Красночетайского муниципального округа Чувашской Республики, Чувашская Республика, Красночетайский район, с.Красные Четаи, ул.Советская, дом 5А</t>
  </si>
  <si>
    <t>МАУДО "Красночетайская ДШИ" Красночетайского муниципального округа Чувашской Республики Чувашская Республика, Красночетайский район, с.Красные Четаи, ул.Новая, дом 61</t>
  </si>
  <si>
    <t>МУП ЖКУ "Мариинский" Мариинско-Посадского муниципального округа ЧР,   429570, Чувашская Республика, г.Мариинский Посад, ул. Советская, д.3</t>
  </si>
  <si>
    <t>МУП ЖКУ "Шоршелы" Мариинско-Посадского муниципального округа ЧР, 429584, Чувашская Республика, Мариинско-Посадский район, с. Шоршелы, ул. 30 лет Победы, д.18</t>
  </si>
  <si>
    <t xml:space="preserve">МБОУ «Средняя  общеобразовательная школа имени К.Д. Ушинского» г.Мариинский Посад, 429572, Чувашская Республика, г.Мариинский Посад, ул.Ломоносова, д.9  </t>
  </si>
  <si>
    <t>МБОУ «Октябрьская средняя общеобразовательная школа» Мариинско-Посадского муниципального округа ЧР,  429560, Чувашская Республика, Мариинско-Посадский район, с.Октябрьское, ул.Кушникова, д.2</t>
  </si>
  <si>
    <t xml:space="preserve">МБОУ "Перво-Чурашевская средняя общеобразовательная школа" Мариинско-Посадского муниципального округа ЧР, 429562, Чувашская Республика, Мариинско-Посадский район, с.Первое Чурашево, ул.Школьная, д.5 </t>
  </si>
  <si>
    <t>МБОУ "Приволжская оснавная общеобразовательная школа" Мариинско-Посадского муниципального округа ЧР, 429573, Чувашская Республика, г.Мариинский Посад, ул.Чкалова, д.61 "б"</t>
  </si>
  <si>
    <t>МБОУ "Сутчевская средняя общеобразовательная школа" Мариинско-Посадского муниципального округа ЧР",  429578, Чувашская Республика, Мариинско-Посадский район, д.Сутчево, ул.Новая, д.20</t>
  </si>
  <si>
    <t>МБОУ "Шоршелская средняя общеобразовательная школа имени А.Г. Николаева" Мариинско-Посадского муниципального округа ЧР, 429584, Чувашская Республика, Мариинско-Посадский район, с.Шоршелы, ул.30 лет Победы, д.14</t>
  </si>
  <si>
    <t xml:space="preserve">МБОУ "Эльбарусовская средняя общеобразовательная школа" Мариинско-Посадского муниципального округа ЧР,  429565, Чувашская Республика, Мариинско-Посадский район, д.Эльбарусово, ул.Центральная, д.4 </t>
  </si>
  <si>
    <t>МБОУ "Бичуринская НШ-ДС" Мариинско-Посадского муниципального округа ЧР,  429561, Чувашская Республика, Мариинско-Посадский район, с.Бичурино, ул.Новая, д.18</t>
  </si>
  <si>
    <t>МБОУ "Большешигаевская основная общеобразовательная школа" Мариинско-Посадского муниципального округа ЧР, 429561, Чувашская Республика, Мариинско-Посадский район, д.Большое Шигаево, ул.Центральная, д.2</t>
  </si>
  <si>
    <t>МБОУ "Кугеевская основная общеобразовательная школа" Мариинско-Посадского муниципального округа ЧР, 429564, Чувашская Республика, Мариинско-Посадский район, д.Кугеево, ул.Молодежная, д.34</t>
  </si>
  <si>
    <t>МБДОУ «ЦРР – д/с «Рябинка» г.Мариинский Посад, 429570, Чувашская Республика, г.Мариинский Посад, ул.Октябрьская, д.2</t>
  </si>
  <si>
    <t>МБДОУ д/с «Аленушка» г.Мариинский Посад, 429570, Чувашская Республика, Мариинско-Посадский район, г.Мариинский Посад, ул.Курчатова, д.20</t>
  </si>
  <si>
    <t xml:space="preserve">МБДОУ д/с «Радуга», г.Мариинский Посад, 429572, Чувашская Республика, г.Мариинский Посад, ул.Курчатова, д.11 </t>
  </si>
  <si>
    <t>МБДОУ д/с «Колос» Мариинско-Посадского муниципального округа ЧР, 429560, Чувашская Республика, Мариинско-Посадский район, с.Октябрьское, ул.Полевая, д.2</t>
  </si>
  <si>
    <t xml:space="preserve">МБДОУ д/с «Солнышко», Мариинско-Посадского муниципального округа ЧР, 429584, Чувашская Республика, Мариинско-Посадский район, с.Шоршелы, ул.30 лет Победы, д.11 </t>
  </si>
  <si>
    <t>МАУ ДО «Мариинско-Посадская ДШИ имени А.Н. Тогаева» Чувашской Республики,  429570, Чувашская Республика, г.Мариинский Посад, ул.Московская, д.14</t>
  </si>
  <si>
    <t>АУ ДО "Спортивная школа имени Е. Николаевой"  Мариинско-Посадского муниципального округа ЧР,  429570, Чувашская Республика, г.Мариинский Посад, ул.Николаева, 91в</t>
  </si>
  <si>
    <t>МБДОУ комбинированного вида "Детский сад №8 "Колокольчик" Моргаушского района Чувашской Республики, 429540 Чувашская Республика, Моргаушский район, д. Москакасы, ул.Молодежная,36</t>
  </si>
  <si>
    <t xml:space="preserve">МБДОУ "Детский сад №3 "Солнышко" Моргаушского района Чувашской Республики, 429530 Чувашская Республика, Моргаушский район, с. Моргауши, ул.50 лет Октября,17
</t>
  </si>
  <si>
    <t xml:space="preserve">МБДОУ комбинированного вида "Детский сад №27 "Путене" Моргаушского района Чувашской Республики, 429530 Чувашская Республика, Моргаушский район, с. Моргауши, ул. Коммунальная,5
</t>
  </si>
  <si>
    <t>МБДОУ общеразвивающего вида с приоритетным осуществлением деятельности по физическому развитию детей "Детский сад №19 "Мечта" Моргаушского района Чувашской Республики, 429544, Чувашская Республика, Моргаушский район, с. Большой Сундырь, ул. Новая,49</t>
  </si>
  <si>
    <t>МБДОУ "Детский сад №9 "Улыбка" Моргаушского района Чувашской Республики, 249552, Чувашская Республика, Моргаушский район, д. Ярославка, ул.Центральная,3</t>
  </si>
  <si>
    <t xml:space="preserve">МБДОУ "Детский сад №14 "Золушка" Моргаушского района Чувашской Республики, 429555, Чувашская Республика, Моргаушский район, д. Падаккасы, ул. Школьная,2
</t>
  </si>
  <si>
    <t xml:space="preserve">МБДОУ  "Детский сад №4 "Березка" Моргаушского района Чувашской Республики, 429530, Чувашская Республика, Моргаушский район, д. Сятракасы, ул. Победы,3
</t>
  </si>
  <si>
    <t>МБДОУ комбинированного вида "Детский сад №13 "Малыш" Моргаушского района Чувашской Республики, 429536, Чувашская Республика, Моргаушский район, д. Одаркино, ул. Центральная,5</t>
  </si>
  <si>
    <t>МБДОУ  "Детский сад №5 "Рябинушка" Моргаушского района Чувашской Республики, 429551, Чувашская республика, Моргаушский район, с. Юнга, ул. Школьная,3</t>
  </si>
  <si>
    <t>МБДОУ "Детский сад №11 "Василек" Моргаушского района Чувашской Республики, 429534, Чувашская Республика, Моргаушский район, с. Юськасы , ул. Совхозная,2</t>
  </si>
  <si>
    <t xml:space="preserve">МБДОУ "Детский сад №7 "Радуга" Моргаушского района Чувашской Республики, 429537, Чувашская Республика, Моргаушский район, д. Ярабайкасы, ул. Молодежная,3
</t>
  </si>
  <si>
    <t>МБДОУ «Детский сад № 29 «Незабудка» Моргаушского района Чувашской Республики, 429533, Чувашская Республика, Моргаушский район, с. Тиуши, ул.Чебоксарская, 31</t>
  </si>
  <si>
    <t>МБДОУ "Детский сад №17 "Родничок" Моргаушского района Чувашской Республики, 429541, Чувашская Республика, Моргаушский район, д. Кадикасы, ул. Ягодная,25</t>
  </si>
  <si>
    <t>МАОУ ДОД "ДШИ", 429530, Чувашская Республика, с.Моргауши, ул.Мира, 8</t>
  </si>
  <si>
    <t>МАУ ДО СШ "Сывлах", 429530, Чувашская Республика, с.Моргауши, ул.Мира, 8</t>
  </si>
  <si>
    <t>МАОУ ДО "СЮТ", 429530, Чувашская Республика, с.Моргауши, ул.Красная площадь, 3</t>
  </si>
  <si>
    <t>МБУ ДО "ДДТ", 429530, Чувашская Республика, с.Моргауши, ул.Мира, 6</t>
  </si>
  <si>
    <t>МБУК "Централизованная клубная система", 429530, Чувашская Республика, с.Моргауши, ул.Красная площадь, 5</t>
  </si>
  <si>
    <t>МБУК "Централизованная библиотечная система", 429530, Чувашская Республика, с.Моргауши, ул.Красная площадь, 5</t>
  </si>
  <si>
    <t>МБУК "Музей верховых чувашей", 429530, Чувашская Республика, с.Моргауши, ул.Чапаева, 39</t>
  </si>
  <si>
    <t>МБУ "Муниципальный архив Моргаушского района Чувашской Республики",429530, Чувашская Республика, с.Моргауши, ул.Мира, д.6</t>
  </si>
  <si>
    <t>МБОУ «Москакасинская средняя общеобразовательная школа» Моргаушского района Чувашской Республики, 429540, Чувашская Республика, Моргаушский район, д.Москакасы, ул.Молодежная, д.34</t>
  </si>
  <si>
    <t>МБОУ «Моргаушская средняя общеобразовательная школа» Моргаушского района Чувашской Республики, 429530, Чувашская Республика, Моргаушский район, с.Моргауши, ул.Чапаева, д.39</t>
  </si>
  <si>
    <t>МБОУ «Большесундырская  средняя общеобразовательная школа» Моргаушского района Чувашской Республики, 429544, Чувашская Республика, Моргаушский район, с.Б.Сундырь, ул.Ленина, 10</t>
  </si>
  <si>
    <t>МБОУ «Ильинская средняя общеобразовательная школа» Моргаушского района Чувашской Республики, 429545, Чувашская Республика, Моргаушский район, д.Тренькино, ул.Новая, д.7</t>
  </si>
  <si>
    <t>МБОУ «Калайкасинская средняя общеобразовательная школа им. А.Г.Николаева» Моргаушского района Чувашской Республики,  429541, Чувашская Республика, Моргаушский район, д.Калайкасы, ул.Молодежная, д.3</t>
  </si>
  <si>
    <t>МБОУ «Нискасинская средняя общеобразовательная школа» Моргаушского района Чувашской Республики, 429552, Чувашская Республика, Моргаушский район, д.Нискасы, ул.Центральная, д.9</t>
  </si>
  <si>
    <t>МБОУ «Орининская средняя общеобразовательная школа» Моргаушского района Чувашской Республики, 429530, Чувашская Республика, Моргаушский район, д.Падаккасы, ул.Школьная, д.1</t>
  </si>
  <si>
    <t>МБОУ «Сятракасинская средняя общеобразовательная школа» Моргаушского района Чувашской Республики, 429530, Чувашская Республика, Моргаушский район, д.Сятракасы, ул.Школьная, 17</t>
  </si>
  <si>
    <t>МБОУ «Тораевская средняя общеобразовательная школа» Моргаушского района Чувашской Республики, 429550, Чувашская Республика, Моргаушский район, с.Тораево, ул.Школьная, д.1</t>
  </si>
  <si>
    <t>МБОУ «Чуманкасинская средняя общеобразовательная школа» Моргаушского района Чувашской Республики, 429536, Чувашская Республика, Моргаушский район, д.Одаркино, ул.Центральная, д.3</t>
  </si>
  <si>
    <t>МБОУ «Юнгинская средняя общеобразовательная школа имени Спиридона Михайловича Михайлова» Моргаушского района Чувашской Республики, 429551, Чувашская Республика, Моргаушский район, с.Юнга, ул.Центральная, д.7/а</t>
  </si>
  <si>
    <t>МБОУ «Юськасинская средняя общеобразовательная школа» Моргаушского района Чувашской Республики, 429534, Чувашская Республика, Моргаушский район, с. Юськасы, ул. Центральная, д.59</t>
  </si>
  <si>
    <t>МБОУ «Ярабайкасинская средняя общеобразовательная школа» Моргаушского района Чувашской Республики, 429537, Чувашская Республика, Моргаушский район, д.Ярабайкасы, ул.Молодежная, 18</t>
  </si>
  <si>
    <t>МБОУ «Акрамовская основная общеобразовательная школа» Моргаушского района Чувашской Республики, 429532, Чувашская Республика, Моргаушский район, с.Акрамово, ул.Центральная, д.36</t>
  </si>
  <si>
    <t>МБОУ «Большекарачкинская основная общеобразовательная школа» Моргаушского района Чувашской Республики, 429546, Чувашская Республика, Моргаушский район, с.Б.Карачкино, ул.Центральная, д.71</t>
  </si>
  <si>
    <t>МБОУ «Сосновская основная общеобразовательная школа им. Н.В.Никольского» Моргаушского района Чувашской Республики, 429535, Чувашская Республика, Моргаушский район, д.Васькино, ул.Ленина, д.1В</t>
  </si>
  <si>
    <t>МБОУ «Сыбайкасинская основная общеобразовательная школа Моргаушского района Чувашской Республики, 429543, Чувашская Республика, Моргаушский район, д.Сыбайкасы, ул.Школьная, д.3</t>
  </si>
  <si>
    <t>МБОУ «Шатракасинская основная общеобразовательная школа» Моргаушского района Чувашской Республики, 429541, Чувашская Республика, Моргаушский район, д.Шатракасы, ул.Центральная, д.71</t>
  </si>
  <si>
    <t>МБОУ «Шатьмапосинская основная общеобразовательная школа» Моргаушского района Чувашской Республики, 429533, Чувашская Республика, Моргаушский район, д.Шатьмапоси, ул.Центральная, д.4</t>
  </si>
  <si>
    <t>МБОУ «Шомиковская основная общеобразовательная школа» Моргаушского района Чувашской Республики, 429541, Чувашская Республика, Моргаушский район, д.Шомиково, ул.Шомиково, д.66</t>
  </si>
  <si>
    <t xml:space="preserve"> МАДОО "Детский сад "Родничок" Урмарского муниципального округа</t>
  </si>
  <si>
    <r>
      <t xml:space="preserve">Рынок услуг основного  общего,  основного среднего, </t>
    </r>
    <r>
      <rPr>
        <sz val="11.5"/>
        <rFont val="Times New Roman"/>
        <family val="1"/>
        <charset val="204"/>
      </rPr>
      <t xml:space="preserve"> основного  начального  образования</t>
    </r>
  </si>
  <si>
    <t xml:space="preserve">МУП ЖКУ </t>
  </si>
  <si>
    <t>МУП "Опытный"</t>
  </si>
  <si>
    <t>МБУК «ЦКС"</t>
  </si>
  <si>
    <t xml:space="preserve">АУ ДО СШ "Асамат" </t>
  </si>
  <si>
    <t>физкультурно-оздоровительная деятельность</t>
  </si>
  <si>
    <t>МКУ "Центр финансового и хозяйственного обеспечения"</t>
  </si>
  <si>
    <t xml:space="preserve">Финансово-экономическая, бухгалтерская и хозяйственно-эксплуатационные обслуживание муниципальных учреждений ЦМО </t>
  </si>
  <si>
    <r>
      <t>МБОУ "Торханская НШ-ДС", 429103, Чувашская Республика - Чувашия, деревня Торханы, район Шумерлинский, улица Октябрьская, 22</t>
    </r>
    <r>
      <rPr>
        <b/>
        <sz val="10"/>
        <color theme="1"/>
        <rFont val="Times New Roman"/>
        <family val="1"/>
        <charset val="204"/>
      </rPr>
      <t xml:space="preserve"> (03.11.2023 реорганизован путем присоединения к Ходарской СОШ)!!!</t>
    </r>
  </si>
  <si>
    <t>Муниципальное автономное образовательное учреждение "Начальная общеобразовательная школа" г. Ядрин Чувашской Республики,429060, Чувашская Республика, г.Ядрина Ядринского района Чувашской Республики, ул. Красноармейская, дом 2, 8(83547)24 1 74, Соловьева Елена Алексеевна</t>
  </si>
  <si>
    <t>Муниципальное бюджетное общеобразовательное  учреждение «Селоядринская средняя общеобразовательная школа" Ядринского района Чувашской Республики, 429070, Чувашская Республика, Ядринский район, с. Ядрино, ул. Шоссейная, 5,8 (835 47) 60 6 42,  Архипова Вера Григорьевна</t>
  </si>
  <si>
    <t>Муниципальное бюджетное общеобразовательное  учреждение «Советская средняя общеобразовательная школа» Ядринского района Чувашской Республики, 429068, Чувашская Республика, Ядринский район, с. Советское, ул. В.К.  Магницкого д.22,8 (835 47) 64 3 87,  Арсентьев Алексей Михайлович</t>
  </si>
  <si>
    <t>Муниципальное бюджетное общеобразовательное  учреждение «Кукшумская основная общеобразовательная школа» Ядринского района Чувашской Республики, 429080, Чувашская Республика, Ядринский район, д. Кукшумы,  ул. Шоссейная д.10,8 (835 47)  61 3 36, Иванова Надежда Николаевна</t>
  </si>
  <si>
    <t>Муниципальное бюджетное общеобразовательное  учреждение «Персирланская  основная общеобразовательная школа» Ядринского района Чувашской Республики, 429064, Чувашская Республика, Ядринский район, д. Персирланы, ул. Шоссейная, д.37,8 (835 47) 61 2 37,  Васильев Григорий Сергеевич</t>
  </si>
  <si>
    <t>Муниципальное автономное дошкольное образовательное учреждение "Детский сад "Росинка" города Ядрина Чувашской Республики; 429060,Чувашская Республика, г. Ядрин, ул. Ленина, д. 50 Б, 8(83547)22737, Матвеева Ирина Вадимовна</t>
  </si>
  <si>
    <t>Муниципальное бюджетное дошкольное образовательное учреждение "Детский сад № 2 "Сказка" г. Ядрин Чувашской Республики; 429060,Чувашская Республика, г. Ядрин, ул. Чапаева, д. 22, 8(83547)21283, Чурбанова Елена Владимировна</t>
  </si>
  <si>
    <t>Ядринское муниципальное производственное предприятие жилищно-комунального хозяйства, 429060, Чувашская Республика, г. Ядрин, ул. 30 лет Победы, дом 22 "а"</t>
  </si>
  <si>
    <t>Муниципальное бюджетное дошкольное образовательное учреждение "Детский сад "Солнышко" села Яльчики Яльчикского муниципального округа Чувашской Республики", 429380, Чувашская Республика, Яльчикский район, с. Яльчики, ул. Комсомольская, д.9</t>
  </si>
  <si>
    <t>МБДОУ "Детский сад "Чебурашка" села Яльчики Яльчикского муниципального округа Чувашской Республики", 429380, Чувашская Республика, Яльчикский район, с. Яльчики, ул. Комсомольская, д. 16 Иванова Ольга Анатольевна - заведующая, тел. 8 (83549) 2-50-47</t>
  </si>
  <si>
    <t>МБДОУ "Детский сад "Шевле" села Яльчики Яльчикского муниципального округа Чувашской Республики", 429380, Чувашская Республика-Чувашия, Яльчикский район, с.Яльчики, ул. Новая, д.23</t>
  </si>
  <si>
    <t>МБОУ "Центр психолого-педагогической, медицинской и социальной помощи Яльчикского муниципального округа Чувашской Республики", 429380,Чувашская Республика, Яльчикский район, с. Яльчики, пер. Садовый, д.4, пом. 3</t>
  </si>
  <si>
    <t xml:space="preserve">МБДОУ "Дом детского творчества Яльчикского муниципального округа Чувашской Республики", 429830,Чувашская Республика, Яльчикский район, с. Яльчики, пер. Садовый, д. 4 </t>
  </si>
  <si>
    <t xml:space="preserve">МБДОУ "Яльчикская детская школа искусств Яльчикского муниципального округа Чувашской Республики", 429380, Чувашская Республика, Яльчикский район, с. Яльчики, ул. Беляева, д. 14 </t>
  </si>
  <si>
    <t xml:space="preserve">МБУК "Централизованная библиотечная система Яльчикского муниципального округа Чувашской Республики", 429380, Чувашская Республика, Яльчикский район,  с. Яльчики, ул. Иванова, д. 13 </t>
  </si>
  <si>
    <t>МБУК "Централизованная клубная система Яльчикского муниципального округа Чувашской Республики", 429380, Чувашская Республика, Яльчикский район, с. Яльчики, ул. Иванова, д. 15</t>
  </si>
  <si>
    <t>АУ ДОД "Детско-юношеская спортивная школа имени А.В. Игнатьева "Улап" Яльчикского муниципального округа Чувашской Республики", 429380, Чувашская Республика, Яльчикский район, с. Яльчики, ул. Юбилейная, д. 6 А</t>
  </si>
  <si>
    <t>МБОУ "Байдеряковская основная общеобразовательная школа Яльчикского муниципального округа Чувашской Республики", 429380, Чувашская Республика, Яльчикский район, с. Байдеряково, ул. Ленина, д. 79 в</t>
  </si>
  <si>
    <t>МБОУ "Большетаябинская основная общеобразовательная школа Яльчикского муниципального округа Чувашской Республики", 429385, Чувашская Республика, Яльчикский район, с. Большая Таяба</t>
  </si>
  <si>
    <t>МБОУ "Шемалаковская основная общеобразовательная школа Яльчикского муниципального округа Чувашской Республики", 429393, Чувашская Республика, Яльчикский район, с. Шемалаково, ул. Братьев Денисовых, д. 11</t>
  </si>
  <si>
    <t>МБОУ "Большеяльчикская средняя общеобразовательная школа имени Г.Н. Волкова Яльчикского муниципального округа Чувашской Республики", 429386, Чувашская Республика, Яльчикский район, с. Большие Яльчики, ул. Дзержинского, д. 45</t>
  </si>
  <si>
    <t>МБОУ "Кильдюшевская средняя общеобразовательная школа Яльчикского муниципального округа Чувашской Республики", 429382, Чувашская Республика, Яльчикский район, д. Кильдюшево, ул. 40 лет Победы, д. 18</t>
  </si>
  <si>
    <t>МБОУ "Кошки-Куликеевская средняя общеобразовательная школа Яльчикского муниципального округа Чувашской Республики", 429391, Чувашская Республика, Яльчикский район, д. Кошки-Куликеево, ул. Кирова, д. 14 а</t>
  </si>
  <si>
    <t>МБОУ "Лащ-Таябинская средняя общеобразовательная школа имени В.В. Андреева Яльчикского муниципального округа Чувашской Республики", 429394, Чувашская Республика, Яльчикский район, с. Лащ-Таяба, ул. Центральная, д. 2</t>
  </si>
  <si>
    <t>МБОУ "Новобайбатыревская средняя общеобразовательная школа Яльчикского муниципального округа Чувашской Республики", 429384, Чувашская Республика, Яльчикский район, с. Новое Байбатырево, ул. Центральная, д. 75</t>
  </si>
  <si>
    <t>МОБУ "Новошимкусская средняя общеобразовательная школа Яльчикского муниципального округа Чувашской Республики", 429388, Чувашская Республика, Яльчикский район, с. Новые Шимкусы, ул. Центральная, д. 125</t>
  </si>
  <si>
    <t>МБОУ "Яльчикская средняя общеобразовательная школа Яльчикского муниципального округа Чувашской Республики", 429380, Чувашская Республика, Яльчикский район, с. Яльчики, ул. Юбилейная, д.6</t>
  </si>
  <si>
    <t>МАОУ "Алдиаровская средняя общеобразовательная школа" Янтиковского муниципального округа Чувашской Республики, адрес: 429293, Чувашская Республика, Янтиковский район, с. Алдиарово, пер. Набережный, д. 14</t>
  </si>
  <si>
    <t>МБОУ "Можарская средняя общеобразовательная школа" Янтиковского муниципального округа Чувашской Республики, адрес: 429296, Чувашская Республика, Янтиковский район, с. Можарки, ул. Новая, д. 12</t>
  </si>
  <si>
    <t>МБОУ "Новобуяновская средняя общеобразовательная школа" Янтиковского муниципального округа Чувашской Республики, адрес: 429289, Чувашская Республика, Янтиковский район, д. Новое Буяново, ул. Комсомольская, д. 1</t>
  </si>
  <si>
    <t>МБОУ "Турмышская средняя общеобразовательная школа" Янтиковского муниципального округа Чувашской Республики, адрес: 429281, Чувашская Республика, Янтиковский район, с. Турмыши, ул. Советская, д. 13</t>
  </si>
  <si>
    <t>МБОУ "Тюмеревская средняя общеобразовательная школа имени Николая Афанасьева" Янтиковского муниципального округа Чувашской Республики, адрес: 429297, Чувашская Республика, Янтиковский район, д. Тюмерево, ул. Калинина, д. 2</t>
  </si>
  <si>
    <t>МБОУ "Чутеевская средняя общеобразовательная школа" Янтиковского муниципального округа Чувашской Республики, адрес: 429298, Чувашская Республика, Янтиковкий район, с. Чутеево, ул. Лесная, д. 39</t>
  </si>
  <si>
    <t>МБОУ "Шимкусская средняя общеобразовательная школа" Янтиковского муниципального округа Чувашской Республики, адрес: 429294, Чувашская Республика, Янтиковский район, с. Шимкусы, пер. 1-й Школьный, д. 17</t>
  </si>
  <si>
    <t>МБОУ "Янтиковская средняя общеобразовательная школа имени Героя Советского Союза Петра Харитоновича Бухтулова" Янтиковского муниципального округа Чувашской Республики, адрес: 429290, Чувашская Республика, Янтиковский район, с. Янтиково, пр-кт Ленина, д. 22 а</t>
  </si>
  <si>
    <t>МБОУ "Яншихово - Норвашская средняя общеобразовательная школа" Янтиковского муниципального округа Чувашской Республики, адрес: 429282, Чувашская Республика, Янтиковский район, с. Яншихово - Норваши, ул. Школьная, д.14</t>
  </si>
  <si>
    <t>МБДОУ  "Детский сад № 1 с. Янтиково" Янтиковского муниципального округа Чувашской Республики, адрес: 429290, Чувашская Республика, Янтиковский район, с. Янтиково, пр. Ленина, д. 56</t>
  </si>
  <si>
    <t>МБДОУ  "Детский сад № 2 с. Янтиково" Янтиковского муниципального округа Чувашской Республики, адрес: 429290, Чувашская Республика, Янтиковский район, с. Янтиково, ул. Союзная, д. 5а</t>
  </si>
  <si>
    <t>МАДОУ "Детский сад "Радуга" с. Янтиково Янтиковского муниципального округа Чувашской Республики, адрес: 429290, Чувашская Республика, Янтиковский район, с. Янтиково, ул. Чапаева, д. 22</t>
  </si>
  <si>
    <t>МБДОУ "Турмышский детский сад" Янтиковского муниципального округа Чувашской Республики, адрес: 429281, Чувашская Респулика, Янтиковский район, с. Турмыши, ул. Советская, д. 10</t>
  </si>
  <si>
    <t>МБУК "Централизованная библиотечная система" Янтиковского муниципального округа Чувашской Республики, адрес: 429290, Чувашская Республика, Янтиковский район, с. Янтиково, пр. Ленина, д. 3</t>
  </si>
  <si>
    <t>МБУК "Централизованная клубная система" Янтиковского муниципального округа Чувашской Республики, адрес: 429290, Чувашская Республика, Янтиковский район, с. Янтиково, пр. Ленина, д. 3</t>
  </si>
  <si>
    <t>МУП "Дирекция единого заказчика" Янтиковского муниципального округа Чувашской Республики, адрес: 429290, Чувашская Республика, Янтиковский район, с. Янтиково, пр. Ленина, д. 13</t>
  </si>
  <si>
    <t>МАУ ДО "Спортивная школа "Аль"  Янтиковского муниципального округа Чувашской Республики, адрес: 429290, Чувашская Республика, Янтиковский район,  с. Янтиково, пр-кт Ленина, д. 22б</t>
  </si>
  <si>
    <t>МБОУ ДО "Детско-юношеский центр " Янтиковского муниципального округа Чувашской Республики , адрес: 429290, Чувашская Республика, Янтиковский район, с. Янтиково, пр. Ленина, д. 22</t>
  </si>
  <si>
    <t>МБУ ДО "Янтиковская детская школа искусств" Янтиковского муниципального округа Чувашской Республики , адрес: 429290, Чувашская Республика, Янтиковский район, с. Янтиково, пр. Ленина, д. 22</t>
  </si>
  <si>
    <t>МБУ  "Центр психолого-педагогической, медицинской и социальной помощи" Янтиковского муниципального округа Чувашской Республики, адрес: 429290, Чувашская Республика, Янтиковский район, с. Янтиково, пр. Ленина, д. 22</t>
  </si>
  <si>
    <t>МБОУ ДО "СШ №1 им.летчика-космонавта А.Г.Николаева" города Алатыря чувашской Республики</t>
  </si>
  <si>
    <t>АОУДО "СШ № 2" г.Алатырь ЧР</t>
  </si>
  <si>
    <t>АУ "ДК "Химик", Чувашская Республика, г. Новочебоксарск, ул. Винокурпова, 12</t>
  </si>
  <si>
    <t xml:space="preserve"> 
Деятельность учреждений клубного типа: клубов, дворцов и домов культуры, домов народного творчества </t>
  </si>
  <si>
    <t>МБУ "Чебоксары-Телеком", 428003, г. Чебоксары, ул. Энгельса, д.16</t>
  </si>
  <si>
    <t>61.10 - Деятельность в области связи на базе проводных технологий</t>
  </si>
  <si>
    <t>24 185.00</t>
  </si>
  <si>
    <t>МКУ "Центр обеспечения деятельности администрации города Чебоксары"</t>
  </si>
  <si>
    <t>консультирование по вопросам коммерческой деятельности и управления</t>
  </si>
  <si>
    <t xml:space="preserve">МБУ «УТХО» г. Чебоксары </t>
  </si>
  <si>
    <t>68.32.-Управление недвижимым имуществом за вознаграждение или на договорной основе</t>
  </si>
  <si>
    <t>Автономное учреждение "Облик" г. Чебоксары</t>
  </si>
  <si>
    <t>Техническая инвентаризация недвижимого имущества</t>
  </si>
  <si>
    <t>0,00006</t>
  </si>
  <si>
    <t xml:space="preserve"> -</t>
  </si>
  <si>
    <t>ООО «Аудит-Гарант», 428022, Чувашская Республика, г. Чебоксары, ул. Косманавта Николаева А.Г., д. 41, помещ. 1</t>
  </si>
  <si>
    <t>АО "Теплосеть",  428022, Чувашская Республика, г. Чебоксары, ул. Косманавта Николаева А.Г., д. 41, помещ. 1, 2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</si>
  <si>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</si>
  <si>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"Спортивная подготовка по олимпийским видам спорта"</t>
  </si>
  <si>
    <t>"Спортивная подготовка по олимпийским и неолимпийским видам спорта"</t>
  </si>
  <si>
    <t>Спортивная подготовка по олимпийским видам спорта"</t>
  </si>
  <si>
    <t xml:space="preserve">"Спортивная подготовка по олимпийским и неолимпийским видам спорта" 
   </t>
  </si>
  <si>
    <t xml:space="preserve">"Спортивная подготовка по олимпийским и неолимпийским видам спорта" </t>
  </si>
  <si>
    <t>"Спортивная подготовка по спорту глухих, слепых, лиц с поражением ОДА, лиц с интеллектуальными нарушениями"</t>
  </si>
  <si>
    <t>"Проведение занятий физкультурно-спортивной направленности по месту проживания граждан"</t>
  </si>
  <si>
    <t xml:space="preserve">"Формирование финансовой (бухгалтерской) отчетности бюджетных и автономных учреждений" </t>
  </si>
  <si>
    <t>"Присвоение спортивных разрядов и квалификационных категорий спортивных судей в порядке, установленном законодательством Российской Федерации"</t>
  </si>
  <si>
    <t>МАДОУ «Детский сад № 202 «Город Чудес» города Чебоксары Чувашской Республики</t>
  </si>
  <si>
    <t>МБОУ "Гимназия 2", г. Чебоксары, ул. Энгельса, д.10</t>
  </si>
  <si>
    <t>МБОУ "Гимназия 4" г. Чебоксары, ул. Энгельса, д, 1А</t>
  </si>
  <si>
    <t>МБОУ " Гимназия № 46" г.Чебоксары, ул. Баумана, д.4</t>
  </si>
  <si>
    <t xml:space="preserve">МАУК ДК "Акация" муниципального образования города Чебоксары – столицы Чувашской Республики  </t>
  </si>
  <si>
    <t xml:space="preserve">МАУК МК "Победа" муниципального образования города Чебоксары – столицы Чувашской Республики  </t>
  </si>
  <si>
    <t xml:space="preserve">МАУК "Централизованная клубная система города Чебоксары" муниципального образования города Чебоксары – столицы Чувашской Республики  </t>
  </si>
  <si>
    <t xml:space="preserve">МАУК ДК "Салют"муниципального образования города Чебоксары – столицы Чувашской Республики  </t>
  </si>
  <si>
    <t xml:space="preserve">МАУК "Чебоксарский городской детский парк им.Космонавта А.Г. Николаева"муниципального образования города Чебоксары – столицы Чувашской Республики  </t>
  </si>
  <si>
    <t xml:space="preserve">МАУК  ЦПК иО "Лакреевский лес"муниципального образования города Чебоксары – столицы Чувашской Республики  </t>
  </si>
  <si>
    <t>МБКУ "капелла Классика"</t>
  </si>
  <si>
    <t xml:space="preserve">МБУК "Объединение библиотек города Чебоксары"муниципального образования города Чебоксары – столицы Чувашской Республики  </t>
  </si>
  <si>
    <t xml:space="preserve">АУ "Музейно-туристический центр г.Чебоксары"муниципального образования города Чебоксары – столицы Чувашской Республики  </t>
  </si>
  <si>
    <t>МБУДО "ЧДМШ №1 им. Максимова"</t>
  </si>
  <si>
    <t xml:space="preserve">МАУДО "ЧДШИ №2 "муниципального образования города Чебоксары – столицы Чувашской Республики  </t>
  </si>
  <si>
    <t>0*100</t>
  </si>
  <si>
    <t xml:space="preserve">АУ"Творческий город" муниципального образования города Чебоксары – столицы Чувашской Республики  </t>
  </si>
  <si>
    <t>АО «Сывлах», 428000, г.Чебоксары, ул.Ильбекова,5</t>
  </si>
  <si>
    <t>услуги по аварийному обслуживанию жилого фонда г. Чебоксары</t>
  </si>
  <si>
    <t>услуги по аварийному обслуживанию школ и д/с г. Чебоксары</t>
  </si>
  <si>
    <t>услуги по управлению многоквартирными домами</t>
  </si>
  <si>
    <t>Управление архитектуры и градостроительства администрации города Чебоксары Чувашской Республики</t>
  </si>
  <si>
    <t>деятельность в области архитектуры и градостроительства</t>
  </si>
  <si>
    <t>Муниципальное бюджетное учреждение «Управление территориального планирования» муниципального образования города Чебоксары – столицы Чувашской Республики</t>
  </si>
  <si>
    <t>43.12 Подготовка строительной площадки; 71.1 Деятельность в области архитектуры,
инженерных изысканий и предоставление
технических консультаций в этих областях; 73.11 Деятельность рекламных агентств.</t>
  </si>
  <si>
    <t>МУНИЦИПАЛЬНОЕ БЮДЖЕТНОЕ УЧРЕЖДЕНИЕ "УПРАВЛЕНИЕ КАПИТАЛЬНОГО СТРОИТЕЛЬСТВА И РЕКОНСТРУКЦИИ" ГОРОДА ЧЕБОКСАРЫ ЧУВАШСКОЙ РЕСПУБЛИКИ</t>
  </si>
  <si>
    <t>осуществление архитектурно-строительного проектирования, проведение строительного контроля при строительстве, реконструкции и капитальном ремонте объектов капитального строительства</t>
  </si>
  <si>
    <t>МУП «Водоканал» МО г.Канаш</t>
  </si>
  <si>
    <t>МУП Каналсеть МО г.Канаш ЧР</t>
  </si>
  <si>
    <t>Сбор и обработка сточных вод</t>
  </si>
  <si>
    <t xml:space="preserve">МКУ "Центр  хозяйственого обеспечения" </t>
  </si>
  <si>
    <t>Хозяйственно-эксплуатационные обслуживание муниципальных учреждений Порецкого муниципального округа</t>
  </si>
  <si>
    <t>Финансово-экономическое и бухгалтерское обслуживание муниципальных учреждений Порецкого муниципального округа</t>
  </si>
  <si>
    <t xml:space="preserve">МКУ "Центр  бухгалтерского учёта" 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</si>
</sst>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#,##0.0"/>
    <numFmt numFmtId="165" formatCode="0.0"/>
    <numFmt numFmtId="166" formatCode="#,##0.00\ &quot;₽&quot;"/>
    <numFmt numFmtId="167" formatCode="0.0%"/>
    <numFmt numFmtId="168" formatCode="#,##0.0_ ;[Red]\-#,##0.0\ "/>
    <numFmt numFmtId="169" formatCode="[$-419]General"/>
    <numFmt numFmtId="170" formatCode="[$-419]0%"/>
    <numFmt numFmtId="171" formatCode="#,##0.00\ _₽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9">
      <alignment vertical="top" wrapText="1"/>
    </xf>
    <xf numFmtId="4" fontId="10" fillId="3" borderId="9">
      <alignment horizontal="right" vertical="top" shrinkToFit="1"/>
    </xf>
    <xf numFmtId="43" fontId="4" fillId="0" borderId="0" applyFont="0" applyFill="0" applyBorder="0" applyAlignment="0" applyProtection="0"/>
    <xf numFmtId="169" fontId="14" fillId="0" borderId="0"/>
    <xf numFmtId="170" fontId="14" fillId="0" borderId="0"/>
  </cellStyleXfs>
  <cellXfs count="419">
    <xf numFmtId="0" fontId="0" fillId="0" borderId="0" xfId="0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left" vertical="center" wrapText="1"/>
    </xf>
    <xf numFmtId="9" fontId="7" fillId="2" borderId="14" xfId="3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justify" vertical="top" wrapText="1"/>
    </xf>
    <xf numFmtId="0" fontId="8" fillId="0" borderId="14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9" fontId="6" fillId="0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justify" vertical="top"/>
    </xf>
    <xf numFmtId="0" fontId="13" fillId="0" borderId="14" xfId="0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justify" vertical="top" wrapText="1"/>
    </xf>
    <xf numFmtId="0" fontId="13" fillId="2" borderId="14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 wrapText="1"/>
    </xf>
    <xf numFmtId="167" fontId="13" fillId="2" borderId="14" xfId="0" applyNumberFormat="1" applyFont="1" applyFill="1" applyBorder="1" applyAlignment="1">
      <alignment horizontal="center" vertical="center"/>
    </xf>
    <xf numFmtId="2" fontId="13" fillId="2" borderId="14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justify" vertical="top" wrapText="1"/>
    </xf>
    <xf numFmtId="9" fontId="6" fillId="0" borderId="14" xfId="0" applyNumberFormat="1" applyFont="1" applyFill="1" applyBorder="1" applyAlignment="1">
      <alignment horizontal="center" vertical="top"/>
    </xf>
    <xf numFmtId="4" fontId="12" fillId="0" borderId="14" xfId="0" applyNumberFormat="1" applyFont="1" applyFill="1" applyBorder="1" applyAlignment="1">
      <alignment horizontal="center" vertical="center"/>
    </xf>
    <xf numFmtId="2" fontId="12" fillId="0" borderId="14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9" fontId="8" fillId="6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165" fontId="8" fillId="0" borderId="14" xfId="0" applyNumberFormat="1" applyFont="1" applyFill="1" applyBorder="1" applyAlignment="1" applyProtection="1">
      <alignment horizontal="center" vertical="center" wrapText="1"/>
    </xf>
    <xf numFmtId="4" fontId="8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4" fontId="7" fillId="0" borderId="14" xfId="0" applyNumberFormat="1" applyFont="1" applyFill="1" applyBorder="1" applyAlignment="1" applyProtection="1">
      <alignment horizontal="center" vertical="center" wrapText="1"/>
    </xf>
    <xf numFmtId="165" fontId="7" fillId="0" borderId="14" xfId="0" applyNumberFormat="1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>
      <alignment horizontal="left" vertical="center" wrapText="1"/>
    </xf>
    <xf numFmtId="167" fontId="7" fillId="0" borderId="14" xfId="3" applyNumberFormat="1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 indent="2"/>
    </xf>
    <xf numFmtId="167" fontId="12" fillId="0" borderId="14" xfId="3" applyNumberFormat="1" applyFont="1" applyFill="1" applyBorder="1" applyAlignment="1">
      <alignment horizontal="center" vertical="center" wrapText="1"/>
    </xf>
    <xf numFmtId="167" fontId="7" fillId="0" borderId="9" xfId="9" applyNumberFormat="1" applyFont="1" applyFill="1" applyBorder="1" applyAlignment="1" applyProtection="1">
      <alignment horizontal="center" vertical="center" wrapText="1"/>
    </xf>
    <xf numFmtId="167" fontId="7" fillId="0" borderId="14" xfId="3" applyNumberFormat="1" applyFont="1" applyFill="1" applyBorder="1" applyAlignment="1" applyProtection="1">
      <alignment horizontal="center" vertical="center" wrapText="1"/>
    </xf>
    <xf numFmtId="167" fontId="7" fillId="2" borderId="14" xfId="3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center" vertical="center" wrapText="1"/>
    </xf>
    <xf numFmtId="4" fontId="8" fillId="8" borderId="21" xfId="0" applyNumberFormat="1" applyFont="1" applyFill="1" applyBorder="1" applyAlignment="1">
      <alignment horizontal="center" vertical="center" wrapText="1"/>
    </xf>
    <xf numFmtId="2" fontId="8" fillId="8" borderId="21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wrapText="1"/>
    </xf>
    <xf numFmtId="4" fontId="8" fillId="8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5" fontId="13" fillId="2" borderId="14" xfId="0" applyNumberFormat="1" applyFont="1" applyFill="1" applyBorder="1" applyAlignment="1">
      <alignment horizontal="center" vertical="top"/>
    </xf>
    <xf numFmtId="4" fontId="6" fillId="2" borderId="14" xfId="0" applyNumberFormat="1" applyFont="1" applyFill="1" applyBorder="1" applyAlignment="1">
      <alignment horizontal="center" vertical="center"/>
    </xf>
    <xf numFmtId="165" fontId="13" fillId="2" borderId="1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left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166" fontId="15" fillId="0" borderId="14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5" fillId="2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wrapText="1"/>
    </xf>
    <xf numFmtId="4" fontId="12" fillId="0" borderId="22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justify" vertical="top" wrapText="1"/>
    </xf>
    <xf numFmtId="3" fontId="6" fillId="0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9" fontId="8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8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left" vertical="top" wrapText="1"/>
    </xf>
    <xf numFmtId="4" fontId="8" fillId="0" borderId="9" xfId="6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" fontId="8" fillId="0" borderId="2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9" fontId="8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165" fontId="20" fillId="7" borderId="1" xfId="0" applyNumberFormat="1" applyFont="1" applyFill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20" fillId="2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center" vertical="top"/>
    </xf>
    <xf numFmtId="165" fontId="20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2" fontId="23" fillId="0" borderId="2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71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center" wrapText="1"/>
    </xf>
    <xf numFmtId="169" fontId="8" fillId="0" borderId="1" xfId="8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4" fontId="1" fillId="0" borderId="26" xfId="0" applyNumberFormat="1" applyFont="1" applyBorder="1" applyAlignment="1">
      <alignment horizontal="center" vertical="top" wrapText="1"/>
    </xf>
    <xf numFmtId="4" fontId="1" fillId="0" borderId="26" xfId="0" applyNumberFormat="1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4" fontId="13" fillId="0" borderId="26" xfId="0" applyNumberFormat="1" applyFont="1" applyBorder="1" applyAlignment="1">
      <alignment horizontal="center" vertical="top" wrapText="1"/>
    </xf>
    <xf numFmtId="0" fontId="1" fillId="0" borderId="26" xfId="4" applyFont="1" applyBorder="1" applyAlignment="1" applyProtection="1">
      <alignment horizontal="center" vertical="top" wrapText="1"/>
    </xf>
    <xf numFmtId="4" fontId="13" fillId="0" borderId="25" xfId="0" applyNumberFormat="1" applyFont="1" applyBorder="1" applyAlignment="1">
      <alignment horizontal="center" vertical="top" wrapText="1"/>
    </xf>
    <xf numFmtId="0" fontId="1" fillId="0" borderId="25" xfId="4" applyFont="1" applyBorder="1" applyAlignment="1" applyProtection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6" xfId="4" applyFont="1" applyBorder="1" applyAlignment="1" applyProtection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wrapText="1"/>
    </xf>
    <xf numFmtId="4" fontId="13" fillId="0" borderId="21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wrapText="1"/>
    </xf>
    <xf numFmtId="4" fontId="13" fillId="0" borderId="6" xfId="0" applyNumberFormat="1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top" wrapText="1"/>
    </xf>
    <xf numFmtId="0" fontId="13" fillId="0" borderId="26" xfId="0" applyFont="1" applyBorder="1" applyAlignment="1" applyProtection="1">
      <alignment horizontal="left" vertical="top" wrapText="1"/>
    </xf>
    <xf numFmtId="0" fontId="13" fillId="0" borderId="26" xfId="0" applyFont="1" applyBorder="1" applyAlignment="1" applyProtection="1">
      <alignment horizontal="center" vertical="top" wrapText="1"/>
    </xf>
    <xf numFmtId="165" fontId="13" fillId="0" borderId="26" xfId="0" applyNumberFormat="1" applyFont="1" applyBorder="1" applyAlignment="1" applyProtection="1">
      <alignment horizontal="center" vertical="top" wrapText="1"/>
    </xf>
    <xf numFmtId="4" fontId="13" fillId="0" borderId="26" xfId="0" applyNumberFormat="1" applyFont="1" applyBorder="1" applyAlignment="1" applyProtection="1">
      <alignment horizontal="center" vertical="top" wrapText="1"/>
    </xf>
    <xf numFmtId="2" fontId="13" fillId="0" borderId="26" xfId="0" applyNumberFormat="1" applyFont="1" applyBorder="1" applyAlignment="1" applyProtection="1">
      <alignment horizontal="center" vertical="top" wrapText="1"/>
    </xf>
    <xf numFmtId="0" fontId="20" fillId="0" borderId="26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left" vertical="top" wrapText="1"/>
    </xf>
    <xf numFmtId="4" fontId="20" fillId="0" borderId="26" xfId="0" applyNumberFormat="1" applyFont="1" applyFill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5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left" vertical="top" wrapText="1"/>
    </xf>
    <xf numFmtId="0" fontId="13" fillId="0" borderId="31" xfId="0" applyFont="1" applyBorder="1" applyAlignment="1">
      <alignment horizontal="center" vertical="top" wrapText="1"/>
    </xf>
    <xf numFmtId="49" fontId="13" fillId="0" borderId="25" xfId="0" applyNumberFormat="1" applyFont="1" applyBorder="1" applyAlignment="1">
      <alignment horizontal="center" vertical="top" wrapText="1"/>
    </xf>
    <xf numFmtId="0" fontId="13" fillId="2" borderId="26" xfId="0" applyFont="1" applyFill="1" applyBorder="1" applyAlignment="1">
      <alignment horizontal="left" vertical="top" wrapText="1"/>
    </xf>
    <xf numFmtId="0" fontId="13" fillId="0" borderId="26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vertical="top" wrapText="1"/>
    </xf>
    <xf numFmtId="1" fontId="13" fillId="0" borderId="26" xfId="0" applyNumberFormat="1" applyFont="1" applyFill="1" applyBorder="1" applyAlignment="1">
      <alignment horizontal="center" vertical="top" wrapText="1"/>
    </xf>
    <xf numFmtId="4" fontId="13" fillId="0" borderId="9" xfId="0" applyNumberFormat="1" applyFont="1" applyFill="1" applyBorder="1" applyAlignment="1">
      <alignment horizontal="center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" fontId="13" fillId="0" borderId="9" xfId="0" applyNumberFormat="1" applyFont="1" applyBorder="1" applyAlignment="1">
      <alignment horizontal="center" vertical="top" wrapText="1"/>
    </xf>
    <xf numFmtId="164" fontId="13" fillId="0" borderId="9" xfId="0" applyNumberFormat="1" applyFont="1" applyBorder="1" applyAlignment="1">
      <alignment horizontal="center" vertical="top" wrapText="1"/>
    </xf>
    <xf numFmtId="3" fontId="13" fillId="0" borderId="9" xfId="0" applyNumberFormat="1" applyFont="1" applyBorder="1" applyAlignment="1">
      <alignment horizontal="center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4" fontId="13" fillId="0" borderId="26" xfId="0" applyNumberFormat="1" applyFont="1" applyBorder="1" applyAlignment="1">
      <alignment horizontal="center" vertical="top"/>
    </xf>
    <xf numFmtId="164" fontId="13" fillId="0" borderId="26" xfId="0" applyNumberFormat="1" applyFont="1" applyBorder="1" applyAlignment="1">
      <alignment horizontal="center" vertical="top"/>
    </xf>
    <xf numFmtId="4" fontId="13" fillId="0" borderId="12" xfId="0" applyNumberFormat="1" applyFont="1" applyBorder="1" applyAlignment="1">
      <alignment horizontal="center" vertical="top"/>
    </xf>
    <xf numFmtId="4" fontId="13" fillId="0" borderId="9" xfId="0" applyNumberFormat="1" applyFont="1" applyBorder="1" applyAlignment="1">
      <alignment horizontal="center" vertical="top"/>
    </xf>
    <xf numFmtId="4" fontId="13" fillId="5" borderId="9" xfId="0" applyNumberFormat="1" applyFont="1" applyFill="1" applyBorder="1" applyAlignment="1">
      <alignment horizontal="center" vertical="top"/>
    </xf>
    <xf numFmtId="164" fontId="13" fillId="0" borderId="9" xfId="0" applyNumberFormat="1" applyFont="1" applyBorder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3" fontId="13" fillId="0" borderId="9" xfId="0" applyNumberFormat="1" applyFont="1" applyBorder="1" applyAlignment="1">
      <alignment horizontal="center" vertical="top"/>
    </xf>
    <xf numFmtId="164" fontId="13" fillId="0" borderId="12" xfId="0" applyNumberFormat="1" applyFont="1" applyBorder="1" applyAlignment="1">
      <alignment horizontal="center" vertical="top"/>
    </xf>
    <xf numFmtId="0" fontId="13" fillId="0" borderId="28" xfId="0" applyFont="1" applyBorder="1" applyAlignment="1">
      <alignment vertical="top" wrapText="1"/>
    </xf>
    <xf numFmtId="49" fontId="13" fillId="0" borderId="31" xfId="0" applyNumberFormat="1" applyFont="1" applyBorder="1" applyAlignment="1">
      <alignment horizontal="center" vertical="top"/>
    </xf>
    <xf numFmtId="168" fontId="13" fillId="0" borderId="26" xfId="0" applyNumberFormat="1" applyFont="1" applyBorder="1" applyAlignment="1">
      <alignment horizontal="center" vertical="top" shrinkToFit="1"/>
    </xf>
    <xf numFmtId="0" fontId="13" fillId="0" borderId="25" xfId="0" applyFont="1" applyBorder="1" applyAlignment="1">
      <alignment vertical="top" wrapText="1"/>
    </xf>
    <xf numFmtId="0" fontId="13" fillId="2" borderId="26" xfId="0" applyFont="1" applyFill="1" applyBorder="1" applyAlignment="1">
      <alignment horizontal="center" vertical="top"/>
    </xf>
    <xf numFmtId="0" fontId="13" fillId="0" borderId="26" xfId="0" applyFont="1" applyBorder="1" applyAlignment="1">
      <alignment horizontal="left" vertical="top"/>
    </xf>
    <xf numFmtId="2" fontId="13" fillId="0" borderId="26" xfId="0" applyNumberFormat="1" applyFont="1" applyBorder="1" applyAlignment="1">
      <alignment horizontal="center" vertical="top" wrapText="1"/>
    </xf>
    <xf numFmtId="2" fontId="13" fillId="0" borderId="12" xfId="0" applyNumberFormat="1" applyFont="1" applyBorder="1" applyAlignment="1">
      <alignment horizontal="center" vertical="top"/>
    </xf>
    <xf numFmtId="164" fontId="13" fillId="0" borderId="26" xfId="7" applyNumberFormat="1" applyFont="1" applyBorder="1" applyAlignment="1">
      <alignment horizontal="center" vertical="top"/>
    </xf>
    <xf numFmtId="0" fontId="13" fillId="0" borderId="26" xfId="0" applyFont="1" applyBorder="1" applyAlignment="1">
      <alignment vertical="top" wrapText="1"/>
    </xf>
    <xf numFmtId="2" fontId="13" fillId="0" borderId="34" xfId="0" applyNumberFormat="1" applyFont="1" applyBorder="1" applyAlignment="1">
      <alignment horizontal="center" vertical="top"/>
    </xf>
    <xf numFmtId="165" fontId="13" fillId="0" borderId="26" xfId="0" applyNumberFormat="1" applyFont="1" applyFill="1" applyBorder="1" applyAlignment="1">
      <alignment horizontal="center" vertical="top"/>
    </xf>
    <xf numFmtId="2" fontId="13" fillId="0" borderId="26" xfId="0" applyNumberFormat="1" applyFont="1" applyFill="1" applyBorder="1" applyAlignment="1">
      <alignment horizontal="center" vertical="top"/>
    </xf>
    <xf numFmtId="164" fontId="13" fillId="0" borderId="26" xfId="0" applyNumberFormat="1" applyFont="1" applyFill="1" applyBorder="1" applyAlignment="1">
      <alignment horizontal="center" vertical="top"/>
    </xf>
    <xf numFmtId="0" fontId="13" fillId="0" borderId="26" xfId="0" applyFont="1" applyFill="1" applyBorder="1" applyAlignment="1">
      <alignment horizontal="center" vertical="top"/>
    </xf>
    <xf numFmtId="1" fontId="13" fillId="0" borderId="26" xfId="0" applyNumberFormat="1" applyFont="1" applyFill="1" applyBorder="1" applyAlignment="1">
      <alignment horizontal="center" vertical="top"/>
    </xf>
    <xf numFmtId="0" fontId="13" fillId="2" borderId="26" xfId="0" applyFont="1" applyFill="1" applyBorder="1" applyAlignment="1">
      <alignment horizontal="left" vertical="top"/>
    </xf>
    <xf numFmtId="0" fontId="13" fillId="0" borderId="31" xfId="0" applyFont="1" applyFill="1" applyBorder="1" applyAlignment="1">
      <alignment horizontal="center" vertical="top" wrapText="1"/>
    </xf>
    <xf numFmtId="4" fontId="13" fillId="0" borderId="26" xfId="0" applyNumberFormat="1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1" fontId="13" fillId="0" borderId="31" xfId="0" applyNumberFormat="1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center"/>
    </xf>
    <xf numFmtId="165" fontId="13" fillId="0" borderId="26" xfId="0" applyNumberFormat="1" applyFont="1" applyFill="1" applyBorder="1" applyAlignment="1">
      <alignment horizontal="center" vertical="center"/>
    </xf>
    <xf numFmtId="4" fontId="13" fillId="0" borderId="26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0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/>
    </xf>
    <xf numFmtId="0" fontId="24" fillId="0" borderId="26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165" fontId="13" fillId="0" borderId="2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/>
    </xf>
    <xf numFmtId="0" fontId="13" fillId="0" borderId="26" xfId="0" applyFont="1" applyBorder="1" applyAlignment="1">
      <alignment horizontal="left"/>
    </xf>
    <xf numFmtId="165" fontId="13" fillId="0" borderId="26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13" fillId="0" borderId="25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4" fontId="13" fillId="0" borderId="21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0">
    <cellStyle name="Excel Built-in Normal" xfId="1"/>
    <cellStyle name="Excel Built-in Normal 1" xfId="8"/>
    <cellStyle name="Excel Built-in Percent" xfId="9"/>
    <cellStyle name="xl61" xfId="5"/>
    <cellStyle name="xl64" xfId="6"/>
    <cellStyle name="Гиперссылка" xfId="4" builtinId="8"/>
    <cellStyle name="Обычный" xfId="0" builtinId="0"/>
    <cellStyle name="Обычный 2" xfId="2"/>
    <cellStyle name="Процентный" xfId="3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arm_econ3/Desktop/DISK%20D/&#1053;&#1072;&#1076;&#1103;/2024/&#1087;&#1080;&#1089;&#1100;&#1084;&#1072;/&#1056;&#1077;&#1077;&#1089;&#1090;&#1088;%20&#1093;&#1086;&#1079;.%20&#1089;&#1091;&#1073;.%20%20&#1089;%20&#1076;&#1086;&#1083;.%20&#1091;&#1095;.%2050%20&#1080;%20&#1073;&#1086;&#1083;&#1077;&#1077;/&#1052;&#1059;%20&#1056;&#1077;&#1077;&#1089;&#1090;&#1088;%20&#1093;&#1086;&#1079;.%20&#1089;&#1091;&#1073;&#1098;&#1077;&#1082;&#1090;&#1086;&#1074;%20&#1073;&#1091;&#1093;&#1075;&#1072;&#1083;&#1090;&#1077;&#1088;%20&#1076;&#1072;&#1085;&#1085;&#1099;&#1077;%20&#1079;&#1072;%202023%20&#1075;&#1086;&#1076;%20&#1087;&#1086;%20&#1073;&#1102;&#1076;&#1078;&#1077;&#1090;&#1085;&#1099;&#1084;%20&#1091;&#1095;&#1088;&#1077;&#1078;&#1076;&#1077;&#108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МСУ"/>
      <sheetName val="органы исп. власти"/>
      <sheetName val="Лист3"/>
    </sheetNames>
    <sheetDataSet>
      <sheetData sheetId="0" refreshError="1"/>
      <sheetData sheetId="1" refreshError="1">
        <row r="9">
          <cell r="D9" t="str">
            <v xml:space="preserve"> Кадастровая деятельность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sprofile.ru/codes/854100/chuvashskaya-respublik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rusprofile.ru/codes/854100/chuvashskaya-respublika" TargetMode="External"/><Relationship Id="rId1" Type="http://schemas.openxmlformats.org/officeDocument/2006/relationships/hyperlink" Target="http://gov.cap.ru/Default.aspx?gov_id=825" TargetMode="External"/><Relationship Id="rId6" Type="http://schemas.openxmlformats.org/officeDocument/2006/relationships/hyperlink" Target="https://www.rusprofile.ru/codes/910200/chuvashskaya-respublika" TargetMode="External"/><Relationship Id="rId5" Type="http://schemas.openxmlformats.org/officeDocument/2006/relationships/hyperlink" Target="https://www.rusprofile.ru/codes/910100/chuvashskaya-respublika" TargetMode="External"/><Relationship Id="rId4" Type="http://schemas.openxmlformats.org/officeDocument/2006/relationships/hyperlink" Target="https://www.rusprofile.ru/codes/854100/chuvashskaya-respubl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24"/>
  <sheetViews>
    <sheetView tabSelected="1" zoomScale="70" zoomScaleNormal="70" workbookViewId="0">
      <selection activeCell="E656" sqref="E656:E668"/>
    </sheetView>
  </sheetViews>
  <sheetFormatPr defaultColWidth="9.140625" defaultRowHeight="12.75"/>
  <cols>
    <col min="1" max="1" width="11.28515625" style="4" bestFit="1" customWidth="1"/>
    <col min="2" max="2" width="74.42578125" style="12" customWidth="1"/>
    <col min="3" max="3" width="30.28515625" style="4" customWidth="1"/>
    <col min="4" max="4" width="39.7109375" style="4" customWidth="1"/>
    <col min="5" max="5" width="21.7109375" style="4" customWidth="1"/>
    <col min="6" max="6" width="24.5703125" style="4" customWidth="1"/>
    <col min="7" max="7" width="29.85546875" style="2" customWidth="1"/>
    <col min="8" max="8" width="31.42578125" style="4" customWidth="1"/>
    <col min="9" max="9" width="19" style="4" customWidth="1"/>
    <col min="10" max="16384" width="9.140625" style="4"/>
  </cols>
  <sheetData>
    <row r="3" spans="1:7" ht="89.25">
      <c r="A3" s="3" t="s">
        <v>942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3</v>
      </c>
      <c r="G3" s="1" t="s">
        <v>4</v>
      </c>
    </row>
    <row r="4" spans="1:7" ht="37.15" hidden="1" customHeight="1">
      <c r="A4" s="383" t="s">
        <v>46</v>
      </c>
      <c r="B4" s="384"/>
      <c r="C4" s="384"/>
      <c r="D4" s="384"/>
      <c r="E4" s="384"/>
      <c r="F4" s="384"/>
      <c r="G4" s="385"/>
    </row>
    <row r="5" spans="1:7" ht="54" hidden="1" customHeight="1">
      <c r="A5" s="37">
        <v>1</v>
      </c>
      <c r="B5" s="90" t="s">
        <v>1269</v>
      </c>
      <c r="C5" s="91">
        <v>100</v>
      </c>
      <c r="D5" s="91" t="s">
        <v>639</v>
      </c>
      <c r="E5" s="92">
        <v>5.8</v>
      </c>
      <c r="F5" s="92">
        <v>5.8</v>
      </c>
      <c r="G5" s="93">
        <v>23304.152170000001</v>
      </c>
    </row>
    <row r="6" spans="1:7" ht="40.9" hidden="1" customHeight="1">
      <c r="A6" s="37">
        <v>2</v>
      </c>
      <c r="B6" s="90" t="s">
        <v>1270</v>
      </c>
      <c r="C6" s="91">
        <v>100</v>
      </c>
      <c r="D6" s="91" t="s">
        <v>639</v>
      </c>
      <c r="E6" s="92">
        <v>3.2</v>
      </c>
      <c r="F6" s="92">
        <v>3.2</v>
      </c>
      <c r="G6" s="93">
        <v>69088.621029999995</v>
      </c>
    </row>
    <row r="7" spans="1:7" ht="40.9" hidden="1" customHeight="1">
      <c r="A7" s="37">
        <v>3</v>
      </c>
      <c r="B7" s="90" t="s">
        <v>1271</v>
      </c>
      <c r="C7" s="91">
        <v>100</v>
      </c>
      <c r="D7" s="91" t="s">
        <v>639</v>
      </c>
      <c r="E7" s="92">
        <v>3.3</v>
      </c>
      <c r="F7" s="92">
        <v>3.3</v>
      </c>
      <c r="G7" s="93">
        <v>138893.15508999999</v>
      </c>
    </row>
    <row r="8" spans="1:7" ht="41.45" hidden="1" customHeight="1">
      <c r="A8" s="37">
        <v>4</v>
      </c>
      <c r="B8" s="90" t="s">
        <v>1272</v>
      </c>
      <c r="C8" s="91">
        <v>100</v>
      </c>
      <c r="D8" s="91" t="s">
        <v>639</v>
      </c>
      <c r="E8" s="92">
        <v>17.7</v>
      </c>
      <c r="F8" s="92">
        <v>17.7</v>
      </c>
      <c r="G8" s="93">
        <v>147612.66433</v>
      </c>
    </row>
    <row r="9" spans="1:7" ht="51" hidden="1" customHeight="1">
      <c r="A9" s="37">
        <v>5</v>
      </c>
      <c r="B9" s="90" t="s">
        <v>1273</v>
      </c>
      <c r="C9" s="91">
        <v>100</v>
      </c>
      <c r="D9" s="91" t="s">
        <v>639</v>
      </c>
      <c r="E9" s="92">
        <v>13.8</v>
      </c>
      <c r="F9" s="92">
        <v>13.8</v>
      </c>
      <c r="G9" s="93">
        <v>27058.39416</v>
      </c>
    </row>
    <row r="10" spans="1:7" ht="43.9" hidden="1" customHeight="1">
      <c r="A10" s="37">
        <v>6</v>
      </c>
      <c r="B10" s="90" t="s">
        <v>1274</v>
      </c>
      <c r="C10" s="91">
        <v>100</v>
      </c>
      <c r="D10" s="91" t="s">
        <v>639</v>
      </c>
      <c r="E10" s="92">
        <v>28.4</v>
      </c>
      <c r="F10" s="92">
        <v>28.4</v>
      </c>
      <c r="G10" s="93">
        <v>25361.23374</v>
      </c>
    </row>
    <row r="11" spans="1:7" ht="51.6" hidden="1" customHeight="1">
      <c r="A11" s="37">
        <v>7</v>
      </c>
      <c r="B11" s="90" t="s">
        <v>1275</v>
      </c>
      <c r="C11" s="91">
        <v>100</v>
      </c>
      <c r="D11" s="91" t="s">
        <v>639</v>
      </c>
      <c r="E11" s="92">
        <v>35.5</v>
      </c>
      <c r="F11" s="92">
        <v>35.5</v>
      </c>
      <c r="G11" s="93">
        <v>51908.04709</v>
      </c>
    </row>
    <row r="12" spans="1:7" ht="50.45" hidden="1" customHeight="1">
      <c r="A12" s="37">
        <v>8</v>
      </c>
      <c r="B12" s="90" t="s">
        <v>1276</v>
      </c>
      <c r="C12" s="91">
        <v>100</v>
      </c>
      <c r="D12" s="91" t="s">
        <v>639</v>
      </c>
      <c r="E12" s="92">
        <v>0.1</v>
      </c>
      <c r="F12" s="92">
        <v>0.1</v>
      </c>
      <c r="G12" s="93">
        <v>22752.852790000001</v>
      </c>
    </row>
    <row r="13" spans="1:7" ht="40.15" hidden="1" customHeight="1">
      <c r="A13" s="37">
        <v>9</v>
      </c>
      <c r="B13" s="90" t="s">
        <v>1277</v>
      </c>
      <c r="C13" s="91">
        <v>100</v>
      </c>
      <c r="D13" s="91" t="s">
        <v>639</v>
      </c>
      <c r="E13" s="92">
        <v>1.6</v>
      </c>
      <c r="F13" s="92">
        <v>1.6</v>
      </c>
      <c r="G13" s="93">
        <v>16706.756870000001</v>
      </c>
    </row>
    <row r="14" spans="1:7" ht="45.6" hidden="1" customHeight="1">
      <c r="A14" s="37">
        <v>10</v>
      </c>
      <c r="B14" s="90" t="s">
        <v>1278</v>
      </c>
      <c r="C14" s="91">
        <v>100</v>
      </c>
      <c r="D14" s="91" t="s">
        <v>639</v>
      </c>
      <c r="E14" s="92">
        <v>9.6999999999999993</v>
      </c>
      <c r="F14" s="92">
        <v>9.6999999999999993</v>
      </c>
      <c r="G14" s="93">
        <v>24835.303240000001</v>
      </c>
    </row>
    <row r="15" spans="1:7" ht="36" hidden="1" customHeight="1">
      <c r="A15" s="37">
        <v>11</v>
      </c>
      <c r="B15" s="90" t="s">
        <v>1279</v>
      </c>
      <c r="C15" s="91">
        <v>100</v>
      </c>
      <c r="D15" s="91" t="s">
        <v>639</v>
      </c>
      <c r="E15" s="92">
        <v>10.1</v>
      </c>
      <c r="F15" s="92">
        <v>10.1</v>
      </c>
      <c r="G15" s="93">
        <v>5879.2086399999998</v>
      </c>
    </row>
    <row r="16" spans="1:7" ht="35.450000000000003" hidden="1" customHeight="1">
      <c r="A16" s="37">
        <v>12</v>
      </c>
      <c r="B16" s="90" t="s">
        <v>1280</v>
      </c>
      <c r="C16" s="91">
        <v>100</v>
      </c>
      <c r="D16" s="91" t="s">
        <v>639</v>
      </c>
      <c r="E16" s="92">
        <v>14.1</v>
      </c>
      <c r="F16" s="92">
        <v>14.1</v>
      </c>
      <c r="G16" s="93">
        <v>17475.775409999998</v>
      </c>
    </row>
    <row r="17" spans="1:7" ht="36" hidden="1" customHeight="1">
      <c r="A17" s="37">
        <v>13</v>
      </c>
      <c r="B17" s="90" t="s">
        <v>1281</v>
      </c>
      <c r="C17" s="91">
        <v>100</v>
      </c>
      <c r="D17" s="91" t="s">
        <v>639</v>
      </c>
      <c r="E17" s="92">
        <v>18</v>
      </c>
      <c r="F17" s="92">
        <v>18</v>
      </c>
      <c r="G17" s="93">
        <v>25415.052739999999</v>
      </c>
    </row>
    <row r="18" spans="1:7" ht="53.45" hidden="1" customHeight="1">
      <c r="A18" s="37">
        <v>14</v>
      </c>
      <c r="B18" s="90" t="s">
        <v>48</v>
      </c>
      <c r="C18" s="91">
        <v>100</v>
      </c>
      <c r="D18" s="91" t="s">
        <v>639</v>
      </c>
      <c r="E18" s="92">
        <v>14.7</v>
      </c>
      <c r="F18" s="92">
        <v>14.7</v>
      </c>
      <c r="G18" s="93">
        <v>57855.597699999998</v>
      </c>
    </row>
    <row r="19" spans="1:7" ht="50.45" hidden="1" customHeight="1">
      <c r="A19" s="37">
        <v>15</v>
      </c>
      <c r="B19" s="94" t="s">
        <v>1282</v>
      </c>
      <c r="C19" s="95">
        <v>100</v>
      </c>
      <c r="D19" s="95" t="s">
        <v>639</v>
      </c>
      <c r="E19" s="92">
        <v>71</v>
      </c>
      <c r="F19" s="92">
        <v>71</v>
      </c>
      <c r="G19" s="93">
        <v>24455.135760000001</v>
      </c>
    </row>
    <row r="20" spans="1:7" ht="52.15" hidden="1" customHeight="1">
      <c r="A20" s="37">
        <v>16</v>
      </c>
      <c r="B20" s="90" t="s">
        <v>1283</v>
      </c>
      <c r="C20" s="95">
        <v>100</v>
      </c>
      <c r="D20" s="95" t="s">
        <v>639</v>
      </c>
      <c r="E20" s="92">
        <v>15.7</v>
      </c>
      <c r="F20" s="92">
        <v>15.7</v>
      </c>
      <c r="G20" s="96">
        <v>212411.49974</v>
      </c>
    </row>
    <row r="21" spans="1:7" ht="51.6" hidden="1" customHeight="1">
      <c r="A21" s="37">
        <v>17</v>
      </c>
      <c r="B21" s="94" t="s">
        <v>1284</v>
      </c>
      <c r="C21" s="95">
        <v>100</v>
      </c>
      <c r="D21" s="95" t="s">
        <v>639</v>
      </c>
      <c r="E21" s="92">
        <v>11.2</v>
      </c>
      <c r="F21" s="92">
        <v>11.2</v>
      </c>
      <c r="G21" s="96">
        <v>378558.89913999999</v>
      </c>
    </row>
    <row r="22" spans="1:7" ht="49.15" hidden="1" customHeight="1">
      <c r="A22" s="37">
        <v>18</v>
      </c>
      <c r="B22" s="94" t="s">
        <v>707</v>
      </c>
      <c r="C22" s="95">
        <v>100</v>
      </c>
      <c r="D22" s="95" t="s">
        <v>1285</v>
      </c>
      <c r="E22" s="97">
        <v>26</v>
      </c>
      <c r="F22" s="97">
        <v>26</v>
      </c>
      <c r="G22" s="96">
        <v>19681.7</v>
      </c>
    </row>
    <row r="23" spans="1:7" ht="38.450000000000003" hidden="1" customHeight="1">
      <c r="A23" s="386" t="s">
        <v>135</v>
      </c>
      <c r="B23" s="387"/>
      <c r="C23" s="387"/>
      <c r="D23" s="387"/>
      <c r="E23" s="387"/>
      <c r="F23" s="387"/>
      <c r="G23" s="388"/>
    </row>
    <row r="24" spans="1:7" ht="38.25" hidden="1">
      <c r="A24" s="31">
        <f>A22+1</f>
        <v>19</v>
      </c>
      <c r="B24" s="98" t="s">
        <v>136</v>
      </c>
      <c r="C24" s="43">
        <v>100</v>
      </c>
      <c r="D24" s="43" t="s">
        <v>686</v>
      </c>
      <c r="E24" s="99">
        <v>0.25</v>
      </c>
      <c r="F24" s="52">
        <f>E24</f>
        <v>0.25</v>
      </c>
      <c r="G24" s="100">
        <v>0</v>
      </c>
    </row>
    <row r="25" spans="1:7" ht="39" hidden="1" customHeight="1">
      <c r="A25" s="31">
        <f>A24+1</f>
        <v>20</v>
      </c>
      <c r="B25" s="98" t="s">
        <v>687</v>
      </c>
      <c r="C25" s="38">
        <v>100</v>
      </c>
      <c r="D25" s="38" t="s">
        <v>137</v>
      </c>
      <c r="E25" s="99">
        <v>0.87</v>
      </c>
      <c r="F25" s="52">
        <f t="shared" ref="F25:F50" si="0">E25</f>
        <v>0.87</v>
      </c>
      <c r="G25" s="100">
        <v>5587.9</v>
      </c>
    </row>
    <row r="26" spans="1:7" ht="34.9" hidden="1" customHeight="1">
      <c r="A26" s="31">
        <f t="shared" ref="A26:A50" si="1">A25+1</f>
        <v>21</v>
      </c>
      <c r="B26" s="98" t="s">
        <v>688</v>
      </c>
      <c r="C26" s="38">
        <v>100</v>
      </c>
      <c r="D26" s="38" t="s">
        <v>137</v>
      </c>
      <c r="E26" s="101">
        <v>0.8</v>
      </c>
      <c r="F26" s="52">
        <f t="shared" si="0"/>
        <v>0.8</v>
      </c>
      <c r="G26" s="100">
        <v>7074.4</v>
      </c>
    </row>
    <row r="27" spans="1:7" ht="37.15" hidden="1" customHeight="1">
      <c r="A27" s="31">
        <f t="shared" si="1"/>
        <v>22</v>
      </c>
      <c r="B27" s="98" t="s">
        <v>689</v>
      </c>
      <c r="C27" s="38">
        <v>100</v>
      </c>
      <c r="D27" s="38" t="s">
        <v>137</v>
      </c>
      <c r="E27" s="101">
        <v>0.65</v>
      </c>
      <c r="F27" s="52">
        <f t="shared" si="0"/>
        <v>0.65</v>
      </c>
      <c r="G27" s="100">
        <v>12293.2</v>
      </c>
    </row>
    <row r="28" spans="1:7" ht="34.9" hidden="1" customHeight="1">
      <c r="A28" s="31">
        <f t="shared" si="1"/>
        <v>23</v>
      </c>
      <c r="B28" s="98" t="s">
        <v>690</v>
      </c>
      <c r="C28" s="38">
        <v>100</v>
      </c>
      <c r="D28" s="38" t="s">
        <v>137</v>
      </c>
      <c r="E28" s="99">
        <v>0.88</v>
      </c>
      <c r="F28" s="52">
        <f t="shared" si="0"/>
        <v>0.88</v>
      </c>
      <c r="G28" s="100">
        <v>16375</v>
      </c>
    </row>
    <row r="29" spans="1:7" ht="34.9" hidden="1" customHeight="1">
      <c r="A29" s="31">
        <f t="shared" si="1"/>
        <v>24</v>
      </c>
      <c r="B29" s="98" t="s">
        <v>691</v>
      </c>
      <c r="C29" s="38">
        <v>100</v>
      </c>
      <c r="D29" s="38" t="s">
        <v>137</v>
      </c>
      <c r="E29" s="99">
        <v>0.74</v>
      </c>
      <c r="F29" s="52">
        <f t="shared" si="0"/>
        <v>0.74</v>
      </c>
      <c r="G29" s="100">
        <v>8664.7000000000007</v>
      </c>
    </row>
    <row r="30" spans="1:7" ht="34.9" hidden="1" customHeight="1">
      <c r="A30" s="31">
        <f t="shared" si="1"/>
        <v>25</v>
      </c>
      <c r="B30" s="98" t="s">
        <v>692</v>
      </c>
      <c r="C30" s="38">
        <v>100</v>
      </c>
      <c r="D30" s="38" t="s">
        <v>137</v>
      </c>
      <c r="E30" s="99">
        <v>0.9</v>
      </c>
      <c r="F30" s="52">
        <f t="shared" si="0"/>
        <v>0.9</v>
      </c>
      <c r="G30" s="100">
        <v>12991.9</v>
      </c>
    </row>
    <row r="31" spans="1:7" ht="33" hidden="1" customHeight="1">
      <c r="A31" s="31">
        <f t="shared" si="1"/>
        <v>26</v>
      </c>
      <c r="B31" s="98" t="s">
        <v>693</v>
      </c>
      <c r="C31" s="38">
        <v>100</v>
      </c>
      <c r="D31" s="38" t="s">
        <v>137</v>
      </c>
      <c r="E31" s="102">
        <v>0.75</v>
      </c>
      <c r="F31" s="52">
        <f t="shared" si="0"/>
        <v>0.75</v>
      </c>
      <c r="G31" s="100">
        <v>4141.7</v>
      </c>
    </row>
    <row r="32" spans="1:7" ht="37.9" hidden="1" customHeight="1">
      <c r="A32" s="31">
        <f t="shared" si="1"/>
        <v>27</v>
      </c>
      <c r="B32" s="98" t="s">
        <v>832</v>
      </c>
      <c r="C32" s="38">
        <v>100</v>
      </c>
      <c r="D32" s="38" t="s">
        <v>137</v>
      </c>
      <c r="E32" s="99">
        <v>0.95</v>
      </c>
      <c r="F32" s="52">
        <f t="shared" si="0"/>
        <v>0.95</v>
      </c>
      <c r="G32" s="100">
        <v>8239.4</v>
      </c>
    </row>
    <row r="33" spans="1:7" ht="33" hidden="1" customHeight="1">
      <c r="A33" s="31">
        <f t="shared" si="1"/>
        <v>28</v>
      </c>
      <c r="B33" s="98" t="s">
        <v>833</v>
      </c>
      <c r="C33" s="38">
        <v>100</v>
      </c>
      <c r="D33" s="38" t="s">
        <v>137</v>
      </c>
      <c r="E33" s="99">
        <v>0.8</v>
      </c>
      <c r="F33" s="52">
        <f t="shared" si="0"/>
        <v>0.8</v>
      </c>
      <c r="G33" s="100">
        <v>6673.8</v>
      </c>
    </row>
    <row r="34" spans="1:7" ht="34.9" hidden="1" customHeight="1">
      <c r="A34" s="31">
        <f t="shared" si="1"/>
        <v>29</v>
      </c>
      <c r="B34" s="98" t="s">
        <v>695</v>
      </c>
      <c r="C34" s="38">
        <v>100</v>
      </c>
      <c r="D34" s="38" t="s">
        <v>137</v>
      </c>
      <c r="E34" s="99">
        <v>0.96</v>
      </c>
      <c r="F34" s="52">
        <f t="shared" si="0"/>
        <v>0.96</v>
      </c>
      <c r="G34" s="100">
        <v>6151.3</v>
      </c>
    </row>
    <row r="35" spans="1:7" ht="35.450000000000003" hidden="1" customHeight="1">
      <c r="A35" s="31">
        <f t="shared" si="1"/>
        <v>30</v>
      </c>
      <c r="B35" s="98" t="s">
        <v>694</v>
      </c>
      <c r="C35" s="38">
        <v>100</v>
      </c>
      <c r="D35" s="38" t="s">
        <v>137</v>
      </c>
      <c r="E35" s="102">
        <v>0.8</v>
      </c>
      <c r="F35" s="52">
        <f t="shared" si="0"/>
        <v>0.8</v>
      </c>
      <c r="G35" s="100">
        <v>7488.9</v>
      </c>
    </row>
    <row r="36" spans="1:7" ht="34.9" hidden="1" customHeight="1">
      <c r="A36" s="31">
        <f t="shared" si="1"/>
        <v>31</v>
      </c>
      <c r="B36" s="98" t="s">
        <v>696</v>
      </c>
      <c r="C36" s="38">
        <v>100</v>
      </c>
      <c r="D36" s="38" t="s">
        <v>137</v>
      </c>
      <c r="E36" s="103">
        <v>0.9</v>
      </c>
      <c r="F36" s="52">
        <f t="shared" si="0"/>
        <v>0.9</v>
      </c>
      <c r="G36" s="100">
        <v>12448.1</v>
      </c>
    </row>
    <row r="37" spans="1:7" ht="34.9" hidden="1" customHeight="1">
      <c r="A37" s="31">
        <f t="shared" si="1"/>
        <v>32</v>
      </c>
      <c r="B37" s="98" t="s">
        <v>697</v>
      </c>
      <c r="C37" s="38">
        <v>100</v>
      </c>
      <c r="D37" s="38" t="s">
        <v>137</v>
      </c>
      <c r="E37" s="99">
        <v>1</v>
      </c>
      <c r="F37" s="52">
        <f t="shared" si="0"/>
        <v>1</v>
      </c>
      <c r="G37" s="100">
        <v>4063.9</v>
      </c>
    </row>
    <row r="38" spans="1:7" ht="34.9" hidden="1" customHeight="1">
      <c r="A38" s="31">
        <f t="shared" si="1"/>
        <v>33</v>
      </c>
      <c r="B38" s="98" t="s">
        <v>698</v>
      </c>
      <c r="C38" s="38">
        <v>100</v>
      </c>
      <c r="D38" s="38" t="s">
        <v>137</v>
      </c>
      <c r="E38" s="99">
        <v>0.99</v>
      </c>
      <c r="F38" s="52">
        <f t="shared" si="0"/>
        <v>0.99</v>
      </c>
      <c r="G38" s="100">
        <v>7567</v>
      </c>
    </row>
    <row r="39" spans="1:7" ht="34.9" hidden="1" customHeight="1">
      <c r="A39" s="31">
        <f t="shared" si="1"/>
        <v>34</v>
      </c>
      <c r="B39" s="98" t="s">
        <v>699</v>
      </c>
      <c r="C39" s="38">
        <v>100</v>
      </c>
      <c r="D39" s="38" t="s">
        <v>137</v>
      </c>
      <c r="E39" s="99">
        <v>0.8</v>
      </c>
      <c r="F39" s="52">
        <f t="shared" si="0"/>
        <v>0.8</v>
      </c>
      <c r="G39" s="100">
        <v>8350.6</v>
      </c>
    </row>
    <row r="40" spans="1:7" ht="34.9" hidden="1" customHeight="1">
      <c r="A40" s="31">
        <f t="shared" si="1"/>
        <v>35</v>
      </c>
      <c r="B40" s="98" t="s">
        <v>700</v>
      </c>
      <c r="C40" s="38">
        <v>100</v>
      </c>
      <c r="D40" s="38" t="s">
        <v>137</v>
      </c>
      <c r="E40" s="99">
        <v>0.75</v>
      </c>
      <c r="F40" s="52">
        <f t="shared" si="0"/>
        <v>0.75</v>
      </c>
      <c r="G40" s="100">
        <v>15577.6</v>
      </c>
    </row>
    <row r="41" spans="1:7" ht="36" hidden="1" customHeight="1">
      <c r="A41" s="31">
        <f t="shared" si="1"/>
        <v>36</v>
      </c>
      <c r="B41" s="98" t="s">
        <v>701</v>
      </c>
      <c r="C41" s="38">
        <v>100</v>
      </c>
      <c r="D41" s="38" t="s">
        <v>137</v>
      </c>
      <c r="E41" s="99">
        <v>0.96</v>
      </c>
      <c r="F41" s="52">
        <f t="shared" si="0"/>
        <v>0.96</v>
      </c>
      <c r="G41" s="100">
        <v>5692</v>
      </c>
    </row>
    <row r="42" spans="1:7" ht="36" hidden="1" customHeight="1">
      <c r="A42" s="31">
        <f t="shared" si="1"/>
        <v>37</v>
      </c>
      <c r="B42" s="98" t="s">
        <v>702</v>
      </c>
      <c r="C42" s="38">
        <v>100</v>
      </c>
      <c r="D42" s="38" t="s">
        <v>137</v>
      </c>
      <c r="E42" s="99">
        <v>0.8</v>
      </c>
      <c r="F42" s="52">
        <f t="shared" si="0"/>
        <v>0.8</v>
      </c>
      <c r="G42" s="100">
        <v>4173.7</v>
      </c>
    </row>
    <row r="43" spans="1:7" ht="34.15" hidden="1" customHeight="1">
      <c r="A43" s="31">
        <f t="shared" si="1"/>
        <v>38</v>
      </c>
      <c r="B43" s="98" t="s">
        <v>834</v>
      </c>
      <c r="C43" s="38">
        <v>100</v>
      </c>
      <c r="D43" s="38" t="s">
        <v>137</v>
      </c>
      <c r="E43" s="99">
        <v>0.91</v>
      </c>
      <c r="F43" s="52">
        <f t="shared" si="0"/>
        <v>0.91</v>
      </c>
      <c r="G43" s="100">
        <v>9596.6</v>
      </c>
    </row>
    <row r="44" spans="1:7" ht="35.450000000000003" hidden="1" customHeight="1">
      <c r="A44" s="31">
        <f t="shared" si="1"/>
        <v>39</v>
      </c>
      <c r="B44" s="98" t="s">
        <v>703</v>
      </c>
      <c r="C44" s="38">
        <v>100</v>
      </c>
      <c r="D44" s="38" t="s">
        <v>137</v>
      </c>
      <c r="E44" s="103">
        <v>0.49</v>
      </c>
      <c r="F44" s="52">
        <f t="shared" si="0"/>
        <v>0.49</v>
      </c>
      <c r="G44" s="100">
        <v>9576.7000000000007</v>
      </c>
    </row>
    <row r="45" spans="1:7" ht="34.15" hidden="1" customHeight="1">
      <c r="A45" s="31">
        <f t="shared" si="1"/>
        <v>40</v>
      </c>
      <c r="B45" s="98" t="s">
        <v>704</v>
      </c>
      <c r="C45" s="38">
        <v>100</v>
      </c>
      <c r="D45" s="38" t="s">
        <v>137</v>
      </c>
      <c r="E45" s="101">
        <v>0.9</v>
      </c>
      <c r="F45" s="52">
        <f t="shared" si="0"/>
        <v>0.9</v>
      </c>
      <c r="G45" s="100">
        <v>7132.8</v>
      </c>
    </row>
    <row r="46" spans="1:7" ht="34.9" hidden="1" customHeight="1">
      <c r="A46" s="31">
        <f t="shared" si="1"/>
        <v>41</v>
      </c>
      <c r="B46" s="98" t="s">
        <v>835</v>
      </c>
      <c r="C46" s="38">
        <v>100</v>
      </c>
      <c r="D46" s="38" t="s">
        <v>137</v>
      </c>
      <c r="E46" s="101">
        <v>0.75</v>
      </c>
      <c r="F46" s="52">
        <f t="shared" si="0"/>
        <v>0.75</v>
      </c>
      <c r="G46" s="100">
        <v>13090.7</v>
      </c>
    </row>
    <row r="47" spans="1:7" ht="36" hidden="1" customHeight="1">
      <c r="A47" s="31">
        <f t="shared" si="1"/>
        <v>42</v>
      </c>
      <c r="B47" s="98" t="s">
        <v>705</v>
      </c>
      <c r="C47" s="38">
        <v>100</v>
      </c>
      <c r="D47" s="38" t="s">
        <v>137</v>
      </c>
      <c r="E47" s="103">
        <v>0.2</v>
      </c>
      <c r="F47" s="52">
        <f t="shared" si="0"/>
        <v>0.2</v>
      </c>
      <c r="G47" s="100">
        <v>3405.1</v>
      </c>
    </row>
    <row r="48" spans="1:7" ht="35.450000000000003" hidden="1" customHeight="1">
      <c r="A48" s="31">
        <f t="shared" si="1"/>
        <v>43</v>
      </c>
      <c r="B48" s="98" t="s">
        <v>1124</v>
      </c>
      <c r="C48" s="38">
        <v>100</v>
      </c>
      <c r="D48" s="38" t="s">
        <v>137</v>
      </c>
      <c r="E48" s="99">
        <v>4.0500000000000001E-2</v>
      </c>
      <c r="F48" s="52">
        <f t="shared" si="0"/>
        <v>4.0500000000000001E-2</v>
      </c>
      <c r="G48" s="100">
        <v>6677.6</v>
      </c>
    </row>
    <row r="49" spans="1:7" ht="35.450000000000003" hidden="1" customHeight="1">
      <c r="A49" s="31">
        <f t="shared" si="1"/>
        <v>44</v>
      </c>
      <c r="B49" s="98" t="s">
        <v>706</v>
      </c>
      <c r="C49" s="38">
        <v>100</v>
      </c>
      <c r="D49" s="38" t="s">
        <v>137</v>
      </c>
      <c r="E49" s="99">
        <v>0.113</v>
      </c>
      <c r="F49" s="52">
        <f t="shared" si="0"/>
        <v>0.113</v>
      </c>
      <c r="G49" s="100">
        <v>41872.6</v>
      </c>
    </row>
    <row r="50" spans="1:7" ht="51" hidden="1">
      <c r="A50" s="31">
        <f t="shared" si="1"/>
        <v>45</v>
      </c>
      <c r="B50" s="51" t="s">
        <v>836</v>
      </c>
      <c r="C50" s="29">
        <v>100</v>
      </c>
      <c r="D50" s="30" t="s">
        <v>685</v>
      </c>
      <c r="E50" s="104">
        <v>1</v>
      </c>
      <c r="F50" s="52">
        <f t="shared" si="0"/>
        <v>1</v>
      </c>
      <c r="G50" s="100">
        <v>13206.1</v>
      </c>
    </row>
    <row r="51" spans="1:7" s="7" customFormat="1" ht="44.45" hidden="1" customHeight="1">
      <c r="A51" s="389" t="s">
        <v>138</v>
      </c>
      <c r="B51" s="390"/>
      <c r="C51" s="390"/>
      <c r="D51" s="390"/>
      <c r="E51" s="390"/>
      <c r="F51" s="390"/>
      <c r="G51" s="391"/>
    </row>
    <row r="52" spans="1:7" s="7" customFormat="1" ht="25.5" hidden="1">
      <c r="A52" s="34">
        <f>A50+1</f>
        <v>46</v>
      </c>
      <c r="B52" s="105" t="s">
        <v>837</v>
      </c>
      <c r="C52" s="106">
        <v>100</v>
      </c>
      <c r="D52" s="106" t="s">
        <v>140</v>
      </c>
      <c r="E52" s="106">
        <v>0.12</v>
      </c>
      <c r="F52" s="106">
        <v>0.13</v>
      </c>
      <c r="G52" s="107">
        <v>11008</v>
      </c>
    </row>
    <row r="53" spans="1:7" s="7" customFormat="1" ht="25.5" hidden="1">
      <c r="A53" s="34">
        <f>A52+1</f>
        <v>47</v>
      </c>
      <c r="B53" s="105" t="s">
        <v>838</v>
      </c>
      <c r="C53" s="106">
        <v>100</v>
      </c>
      <c r="D53" s="106" t="s">
        <v>140</v>
      </c>
      <c r="E53" s="106">
        <v>0.12</v>
      </c>
      <c r="F53" s="106">
        <v>0.12</v>
      </c>
      <c r="G53" s="107">
        <v>4545.2</v>
      </c>
    </row>
    <row r="54" spans="1:7" s="7" customFormat="1" ht="63.75" hidden="1">
      <c r="A54" s="34">
        <f t="shared" ref="A54:A77" si="2">A53+1</f>
        <v>48</v>
      </c>
      <c r="B54" s="105" t="s">
        <v>839</v>
      </c>
      <c r="C54" s="106">
        <v>100</v>
      </c>
      <c r="D54" s="106" t="s">
        <v>141</v>
      </c>
      <c r="E54" s="106">
        <v>0.23</v>
      </c>
      <c r="F54" s="106">
        <v>0.25</v>
      </c>
      <c r="G54" s="107">
        <v>6037.39</v>
      </c>
    </row>
    <row r="55" spans="1:7" s="7" customFormat="1" ht="59.45" hidden="1" customHeight="1">
      <c r="A55" s="34">
        <f t="shared" si="2"/>
        <v>49</v>
      </c>
      <c r="B55" s="105" t="s">
        <v>840</v>
      </c>
      <c r="C55" s="106">
        <v>100</v>
      </c>
      <c r="D55" s="106" t="s">
        <v>140</v>
      </c>
      <c r="E55" s="108">
        <v>7.42230971288943E-2</v>
      </c>
      <c r="F55" s="108">
        <v>6.4719797987025401E-2</v>
      </c>
      <c r="G55" s="107">
        <v>30336.94</v>
      </c>
    </row>
    <row r="56" spans="1:7" s="7" customFormat="1" ht="64.900000000000006" hidden="1" customHeight="1">
      <c r="A56" s="34">
        <f t="shared" si="2"/>
        <v>50</v>
      </c>
      <c r="B56" s="105" t="s">
        <v>841</v>
      </c>
      <c r="C56" s="106">
        <v>100</v>
      </c>
      <c r="D56" s="106" t="s">
        <v>140</v>
      </c>
      <c r="E56" s="108">
        <v>8.9765097694180299E-3</v>
      </c>
      <c r="F56" s="108">
        <v>7.8271848168288503E-3</v>
      </c>
      <c r="G56" s="107">
        <v>1536.8</v>
      </c>
    </row>
    <row r="57" spans="1:7" s="7" customFormat="1" ht="62.45" hidden="1" customHeight="1">
      <c r="A57" s="34">
        <f t="shared" si="2"/>
        <v>51</v>
      </c>
      <c r="B57" s="105" t="s">
        <v>842</v>
      </c>
      <c r="C57" s="106">
        <v>100</v>
      </c>
      <c r="D57" s="106" t="s">
        <v>140</v>
      </c>
      <c r="E57" s="108">
        <v>1.9595098833869801E-2</v>
      </c>
      <c r="F57" s="108">
        <v>1.70862021004261E-2</v>
      </c>
      <c r="G57" s="107">
        <v>2285.59</v>
      </c>
    </row>
    <row r="58" spans="1:7" s="7" customFormat="1" ht="65.45" hidden="1" customHeight="1">
      <c r="A58" s="34">
        <f t="shared" si="2"/>
        <v>52</v>
      </c>
      <c r="B58" s="105" t="s">
        <v>843</v>
      </c>
      <c r="C58" s="106">
        <v>100</v>
      </c>
      <c r="D58" s="106" t="s">
        <v>140</v>
      </c>
      <c r="E58" s="108">
        <v>2.12553143719399E-2</v>
      </c>
      <c r="F58" s="108">
        <v>1.8533848700947701E-2</v>
      </c>
      <c r="G58" s="107">
        <v>2065.35</v>
      </c>
    </row>
    <row r="59" spans="1:7" s="7" customFormat="1" ht="63.6" hidden="1" customHeight="1">
      <c r="A59" s="34">
        <f t="shared" si="2"/>
        <v>53</v>
      </c>
      <c r="B59" s="105" t="s">
        <v>844</v>
      </c>
      <c r="C59" s="106">
        <v>100</v>
      </c>
      <c r="D59" s="106" t="s">
        <v>140</v>
      </c>
      <c r="E59" s="108">
        <v>1.57102412494643E-2</v>
      </c>
      <c r="F59" s="108">
        <v>1.3698749840997299E-2</v>
      </c>
      <c r="G59" s="107">
        <v>2256.73</v>
      </c>
    </row>
    <row r="60" spans="1:7" s="7" customFormat="1" ht="63.6" hidden="1" customHeight="1">
      <c r="A60" s="34">
        <f t="shared" si="2"/>
        <v>54</v>
      </c>
      <c r="B60" s="105" t="s">
        <v>139</v>
      </c>
      <c r="C60" s="106">
        <v>100</v>
      </c>
      <c r="D60" s="106" t="s">
        <v>140</v>
      </c>
      <c r="E60" s="108">
        <v>1.3803143537048999E-2</v>
      </c>
      <c r="F60" s="108">
        <v>1.2035831107295E-2</v>
      </c>
      <c r="G60" s="107">
        <v>2202.66</v>
      </c>
    </row>
    <row r="61" spans="1:7" s="7" customFormat="1" ht="64.150000000000006" hidden="1" customHeight="1">
      <c r="A61" s="34">
        <f t="shared" si="2"/>
        <v>55</v>
      </c>
      <c r="B61" s="105" t="s">
        <v>845</v>
      </c>
      <c r="C61" s="106">
        <v>100</v>
      </c>
      <c r="D61" s="106" t="s">
        <v>140</v>
      </c>
      <c r="E61" s="108">
        <v>1.28354664976887E-2</v>
      </c>
      <c r="F61" s="108">
        <v>1.11920524868028E-2</v>
      </c>
      <c r="G61" s="107">
        <v>1731.73</v>
      </c>
    </row>
    <row r="62" spans="1:7" s="7" customFormat="1" ht="65.45" hidden="1" customHeight="1">
      <c r="A62" s="34">
        <f t="shared" si="2"/>
        <v>56</v>
      </c>
      <c r="B62" s="105" t="s">
        <v>846</v>
      </c>
      <c r="C62" s="106">
        <v>100</v>
      </c>
      <c r="D62" s="106" t="s">
        <v>140</v>
      </c>
      <c r="E62" s="108">
        <v>1.30112709816829E-2</v>
      </c>
      <c r="F62" s="108">
        <v>1.1345347500477001E-2</v>
      </c>
      <c r="G62" s="107">
        <v>2048.5100000000002</v>
      </c>
    </row>
    <row r="63" spans="1:7" s="7" customFormat="1" ht="51" hidden="1">
      <c r="A63" s="34">
        <f t="shared" si="2"/>
        <v>57</v>
      </c>
      <c r="B63" s="105" t="s">
        <v>847</v>
      </c>
      <c r="C63" s="106">
        <v>100</v>
      </c>
      <c r="D63" s="106" t="s">
        <v>140</v>
      </c>
      <c r="E63" s="108">
        <v>1.3953712287675901E-2</v>
      </c>
      <c r="F63" s="108">
        <v>1.2167121493989699E-2</v>
      </c>
      <c r="G63" s="107">
        <v>2174.91</v>
      </c>
    </row>
    <row r="64" spans="1:7" s="7" customFormat="1" ht="46.15" hidden="1" customHeight="1">
      <c r="A64" s="34">
        <f t="shared" si="2"/>
        <v>58</v>
      </c>
      <c r="B64" s="105" t="s">
        <v>848</v>
      </c>
      <c r="C64" s="106">
        <v>100</v>
      </c>
      <c r="D64" s="106" t="s">
        <v>140</v>
      </c>
      <c r="E64" s="108">
        <v>1.70856911988621E-2</v>
      </c>
      <c r="F64" s="108">
        <v>1.4898091370921599E-2</v>
      </c>
      <c r="G64" s="107">
        <v>1799.43</v>
      </c>
    </row>
    <row r="65" spans="1:9" s="7" customFormat="1" ht="51.6" hidden="1" customHeight="1">
      <c r="A65" s="34">
        <f t="shared" si="2"/>
        <v>59</v>
      </c>
      <c r="B65" s="105" t="s">
        <v>849</v>
      </c>
      <c r="C65" s="106">
        <v>100</v>
      </c>
      <c r="D65" s="106" t="s">
        <v>140</v>
      </c>
      <c r="E65" s="108">
        <v>9.6873730613882304E-3</v>
      </c>
      <c r="F65" s="108">
        <v>8.4470313394390401E-3</v>
      </c>
      <c r="G65" s="107">
        <v>1676.52</v>
      </c>
    </row>
    <row r="66" spans="1:9" s="7" customFormat="1" ht="66.599999999999994" hidden="1" customHeight="1">
      <c r="A66" s="34">
        <f t="shared" si="2"/>
        <v>60</v>
      </c>
      <c r="B66" s="105" t="s">
        <v>850</v>
      </c>
      <c r="C66" s="106">
        <v>100</v>
      </c>
      <c r="D66" s="106" t="s">
        <v>140</v>
      </c>
      <c r="E66" s="108">
        <v>1.3561865443703899E-2</v>
      </c>
      <c r="F66" s="108">
        <v>1.1825445525663E-2</v>
      </c>
      <c r="G66" s="107">
        <v>1733.26</v>
      </c>
    </row>
    <row r="67" spans="1:9" s="7" customFormat="1" ht="66.599999999999994" hidden="1" customHeight="1">
      <c r="A67" s="34">
        <f t="shared" si="2"/>
        <v>61</v>
      </c>
      <c r="B67" s="105" t="s">
        <v>851</v>
      </c>
      <c r="C67" s="106">
        <v>100</v>
      </c>
      <c r="D67" s="106" t="s">
        <v>140</v>
      </c>
      <c r="E67" s="108">
        <v>6.9257455392554602E-3</v>
      </c>
      <c r="F67" s="108">
        <v>6.0389941884500401E-3</v>
      </c>
      <c r="G67" s="107">
        <v>1742.05</v>
      </c>
    </row>
    <row r="68" spans="1:9" s="7" customFormat="1" ht="65.45" hidden="1" customHeight="1">
      <c r="A68" s="34">
        <f t="shared" si="2"/>
        <v>62</v>
      </c>
      <c r="B68" s="105" t="s">
        <v>852</v>
      </c>
      <c r="C68" s="106">
        <v>100</v>
      </c>
      <c r="D68" s="106" t="s">
        <v>140</v>
      </c>
      <c r="E68" s="108">
        <v>1.6699397104277001E-2</v>
      </c>
      <c r="F68" s="108">
        <v>1.45612571948738E-2</v>
      </c>
      <c r="G68" s="107">
        <v>2300.41</v>
      </c>
    </row>
    <row r="69" spans="1:9" s="7" customFormat="1" ht="64.900000000000006" hidden="1" customHeight="1">
      <c r="A69" s="34">
        <f t="shared" si="2"/>
        <v>63</v>
      </c>
      <c r="B69" s="105" t="s">
        <v>853</v>
      </c>
      <c r="C69" s="106">
        <v>100</v>
      </c>
      <c r="D69" s="106" t="s">
        <v>140</v>
      </c>
      <c r="E69" s="108">
        <v>1.3092576974626E-2</v>
      </c>
      <c r="F69" s="108">
        <v>1.14162433218851E-2</v>
      </c>
      <c r="G69" s="107">
        <v>1738.47</v>
      </c>
    </row>
    <row r="70" spans="1:9" s="7" customFormat="1" ht="61.15" hidden="1" customHeight="1">
      <c r="A70" s="34">
        <f t="shared" si="2"/>
        <v>64</v>
      </c>
      <c r="B70" s="105" t="s">
        <v>854</v>
      </c>
      <c r="C70" s="106">
        <v>100</v>
      </c>
      <c r="D70" s="106" t="s">
        <v>140</v>
      </c>
      <c r="E70" s="108">
        <v>7.4490460799241402E-3</v>
      </c>
      <c r="F70" s="108">
        <v>6.49529292278827E-3</v>
      </c>
      <c r="G70" s="107">
        <v>1708.09</v>
      </c>
    </row>
    <row r="71" spans="1:9" s="7" customFormat="1" ht="51" hidden="1">
      <c r="A71" s="34">
        <f t="shared" si="2"/>
        <v>65</v>
      </c>
      <c r="B71" s="105" t="s">
        <v>855</v>
      </c>
      <c r="C71" s="106">
        <v>100</v>
      </c>
      <c r="D71" s="106" t="s">
        <v>140</v>
      </c>
      <c r="E71" s="108">
        <v>1.22830400532463E-2</v>
      </c>
      <c r="F71" s="108">
        <v>1.07103570406411E-2</v>
      </c>
      <c r="G71" s="107">
        <v>1644.99</v>
      </c>
    </row>
    <row r="72" spans="1:9" s="7" customFormat="1" ht="67.150000000000006" hidden="1" customHeight="1">
      <c r="A72" s="34">
        <f t="shared" si="2"/>
        <v>66</v>
      </c>
      <c r="B72" s="105" t="s">
        <v>856</v>
      </c>
      <c r="C72" s="106">
        <v>100</v>
      </c>
      <c r="D72" s="106" t="s">
        <v>142</v>
      </c>
      <c r="E72" s="108">
        <v>0.16</v>
      </c>
      <c r="F72" s="108">
        <v>0.16</v>
      </c>
      <c r="G72" s="107">
        <v>99341.6</v>
      </c>
    </row>
    <row r="73" spans="1:9" s="7" customFormat="1" ht="65.45" hidden="1" customHeight="1">
      <c r="A73" s="34">
        <f t="shared" si="2"/>
        <v>67</v>
      </c>
      <c r="B73" s="105" t="s">
        <v>857</v>
      </c>
      <c r="C73" s="106">
        <v>100</v>
      </c>
      <c r="D73" s="106" t="s">
        <v>140</v>
      </c>
      <c r="E73" s="108">
        <v>1.44671620820759E-2</v>
      </c>
      <c r="F73" s="108">
        <v>1.26148307415888E-2</v>
      </c>
      <c r="G73" s="107">
        <v>1693.73</v>
      </c>
    </row>
    <row r="74" spans="1:9" s="7" customFormat="1" ht="65.45" hidden="1" customHeight="1">
      <c r="A74" s="34">
        <f t="shared" si="2"/>
        <v>68</v>
      </c>
      <c r="B74" s="105" t="s">
        <v>858</v>
      </c>
      <c r="C74" s="106">
        <v>100</v>
      </c>
      <c r="D74" s="106" t="s">
        <v>140</v>
      </c>
      <c r="E74" s="108">
        <v>2.6917385962672902E-2</v>
      </c>
      <c r="F74" s="108">
        <v>2.34709659018635E-2</v>
      </c>
      <c r="G74" s="107">
        <v>2629.95</v>
      </c>
    </row>
    <row r="75" spans="1:9" s="7" customFormat="1" ht="67.900000000000006" hidden="1" customHeight="1">
      <c r="A75" s="34">
        <f t="shared" si="2"/>
        <v>69</v>
      </c>
      <c r="B75" s="105" t="s">
        <v>859</v>
      </c>
      <c r="C75" s="106">
        <v>100</v>
      </c>
      <c r="D75" s="106" t="s">
        <v>140</v>
      </c>
      <c r="E75" s="108">
        <v>1.48862455438142E-2</v>
      </c>
      <c r="F75" s="108">
        <v>1.29802560341538E-2</v>
      </c>
      <c r="G75" s="107">
        <v>2118.88</v>
      </c>
    </row>
    <row r="76" spans="1:9" s="7" customFormat="1" ht="67.900000000000006" hidden="1" customHeight="1">
      <c r="A76" s="34">
        <f t="shared" si="2"/>
        <v>70</v>
      </c>
      <c r="B76" s="105" t="s">
        <v>1095</v>
      </c>
      <c r="C76" s="106">
        <v>100</v>
      </c>
      <c r="D76" s="106" t="s">
        <v>143</v>
      </c>
      <c r="E76" s="106">
        <v>0.01</v>
      </c>
      <c r="F76" s="106">
        <v>0.01</v>
      </c>
      <c r="G76" s="107">
        <v>1294279.19</v>
      </c>
    </row>
    <row r="77" spans="1:9" s="7" customFormat="1" ht="38.25" hidden="1">
      <c r="A77" s="34">
        <f t="shared" si="2"/>
        <v>71</v>
      </c>
      <c r="B77" s="105" t="s">
        <v>1096</v>
      </c>
      <c r="C77" s="109">
        <v>100</v>
      </c>
      <c r="D77" s="110" t="s">
        <v>1097</v>
      </c>
      <c r="E77" s="109">
        <v>0</v>
      </c>
      <c r="F77" s="109">
        <v>0</v>
      </c>
      <c r="G77" s="111">
        <v>35277.410000000003</v>
      </c>
    </row>
    <row r="78" spans="1:9" s="7" customFormat="1" ht="43.15" hidden="1" customHeight="1">
      <c r="A78" s="370" t="s">
        <v>479</v>
      </c>
      <c r="B78" s="370"/>
      <c r="C78" s="370"/>
      <c r="D78" s="370"/>
      <c r="E78" s="370"/>
      <c r="F78" s="370"/>
      <c r="G78" s="370"/>
    </row>
    <row r="79" spans="1:9" s="7" customFormat="1" ht="55.15" hidden="1" customHeight="1">
      <c r="A79" s="34">
        <f>A77+1</f>
        <v>72</v>
      </c>
      <c r="B79" s="28" t="s">
        <v>522</v>
      </c>
      <c r="C79" s="46">
        <v>100</v>
      </c>
      <c r="D79" s="46" t="s">
        <v>302</v>
      </c>
      <c r="E79" s="113">
        <v>6.5</v>
      </c>
      <c r="F79" s="61"/>
      <c r="G79" s="114">
        <v>54850.7</v>
      </c>
      <c r="H79" s="13"/>
      <c r="I79" s="8"/>
    </row>
    <row r="80" spans="1:9" s="7" customFormat="1" ht="51" hidden="1" customHeight="1">
      <c r="A80" s="34">
        <f>A79+1</f>
        <v>73</v>
      </c>
      <c r="B80" s="28" t="s">
        <v>521</v>
      </c>
      <c r="C80" s="46">
        <v>100</v>
      </c>
      <c r="D80" s="46" t="s">
        <v>302</v>
      </c>
      <c r="E80" s="113">
        <v>5.0999999999999996</v>
      </c>
      <c r="F80" s="61"/>
      <c r="G80" s="114">
        <v>46109.7</v>
      </c>
      <c r="I80" s="8"/>
    </row>
    <row r="81" spans="1:9" s="7" customFormat="1" ht="42.6" hidden="1" customHeight="1">
      <c r="A81" s="34">
        <f t="shared" ref="A81:A120" si="3">A80+1</f>
        <v>74</v>
      </c>
      <c r="B81" s="28" t="s">
        <v>520</v>
      </c>
      <c r="C81" s="46">
        <v>100</v>
      </c>
      <c r="D81" s="46" t="s">
        <v>302</v>
      </c>
      <c r="E81" s="113">
        <v>5.0999999999999996</v>
      </c>
      <c r="F81" s="61"/>
      <c r="G81" s="114">
        <v>54121.2</v>
      </c>
      <c r="I81" s="8"/>
    </row>
    <row r="82" spans="1:9" s="7" customFormat="1" ht="49.15" hidden="1" customHeight="1">
      <c r="A82" s="34">
        <f t="shared" si="3"/>
        <v>75</v>
      </c>
      <c r="B82" s="28" t="s">
        <v>519</v>
      </c>
      <c r="C82" s="46">
        <v>100</v>
      </c>
      <c r="D82" s="46" t="s">
        <v>302</v>
      </c>
      <c r="E82" s="113">
        <v>9.1999999999999993</v>
      </c>
      <c r="F82" s="61"/>
      <c r="G82" s="114">
        <v>68810.2</v>
      </c>
      <c r="I82" s="8"/>
    </row>
    <row r="83" spans="1:9" s="7" customFormat="1" ht="51.6" hidden="1" customHeight="1">
      <c r="A83" s="34">
        <f t="shared" si="3"/>
        <v>76</v>
      </c>
      <c r="B83" s="28" t="s">
        <v>518</v>
      </c>
      <c r="C83" s="46">
        <v>100</v>
      </c>
      <c r="D83" s="46" t="s">
        <v>302</v>
      </c>
      <c r="E83" s="113">
        <v>3.9</v>
      </c>
      <c r="F83" s="61"/>
      <c r="G83" s="114">
        <v>42904.5</v>
      </c>
      <c r="I83" s="8"/>
    </row>
    <row r="84" spans="1:9" s="7" customFormat="1" ht="52.15" hidden="1" customHeight="1">
      <c r="A84" s="34">
        <f t="shared" si="3"/>
        <v>77</v>
      </c>
      <c r="B84" s="28" t="s">
        <v>517</v>
      </c>
      <c r="C84" s="46">
        <v>100</v>
      </c>
      <c r="D84" s="46" t="s">
        <v>302</v>
      </c>
      <c r="E84" s="113">
        <v>7.7</v>
      </c>
      <c r="F84" s="61"/>
      <c r="G84" s="114">
        <v>34547.199999999997</v>
      </c>
      <c r="I84" s="8"/>
    </row>
    <row r="85" spans="1:9" s="7" customFormat="1" ht="51.6" hidden="1" customHeight="1">
      <c r="A85" s="34">
        <f t="shared" si="3"/>
        <v>78</v>
      </c>
      <c r="B85" s="28" t="s">
        <v>516</v>
      </c>
      <c r="C85" s="46">
        <v>100</v>
      </c>
      <c r="D85" s="46" t="s">
        <v>302</v>
      </c>
      <c r="E85" s="113">
        <v>5.9</v>
      </c>
      <c r="F85" s="61"/>
      <c r="G85" s="114">
        <v>39392.800000000003</v>
      </c>
      <c r="I85" s="8"/>
    </row>
    <row r="86" spans="1:9" s="7" customFormat="1" ht="53.45" hidden="1" customHeight="1">
      <c r="A86" s="34">
        <f t="shared" si="3"/>
        <v>79</v>
      </c>
      <c r="B86" s="28" t="s">
        <v>515</v>
      </c>
      <c r="C86" s="46">
        <v>100</v>
      </c>
      <c r="D86" s="46" t="s">
        <v>640</v>
      </c>
      <c r="E86" s="113">
        <v>28.2</v>
      </c>
      <c r="F86" s="61"/>
      <c r="G86" s="114">
        <v>30687.8</v>
      </c>
      <c r="I86" s="8"/>
    </row>
    <row r="87" spans="1:9" s="7" customFormat="1" ht="54.6" hidden="1" customHeight="1">
      <c r="A87" s="34">
        <f t="shared" si="3"/>
        <v>80</v>
      </c>
      <c r="B87" s="28" t="s">
        <v>514</v>
      </c>
      <c r="C87" s="46">
        <v>100</v>
      </c>
      <c r="D87" s="46" t="s">
        <v>302</v>
      </c>
      <c r="E87" s="113">
        <v>100</v>
      </c>
      <c r="F87" s="61"/>
      <c r="G87" s="114">
        <v>81990.899999999994</v>
      </c>
      <c r="I87" s="8"/>
    </row>
    <row r="88" spans="1:9" s="7" customFormat="1" ht="51" hidden="1" customHeight="1">
      <c r="A88" s="34">
        <f t="shared" si="3"/>
        <v>81</v>
      </c>
      <c r="B88" s="28" t="s">
        <v>513</v>
      </c>
      <c r="C88" s="46">
        <v>100</v>
      </c>
      <c r="D88" s="46" t="s">
        <v>302</v>
      </c>
      <c r="E88" s="113">
        <v>32.995388413444587</v>
      </c>
      <c r="F88" s="61"/>
      <c r="G88" s="114">
        <v>46612.1</v>
      </c>
      <c r="I88" s="8"/>
    </row>
    <row r="89" spans="1:9" s="7" customFormat="1" ht="65.45" hidden="1" customHeight="1">
      <c r="A89" s="34">
        <f t="shared" si="3"/>
        <v>82</v>
      </c>
      <c r="B89" s="28" t="s">
        <v>512</v>
      </c>
      <c r="C89" s="46">
        <v>100</v>
      </c>
      <c r="D89" s="46" t="s">
        <v>302</v>
      </c>
      <c r="E89" s="113">
        <v>100</v>
      </c>
      <c r="F89" s="61"/>
      <c r="G89" s="114">
        <v>199662.7</v>
      </c>
      <c r="I89" s="8"/>
    </row>
    <row r="90" spans="1:9" s="7" customFormat="1" ht="53.45" hidden="1" customHeight="1">
      <c r="A90" s="34">
        <f t="shared" si="3"/>
        <v>83</v>
      </c>
      <c r="B90" s="28" t="s">
        <v>511</v>
      </c>
      <c r="C90" s="46">
        <v>100</v>
      </c>
      <c r="D90" s="46" t="s">
        <v>302</v>
      </c>
      <c r="E90" s="113">
        <v>100</v>
      </c>
      <c r="F90" s="61"/>
      <c r="G90" s="114">
        <v>56896.9</v>
      </c>
      <c r="I90" s="8"/>
    </row>
    <row r="91" spans="1:9" s="7" customFormat="1" ht="63.6" hidden="1" customHeight="1">
      <c r="A91" s="34">
        <f>A90+1</f>
        <v>84</v>
      </c>
      <c r="B91" s="28" t="s">
        <v>509</v>
      </c>
      <c r="C91" s="46">
        <v>100</v>
      </c>
      <c r="D91" s="46" t="s">
        <v>641</v>
      </c>
      <c r="E91" s="113">
        <v>9.5</v>
      </c>
      <c r="F91" s="61"/>
      <c r="G91" s="114">
        <v>30762.9</v>
      </c>
      <c r="I91" s="8"/>
    </row>
    <row r="92" spans="1:9" s="7" customFormat="1" ht="52.9" hidden="1" customHeight="1">
      <c r="A92" s="34">
        <f t="shared" si="3"/>
        <v>85</v>
      </c>
      <c r="B92" s="28" t="s">
        <v>508</v>
      </c>
      <c r="C92" s="46">
        <v>100</v>
      </c>
      <c r="D92" s="46" t="s">
        <v>302</v>
      </c>
      <c r="E92" s="113">
        <v>10.4</v>
      </c>
      <c r="F92" s="61"/>
      <c r="G92" s="114">
        <v>51528.7</v>
      </c>
      <c r="I92" s="8"/>
    </row>
    <row r="93" spans="1:9" s="7" customFormat="1" ht="53.45" hidden="1" customHeight="1">
      <c r="A93" s="34">
        <f t="shared" si="3"/>
        <v>86</v>
      </c>
      <c r="B93" s="28" t="s">
        <v>507</v>
      </c>
      <c r="C93" s="46">
        <v>100</v>
      </c>
      <c r="D93" s="46" t="s">
        <v>302</v>
      </c>
      <c r="E93" s="113">
        <v>19.2</v>
      </c>
      <c r="F93" s="61"/>
      <c r="G93" s="114">
        <v>64235.199999999997</v>
      </c>
      <c r="I93" s="8"/>
    </row>
    <row r="94" spans="1:9" s="7" customFormat="1" ht="51.6" hidden="1" customHeight="1">
      <c r="A94" s="34">
        <f t="shared" si="3"/>
        <v>87</v>
      </c>
      <c r="B94" s="28" t="s">
        <v>506</v>
      </c>
      <c r="C94" s="46">
        <v>100</v>
      </c>
      <c r="D94" s="46" t="s">
        <v>302</v>
      </c>
      <c r="E94" s="113">
        <v>8.8000000000000007</v>
      </c>
      <c r="F94" s="61"/>
      <c r="G94" s="114">
        <v>35975.9</v>
      </c>
      <c r="I94" s="8"/>
    </row>
    <row r="95" spans="1:9" s="7" customFormat="1" ht="51.6" hidden="1" customHeight="1">
      <c r="A95" s="34">
        <f t="shared" si="3"/>
        <v>88</v>
      </c>
      <c r="B95" s="28" t="s">
        <v>505</v>
      </c>
      <c r="C95" s="46">
        <v>100</v>
      </c>
      <c r="D95" s="46" t="s">
        <v>302</v>
      </c>
      <c r="E95" s="113">
        <v>4.0999999999999996</v>
      </c>
      <c r="F95" s="61"/>
      <c r="G95" s="114">
        <v>30879.4</v>
      </c>
      <c r="I95" s="8"/>
    </row>
    <row r="96" spans="1:9" s="7" customFormat="1" ht="38.450000000000003" hidden="1" customHeight="1">
      <c r="A96" s="34">
        <f t="shared" si="3"/>
        <v>89</v>
      </c>
      <c r="B96" s="28" t="s">
        <v>504</v>
      </c>
      <c r="C96" s="46">
        <v>100</v>
      </c>
      <c r="D96" s="46" t="s">
        <v>302</v>
      </c>
      <c r="E96" s="113">
        <v>3.5343035343035343</v>
      </c>
      <c r="F96" s="61"/>
      <c r="G96" s="114">
        <v>46442.8</v>
      </c>
      <c r="I96" s="8"/>
    </row>
    <row r="97" spans="1:9" s="7" customFormat="1" ht="38.25" hidden="1">
      <c r="A97" s="34">
        <f t="shared" si="3"/>
        <v>90</v>
      </c>
      <c r="B97" s="28" t="s">
        <v>503</v>
      </c>
      <c r="C97" s="46">
        <v>100</v>
      </c>
      <c r="D97" s="46" t="s">
        <v>302</v>
      </c>
      <c r="E97" s="113">
        <v>4.0999999999999996</v>
      </c>
      <c r="F97" s="61"/>
      <c r="G97" s="114">
        <v>43826.7</v>
      </c>
      <c r="I97" s="8"/>
    </row>
    <row r="98" spans="1:9" s="7" customFormat="1" ht="53.45" hidden="1" customHeight="1">
      <c r="A98" s="34">
        <f t="shared" si="3"/>
        <v>91</v>
      </c>
      <c r="B98" s="28" t="s">
        <v>502</v>
      </c>
      <c r="C98" s="46">
        <v>100</v>
      </c>
      <c r="D98" s="46" t="s">
        <v>302</v>
      </c>
      <c r="E98" s="113">
        <v>6.4</v>
      </c>
      <c r="F98" s="61"/>
      <c r="G98" s="114">
        <v>58830.1</v>
      </c>
      <c r="I98" s="8"/>
    </row>
    <row r="99" spans="1:9" s="7" customFormat="1" ht="54" hidden="1" customHeight="1">
      <c r="A99" s="34">
        <f t="shared" si="3"/>
        <v>92</v>
      </c>
      <c r="B99" s="28" t="s">
        <v>501</v>
      </c>
      <c r="C99" s="46">
        <v>100</v>
      </c>
      <c r="D99" s="46" t="s">
        <v>640</v>
      </c>
      <c r="E99" s="113">
        <v>18.8</v>
      </c>
      <c r="F99" s="61"/>
      <c r="G99" s="114">
        <v>25198.400000000001</v>
      </c>
      <c r="I99" s="8"/>
    </row>
    <row r="100" spans="1:9" s="7" customFormat="1" ht="51.6" hidden="1" customHeight="1">
      <c r="A100" s="34">
        <f t="shared" si="3"/>
        <v>93</v>
      </c>
      <c r="B100" s="28" t="s">
        <v>500</v>
      </c>
      <c r="C100" s="46">
        <v>100</v>
      </c>
      <c r="D100" s="46" t="s">
        <v>302</v>
      </c>
      <c r="E100" s="113">
        <v>100</v>
      </c>
      <c r="F100" s="61"/>
      <c r="G100" s="114">
        <v>123313.9</v>
      </c>
      <c r="I100" s="8"/>
    </row>
    <row r="101" spans="1:9" s="7" customFormat="1" ht="53.45" hidden="1" customHeight="1">
      <c r="A101" s="34">
        <f t="shared" si="3"/>
        <v>94</v>
      </c>
      <c r="B101" s="28" t="s">
        <v>499</v>
      </c>
      <c r="C101" s="46">
        <v>100</v>
      </c>
      <c r="D101" s="46" t="s">
        <v>302</v>
      </c>
      <c r="E101" s="113">
        <v>4.0999999999999996</v>
      </c>
      <c r="F101" s="61"/>
      <c r="G101" s="114">
        <v>76134.3</v>
      </c>
      <c r="I101" s="8"/>
    </row>
    <row r="102" spans="1:9" s="7" customFormat="1" ht="37.9" hidden="1" customHeight="1">
      <c r="A102" s="34">
        <f t="shared" si="3"/>
        <v>95</v>
      </c>
      <c r="B102" s="28" t="s">
        <v>498</v>
      </c>
      <c r="C102" s="46">
        <v>100</v>
      </c>
      <c r="D102" s="46" t="s">
        <v>302</v>
      </c>
      <c r="E102" s="113">
        <v>2.1</v>
      </c>
      <c r="F102" s="61"/>
      <c r="G102" s="114">
        <v>37575.5</v>
      </c>
      <c r="I102" s="8"/>
    </row>
    <row r="103" spans="1:9" s="7" customFormat="1" ht="53.45" hidden="1" customHeight="1">
      <c r="A103" s="34">
        <f t="shared" si="3"/>
        <v>96</v>
      </c>
      <c r="B103" s="28" t="s">
        <v>497</v>
      </c>
      <c r="C103" s="46">
        <v>100</v>
      </c>
      <c r="D103" s="46" t="s">
        <v>302</v>
      </c>
      <c r="E103" s="113">
        <v>2</v>
      </c>
      <c r="F103" s="61"/>
      <c r="G103" s="114">
        <v>47882.9</v>
      </c>
      <c r="I103" s="8"/>
    </row>
    <row r="104" spans="1:9" s="7" customFormat="1" ht="37.9" hidden="1" customHeight="1">
      <c r="A104" s="34">
        <f t="shared" si="3"/>
        <v>97</v>
      </c>
      <c r="B104" s="28" t="s">
        <v>496</v>
      </c>
      <c r="C104" s="46">
        <v>100</v>
      </c>
      <c r="D104" s="46" t="s">
        <v>302</v>
      </c>
      <c r="E104" s="113">
        <v>5.8</v>
      </c>
      <c r="F104" s="61"/>
      <c r="G104" s="114">
        <v>101802.3</v>
      </c>
      <c r="I104" s="8"/>
    </row>
    <row r="105" spans="1:9" s="7" customFormat="1" ht="39" hidden="1" customHeight="1">
      <c r="A105" s="34">
        <f t="shared" si="3"/>
        <v>98</v>
      </c>
      <c r="B105" s="28" t="s">
        <v>495</v>
      </c>
      <c r="C105" s="46">
        <v>100</v>
      </c>
      <c r="D105" s="46" t="s">
        <v>302</v>
      </c>
      <c r="E105" s="113">
        <v>8.8000000000000007</v>
      </c>
      <c r="F105" s="61"/>
      <c r="G105" s="114">
        <v>120992.5</v>
      </c>
      <c r="I105" s="8"/>
    </row>
    <row r="106" spans="1:9" s="7" customFormat="1" ht="37.9" hidden="1" customHeight="1">
      <c r="A106" s="34">
        <f t="shared" si="3"/>
        <v>99</v>
      </c>
      <c r="B106" s="28" t="s">
        <v>494</v>
      </c>
      <c r="C106" s="46">
        <v>100</v>
      </c>
      <c r="D106" s="46" t="s">
        <v>302</v>
      </c>
      <c r="E106" s="113">
        <v>6.2</v>
      </c>
      <c r="F106" s="61"/>
      <c r="G106" s="114">
        <v>71269.899999999994</v>
      </c>
      <c r="I106" s="8"/>
    </row>
    <row r="107" spans="1:9" s="7" customFormat="1" ht="37.9" hidden="1" customHeight="1">
      <c r="A107" s="34">
        <f t="shared" si="3"/>
        <v>100</v>
      </c>
      <c r="B107" s="28" t="s">
        <v>493</v>
      </c>
      <c r="C107" s="46">
        <v>100</v>
      </c>
      <c r="D107" s="46" t="s">
        <v>302</v>
      </c>
      <c r="E107" s="113">
        <v>11</v>
      </c>
      <c r="F107" s="61"/>
      <c r="G107" s="114">
        <v>121289.5</v>
      </c>
      <c r="I107" s="8"/>
    </row>
    <row r="108" spans="1:9" s="7" customFormat="1" ht="37.15" hidden="1" customHeight="1">
      <c r="A108" s="34">
        <f t="shared" si="3"/>
        <v>101</v>
      </c>
      <c r="B108" s="28" t="s">
        <v>492</v>
      </c>
      <c r="C108" s="46">
        <v>100</v>
      </c>
      <c r="D108" s="46" t="s">
        <v>302</v>
      </c>
      <c r="E108" s="113">
        <v>32.080660354194848</v>
      </c>
      <c r="F108" s="61"/>
      <c r="G108" s="114">
        <v>51401</v>
      </c>
      <c r="I108" s="8"/>
    </row>
    <row r="109" spans="1:9" s="7" customFormat="1" ht="38.450000000000003" hidden="1" customHeight="1">
      <c r="A109" s="34">
        <f>A108+1</f>
        <v>102</v>
      </c>
      <c r="B109" s="28" t="s">
        <v>491</v>
      </c>
      <c r="C109" s="46">
        <v>100</v>
      </c>
      <c r="D109" s="46" t="s">
        <v>302</v>
      </c>
      <c r="E109" s="113">
        <v>2.8653178009401188</v>
      </c>
      <c r="F109" s="61"/>
      <c r="G109" s="114">
        <v>63555</v>
      </c>
      <c r="I109" s="8"/>
    </row>
    <row r="110" spans="1:9" s="7" customFormat="1" ht="54" hidden="1" customHeight="1">
      <c r="A110" s="34">
        <f t="shared" si="3"/>
        <v>103</v>
      </c>
      <c r="B110" s="28" t="s">
        <v>490</v>
      </c>
      <c r="C110" s="46">
        <v>100</v>
      </c>
      <c r="D110" s="46" t="s">
        <v>302</v>
      </c>
      <c r="E110" s="115"/>
      <c r="F110" s="61"/>
      <c r="G110" s="114"/>
      <c r="I110" s="8"/>
    </row>
    <row r="111" spans="1:9" s="7" customFormat="1" ht="53.45" hidden="1" customHeight="1">
      <c r="A111" s="34">
        <f t="shared" si="3"/>
        <v>104</v>
      </c>
      <c r="B111" s="28" t="s">
        <v>489</v>
      </c>
      <c r="C111" s="46">
        <v>100</v>
      </c>
      <c r="D111" s="46" t="s">
        <v>302</v>
      </c>
      <c r="E111" s="113">
        <v>2.6</v>
      </c>
      <c r="F111" s="61"/>
      <c r="G111" s="114">
        <v>52573.9</v>
      </c>
      <c r="I111" s="8"/>
    </row>
    <row r="112" spans="1:9" s="7" customFormat="1" ht="40.15" hidden="1" customHeight="1">
      <c r="A112" s="34">
        <f t="shared" si="3"/>
        <v>105</v>
      </c>
      <c r="B112" s="28" t="s">
        <v>488</v>
      </c>
      <c r="C112" s="46">
        <v>100</v>
      </c>
      <c r="D112" s="46" t="s">
        <v>302</v>
      </c>
      <c r="E112" s="113">
        <v>14.8</v>
      </c>
      <c r="F112" s="61"/>
      <c r="G112" s="114">
        <v>203477.9</v>
      </c>
      <c r="I112" s="8"/>
    </row>
    <row r="113" spans="1:9" s="7" customFormat="1" ht="40.9" hidden="1" customHeight="1">
      <c r="A113" s="34">
        <f t="shared" si="3"/>
        <v>106</v>
      </c>
      <c r="B113" s="28" t="s">
        <v>487</v>
      </c>
      <c r="C113" s="46">
        <v>100</v>
      </c>
      <c r="D113" s="46" t="s">
        <v>302</v>
      </c>
      <c r="E113" s="115"/>
      <c r="F113" s="61"/>
      <c r="G113" s="114"/>
      <c r="I113" s="8"/>
    </row>
    <row r="114" spans="1:9" s="7" customFormat="1" ht="39" hidden="1" customHeight="1">
      <c r="A114" s="34">
        <f t="shared" si="3"/>
        <v>107</v>
      </c>
      <c r="B114" s="28" t="s">
        <v>486</v>
      </c>
      <c r="C114" s="46">
        <v>100</v>
      </c>
      <c r="D114" s="46" t="s">
        <v>302</v>
      </c>
      <c r="E114" s="113">
        <v>9.8000000000000007</v>
      </c>
      <c r="F114" s="61"/>
      <c r="G114" s="114">
        <v>183465.9</v>
      </c>
      <c r="I114" s="8"/>
    </row>
    <row r="115" spans="1:9" s="7" customFormat="1" ht="39" hidden="1" customHeight="1">
      <c r="A115" s="34">
        <f t="shared" si="3"/>
        <v>108</v>
      </c>
      <c r="B115" s="28" t="s">
        <v>485</v>
      </c>
      <c r="C115" s="46">
        <v>100</v>
      </c>
      <c r="D115" s="46" t="s">
        <v>302</v>
      </c>
      <c r="E115" s="113">
        <v>6</v>
      </c>
      <c r="F115" s="61"/>
      <c r="G115" s="114">
        <v>97532.3</v>
      </c>
      <c r="I115" s="8"/>
    </row>
    <row r="116" spans="1:9" s="7" customFormat="1" ht="38.25" hidden="1">
      <c r="A116" s="34">
        <f t="shared" si="3"/>
        <v>109</v>
      </c>
      <c r="B116" s="28" t="s">
        <v>484</v>
      </c>
      <c r="C116" s="46">
        <v>100</v>
      </c>
      <c r="D116" s="46" t="s">
        <v>302</v>
      </c>
      <c r="E116" s="113">
        <v>9.4</v>
      </c>
      <c r="F116" s="61"/>
      <c r="G116" s="114">
        <v>110782.7</v>
      </c>
      <c r="I116" s="8"/>
    </row>
    <row r="117" spans="1:9" s="7" customFormat="1" ht="37.9" hidden="1" customHeight="1">
      <c r="A117" s="34">
        <f t="shared" si="3"/>
        <v>110</v>
      </c>
      <c r="B117" s="28" t="s">
        <v>483</v>
      </c>
      <c r="C117" s="46">
        <v>100</v>
      </c>
      <c r="D117" s="46" t="s">
        <v>302</v>
      </c>
      <c r="E117" s="113">
        <v>10.5</v>
      </c>
      <c r="F117" s="61"/>
      <c r="G117" s="114">
        <v>123683</v>
      </c>
      <c r="I117" s="8"/>
    </row>
    <row r="118" spans="1:9" s="7" customFormat="1" ht="41.45" hidden="1" customHeight="1">
      <c r="A118" s="34">
        <f t="shared" si="3"/>
        <v>111</v>
      </c>
      <c r="B118" s="28" t="s">
        <v>482</v>
      </c>
      <c r="C118" s="46">
        <v>100</v>
      </c>
      <c r="D118" s="46" t="s">
        <v>302</v>
      </c>
      <c r="E118" s="113">
        <v>2</v>
      </c>
      <c r="F118" s="61"/>
      <c r="G118" s="114">
        <v>42587.8</v>
      </c>
      <c r="I118" s="8"/>
    </row>
    <row r="119" spans="1:9" s="7" customFormat="1" ht="39" hidden="1" customHeight="1">
      <c r="A119" s="34">
        <f t="shared" si="3"/>
        <v>112</v>
      </c>
      <c r="B119" s="28" t="s">
        <v>481</v>
      </c>
      <c r="C119" s="46">
        <v>100</v>
      </c>
      <c r="D119" s="46" t="s">
        <v>302</v>
      </c>
      <c r="E119" s="113">
        <v>1.7</v>
      </c>
      <c r="F119" s="61"/>
      <c r="G119" s="114">
        <v>50310.1</v>
      </c>
      <c r="I119" s="8"/>
    </row>
    <row r="120" spans="1:9" s="7" customFormat="1" ht="37.15" hidden="1" customHeight="1">
      <c r="A120" s="34">
        <f t="shared" si="3"/>
        <v>113</v>
      </c>
      <c r="B120" s="28" t="s">
        <v>480</v>
      </c>
      <c r="C120" s="46">
        <v>100</v>
      </c>
      <c r="D120" s="46" t="s">
        <v>640</v>
      </c>
      <c r="E120" s="113">
        <v>17.899999999999999</v>
      </c>
      <c r="F120" s="61"/>
      <c r="G120" s="114"/>
      <c r="H120" s="17"/>
      <c r="I120" s="8"/>
    </row>
    <row r="121" spans="1:9" s="7" customFormat="1" ht="37.15" hidden="1" customHeight="1">
      <c r="A121" s="37">
        <f>A120+1</f>
        <v>114</v>
      </c>
      <c r="B121" s="28" t="s">
        <v>1286</v>
      </c>
      <c r="C121" s="46">
        <v>100</v>
      </c>
      <c r="D121" s="46" t="s">
        <v>640</v>
      </c>
      <c r="E121" s="113">
        <v>35</v>
      </c>
      <c r="F121" s="61"/>
      <c r="G121" s="114">
        <v>93345</v>
      </c>
      <c r="H121" s="112"/>
      <c r="I121" s="8"/>
    </row>
    <row r="122" spans="1:9" s="7" customFormat="1" ht="40.9" hidden="1" customHeight="1">
      <c r="A122" s="370" t="s">
        <v>970</v>
      </c>
      <c r="B122" s="370"/>
      <c r="C122" s="370"/>
      <c r="D122" s="370"/>
      <c r="E122" s="370"/>
      <c r="F122" s="370"/>
      <c r="G122" s="370"/>
      <c r="I122" s="8"/>
    </row>
    <row r="123" spans="1:9" s="7" customFormat="1" ht="51" hidden="1">
      <c r="A123" s="34">
        <f>A121+1</f>
        <v>115</v>
      </c>
      <c r="B123" s="28" t="s">
        <v>523</v>
      </c>
      <c r="C123" s="42">
        <v>100</v>
      </c>
      <c r="D123" s="40" t="s">
        <v>683</v>
      </c>
      <c r="E123" s="42">
        <v>100</v>
      </c>
      <c r="F123" s="42">
        <v>100</v>
      </c>
      <c r="G123" s="44">
        <v>17404.3</v>
      </c>
      <c r="I123" s="8"/>
    </row>
    <row r="124" spans="1:9" s="7" customFormat="1" ht="38.25" hidden="1">
      <c r="A124" s="34">
        <f>A123+1</f>
        <v>116</v>
      </c>
      <c r="B124" s="28" t="s">
        <v>973</v>
      </c>
      <c r="C124" s="42">
        <v>100</v>
      </c>
      <c r="D124" s="40" t="s">
        <v>684</v>
      </c>
      <c r="E124" s="42">
        <v>100</v>
      </c>
      <c r="F124" s="42">
        <v>100</v>
      </c>
      <c r="G124" s="44">
        <v>6377.3</v>
      </c>
      <c r="I124" s="8"/>
    </row>
    <row r="125" spans="1:9" s="7" customFormat="1" ht="51" hidden="1">
      <c r="A125" s="34">
        <f>A124+1</f>
        <v>117</v>
      </c>
      <c r="B125" s="28" t="s">
        <v>1125</v>
      </c>
      <c r="C125" s="37">
        <v>100</v>
      </c>
      <c r="D125" s="38" t="s">
        <v>1126</v>
      </c>
      <c r="E125" s="37">
        <v>18.25</v>
      </c>
      <c r="F125" s="37">
        <v>19.7</v>
      </c>
      <c r="G125" s="39">
        <v>0</v>
      </c>
      <c r="I125" s="8"/>
    </row>
    <row r="126" spans="1:9" s="7" customFormat="1" ht="43.15" hidden="1" customHeight="1">
      <c r="A126" s="380" t="s">
        <v>971</v>
      </c>
      <c r="B126" s="381"/>
      <c r="C126" s="381"/>
      <c r="D126" s="381"/>
      <c r="E126" s="381"/>
      <c r="F126" s="381"/>
      <c r="G126" s="382"/>
      <c r="I126" s="8"/>
    </row>
    <row r="127" spans="1:9" s="7" customFormat="1" ht="93" hidden="1" customHeight="1">
      <c r="A127" s="361">
        <f>A125+1</f>
        <v>118</v>
      </c>
      <c r="B127" s="360" t="s">
        <v>525</v>
      </c>
      <c r="C127" s="361">
        <v>100</v>
      </c>
      <c r="D127" s="362" t="s">
        <v>524</v>
      </c>
      <c r="E127" s="361">
        <v>100</v>
      </c>
      <c r="F127" s="361">
        <v>100</v>
      </c>
      <c r="G127" s="363">
        <v>278462.75</v>
      </c>
      <c r="I127" s="8"/>
    </row>
    <row r="128" spans="1:9" s="7" customFormat="1" ht="63.75" hidden="1">
      <c r="A128" s="34">
        <f>A127+1</f>
        <v>119</v>
      </c>
      <c r="B128" s="36" t="s">
        <v>526</v>
      </c>
      <c r="C128" s="37">
        <v>100</v>
      </c>
      <c r="D128" s="38" t="s">
        <v>1098</v>
      </c>
      <c r="E128" s="37"/>
      <c r="F128" s="37"/>
      <c r="G128" s="39">
        <v>7935.7</v>
      </c>
      <c r="I128" s="8"/>
    </row>
    <row r="129" spans="1:9" s="7" customFormat="1" ht="51" hidden="1">
      <c r="A129" s="34">
        <f>A128+1</f>
        <v>120</v>
      </c>
      <c r="B129" s="36" t="s">
        <v>972</v>
      </c>
      <c r="C129" s="37">
        <v>100</v>
      </c>
      <c r="D129" s="38" t="s">
        <v>1111</v>
      </c>
      <c r="E129" s="37">
        <v>100</v>
      </c>
      <c r="F129" s="37">
        <v>100</v>
      </c>
      <c r="G129" s="39">
        <v>27235.1</v>
      </c>
      <c r="I129" s="8"/>
    </row>
    <row r="130" spans="1:9" s="7" customFormat="1" ht="46.9" hidden="1" customHeight="1">
      <c r="A130" s="34">
        <f>A129+1</f>
        <v>121</v>
      </c>
      <c r="B130" s="32" t="s">
        <v>1300</v>
      </c>
      <c r="C130" s="34">
        <v>100</v>
      </c>
      <c r="D130" s="33" t="s">
        <v>1301</v>
      </c>
      <c r="E130" s="137">
        <v>0</v>
      </c>
      <c r="F130" s="137">
        <v>0</v>
      </c>
      <c r="G130" s="138">
        <v>36226.379999999997</v>
      </c>
      <c r="I130" s="8"/>
    </row>
    <row r="131" spans="1:9" s="7" customFormat="1" ht="40.9" hidden="1" customHeight="1">
      <c r="A131" s="392" t="s">
        <v>527</v>
      </c>
      <c r="B131" s="392"/>
      <c r="C131" s="392"/>
      <c r="D131" s="392"/>
      <c r="E131" s="392"/>
      <c r="F131" s="392"/>
      <c r="G131" s="392"/>
      <c r="I131" s="8"/>
    </row>
    <row r="132" spans="1:9" s="7" customFormat="1" ht="34.15" hidden="1" customHeight="1">
      <c r="A132" s="34">
        <f>A130+1</f>
        <v>122</v>
      </c>
      <c r="B132" s="53" t="s">
        <v>1127</v>
      </c>
      <c r="C132" s="54">
        <v>100</v>
      </c>
      <c r="D132" s="54" t="s">
        <v>528</v>
      </c>
      <c r="E132" s="54">
        <v>4.8</v>
      </c>
      <c r="F132" s="54">
        <v>15</v>
      </c>
      <c r="G132" s="55" t="s">
        <v>47</v>
      </c>
      <c r="I132" s="8"/>
    </row>
    <row r="133" spans="1:9" s="7" customFormat="1" ht="109.9" hidden="1" customHeight="1">
      <c r="A133" s="34">
        <f>A132+1</f>
        <v>123</v>
      </c>
      <c r="B133" s="56" t="s">
        <v>529</v>
      </c>
      <c r="C133" s="57">
        <v>51</v>
      </c>
      <c r="D133" s="58" t="s">
        <v>943</v>
      </c>
      <c r="E133" s="57">
        <v>41</v>
      </c>
      <c r="F133" s="57">
        <v>41</v>
      </c>
      <c r="G133" s="48">
        <v>119867.3</v>
      </c>
      <c r="I133" s="8"/>
    </row>
    <row r="134" spans="1:9" s="7" customFormat="1" ht="31.9" hidden="1" customHeight="1">
      <c r="A134" s="34">
        <f t="shared" ref="A134:A135" si="4">A133+1</f>
        <v>124</v>
      </c>
      <c r="B134" s="53" t="s">
        <v>944</v>
      </c>
      <c r="C134" s="57">
        <v>100</v>
      </c>
      <c r="D134" s="58" t="s">
        <v>530</v>
      </c>
      <c r="E134" s="58">
        <v>92</v>
      </c>
      <c r="F134" s="57">
        <v>87</v>
      </c>
      <c r="G134" s="48" t="s">
        <v>47</v>
      </c>
      <c r="I134" s="8"/>
    </row>
    <row r="135" spans="1:9" s="7" customFormat="1" ht="50.45" hidden="1" customHeight="1">
      <c r="A135" s="34">
        <f t="shared" si="4"/>
        <v>125</v>
      </c>
      <c r="B135" s="53" t="s">
        <v>708</v>
      </c>
      <c r="C135" s="54">
        <v>100</v>
      </c>
      <c r="D135" s="54" t="s">
        <v>604</v>
      </c>
      <c r="E135" s="54">
        <v>4.8</v>
      </c>
      <c r="F135" s="54">
        <v>3.8</v>
      </c>
      <c r="G135" s="55" t="s">
        <v>47</v>
      </c>
    </row>
    <row r="136" spans="1:9" s="7" customFormat="1" ht="46.9" hidden="1" customHeight="1">
      <c r="A136" s="370" t="s">
        <v>531</v>
      </c>
      <c r="B136" s="370"/>
      <c r="C136" s="370"/>
      <c r="D136" s="370"/>
      <c r="E136" s="370"/>
      <c r="F136" s="370"/>
      <c r="G136" s="370"/>
    </row>
    <row r="137" spans="1:9" s="7" customFormat="1" ht="66" hidden="1" customHeight="1">
      <c r="A137" s="34">
        <f>A135+1</f>
        <v>126</v>
      </c>
      <c r="B137" s="59" t="s">
        <v>947</v>
      </c>
      <c r="C137" s="60">
        <v>1</v>
      </c>
      <c r="D137" s="40" t="s">
        <v>337</v>
      </c>
      <c r="E137" s="41">
        <v>50</v>
      </c>
      <c r="F137" s="41"/>
      <c r="G137" s="41">
        <v>5692.48</v>
      </c>
      <c r="H137" s="15"/>
      <c r="I137" s="9"/>
    </row>
    <row r="138" spans="1:9" s="7" customFormat="1" ht="69" hidden="1" customHeight="1">
      <c r="A138" s="34">
        <f>A137+1</f>
        <v>127</v>
      </c>
      <c r="B138" s="59" t="s">
        <v>948</v>
      </c>
      <c r="C138" s="60">
        <v>1</v>
      </c>
      <c r="D138" s="40" t="s">
        <v>337</v>
      </c>
      <c r="E138" s="41">
        <v>50</v>
      </c>
      <c r="F138" s="41"/>
      <c r="G138" s="41">
        <v>44181.49</v>
      </c>
      <c r="I138" s="9"/>
    </row>
    <row r="139" spans="1:9" s="7" customFormat="1" ht="60.6" hidden="1" customHeight="1">
      <c r="A139" s="34">
        <f t="shared" ref="A139:A159" si="5">A138+1</f>
        <v>128</v>
      </c>
      <c r="B139" s="59" t="s">
        <v>949</v>
      </c>
      <c r="C139" s="60">
        <v>1</v>
      </c>
      <c r="D139" s="40" t="s">
        <v>337</v>
      </c>
      <c r="E139" s="41"/>
      <c r="F139" s="41"/>
      <c r="G139" s="41">
        <v>6952.83</v>
      </c>
      <c r="I139" s="9"/>
    </row>
    <row r="140" spans="1:9" s="7" customFormat="1" ht="62.45" hidden="1" customHeight="1">
      <c r="A140" s="34">
        <f t="shared" si="5"/>
        <v>129</v>
      </c>
      <c r="B140" s="59" t="s">
        <v>950</v>
      </c>
      <c r="C140" s="60">
        <v>1</v>
      </c>
      <c r="D140" s="40" t="s">
        <v>337</v>
      </c>
      <c r="E140" s="41"/>
      <c r="F140" s="41"/>
      <c r="G140" s="41">
        <v>25815.200000000001</v>
      </c>
      <c r="I140" s="8"/>
    </row>
    <row r="141" spans="1:9" s="7" customFormat="1" ht="62.45" hidden="1" customHeight="1">
      <c r="A141" s="34">
        <f t="shared" si="5"/>
        <v>130</v>
      </c>
      <c r="B141" s="59" t="s">
        <v>951</v>
      </c>
      <c r="C141" s="60">
        <v>1</v>
      </c>
      <c r="D141" s="40" t="s">
        <v>337</v>
      </c>
      <c r="E141" s="41"/>
      <c r="F141" s="41"/>
      <c r="G141" s="41">
        <v>108112.7</v>
      </c>
      <c r="I141" s="8"/>
    </row>
    <row r="142" spans="1:9" s="7" customFormat="1" ht="64.900000000000006" hidden="1" customHeight="1">
      <c r="A142" s="34">
        <f t="shared" si="5"/>
        <v>131</v>
      </c>
      <c r="B142" s="59" t="s">
        <v>952</v>
      </c>
      <c r="C142" s="60">
        <v>1</v>
      </c>
      <c r="D142" s="40" t="s">
        <v>337</v>
      </c>
      <c r="E142" s="41">
        <v>1.4</v>
      </c>
      <c r="F142" s="41"/>
      <c r="G142" s="41">
        <v>44986.400000000001</v>
      </c>
      <c r="I142" s="8"/>
    </row>
    <row r="143" spans="1:9" s="7" customFormat="1" ht="53.45" hidden="1" customHeight="1">
      <c r="A143" s="34">
        <f t="shared" si="5"/>
        <v>132</v>
      </c>
      <c r="B143" s="59" t="s">
        <v>953</v>
      </c>
      <c r="C143" s="60">
        <v>1</v>
      </c>
      <c r="D143" s="40" t="s">
        <v>337</v>
      </c>
      <c r="E143" s="41">
        <v>35.700000000000003</v>
      </c>
      <c r="F143" s="41"/>
      <c r="G143" s="41" t="s">
        <v>1287</v>
      </c>
      <c r="H143" s="15"/>
      <c r="I143" s="8"/>
    </row>
    <row r="144" spans="1:9" s="7" customFormat="1" ht="70.150000000000006" hidden="1" customHeight="1">
      <c r="A144" s="34">
        <f t="shared" si="5"/>
        <v>133</v>
      </c>
      <c r="B144" s="59" t="s">
        <v>954</v>
      </c>
      <c r="C144" s="60">
        <v>1</v>
      </c>
      <c r="D144" s="40" t="s">
        <v>337</v>
      </c>
      <c r="E144" s="41">
        <v>16.7</v>
      </c>
      <c r="F144" s="41"/>
      <c r="G144" s="41">
        <v>51006.175999999999</v>
      </c>
    </row>
    <row r="145" spans="1:9" s="7" customFormat="1" ht="66.599999999999994" hidden="1" customHeight="1">
      <c r="A145" s="34">
        <f t="shared" si="5"/>
        <v>134</v>
      </c>
      <c r="B145" s="59" t="s">
        <v>955</v>
      </c>
      <c r="C145" s="60">
        <v>1</v>
      </c>
      <c r="D145" s="40" t="s">
        <v>337</v>
      </c>
      <c r="E145" s="41">
        <v>10.9</v>
      </c>
      <c r="F145" s="41"/>
      <c r="G145" s="41">
        <v>6812.4</v>
      </c>
    </row>
    <row r="146" spans="1:9" s="7" customFormat="1" ht="63" hidden="1" customHeight="1">
      <c r="A146" s="34">
        <f t="shared" si="5"/>
        <v>135</v>
      </c>
      <c r="B146" s="59" t="s">
        <v>956</v>
      </c>
      <c r="C146" s="60">
        <v>1</v>
      </c>
      <c r="D146" s="40" t="s">
        <v>337</v>
      </c>
      <c r="E146" s="41">
        <v>100</v>
      </c>
      <c r="F146" s="41"/>
      <c r="G146" s="41">
        <v>13884.3</v>
      </c>
      <c r="H146" s="16"/>
      <c r="I146" s="9"/>
    </row>
    <row r="147" spans="1:9" s="7" customFormat="1" ht="64.900000000000006" hidden="1" customHeight="1">
      <c r="A147" s="34">
        <f t="shared" si="5"/>
        <v>136</v>
      </c>
      <c r="B147" s="59" t="s">
        <v>957</v>
      </c>
      <c r="C147" s="60">
        <v>1</v>
      </c>
      <c r="D147" s="40" t="s">
        <v>337</v>
      </c>
      <c r="E147" s="41">
        <v>7.2</v>
      </c>
      <c r="F147" s="41"/>
      <c r="G147" s="41">
        <v>141387.20000000001</v>
      </c>
      <c r="I147" s="9"/>
    </row>
    <row r="148" spans="1:9" s="7" customFormat="1" ht="64.150000000000006" hidden="1" customHeight="1">
      <c r="A148" s="34">
        <f t="shared" si="5"/>
        <v>137</v>
      </c>
      <c r="B148" s="59" t="s">
        <v>958</v>
      </c>
      <c r="C148" s="60">
        <v>1</v>
      </c>
      <c r="D148" s="40" t="s">
        <v>337</v>
      </c>
      <c r="E148" s="41">
        <v>5.7</v>
      </c>
      <c r="F148" s="41"/>
      <c r="G148" s="41">
        <v>21015.4</v>
      </c>
      <c r="I148" s="9"/>
    </row>
    <row r="149" spans="1:9" s="7" customFormat="1" ht="67.150000000000006" hidden="1" customHeight="1">
      <c r="A149" s="34">
        <f t="shared" si="5"/>
        <v>138</v>
      </c>
      <c r="B149" s="59" t="s">
        <v>959</v>
      </c>
      <c r="C149" s="60">
        <v>1</v>
      </c>
      <c r="D149" s="40" t="s">
        <v>337</v>
      </c>
      <c r="E149" s="41">
        <v>0.7</v>
      </c>
      <c r="F149" s="41"/>
      <c r="G149" s="41">
        <v>12999.6</v>
      </c>
      <c r="I149" s="9"/>
    </row>
    <row r="150" spans="1:9" s="7" customFormat="1" ht="50.45" hidden="1" customHeight="1">
      <c r="A150" s="34">
        <f t="shared" si="5"/>
        <v>139</v>
      </c>
      <c r="B150" s="59" t="s">
        <v>960</v>
      </c>
      <c r="C150" s="60">
        <v>1</v>
      </c>
      <c r="D150" s="40" t="s">
        <v>337</v>
      </c>
      <c r="E150" s="41">
        <v>17.600000000000001</v>
      </c>
      <c r="F150" s="41"/>
      <c r="G150" s="41">
        <v>257696.25</v>
      </c>
      <c r="I150" s="9"/>
    </row>
    <row r="151" spans="1:9" s="7" customFormat="1" ht="63.75" hidden="1">
      <c r="A151" s="34">
        <f t="shared" si="5"/>
        <v>140</v>
      </c>
      <c r="B151" s="59" t="s">
        <v>961</v>
      </c>
      <c r="C151" s="60">
        <v>1</v>
      </c>
      <c r="D151" s="40" t="s">
        <v>337</v>
      </c>
      <c r="E151" s="41">
        <v>13.9</v>
      </c>
      <c r="F151" s="41"/>
      <c r="G151" s="41">
        <v>85744.5</v>
      </c>
      <c r="I151" s="9"/>
    </row>
    <row r="152" spans="1:9" s="7" customFormat="1" ht="64.900000000000006" hidden="1" customHeight="1">
      <c r="A152" s="34">
        <f t="shared" si="5"/>
        <v>141</v>
      </c>
      <c r="B152" s="59" t="s">
        <v>962</v>
      </c>
      <c r="C152" s="60">
        <v>1</v>
      </c>
      <c r="D152" s="40" t="s">
        <v>337</v>
      </c>
      <c r="E152" s="41">
        <v>10.6</v>
      </c>
      <c r="F152" s="41"/>
      <c r="G152" s="41">
        <v>80183.589900000006</v>
      </c>
      <c r="I152" s="9"/>
    </row>
    <row r="153" spans="1:9" s="7" customFormat="1" ht="65.45" hidden="1" customHeight="1">
      <c r="A153" s="34">
        <f t="shared" si="5"/>
        <v>142</v>
      </c>
      <c r="B153" s="59" t="s">
        <v>963</v>
      </c>
      <c r="C153" s="60">
        <v>1</v>
      </c>
      <c r="D153" s="40" t="s">
        <v>337</v>
      </c>
      <c r="E153" s="41">
        <v>11.7</v>
      </c>
      <c r="F153" s="41"/>
      <c r="G153" s="41">
        <v>58882.39</v>
      </c>
      <c r="I153" s="9"/>
    </row>
    <row r="154" spans="1:9" s="7" customFormat="1" ht="55.15" hidden="1" customHeight="1">
      <c r="A154" s="34">
        <f t="shared" si="5"/>
        <v>143</v>
      </c>
      <c r="B154" s="59" t="s">
        <v>964</v>
      </c>
      <c r="C154" s="60">
        <v>1</v>
      </c>
      <c r="D154" s="40" t="s">
        <v>337</v>
      </c>
      <c r="E154" s="41">
        <v>21.9</v>
      </c>
      <c r="F154" s="41"/>
      <c r="G154" s="41">
        <v>47826.47</v>
      </c>
      <c r="I154" s="9"/>
    </row>
    <row r="155" spans="1:9" s="7" customFormat="1" ht="64.900000000000006" hidden="1" customHeight="1">
      <c r="A155" s="34">
        <f t="shared" si="5"/>
        <v>144</v>
      </c>
      <c r="B155" s="59" t="s">
        <v>965</v>
      </c>
      <c r="C155" s="60">
        <v>1</v>
      </c>
      <c r="D155" s="40" t="s">
        <v>337</v>
      </c>
      <c r="E155" s="41">
        <v>3.5</v>
      </c>
      <c r="F155" s="41"/>
      <c r="G155" s="41">
        <v>1994.62</v>
      </c>
      <c r="I155" s="9"/>
    </row>
    <row r="156" spans="1:9" s="7" customFormat="1" ht="69.599999999999994" hidden="1" customHeight="1">
      <c r="A156" s="34">
        <f t="shared" si="5"/>
        <v>145</v>
      </c>
      <c r="B156" s="59" t="s">
        <v>966</v>
      </c>
      <c r="C156" s="60">
        <v>1</v>
      </c>
      <c r="D156" s="40" t="s">
        <v>337</v>
      </c>
      <c r="E156" s="41">
        <v>19.100000000000001</v>
      </c>
      <c r="F156" s="41"/>
      <c r="G156" s="41">
        <v>21899.3</v>
      </c>
      <c r="I156" s="9"/>
    </row>
    <row r="157" spans="1:9" s="7" customFormat="1" ht="67.150000000000006" hidden="1" customHeight="1">
      <c r="A157" s="34">
        <f t="shared" si="5"/>
        <v>146</v>
      </c>
      <c r="B157" s="59" t="s">
        <v>967</v>
      </c>
      <c r="C157" s="60">
        <v>1</v>
      </c>
      <c r="D157" s="40" t="s">
        <v>337</v>
      </c>
      <c r="E157" s="41">
        <v>7.7</v>
      </c>
      <c r="F157" s="41"/>
      <c r="G157" s="41">
        <v>62487.05</v>
      </c>
      <c r="I157" s="9"/>
    </row>
    <row r="158" spans="1:9" s="7" customFormat="1" ht="64.900000000000006" hidden="1" customHeight="1">
      <c r="A158" s="34">
        <f t="shared" si="5"/>
        <v>147</v>
      </c>
      <c r="B158" s="59" t="s">
        <v>968</v>
      </c>
      <c r="C158" s="60">
        <v>1</v>
      </c>
      <c r="D158" s="40" t="s">
        <v>337</v>
      </c>
      <c r="E158" s="41">
        <v>8.42</v>
      </c>
      <c r="F158" s="41">
        <v>8581.81</v>
      </c>
      <c r="G158" s="41">
        <v>101954.5</v>
      </c>
      <c r="I158" s="9"/>
    </row>
    <row r="159" spans="1:9" s="7" customFormat="1" ht="64.150000000000006" hidden="1" customHeight="1">
      <c r="A159" s="34">
        <f t="shared" si="5"/>
        <v>148</v>
      </c>
      <c r="B159" s="59" t="s">
        <v>969</v>
      </c>
      <c r="C159" s="60">
        <v>1</v>
      </c>
      <c r="D159" s="40" t="s">
        <v>337</v>
      </c>
      <c r="E159" s="41"/>
      <c r="F159" s="41"/>
      <c r="G159" s="41">
        <v>88850.9</v>
      </c>
      <c r="I159" s="9"/>
    </row>
    <row r="160" spans="1:9" s="7" customFormat="1" ht="27" hidden="1" customHeight="1">
      <c r="A160" s="370" t="s">
        <v>532</v>
      </c>
      <c r="B160" s="370"/>
      <c r="C160" s="370"/>
      <c r="D160" s="370"/>
      <c r="E160" s="370"/>
      <c r="F160" s="370"/>
      <c r="G160" s="370"/>
    </row>
    <row r="161" spans="1:7" s="7" customFormat="1" ht="83.45" hidden="1" customHeight="1">
      <c r="A161" s="34">
        <f>A159+1</f>
        <v>149</v>
      </c>
      <c r="B161" s="116" t="s">
        <v>1128</v>
      </c>
      <c r="C161" s="117">
        <v>100</v>
      </c>
      <c r="D161" s="118" t="s">
        <v>680</v>
      </c>
      <c r="E161" s="117">
        <v>16.3</v>
      </c>
      <c r="F161" s="117">
        <v>20</v>
      </c>
      <c r="G161" s="117">
        <v>11721.1</v>
      </c>
    </row>
    <row r="162" spans="1:7" s="7" customFormat="1" ht="84.6" hidden="1" customHeight="1">
      <c r="A162" s="34">
        <f>A161+1</f>
        <v>150</v>
      </c>
      <c r="B162" s="116" t="s">
        <v>1129</v>
      </c>
      <c r="C162" s="117">
        <v>100</v>
      </c>
      <c r="D162" s="118" t="s">
        <v>680</v>
      </c>
      <c r="E162" s="117">
        <v>10.9</v>
      </c>
      <c r="F162" s="117">
        <v>11.5</v>
      </c>
      <c r="G162" s="117">
        <v>5627</v>
      </c>
    </row>
    <row r="163" spans="1:7" s="7" customFormat="1" ht="79.150000000000006" hidden="1" customHeight="1">
      <c r="A163" s="34">
        <f t="shared" ref="A163:A176" si="6">A162+1</f>
        <v>151</v>
      </c>
      <c r="B163" s="116" t="s">
        <v>1130</v>
      </c>
      <c r="C163" s="117">
        <v>100</v>
      </c>
      <c r="D163" s="118" t="s">
        <v>680</v>
      </c>
      <c r="E163" s="117">
        <v>14.2</v>
      </c>
      <c r="F163" s="117">
        <v>17.600000000000001</v>
      </c>
      <c r="G163" s="117">
        <v>8306.7999999999993</v>
      </c>
    </row>
    <row r="164" spans="1:7" s="7" customFormat="1" ht="78.599999999999994" hidden="1" customHeight="1">
      <c r="A164" s="34">
        <f t="shared" si="6"/>
        <v>152</v>
      </c>
      <c r="B164" s="116" t="s">
        <v>1131</v>
      </c>
      <c r="C164" s="117">
        <v>100</v>
      </c>
      <c r="D164" s="118" t="s">
        <v>680</v>
      </c>
      <c r="E164" s="117">
        <v>9.3000000000000007</v>
      </c>
      <c r="F164" s="117">
        <v>5.5</v>
      </c>
      <c r="G164" s="117">
        <v>7681.1</v>
      </c>
    </row>
    <row r="165" spans="1:7" s="7" customFormat="1" ht="69" hidden="1" customHeight="1">
      <c r="A165" s="34">
        <f t="shared" si="6"/>
        <v>153</v>
      </c>
      <c r="B165" s="116" t="s">
        <v>1132</v>
      </c>
      <c r="C165" s="117">
        <v>100</v>
      </c>
      <c r="D165" s="118" t="s">
        <v>680</v>
      </c>
      <c r="E165" s="117">
        <v>6.2</v>
      </c>
      <c r="F165" s="117">
        <v>10.1</v>
      </c>
      <c r="G165" s="117">
        <v>5172.7</v>
      </c>
    </row>
    <row r="166" spans="1:7" s="7" customFormat="1" ht="69" hidden="1" customHeight="1">
      <c r="A166" s="34">
        <f t="shared" si="6"/>
        <v>154</v>
      </c>
      <c r="B166" s="116" t="s">
        <v>1288</v>
      </c>
      <c r="C166" s="117">
        <v>100</v>
      </c>
      <c r="D166" s="118" t="s">
        <v>680</v>
      </c>
      <c r="E166" s="117">
        <v>1.9</v>
      </c>
      <c r="F166" s="117">
        <v>1.9</v>
      </c>
      <c r="G166" s="117">
        <v>3980.6</v>
      </c>
    </row>
    <row r="167" spans="1:7" s="7" customFormat="1" ht="72.599999999999994" hidden="1" customHeight="1">
      <c r="A167" s="34">
        <f t="shared" si="6"/>
        <v>155</v>
      </c>
      <c r="B167" s="116" t="s">
        <v>1289</v>
      </c>
      <c r="C167" s="117">
        <v>100</v>
      </c>
      <c r="D167" s="118" t="s">
        <v>680</v>
      </c>
      <c r="E167" s="117">
        <v>6.4</v>
      </c>
      <c r="F167" s="117">
        <v>4</v>
      </c>
      <c r="G167" s="117">
        <v>4755.8999999999996</v>
      </c>
    </row>
    <row r="168" spans="1:7" s="7" customFormat="1" ht="69.599999999999994" hidden="1" customHeight="1">
      <c r="A168" s="34">
        <f t="shared" si="6"/>
        <v>156</v>
      </c>
      <c r="B168" s="116" t="s">
        <v>1133</v>
      </c>
      <c r="C168" s="117">
        <v>100</v>
      </c>
      <c r="D168" s="118" t="s">
        <v>680</v>
      </c>
      <c r="E168" s="117">
        <v>11.3</v>
      </c>
      <c r="F168" s="117">
        <v>6.9</v>
      </c>
      <c r="G168" s="117">
        <v>12172.2</v>
      </c>
    </row>
    <row r="169" spans="1:7" s="7" customFormat="1" ht="78.599999999999994" hidden="1" customHeight="1">
      <c r="A169" s="34">
        <f t="shared" si="6"/>
        <v>157</v>
      </c>
      <c r="B169" s="116" t="s">
        <v>1134</v>
      </c>
      <c r="C169" s="117">
        <v>100</v>
      </c>
      <c r="D169" s="118" t="s">
        <v>680</v>
      </c>
      <c r="E169" s="117">
        <v>8.1</v>
      </c>
      <c r="F169" s="117">
        <v>11.5</v>
      </c>
      <c r="G169" s="117">
        <v>5231.2</v>
      </c>
    </row>
    <row r="170" spans="1:7" s="7" customFormat="1" ht="67.900000000000006" hidden="1" customHeight="1">
      <c r="A170" s="34">
        <f t="shared" si="6"/>
        <v>158</v>
      </c>
      <c r="B170" s="116" t="s">
        <v>1135</v>
      </c>
      <c r="C170" s="117">
        <v>100</v>
      </c>
      <c r="D170" s="118" t="s">
        <v>680</v>
      </c>
      <c r="E170" s="117">
        <v>13.1</v>
      </c>
      <c r="F170" s="117">
        <v>8.4</v>
      </c>
      <c r="G170" s="117">
        <v>11055.4</v>
      </c>
    </row>
    <row r="171" spans="1:7" s="7" customFormat="1" ht="62.45" hidden="1" customHeight="1">
      <c r="A171" s="34">
        <f t="shared" si="6"/>
        <v>159</v>
      </c>
      <c r="B171" s="116" t="s">
        <v>1290</v>
      </c>
      <c r="C171" s="117">
        <v>100</v>
      </c>
      <c r="D171" s="118" t="s">
        <v>680</v>
      </c>
      <c r="E171" s="117">
        <v>2.2999999999999998</v>
      </c>
      <c r="F171" s="117">
        <v>2.6</v>
      </c>
      <c r="G171" s="117">
        <v>4650.8999999999996</v>
      </c>
    </row>
    <row r="172" spans="1:7" s="7" customFormat="1" ht="58.15" hidden="1" customHeight="1">
      <c r="A172" s="34">
        <f t="shared" si="6"/>
        <v>160</v>
      </c>
      <c r="B172" s="116" t="s">
        <v>1291</v>
      </c>
      <c r="C172" s="117">
        <v>100</v>
      </c>
      <c r="D172" s="118" t="s">
        <v>681</v>
      </c>
      <c r="E172" s="117">
        <v>100</v>
      </c>
      <c r="F172" s="119">
        <v>100</v>
      </c>
      <c r="G172" s="120">
        <v>45181.599999999999</v>
      </c>
    </row>
    <row r="173" spans="1:7" s="7" customFormat="1" ht="72.599999999999994" hidden="1" customHeight="1">
      <c r="A173" s="34">
        <f t="shared" si="6"/>
        <v>161</v>
      </c>
      <c r="B173" s="116" t="s">
        <v>1292</v>
      </c>
      <c r="C173" s="117">
        <v>100</v>
      </c>
      <c r="D173" s="121" t="s">
        <v>1136</v>
      </c>
      <c r="E173" s="117">
        <v>100</v>
      </c>
      <c r="F173" s="119">
        <v>100</v>
      </c>
      <c r="G173" s="122">
        <v>23681.360000000001</v>
      </c>
    </row>
    <row r="174" spans="1:7" s="7" customFormat="1" ht="79.900000000000006" hidden="1" customHeight="1">
      <c r="A174" s="34">
        <f t="shared" si="6"/>
        <v>162</v>
      </c>
      <c r="B174" s="116" t="s">
        <v>1137</v>
      </c>
      <c r="C174" s="117">
        <v>100</v>
      </c>
      <c r="D174" s="118" t="s">
        <v>1099</v>
      </c>
      <c r="E174" s="117">
        <v>100</v>
      </c>
      <c r="F174" s="119">
        <v>100</v>
      </c>
      <c r="G174" s="122">
        <v>11633.36</v>
      </c>
    </row>
    <row r="175" spans="1:7" s="7" customFormat="1" ht="75" hidden="1" customHeight="1">
      <c r="A175" s="34">
        <f t="shared" si="6"/>
        <v>163</v>
      </c>
      <c r="B175" s="116" t="s">
        <v>1138</v>
      </c>
      <c r="C175" s="117">
        <v>100</v>
      </c>
      <c r="D175" s="118" t="s">
        <v>1100</v>
      </c>
      <c r="E175" s="117">
        <v>100</v>
      </c>
      <c r="F175" s="119">
        <v>100</v>
      </c>
      <c r="G175" s="122">
        <v>9510.57</v>
      </c>
    </row>
    <row r="176" spans="1:7" s="7" customFormat="1" ht="66" hidden="1" customHeight="1">
      <c r="A176" s="34">
        <f t="shared" si="6"/>
        <v>164</v>
      </c>
      <c r="B176" s="116" t="s">
        <v>1139</v>
      </c>
      <c r="C176" s="117">
        <v>100</v>
      </c>
      <c r="D176" s="118" t="s">
        <v>682</v>
      </c>
      <c r="E176" s="117">
        <v>0</v>
      </c>
      <c r="F176" s="119">
        <v>0</v>
      </c>
      <c r="G176" s="122">
        <v>0</v>
      </c>
    </row>
    <row r="177" spans="1:9" s="7" customFormat="1" ht="34.9" hidden="1" customHeight="1">
      <c r="A177" s="370" t="s">
        <v>533</v>
      </c>
      <c r="B177" s="370"/>
      <c r="C177" s="370"/>
      <c r="D177" s="370"/>
      <c r="E177" s="370"/>
      <c r="F177" s="370"/>
      <c r="G177" s="370"/>
    </row>
    <row r="178" spans="1:9" s="7" customFormat="1" ht="38.25" hidden="1">
      <c r="A178" s="33">
        <f>A176+1</f>
        <v>165</v>
      </c>
      <c r="B178" s="124" t="s">
        <v>861</v>
      </c>
      <c r="C178" s="62">
        <v>1</v>
      </c>
      <c r="D178" s="63" t="s">
        <v>862</v>
      </c>
      <c r="E178" s="50" t="s">
        <v>47</v>
      </c>
      <c r="F178" s="50" t="s">
        <v>47</v>
      </c>
      <c r="G178" s="123">
        <f>78.1584+5041045.02818</f>
        <v>5041123.1865800004</v>
      </c>
    </row>
    <row r="179" spans="1:9" s="7" customFormat="1" ht="39" hidden="1" customHeight="1">
      <c r="A179" s="34">
        <f>A178+1</f>
        <v>166</v>
      </c>
      <c r="B179" s="125" t="s">
        <v>1101</v>
      </c>
      <c r="C179" s="64">
        <v>1</v>
      </c>
      <c r="D179" s="40" t="s">
        <v>1293</v>
      </c>
      <c r="E179" s="42" t="s">
        <v>47</v>
      </c>
      <c r="F179" s="42" t="s">
        <v>47</v>
      </c>
      <c r="G179" s="123">
        <f>11066.4+11124.59601+724620.92419</f>
        <v>746811.92020000005</v>
      </c>
    </row>
    <row r="180" spans="1:9" s="7" customFormat="1" ht="37.15" hidden="1" customHeight="1">
      <c r="A180" s="370" t="s">
        <v>534</v>
      </c>
      <c r="B180" s="370"/>
      <c r="C180" s="370"/>
      <c r="D180" s="370"/>
      <c r="E180" s="370"/>
      <c r="F180" s="370"/>
      <c r="G180" s="370"/>
    </row>
    <row r="181" spans="1:9" s="7" customFormat="1" ht="45" hidden="1">
      <c r="A181" s="34">
        <f>A179+1</f>
        <v>167</v>
      </c>
      <c r="B181" s="65" t="s">
        <v>945</v>
      </c>
      <c r="C181" s="66">
        <v>100</v>
      </c>
      <c r="D181" s="47" t="s">
        <v>946</v>
      </c>
      <c r="E181" s="66">
        <v>100</v>
      </c>
      <c r="F181" s="66">
        <v>100</v>
      </c>
      <c r="G181" s="67">
        <v>36064.699999999997</v>
      </c>
    </row>
    <row r="182" spans="1:9" s="7" customFormat="1" ht="60" hidden="1">
      <c r="A182" s="37">
        <f>A181+1</f>
        <v>168</v>
      </c>
      <c r="B182" s="68" t="s">
        <v>1140</v>
      </c>
      <c r="C182" s="69">
        <v>100</v>
      </c>
      <c r="D182" s="70" t="s">
        <v>1141</v>
      </c>
      <c r="E182" s="69">
        <v>100</v>
      </c>
      <c r="F182" s="69">
        <v>100</v>
      </c>
      <c r="G182" s="71">
        <v>90472.7</v>
      </c>
    </row>
    <row r="183" spans="1:9" s="7" customFormat="1" ht="28.9" hidden="1" customHeight="1">
      <c r="A183" s="37">
        <f>A182+1</f>
        <v>169</v>
      </c>
      <c r="B183" s="65" t="s">
        <v>1142</v>
      </c>
      <c r="C183" s="66">
        <v>90.5</v>
      </c>
      <c r="D183" s="47" t="s">
        <v>1143</v>
      </c>
      <c r="E183" s="66">
        <v>0.27</v>
      </c>
      <c r="F183" s="66">
        <v>0.27</v>
      </c>
      <c r="G183" s="67" t="s">
        <v>47</v>
      </c>
    </row>
    <row r="184" spans="1:9" s="7" customFormat="1" ht="34.15" hidden="1" customHeight="1">
      <c r="A184" s="370" t="s">
        <v>535</v>
      </c>
      <c r="B184" s="370"/>
      <c r="C184" s="370"/>
      <c r="D184" s="370"/>
      <c r="E184" s="370"/>
      <c r="F184" s="370"/>
      <c r="G184" s="370"/>
    </row>
    <row r="185" spans="1:9" s="7" customFormat="1" ht="51" hidden="1" customHeight="1">
      <c r="A185" s="34">
        <f>A183+1</f>
        <v>170</v>
      </c>
      <c r="B185" s="72" t="s">
        <v>592</v>
      </c>
      <c r="C185" s="73">
        <v>100</v>
      </c>
      <c r="D185" s="74" t="s">
        <v>863</v>
      </c>
      <c r="E185" s="75">
        <v>1.7507791814326081E-2</v>
      </c>
      <c r="F185" s="75">
        <v>3.5040435695590844E-2</v>
      </c>
      <c r="G185" s="76">
        <v>735116.63</v>
      </c>
      <c r="H185" s="8"/>
      <c r="I185" s="9"/>
    </row>
    <row r="186" spans="1:9" s="7" customFormat="1" ht="65.45" hidden="1" customHeight="1">
      <c r="A186" s="34">
        <f>A185+1</f>
        <v>171</v>
      </c>
      <c r="B186" s="72" t="s">
        <v>591</v>
      </c>
      <c r="C186" s="73">
        <v>100</v>
      </c>
      <c r="D186" s="74" t="s">
        <v>863</v>
      </c>
      <c r="E186" s="75">
        <v>4.4649842036720245E-3</v>
      </c>
      <c r="F186" s="75">
        <v>3.6239844439200225E-2</v>
      </c>
      <c r="G186" s="76">
        <v>188760.26</v>
      </c>
      <c r="H186" s="8"/>
      <c r="I186" s="9"/>
    </row>
    <row r="187" spans="1:9" s="7" customFormat="1" ht="51" hidden="1" customHeight="1">
      <c r="A187" s="34">
        <f t="shared" ref="A187:A242" si="7">A186+1</f>
        <v>172</v>
      </c>
      <c r="B187" s="72" t="s">
        <v>590</v>
      </c>
      <c r="C187" s="73">
        <v>100</v>
      </c>
      <c r="D187" s="126" t="s">
        <v>864</v>
      </c>
      <c r="E187" s="75">
        <v>1</v>
      </c>
      <c r="F187" s="75">
        <v>1</v>
      </c>
      <c r="G187" s="76">
        <v>93042.4</v>
      </c>
      <c r="H187" s="8"/>
      <c r="I187" s="9"/>
    </row>
    <row r="188" spans="1:9" s="7" customFormat="1" ht="49.9" hidden="1" customHeight="1">
      <c r="A188" s="34">
        <f t="shared" si="7"/>
        <v>173</v>
      </c>
      <c r="B188" s="72" t="s">
        <v>589</v>
      </c>
      <c r="C188" s="73">
        <v>100</v>
      </c>
      <c r="D188" s="74" t="s">
        <v>863</v>
      </c>
      <c r="E188" s="75">
        <v>6.582193272048135E-3</v>
      </c>
      <c r="F188" s="75">
        <v>2.8112261250437868E-2</v>
      </c>
      <c r="G188" s="76">
        <v>26844.2</v>
      </c>
      <c r="H188" s="8"/>
      <c r="I188" s="9"/>
    </row>
    <row r="189" spans="1:9" s="7" customFormat="1" ht="49.9" hidden="1" customHeight="1">
      <c r="A189" s="34">
        <f t="shared" si="7"/>
        <v>174</v>
      </c>
      <c r="B189" s="72" t="s">
        <v>588</v>
      </c>
      <c r="C189" s="73">
        <v>100</v>
      </c>
      <c r="D189" s="74" t="s">
        <v>863</v>
      </c>
      <c r="E189" s="75">
        <v>6.93918781699112E-3</v>
      </c>
      <c r="F189" s="75">
        <v>9.0776413290681607E-3</v>
      </c>
      <c r="G189" s="76">
        <v>190440.7</v>
      </c>
      <c r="H189" s="8"/>
      <c r="I189" s="9"/>
    </row>
    <row r="190" spans="1:9" s="7" customFormat="1" ht="54" hidden="1" customHeight="1">
      <c r="A190" s="34">
        <f t="shared" si="7"/>
        <v>175</v>
      </c>
      <c r="B190" s="72" t="s">
        <v>587</v>
      </c>
      <c r="C190" s="73">
        <v>100</v>
      </c>
      <c r="D190" s="74" t="s">
        <v>863</v>
      </c>
      <c r="E190" s="75">
        <v>8.7174392430762748E-3</v>
      </c>
      <c r="F190" s="75">
        <v>5.1098390992463331E-3</v>
      </c>
      <c r="G190" s="76">
        <v>40020.5</v>
      </c>
      <c r="H190" s="8"/>
      <c r="I190" s="9"/>
    </row>
    <row r="191" spans="1:9" s="7" customFormat="1" ht="52.9" hidden="1" customHeight="1">
      <c r="A191" s="34">
        <f t="shared" si="7"/>
        <v>176</v>
      </c>
      <c r="B191" s="72" t="s">
        <v>586</v>
      </c>
      <c r="C191" s="73">
        <v>100</v>
      </c>
      <c r="D191" s="74" t="s">
        <v>865</v>
      </c>
      <c r="E191" s="75">
        <v>1</v>
      </c>
      <c r="F191" s="75">
        <v>1</v>
      </c>
      <c r="G191" s="76">
        <v>279609.40000000002</v>
      </c>
      <c r="H191" s="8"/>
      <c r="I191" s="9"/>
    </row>
    <row r="192" spans="1:9" s="7" customFormat="1" ht="69.599999999999994" hidden="1" customHeight="1">
      <c r="A192" s="34">
        <f t="shared" si="7"/>
        <v>177</v>
      </c>
      <c r="B192" s="72" t="s">
        <v>866</v>
      </c>
      <c r="C192" s="73">
        <v>100</v>
      </c>
      <c r="D192" s="74" t="s">
        <v>863</v>
      </c>
      <c r="E192" s="75">
        <v>7.4534947817624115E-3</v>
      </c>
      <c r="F192" s="75">
        <v>5.761916797877205E-3</v>
      </c>
      <c r="G192" s="76">
        <v>100316.6</v>
      </c>
      <c r="H192" s="8"/>
      <c r="I192" s="9"/>
    </row>
    <row r="193" spans="1:9" s="7" customFormat="1" ht="64.900000000000006" hidden="1" customHeight="1">
      <c r="A193" s="34">
        <f t="shared" si="7"/>
        <v>178</v>
      </c>
      <c r="B193" s="72" t="s">
        <v>585</v>
      </c>
      <c r="C193" s="73">
        <v>100</v>
      </c>
      <c r="D193" s="74" t="s">
        <v>863</v>
      </c>
      <c r="E193" s="75">
        <v>1.6278304643455952E-3</v>
      </c>
      <c r="F193" s="75">
        <v>2.1487247165345082E-3</v>
      </c>
      <c r="G193" s="76">
        <v>38857.300000000003</v>
      </c>
      <c r="H193" s="8"/>
      <c r="I193" s="9"/>
    </row>
    <row r="194" spans="1:9" s="7" customFormat="1" ht="63" hidden="1" customHeight="1">
      <c r="A194" s="34">
        <f t="shared" si="7"/>
        <v>179</v>
      </c>
      <c r="B194" s="72" t="s">
        <v>584</v>
      </c>
      <c r="C194" s="73">
        <v>100</v>
      </c>
      <c r="D194" s="74" t="s">
        <v>867</v>
      </c>
      <c r="E194" s="75">
        <v>1</v>
      </c>
      <c r="F194" s="75">
        <v>1</v>
      </c>
      <c r="G194" s="76">
        <v>67862.210000000006</v>
      </c>
      <c r="H194" s="8"/>
      <c r="I194" s="9"/>
    </row>
    <row r="195" spans="1:9" s="7" customFormat="1" ht="48.6" hidden="1" customHeight="1">
      <c r="A195" s="34">
        <f t="shared" si="7"/>
        <v>180</v>
      </c>
      <c r="B195" s="72" t="s">
        <v>583</v>
      </c>
      <c r="C195" s="73">
        <v>100</v>
      </c>
      <c r="D195" s="74" t="s">
        <v>863</v>
      </c>
      <c r="E195" s="75">
        <v>2.7247123688315174E-2</v>
      </c>
      <c r="F195" s="75">
        <v>1.8008655742291407E-2</v>
      </c>
      <c r="G195" s="76">
        <v>59268.5</v>
      </c>
      <c r="H195" s="8"/>
      <c r="I195" s="9"/>
    </row>
    <row r="196" spans="1:9" s="7" customFormat="1" ht="51.6" hidden="1" customHeight="1">
      <c r="A196" s="34">
        <f t="shared" si="7"/>
        <v>181</v>
      </c>
      <c r="B196" s="72" t="s">
        <v>582</v>
      </c>
      <c r="C196" s="73">
        <v>100</v>
      </c>
      <c r="D196" s="74" t="s">
        <v>863</v>
      </c>
      <c r="E196" s="75">
        <v>2.7037231995661614E-2</v>
      </c>
      <c r="F196" s="75">
        <v>1.4864354239432777E-2</v>
      </c>
      <c r="G196" s="76">
        <v>40489.300000000003</v>
      </c>
      <c r="H196" s="8"/>
      <c r="I196" s="9"/>
    </row>
    <row r="197" spans="1:9" s="7" customFormat="1" ht="52.9" hidden="1" customHeight="1">
      <c r="A197" s="34">
        <f t="shared" si="7"/>
        <v>182</v>
      </c>
      <c r="B197" s="72" t="s">
        <v>581</v>
      </c>
      <c r="C197" s="73">
        <v>100</v>
      </c>
      <c r="D197" s="74" t="s">
        <v>863</v>
      </c>
      <c r="E197" s="75">
        <v>1.5352637186597119E-3</v>
      </c>
      <c r="F197" s="75">
        <v>6.7663214197120321E-3</v>
      </c>
      <c r="G197" s="76">
        <v>652.9</v>
      </c>
      <c r="H197" s="8"/>
      <c r="I197" s="9"/>
    </row>
    <row r="198" spans="1:9" s="7" customFormat="1" ht="55.15" hidden="1" customHeight="1">
      <c r="A198" s="34">
        <f t="shared" si="7"/>
        <v>183</v>
      </c>
      <c r="B198" s="72" t="s">
        <v>580</v>
      </c>
      <c r="C198" s="73">
        <v>100</v>
      </c>
      <c r="D198" s="74" t="s">
        <v>863</v>
      </c>
      <c r="E198" s="75">
        <v>3.4997461646270642E-2</v>
      </c>
      <c r="F198" s="75">
        <v>2.1125668174794325E-2</v>
      </c>
      <c r="G198" s="76">
        <v>67226.399999999994</v>
      </c>
      <c r="H198" s="8"/>
      <c r="I198" s="9"/>
    </row>
    <row r="199" spans="1:9" s="7" customFormat="1" ht="51" hidden="1" customHeight="1">
      <c r="A199" s="34">
        <f t="shared" si="7"/>
        <v>184</v>
      </c>
      <c r="B199" s="72" t="s">
        <v>579</v>
      </c>
      <c r="C199" s="73">
        <v>100</v>
      </c>
      <c r="D199" s="74" t="s">
        <v>863</v>
      </c>
      <c r="E199" s="75">
        <v>6.0845023784463777E-2</v>
      </c>
      <c r="F199" s="75">
        <v>2.6259255676892398E-2</v>
      </c>
      <c r="G199" s="76">
        <v>37228.699999999997</v>
      </c>
      <c r="H199" s="8"/>
      <c r="I199" s="9"/>
    </row>
    <row r="200" spans="1:9" s="7" customFormat="1" ht="53.45" hidden="1" customHeight="1">
      <c r="A200" s="34">
        <f t="shared" si="7"/>
        <v>185</v>
      </c>
      <c r="B200" s="72" t="s">
        <v>578</v>
      </c>
      <c r="C200" s="73">
        <v>100</v>
      </c>
      <c r="D200" s="74" t="s">
        <v>863</v>
      </c>
      <c r="E200" s="75">
        <v>9.8654795889049574E-2</v>
      </c>
      <c r="F200" s="75">
        <v>0.11510600422458071</v>
      </c>
      <c r="G200" s="76">
        <v>136809.5</v>
      </c>
      <c r="H200" s="8"/>
      <c r="I200" s="9"/>
    </row>
    <row r="201" spans="1:9" s="7" customFormat="1" ht="51.6" hidden="1" customHeight="1">
      <c r="A201" s="34">
        <f t="shared" si="7"/>
        <v>186</v>
      </c>
      <c r="B201" s="72" t="s">
        <v>577</v>
      </c>
      <c r="C201" s="73">
        <v>100</v>
      </c>
      <c r="D201" s="74" t="s">
        <v>863</v>
      </c>
      <c r="E201" s="75">
        <v>3.1205883501517526E-2</v>
      </c>
      <c r="F201" s="75">
        <v>1.8250873054103747E-2</v>
      </c>
      <c r="G201" s="76">
        <v>17005.400000000001</v>
      </c>
      <c r="H201" s="8"/>
      <c r="I201" s="9"/>
    </row>
    <row r="202" spans="1:9" s="7" customFormat="1" ht="54" hidden="1" customHeight="1">
      <c r="A202" s="34">
        <f t="shared" si="7"/>
        <v>187</v>
      </c>
      <c r="B202" s="72" t="s">
        <v>576</v>
      </c>
      <c r="C202" s="73">
        <v>100</v>
      </c>
      <c r="D202" s="74" t="s">
        <v>863</v>
      </c>
      <c r="E202" s="75">
        <v>3.8311572349121949E-2</v>
      </c>
      <c r="F202" s="75">
        <v>2.7772780448562937E-2</v>
      </c>
      <c r="G202" s="76">
        <v>4036.6</v>
      </c>
      <c r="H202" s="8"/>
      <c r="I202" s="9"/>
    </row>
    <row r="203" spans="1:9" s="7" customFormat="1" ht="54" hidden="1" customHeight="1">
      <c r="A203" s="34">
        <f t="shared" si="7"/>
        <v>188</v>
      </c>
      <c r="B203" s="72" t="s">
        <v>575</v>
      </c>
      <c r="C203" s="73">
        <v>100</v>
      </c>
      <c r="D203" s="74" t="s">
        <v>863</v>
      </c>
      <c r="E203" s="75">
        <v>1.6254652478657539E-2</v>
      </c>
      <c r="F203" s="75">
        <v>1.0343825593674253E-2</v>
      </c>
      <c r="G203" s="76">
        <v>20509.599999999999</v>
      </c>
      <c r="H203" s="8"/>
      <c r="I203" s="9"/>
    </row>
    <row r="204" spans="1:9" s="7" customFormat="1" ht="60" hidden="1">
      <c r="A204" s="34">
        <f t="shared" si="7"/>
        <v>189</v>
      </c>
      <c r="B204" s="72" t="s">
        <v>574</v>
      </c>
      <c r="C204" s="73">
        <v>100</v>
      </c>
      <c r="D204" s="74" t="s">
        <v>863</v>
      </c>
      <c r="E204" s="75">
        <v>9.069584243438289E-3</v>
      </c>
      <c r="F204" s="75">
        <v>5.0636740955091984E-3</v>
      </c>
      <c r="G204" s="76">
        <v>8537.5</v>
      </c>
      <c r="H204" s="8"/>
      <c r="I204" s="9"/>
    </row>
    <row r="205" spans="1:9" s="7" customFormat="1" ht="69" hidden="1" customHeight="1">
      <c r="A205" s="34">
        <f t="shared" si="7"/>
        <v>190</v>
      </c>
      <c r="B205" s="72" t="s">
        <v>573</v>
      </c>
      <c r="C205" s="73">
        <v>100</v>
      </c>
      <c r="D205" s="74" t="s">
        <v>863</v>
      </c>
      <c r="E205" s="75">
        <v>1.4313388290868197E-2</v>
      </c>
      <c r="F205" s="75">
        <v>1.0019335905558049E-2</v>
      </c>
      <c r="G205" s="76">
        <v>12980.6</v>
      </c>
      <c r="H205" s="8"/>
      <c r="I205" s="9"/>
    </row>
    <row r="206" spans="1:9" s="7" customFormat="1" ht="66.599999999999994" hidden="1" customHeight="1">
      <c r="A206" s="34">
        <f t="shared" si="7"/>
        <v>191</v>
      </c>
      <c r="B206" s="72" t="s">
        <v>572</v>
      </c>
      <c r="C206" s="73">
        <v>100</v>
      </c>
      <c r="D206" s="74" t="s">
        <v>863</v>
      </c>
      <c r="E206" s="75">
        <v>1.4174708331798354E-2</v>
      </c>
      <c r="F206" s="75">
        <v>6.8771936950786572E-3</v>
      </c>
      <c r="G206" s="76">
        <v>2882.7</v>
      </c>
      <c r="H206" s="8"/>
      <c r="I206" s="9"/>
    </row>
    <row r="207" spans="1:9" s="7" customFormat="1" ht="73.150000000000006" hidden="1" customHeight="1">
      <c r="A207" s="34">
        <f t="shared" si="7"/>
        <v>192</v>
      </c>
      <c r="B207" s="72" t="s">
        <v>571</v>
      </c>
      <c r="C207" s="73">
        <v>100</v>
      </c>
      <c r="D207" s="74" t="s">
        <v>863</v>
      </c>
      <c r="E207" s="75">
        <v>1.3933762537880687E-2</v>
      </c>
      <c r="F207" s="75">
        <v>9.0323104890536916E-3</v>
      </c>
      <c r="G207" s="76">
        <v>18069.599999999999</v>
      </c>
      <c r="H207" s="8"/>
      <c r="I207" s="9"/>
    </row>
    <row r="208" spans="1:9" s="7" customFormat="1" ht="55.15" hidden="1" customHeight="1">
      <c r="A208" s="34">
        <f t="shared" si="7"/>
        <v>193</v>
      </c>
      <c r="B208" s="72" t="s">
        <v>570</v>
      </c>
      <c r="C208" s="73">
        <v>100</v>
      </c>
      <c r="D208" s="74" t="s">
        <v>863</v>
      </c>
      <c r="E208" s="75">
        <v>1.3613437356348195E-2</v>
      </c>
      <c r="F208" s="75">
        <v>3.2545573550674542E-2</v>
      </c>
      <c r="G208" s="76">
        <v>42401.07</v>
      </c>
      <c r="H208" s="8"/>
      <c r="I208" s="9"/>
    </row>
    <row r="209" spans="1:9" s="7" customFormat="1" ht="55.15" hidden="1" customHeight="1">
      <c r="A209" s="34">
        <f t="shared" si="7"/>
        <v>194</v>
      </c>
      <c r="B209" s="72" t="s">
        <v>569</v>
      </c>
      <c r="C209" s="73">
        <v>100</v>
      </c>
      <c r="D209" s="74" t="s">
        <v>863</v>
      </c>
      <c r="E209" s="75">
        <v>1.8586943103186142E-2</v>
      </c>
      <c r="F209" s="75">
        <v>8.1281914132824221E-3</v>
      </c>
      <c r="G209" s="76">
        <v>3187.2</v>
      </c>
      <c r="H209" s="8"/>
      <c r="I209" s="9"/>
    </row>
    <row r="210" spans="1:9" s="7" customFormat="1" ht="51" hidden="1" customHeight="1">
      <c r="A210" s="34">
        <f t="shared" si="7"/>
        <v>195</v>
      </c>
      <c r="B210" s="72" t="s">
        <v>568</v>
      </c>
      <c r="C210" s="73">
        <v>100</v>
      </c>
      <c r="D210" s="74" t="s">
        <v>863</v>
      </c>
      <c r="E210" s="75">
        <v>9.0648197785868096E-3</v>
      </c>
      <c r="F210" s="75">
        <v>5.1812806937751327E-3</v>
      </c>
      <c r="G210" s="76">
        <v>2893.2</v>
      </c>
      <c r="H210" s="8"/>
      <c r="I210" s="9"/>
    </row>
    <row r="211" spans="1:9" s="7" customFormat="1" ht="55.15" hidden="1" customHeight="1">
      <c r="A211" s="34">
        <f t="shared" si="7"/>
        <v>196</v>
      </c>
      <c r="B211" s="72" t="s">
        <v>567</v>
      </c>
      <c r="C211" s="73">
        <v>100</v>
      </c>
      <c r="D211" s="74" t="s">
        <v>863</v>
      </c>
      <c r="E211" s="75">
        <v>4.9378062923436494E-2</v>
      </c>
      <c r="F211" s="75">
        <v>5.8307148084026372E-2</v>
      </c>
      <c r="G211" s="76">
        <v>143354.9</v>
      </c>
      <c r="H211" s="8"/>
      <c r="I211" s="9"/>
    </row>
    <row r="212" spans="1:9" s="7" customFormat="1" ht="69" hidden="1" customHeight="1">
      <c r="A212" s="34">
        <f t="shared" si="7"/>
        <v>197</v>
      </c>
      <c r="B212" s="72" t="s">
        <v>566</v>
      </c>
      <c r="C212" s="73">
        <v>100</v>
      </c>
      <c r="D212" s="74" t="s">
        <v>863</v>
      </c>
      <c r="E212" s="75">
        <v>2.2576416698734635E-2</v>
      </c>
      <c r="F212" s="75">
        <v>1.1182751199531963E-2</v>
      </c>
      <c r="G212" s="76">
        <v>3633.2</v>
      </c>
      <c r="H212" s="8"/>
      <c r="I212" s="9"/>
    </row>
    <row r="213" spans="1:9" s="7" customFormat="1" ht="68.45" hidden="1" customHeight="1">
      <c r="A213" s="34">
        <f t="shared" si="7"/>
        <v>198</v>
      </c>
      <c r="B213" s="72" t="s">
        <v>565</v>
      </c>
      <c r="C213" s="73">
        <v>100</v>
      </c>
      <c r="D213" s="74" t="s">
        <v>863</v>
      </c>
      <c r="E213" s="75">
        <v>2.7808394663765335E-2</v>
      </c>
      <c r="F213" s="75">
        <v>2.4419418450205396E-2</v>
      </c>
      <c r="G213" s="76">
        <v>12044.4</v>
      </c>
      <c r="H213" s="8"/>
      <c r="I213" s="9"/>
    </row>
    <row r="214" spans="1:9" s="7" customFormat="1" ht="67.150000000000006" hidden="1" customHeight="1">
      <c r="A214" s="34">
        <f t="shared" si="7"/>
        <v>199</v>
      </c>
      <c r="B214" s="72" t="s">
        <v>564</v>
      </c>
      <c r="C214" s="73">
        <v>100</v>
      </c>
      <c r="D214" s="74" t="s">
        <v>863</v>
      </c>
      <c r="E214" s="75">
        <v>9.7879123995282848E-3</v>
      </c>
      <c r="F214" s="75">
        <v>5.6326824339823231E-3</v>
      </c>
      <c r="G214" s="76">
        <v>1957.89</v>
      </c>
      <c r="H214" s="8"/>
      <c r="I214" s="9"/>
    </row>
    <row r="215" spans="1:9" s="7" customFormat="1" ht="66.599999999999994" hidden="1" customHeight="1">
      <c r="A215" s="34">
        <f t="shared" si="7"/>
        <v>200</v>
      </c>
      <c r="B215" s="72" t="s">
        <v>563</v>
      </c>
      <c r="C215" s="73">
        <v>100</v>
      </c>
      <c r="D215" s="74" t="s">
        <v>863</v>
      </c>
      <c r="E215" s="75">
        <v>2.5991942439138854E-2</v>
      </c>
      <c r="F215" s="75">
        <v>6.0367766044848219E-2</v>
      </c>
      <c r="G215" s="76">
        <v>160039.6</v>
      </c>
      <c r="H215" s="8"/>
      <c r="I215" s="9"/>
    </row>
    <row r="216" spans="1:9" s="7" customFormat="1" ht="51.6" hidden="1" customHeight="1">
      <c r="A216" s="34">
        <f t="shared" si="7"/>
        <v>201</v>
      </c>
      <c r="B216" s="72" t="s">
        <v>562</v>
      </c>
      <c r="C216" s="73">
        <v>100</v>
      </c>
      <c r="D216" s="74" t="s">
        <v>863</v>
      </c>
      <c r="E216" s="75">
        <v>1.3124399071235641E-2</v>
      </c>
      <c r="F216" s="75">
        <v>0.10375922116396423</v>
      </c>
      <c r="G216" s="76">
        <v>32900.86</v>
      </c>
      <c r="H216" s="8"/>
      <c r="I216" s="9"/>
    </row>
    <row r="217" spans="1:9" s="7" customFormat="1" ht="70.900000000000006" hidden="1" customHeight="1">
      <c r="A217" s="34">
        <f t="shared" si="7"/>
        <v>202</v>
      </c>
      <c r="B217" s="72" t="s">
        <v>561</v>
      </c>
      <c r="C217" s="73">
        <v>100</v>
      </c>
      <c r="D217" s="74" t="s">
        <v>863</v>
      </c>
      <c r="E217" s="75">
        <v>1.0106791225659434E-2</v>
      </c>
      <c r="F217" s="75">
        <v>1.0531893286596117E-2</v>
      </c>
      <c r="G217" s="76">
        <v>0</v>
      </c>
      <c r="H217" s="8"/>
      <c r="I217" s="9"/>
    </row>
    <row r="218" spans="1:9" s="7" customFormat="1" ht="60" hidden="1">
      <c r="A218" s="34">
        <f t="shared" si="7"/>
        <v>203</v>
      </c>
      <c r="B218" s="72" t="s">
        <v>560</v>
      </c>
      <c r="C218" s="73">
        <v>100</v>
      </c>
      <c r="D218" s="74" t="s">
        <v>868</v>
      </c>
      <c r="E218" s="75">
        <v>1</v>
      </c>
      <c r="F218" s="75">
        <v>1</v>
      </c>
      <c r="G218" s="76">
        <v>28454.74</v>
      </c>
      <c r="H218" s="8"/>
      <c r="I218" s="9"/>
    </row>
    <row r="219" spans="1:9" s="7" customFormat="1" ht="69.599999999999994" hidden="1" customHeight="1">
      <c r="A219" s="34">
        <f t="shared" si="7"/>
        <v>204</v>
      </c>
      <c r="B219" s="72" t="s">
        <v>559</v>
      </c>
      <c r="C219" s="73">
        <v>100</v>
      </c>
      <c r="D219" s="74" t="s">
        <v>869</v>
      </c>
      <c r="E219" s="75">
        <v>0.77555441536970526</v>
      </c>
      <c r="F219" s="75">
        <v>0.52733682344579302</v>
      </c>
      <c r="G219" s="76">
        <v>96191.8</v>
      </c>
      <c r="H219" s="8"/>
      <c r="I219" s="9"/>
    </row>
    <row r="220" spans="1:9" s="7" customFormat="1" ht="54" hidden="1" customHeight="1">
      <c r="A220" s="34">
        <f t="shared" si="7"/>
        <v>205</v>
      </c>
      <c r="B220" s="72" t="s">
        <v>558</v>
      </c>
      <c r="C220" s="73">
        <v>100</v>
      </c>
      <c r="D220" s="74" t="s">
        <v>863</v>
      </c>
      <c r="E220" s="75">
        <v>5.9129561198742759E-3</v>
      </c>
      <c r="F220" s="75">
        <v>1.6478952007721068E-2</v>
      </c>
      <c r="G220" s="76">
        <v>4158.1000000000004</v>
      </c>
      <c r="H220" s="8"/>
      <c r="I220" s="9"/>
    </row>
    <row r="221" spans="1:9" s="7" customFormat="1" ht="37.9" hidden="1" customHeight="1">
      <c r="A221" s="34">
        <f t="shared" si="7"/>
        <v>206</v>
      </c>
      <c r="B221" s="72" t="s">
        <v>557</v>
      </c>
      <c r="C221" s="73">
        <v>100</v>
      </c>
      <c r="D221" s="74" t="s">
        <v>863</v>
      </c>
      <c r="E221" s="75">
        <v>1.2308994943796756E-2</v>
      </c>
      <c r="F221" s="75">
        <v>6.7245840616818015E-2</v>
      </c>
      <c r="G221" s="76">
        <v>1657.8</v>
      </c>
      <c r="H221" s="8"/>
      <c r="I221" s="9"/>
    </row>
    <row r="222" spans="1:9" s="7" customFormat="1" ht="55.15" hidden="1" customHeight="1">
      <c r="A222" s="34">
        <f t="shared" si="7"/>
        <v>207</v>
      </c>
      <c r="B222" s="72" t="s">
        <v>556</v>
      </c>
      <c r="C222" s="73">
        <v>100</v>
      </c>
      <c r="D222" s="74" t="s">
        <v>863</v>
      </c>
      <c r="E222" s="75">
        <v>0.12043937554541424</v>
      </c>
      <c r="F222" s="75">
        <v>4.5692695470712447E-2</v>
      </c>
      <c r="G222" s="76">
        <v>41730.699999999997</v>
      </c>
      <c r="H222" s="8"/>
      <c r="I222" s="9"/>
    </row>
    <row r="223" spans="1:9" s="7" customFormat="1" ht="57.6" hidden="1" customHeight="1">
      <c r="A223" s="34">
        <f t="shared" si="7"/>
        <v>208</v>
      </c>
      <c r="B223" s="72" t="s">
        <v>555</v>
      </c>
      <c r="C223" s="73">
        <v>100</v>
      </c>
      <c r="D223" s="74" t="s">
        <v>863</v>
      </c>
      <c r="E223" s="75">
        <v>8.2678779524474073E-3</v>
      </c>
      <c r="F223" s="75">
        <v>5.1678191979512775E-3</v>
      </c>
      <c r="G223" s="76">
        <v>5859.1</v>
      </c>
      <c r="H223" s="8"/>
      <c r="I223" s="9"/>
    </row>
    <row r="224" spans="1:9" s="7" customFormat="1" ht="55.15" hidden="1" customHeight="1">
      <c r="A224" s="34">
        <f t="shared" si="7"/>
        <v>209</v>
      </c>
      <c r="B224" s="72" t="s">
        <v>554</v>
      </c>
      <c r="C224" s="73">
        <v>100</v>
      </c>
      <c r="D224" s="74" t="s">
        <v>863</v>
      </c>
      <c r="E224" s="75">
        <v>1.0662446938963207E-2</v>
      </c>
      <c r="F224" s="75">
        <v>6.773948059462102E-3</v>
      </c>
      <c r="G224" s="76">
        <v>2526.1</v>
      </c>
      <c r="H224" s="8"/>
      <c r="I224" s="9"/>
    </row>
    <row r="225" spans="1:9" s="7" customFormat="1" ht="52.9" hidden="1" customHeight="1">
      <c r="A225" s="34">
        <f t="shared" si="7"/>
        <v>210</v>
      </c>
      <c r="B225" s="72" t="s">
        <v>553</v>
      </c>
      <c r="C225" s="73">
        <v>100</v>
      </c>
      <c r="D225" s="74" t="s">
        <v>863</v>
      </c>
      <c r="E225" s="75">
        <v>9.9229339302300268E-3</v>
      </c>
      <c r="F225" s="75">
        <v>5.6340204325934749E-3</v>
      </c>
      <c r="G225" s="76">
        <v>3337.36</v>
      </c>
      <c r="H225" s="8"/>
      <c r="I225" s="9"/>
    </row>
    <row r="226" spans="1:9" s="7" customFormat="1" ht="55.9" hidden="1" customHeight="1">
      <c r="A226" s="34">
        <f t="shared" si="7"/>
        <v>211</v>
      </c>
      <c r="B226" s="72" t="s">
        <v>552</v>
      </c>
      <c r="C226" s="73">
        <v>100</v>
      </c>
      <c r="D226" s="74" t="s">
        <v>863</v>
      </c>
      <c r="E226" s="75">
        <v>5.7768285526891535E-3</v>
      </c>
      <c r="F226" s="75">
        <v>4.3734822647273569E-3</v>
      </c>
      <c r="G226" s="76">
        <v>2537.1999999999998</v>
      </c>
      <c r="H226" s="8"/>
      <c r="I226" s="9"/>
    </row>
    <row r="227" spans="1:9" s="7" customFormat="1" ht="65.45" hidden="1" customHeight="1">
      <c r="A227" s="34">
        <f t="shared" si="7"/>
        <v>212</v>
      </c>
      <c r="B227" s="72" t="s">
        <v>551</v>
      </c>
      <c r="C227" s="73">
        <v>100</v>
      </c>
      <c r="D227" s="74" t="s">
        <v>863</v>
      </c>
      <c r="E227" s="75">
        <v>2.2800771945401616E-2</v>
      </c>
      <c r="F227" s="75">
        <v>1.4290294205455202E-2</v>
      </c>
      <c r="G227" s="76">
        <v>7413.37</v>
      </c>
      <c r="H227" s="8"/>
      <c r="I227" s="9"/>
    </row>
    <row r="228" spans="1:9" s="7" customFormat="1" ht="70.900000000000006" hidden="1" customHeight="1">
      <c r="A228" s="34">
        <f t="shared" si="7"/>
        <v>213</v>
      </c>
      <c r="B228" s="72" t="s">
        <v>550</v>
      </c>
      <c r="C228" s="73">
        <v>100</v>
      </c>
      <c r="D228" s="74" t="s">
        <v>863</v>
      </c>
      <c r="E228" s="75">
        <v>9.0118151071141035E-3</v>
      </c>
      <c r="F228" s="75">
        <v>6.0704906421649848E-3</v>
      </c>
      <c r="G228" s="76">
        <v>2408.1</v>
      </c>
      <c r="H228" s="8"/>
    </row>
    <row r="229" spans="1:9" s="7" customFormat="1" ht="70.900000000000006" hidden="1" customHeight="1">
      <c r="A229" s="34">
        <f t="shared" si="7"/>
        <v>214</v>
      </c>
      <c r="B229" s="72" t="s">
        <v>549</v>
      </c>
      <c r="C229" s="73">
        <v>100</v>
      </c>
      <c r="D229" s="74" t="s">
        <v>863</v>
      </c>
      <c r="E229" s="75">
        <v>2.2942770013921598E-2</v>
      </c>
      <c r="F229" s="75">
        <v>2.0829106288112905E-2</v>
      </c>
      <c r="G229" s="76">
        <v>41111.4</v>
      </c>
      <c r="H229" s="8"/>
    </row>
    <row r="230" spans="1:9" s="7" customFormat="1" ht="53.45" hidden="1" customHeight="1">
      <c r="A230" s="34">
        <f t="shared" si="7"/>
        <v>215</v>
      </c>
      <c r="B230" s="72" t="s">
        <v>548</v>
      </c>
      <c r="C230" s="73">
        <v>100</v>
      </c>
      <c r="D230" s="74" t="s">
        <v>863</v>
      </c>
      <c r="E230" s="75">
        <v>1.970216819735026E-2</v>
      </c>
      <c r="F230" s="75">
        <v>1.71181597517737E-2</v>
      </c>
      <c r="G230" s="76">
        <v>9889.7000000000007</v>
      </c>
      <c r="H230" s="8"/>
    </row>
    <row r="231" spans="1:9" s="7" customFormat="1" ht="66.599999999999994" hidden="1" customHeight="1">
      <c r="A231" s="34">
        <f t="shared" si="7"/>
        <v>216</v>
      </c>
      <c r="B231" s="72" t="s">
        <v>547</v>
      </c>
      <c r="C231" s="73">
        <v>100</v>
      </c>
      <c r="D231" s="74" t="s">
        <v>863</v>
      </c>
      <c r="E231" s="75">
        <v>9.8128407602690593E-3</v>
      </c>
      <c r="F231" s="75">
        <v>2.1239224074023004E-2</v>
      </c>
      <c r="G231" s="76">
        <v>440974.2</v>
      </c>
      <c r="H231" s="8"/>
    </row>
    <row r="232" spans="1:9" s="7" customFormat="1" ht="69" hidden="1" customHeight="1">
      <c r="A232" s="34">
        <f t="shared" si="7"/>
        <v>217</v>
      </c>
      <c r="B232" s="72" t="s">
        <v>546</v>
      </c>
      <c r="C232" s="73">
        <v>100</v>
      </c>
      <c r="D232" s="74" t="s">
        <v>870</v>
      </c>
      <c r="E232" s="75">
        <v>1</v>
      </c>
      <c r="F232" s="75">
        <v>1</v>
      </c>
      <c r="G232" s="76">
        <v>236654.29</v>
      </c>
      <c r="H232" s="8"/>
    </row>
    <row r="233" spans="1:9" s="7" customFormat="1" ht="67.900000000000006" hidden="1" customHeight="1">
      <c r="A233" s="34">
        <f t="shared" si="7"/>
        <v>218</v>
      </c>
      <c r="B233" s="72" t="s">
        <v>545</v>
      </c>
      <c r="C233" s="73">
        <v>100</v>
      </c>
      <c r="D233" s="74" t="s">
        <v>863</v>
      </c>
      <c r="E233" s="75">
        <v>1</v>
      </c>
      <c r="F233" s="75">
        <v>1</v>
      </c>
      <c r="G233" s="76">
        <v>94150.7</v>
      </c>
      <c r="H233" s="8"/>
    </row>
    <row r="234" spans="1:9" s="7" customFormat="1" ht="72.599999999999994" hidden="1" customHeight="1">
      <c r="A234" s="34">
        <f t="shared" si="7"/>
        <v>219</v>
      </c>
      <c r="B234" s="72" t="s">
        <v>544</v>
      </c>
      <c r="C234" s="73">
        <v>100</v>
      </c>
      <c r="D234" s="74" t="s">
        <v>871</v>
      </c>
      <c r="E234" s="75">
        <v>1</v>
      </c>
      <c r="F234" s="75">
        <v>1</v>
      </c>
      <c r="G234" s="76">
        <v>16563.13</v>
      </c>
      <c r="H234" s="8"/>
    </row>
    <row r="235" spans="1:9" s="7" customFormat="1" ht="70.900000000000006" hidden="1" customHeight="1">
      <c r="A235" s="34">
        <f t="shared" si="7"/>
        <v>220</v>
      </c>
      <c r="B235" s="72" t="s">
        <v>543</v>
      </c>
      <c r="C235" s="73">
        <v>100</v>
      </c>
      <c r="D235" s="74" t="s">
        <v>869</v>
      </c>
      <c r="E235" s="75">
        <v>6.9334701556353684E-2</v>
      </c>
      <c r="F235" s="75">
        <v>0.35599459570732067</v>
      </c>
      <c r="G235" s="76">
        <v>64937.17</v>
      </c>
      <c r="H235" s="8"/>
    </row>
    <row r="236" spans="1:9" s="7" customFormat="1" ht="69.599999999999994" hidden="1" customHeight="1">
      <c r="A236" s="34">
        <f t="shared" si="7"/>
        <v>221</v>
      </c>
      <c r="B236" s="72" t="s">
        <v>542</v>
      </c>
      <c r="C236" s="73">
        <v>100</v>
      </c>
      <c r="D236" s="74" t="s">
        <v>872</v>
      </c>
      <c r="E236" s="75">
        <v>1</v>
      </c>
      <c r="F236" s="75">
        <v>1</v>
      </c>
      <c r="G236" s="76">
        <v>23605.9</v>
      </c>
      <c r="H236" s="8"/>
    </row>
    <row r="237" spans="1:9" s="7" customFormat="1" ht="66.599999999999994" hidden="1" customHeight="1">
      <c r="A237" s="34">
        <f t="shared" si="7"/>
        <v>222</v>
      </c>
      <c r="B237" s="72" t="s">
        <v>541</v>
      </c>
      <c r="C237" s="73">
        <v>100</v>
      </c>
      <c r="D237" s="74" t="s">
        <v>863</v>
      </c>
      <c r="E237" s="75">
        <v>3.2689759063564854E-2</v>
      </c>
      <c r="F237" s="75">
        <v>1.4333873778317062E-2</v>
      </c>
      <c r="G237" s="76">
        <v>0</v>
      </c>
      <c r="H237" s="8"/>
    </row>
    <row r="238" spans="1:9" s="7" customFormat="1" ht="52.9" hidden="1" customHeight="1">
      <c r="A238" s="34">
        <f t="shared" si="7"/>
        <v>223</v>
      </c>
      <c r="B238" s="72" t="s">
        <v>540</v>
      </c>
      <c r="C238" s="73">
        <v>100</v>
      </c>
      <c r="D238" s="74" t="s">
        <v>863</v>
      </c>
      <c r="E238" s="75">
        <v>8.1804159905309666E-4</v>
      </c>
      <c r="F238" s="75">
        <v>8.5668614317568426E-4</v>
      </c>
      <c r="G238" s="76">
        <v>17972.5</v>
      </c>
      <c r="H238" s="8"/>
    </row>
    <row r="239" spans="1:9" s="7" customFormat="1" ht="67.150000000000006" hidden="1" customHeight="1">
      <c r="A239" s="34">
        <f t="shared" si="7"/>
        <v>224</v>
      </c>
      <c r="B239" s="72" t="s">
        <v>539</v>
      </c>
      <c r="C239" s="73">
        <v>100</v>
      </c>
      <c r="D239" s="74" t="s">
        <v>863</v>
      </c>
      <c r="E239" s="75">
        <v>1.9364912149649118E-2</v>
      </c>
      <c r="F239" s="75">
        <v>6.6524270883444436E-3</v>
      </c>
      <c r="G239" s="76">
        <v>0</v>
      </c>
      <c r="H239" s="8"/>
    </row>
    <row r="240" spans="1:9" s="7" customFormat="1" ht="55.15" hidden="1" customHeight="1">
      <c r="A240" s="34">
        <f t="shared" si="7"/>
        <v>225</v>
      </c>
      <c r="B240" s="72" t="s">
        <v>538</v>
      </c>
      <c r="C240" s="73">
        <v>100</v>
      </c>
      <c r="D240" s="74" t="s">
        <v>863</v>
      </c>
      <c r="E240" s="75">
        <v>4.8653013468716734E-2</v>
      </c>
      <c r="F240" s="75">
        <v>1.6206137570561423E-2</v>
      </c>
      <c r="G240" s="76">
        <v>0</v>
      </c>
      <c r="H240" s="8"/>
    </row>
    <row r="241" spans="1:9" s="7" customFormat="1" ht="51" hidden="1" customHeight="1">
      <c r="A241" s="34">
        <f t="shared" si="7"/>
        <v>226</v>
      </c>
      <c r="B241" s="72" t="s">
        <v>537</v>
      </c>
      <c r="C241" s="74">
        <v>100</v>
      </c>
      <c r="D241" s="74" t="s">
        <v>873</v>
      </c>
      <c r="E241" s="75">
        <v>1</v>
      </c>
      <c r="F241" s="75">
        <v>1</v>
      </c>
      <c r="G241" s="76">
        <v>0</v>
      </c>
      <c r="H241" s="8"/>
    </row>
    <row r="242" spans="1:9" s="7" customFormat="1" ht="45" hidden="1" customHeight="1">
      <c r="A242" s="34">
        <f t="shared" si="7"/>
        <v>227</v>
      </c>
      <c r="B242" s="72" t="s">
        <v>536</v>
      </c>
      <c r="C242" s="74">
        <v>100</v>
      </c>
      <c r="D242" s="74" t="s">
        <v>869</v>
      </c>
      <c r="E242" s="75">
        <v>0.15511088307394105</v>
      </c>
      <c r="F242" s="75">
        <v>0.11666858084688635</v>
      </c>
      <c r="G242" s="76">
        <v>0</v>
      </c>
      <c r="H242" s="8"/>
      <c r="I242" s="9"/>
    </row>
    <row r="243" spans="1:9" s="7" customFormat="1" ht="30" hidden="1" customHeight="1">
      <c r="A243" s="370" t="s">
        <v>596</v>
      </c>
      <c r="B243" s="378"/>
      <c r="C243" s="378"/>
      <c r="D243" s="378"/>
      <c r="E243" s="378"/>
      <c r="F243" s="378"/>
      <c r="G243" s="378"/>
    </row>
    <row r="244" spans="1:9" s="7" customFormat="1" ht="25.5" hidden="1">
      <c r="A244" s="35">
        <f>A242+1</f>
        <v>228</v>
      </c>
      <c r="B244" s="77" t="s">
        <v>874</v>
      </c>
      <c r="C244" s="78">
        <v>100</v>
      </c>
      <c r="D244" s="78" t="s">
        <v>597</v>
      </c>
      <c r="E244" s="78">
        <v>100</v>
      </c>
      <c r="F244" s="78">
        <v>0</v>
      </c>
      <c r="G244" s="78">
        <v>288480.89899999998</v>
      </c>
    </row>
    <row r="245" spans="1:9" s="7" customFormat="1" ht="63.75" hidden="1">
      <c r="A245" s="35">
        <f>A244+1</f>
        <v>229</v>
      </c>
      <c r="B245" s="77" t="s">
        <v>875</v>
      </c>
      <c r="C245" s="78">
        <v>100</v>
      </c>
      <c r="D245" s="78" t="s">
        <v>1102</v>
      </c>
      <c r="E245" s="78">
        <v>100</v>
      </c>
      <c r="F245" s="78">
        <v>100</v>
      </c>
      <c r="G245" s="78">
        <v>71018.766000000003</v>
      </c>
    </row>
    <row r="246" spans="1:9" s="7" customFormat="1" ht="25.5" hidden="1">
      <c r="A246" s="35">
        <f t="shared" ref="A246:A247" si="8">A245+1</f>
        <v>230</v>
      </c>
      <c r="B246" s="77" t="s">
        <v>876</v>
      </c>
      <c r="C246" s="78">
        <v>100</v>
      </c>
      <c r="D246" s="78" t="s">
        <v>877</v>
      </c>
      <c r="E246" s="78">
        <v>100</v>
      </c>
      <c r="F246" s="78">
        <v>100</v>
      </c>
      <c r="G246" s="78">
        <v>124033.787</v>
      </c>
    </row>
    <row r="247" spans="1:9" s="7" customFormat="1" ht="38.25" hidden="1">
      <c r="A247" s="35">
        <f t="shared" si="8"/>
        <v>231</v>
      </c>
      <c r="B247" s="77" t="s">
        <v>598</v>
      </c>
      <c r="C247" s="78">
        <v>100</v>
      </c>
      <c r="D247" s="78" t="s">
        <v>599</v>
      </c>
      <c r="E247" s="78">
        <v>0</v>
      </c>
      <c r="F247" s="78">
        <v>1</v>
      </c>
      <c r="G247" s="78">
        <v>1817</v>
      </c>
    </row>
    <row r="248" spans="1:9" s="7" customFormat="1" ht="36.6" hidden="1" customHeight="1">
      <c r="A248" s="370" t="s">
        <v>600</v>
      </c>
      <c r="B248" s="379"/>
      <c r="C248" s="379"/>
      <c r="D248" s="379"/>
      <c r="E248" s="379"/>
      <c r="F248" s="379"/>
      <c r="G248" s="379"/>
    </row>
    <row r="249" spans="1:9" s="7" customFormat="1" ht="36" hidden="1" customHeight="1">
      <c r="A249" s="34">
        <f>A247+1</f>
        <v>232</v>
      </c>
      <c r="B249" s="79" t="s">
        <v>1294</v>
      </c>
      <c r="C249" s="80">
        <v>1</v>
      </c>
      <c r="D249" s="40" t="s">
        <v>601</v>
      </c>
      <c r="E249" s="45"/>
      <c r="F249" s="44"/>
      <c r="G249" s="44">
        <v>35807.101999999999</v>
      </c>
    </row>
    <row r="250" spans="1:9" s="7" customFormat="1" ht="45.6" hidden="1" customHeight="1">
      <c r="A250" s="34">
        <f>A249+1</f>
        <v>233</v>
      </c>
      <c r="B250" s="79" t="s">
        <v>606</v>
      </c>
      <c r="C250" s="80">
        <v>1</v>
      </c>
      <c r="D250" s="40" t="s">
        <v>601</v>
      </c>
      <c r="E250" s="45"/>
      <c r="F250" s="44"/>
      <c r="G250" s="44">
        <v>8451.9789999999994</v>
      </c>
    </row>
    <row r="251" spans="1:9" s="7" customFormat="1" ht="49.9" hidden="1" customHeight="1">
      <c r="A251" s="34">
        <f t="shared" ref="A251:A291" si="9">A250+1</f>
        <v>234</v>
      </c>
      <c r="B251" s="79" t="s">
        <v>607</v>
      </c>
      <c r="C251" s="80">
        <v>1</v>
      </c>
      <c r="D251" s="40" t="s">
        <v>601</v>
      </c>
      <c r="E251" s="45"/>
      <c r="F251" s="44"/>
      <c r="G251" s="44">
        <v>19143.223000000002</v>
      </c>
    </row>
    <row r="252" spans="1:9" s="7" customFormat="1" ht="51" hidden="1">
      <c r="A252" s="34">
        <f t="shared" si="9"/>
        <v>235</v>
      </c>
      <c r="B252" s="79" t="s">
        <v>608</v>
      </c>
      <c r="C252" s="80">
        <v>1</v>
      </c>
      <c r="D252" s="40" t="s">
        <v>601</v>
      </c>
      <c r="E252" s="45"/>
      <c r="F252" s="44"/>
      <c r="G252" s="44">
        <v>8756.4549999999999</v>
      </c>
    </row>
    <row r="253" spans="1:9" s="7" customFormat="1" ht="51" hidden="1">
      <c r="A253" s="34">
        <f t="shared" si="9"/>
        <v>236</v>
      </c>
      <c r="B253" s="79" t="s">
        <v>609</v>
      </c>
      <c r="C253" s="80">
        <v>1</v>
      </c>
      <c r="D253" s="40" t="s">
        <v>1075</v>
      </c>
      <c r="E253" s="45"/>
      <c r="F253" s="41"/>
      <c r="G253" s="41">
        <v>12651.147999999999</v>
      </c>
    </row>
    <row r="254" spans="1:9" s="7" customFormat="1" ht="49.15" hidden="1" customHeight="1">
      <c r="A254" s="34">
        <f t="shared" si="9"/>
        <v>237</v>
      </c>
      <c r="B254" s="79" t="s">
        <v>610</v>
      </c>
      <c r="C254" s="80">
        <v>1</v>
      </c>
      <c r="D254" s="40" t="s">
        <v>601</v>
      </c>
      <c r="E254" s="45"/>
      <c r="F254" s="44"/>
      <c r="G254" s="44">
        <v>69352.504000000001</v>
      </c>
    </row>
    <row r="255" spans="1:9" s="7" customFormat="1" ht="51" hidden="1" customHeight="1">
      <c r="A255" s="34">
        <f t="shared" si="9"/>
        <v>238</v>
      </c>
      <c r="B255" s="79" t="s">
        <v>611</v>
      </c>
      <c r="C255" s="80">
        <v>1</v>
      </c>
      <c r="D255" s="49" t="s">
        <v>1075</v>
      </c>
      <c r="E255" s="45"/>
      <c r="F255" s="81"/>
      <c r="G255" s="81">
        <v>21601.141</v>
      </c>
    </row>
    <row r="256" spans="1:9" s="7" customFormat="1" ht="51" hidden="1" customHeight="1">
      <c r="A256" s="34">
        <f t="shared" si="9"/>
        <v>239</v>
      </c>
      <c r="B256" s="79" t="s">
        <v>612</v>
      </c>
      <c r="C256" s="80">
        <v>1</v>
      </c>
      <c r="D256" s="82" t="s">
        <v>1076</v>
      </c>
      <c r="E256" s="45"/>
      <c r="F256" s="81"/>
      <c r="G256" s="81">
        <v>11369.49</v>
      </c>
    </row>
    <row r="257" spans="1:7" s="7" customFormat="1" ht="36.6" hidden="1" customHeight="1">
      <c r="A257" s="34">
        <f t="shared" si="9"/>
        <v>240</v>
      </c>
      <c r="B257" s="79" t="s">
        <v>613</v>
      </c>
      <c r="C257" s="80">
        <v>1</v>
      </c>
      <c r="D257" s="40" t="s">
        <v>1077</v>
      </c>
      <c r="E257" s="45"/>
      <c r="F257" s="44"/>
      <c r="G257" s="44">
        <v>12324.992</v>
      </c>
    </row>
    <row r="258" spans="1:7" s="7" customFormat="1" ht="52.15" hidden="1" customHeight="1">
      <c r="A258" s="34">
        <f t="shared" si="9"/>
        <v>241</v>
      </c>
      <c r="B258" s="79" t="s">
        <v>614</v>
      </c>
      <c r="C258" s="80">
        <v>1</v>
      </c>
      <c r="D258" s="40" t="s">
        <v>601</v>
      </c>
      <c r="E258" s="45"/>
      <c r="F258" s="44"/>
      <c r="G258" s="44">
        <v>11965.659</v>
      </c>
    </row>
    <row r="259" spans="1:7" s="7" customFormat="1" ht="49.15" hidden="1" customHeight="1">
      <c r="A259" s="34">
        <f t="shared" si="9"/>
        <v>242</v>
      </c>
      <c r="B259" s="79" t="s">
        <v>615</v>
      </c>
      <c r="C259" s="80">
        <v>1</v>
      </c>
      <c r="D259" s="40" t="s">
        <v>1078</v>
      </c>
      <c r="E259" s="45"/>
      <c r="F259" s="44"/>
      <c r="G259" s="44">
        <v>9936.1479999999992</v>
      </c>
    </row>
    <row r="260" spans="1:7" s="7" customFormat="1" ht="51" hidden="1" customHeight="1">
      <c r="A260" s="34">
        <f t="shared" si="9"/>
        <v>243</v>
      </c>
      <c r="B260" s="79" t="s">
        <v>616</v>
      </c>
      <c r="C260" s="80">
        <v>1</v>
      </c>
      <c r="D260" s="40" t="s">
        <v>1079</v>
      </c>
      <c r="E260" s="45"/>
      <c r="F260" s="44"/>
      <c r="G260" s="44">
        <v>12263.717000000001</v>
      </c>
    </row>
    <row r="261" spans="1:7" s="7" customFormat="1" ht="38.25" hidden="1">
      <c r="A261" s="34">
        <f t="shared" si="9"/>
        <v>244</v>
      </c>
      <c r="B261" s="79" t="s">
        <v>1295</v>
      </c>
      <c r="C261" s="80">
        <v>1</v>
      </c>
      <c r="D261" s="40" t="s">
        <v>1080</v>
      </c>
      <c r="E261" s="45"/>
      <c r="F261" s="44"/>
      <c r="G261" s="44">
        <v>45961.523999999998</v>
      </c>
    </row>
    <row r="262" spans="1:7" s="7" customFormat="1" ht="38.25" hidden="1">
      <c r="A262" s="34">
        <f t="shared" si="9"/>
        <v>245</v>
      </c>
      <c r="B262" s="79" t="s">
        <v>617</v>
      </c>
      <c r="C262" s="80">
        <v>1</v>
      </c>
      <c r="D262" s="40" t="s">
        <v>1080</v>
      </c>
      <c r="E262" s="45"/>
      <c r="F262" s="44"/>
      <c r="G262" s="44">
        <v>18109.893</v>
      </c>
    </row>
    <row r="263" spans="1:7" s="7" customFormat="1" ht="37.9" hidden="1" customHeight="1">
      <c r="A263" s="34">
        <f t="shared" si="9"/>
        <v>246</v>
      </c>
      <c r="B263" s="79" t="s">
        <v>618</v>
      </c>
      <c r="C263" s="80">
        <v>1</v>
      </c>
      <c r="D263" s="40" t="s">
        <v>601</v>
      </c>
      <c r="E263" s="45"/>
      <c r="F263" s="44"/>
      <c r="G263" s="44">
        <v>40301.321000000004</v>
      </c>
    </row>
    <row r="264" spans="1:7" s="7" customFormat="1" ht="49.15" hidden="1" customHeight="1">
      <c r="A264" s="34">
        <f t="shared" si="9"/>
        <v>247</v>
      </c>
      <c r="B264" s="79" t="s">
        <v>619</v>
      </c>
      <c r="C264" s="80">
        <v>1</v>
      </c>
      <c r="D264" s="40" t="s">
        <v>601</v>
      </c>
      <c r="E264" s="45"/>
      <c r="F264" s="44"/>
      <c r="G264" s="44">
        <v>119320.55</v>
      </c>
    </row>
    <row r="265" spans="1:7" s="7" customFormat="1" ht="51" hidden="1" customHeight="1">
      <c r="A265" s="34">
        <f t="shared" si="9"/>
        <v>248</v>
      </c>
      <c r="B265" s="79" t="s">
        <v>1103</v>
      </c>
      <c r="C265" s="80">
        <v>1</v>
      </c>
      <c r="D265" s="40" t="s">
        <v>1079</v>
      </c>
      <c r="E265" s="45"/>
      <c r="F265" s="83"/>
      <c r="G265" s="44">
        <v>24145.957999999999</v>
      </c>
    </row>
    <row r="266" spans="1:7" s="7" customFormat="1" ht="40.9" hidden="1" customHeight="1">
      <c r="A266" s="34">
        <f t="shared" si="9"/>
        <v>249</v>
      </c>
      <c r="B266" s="79" t="s">
        <v>620</v>
      </c>
      <c r="C266" s="80">
        <v>1</v>
      </c>
      <c r="D266" s="40" t="s">
        <v>1079</v>
      </c>
      <c r="E266" s="45"/>
      <c r="F266" s="44"/>
      <c r="G266" s="44">
        <v>17956.937000000002</v>
      </c>
    </row>
    <row r="267" spans="1:7" s="7" customFormat="1" ht="39" hidden="1" customHeight="1">
      <c r="A267" s="34">
        <f t="shared" si="9"/>
        <v>250</v>
      </c>
      <c r="B267" s="79" t="s">
        <v>1104</v>
      </c>
      <c r="C267" s="80">
        <v>1</v>
      </c>
      <c r="D267" s="40" t="s">
        <v>1079</v>
      </c>
      <c r="E267" s="45"/>
      <c r="F267" s="44"/>
      <c r="G267" s="44">
        <v>13943.877</v>
      </c>
    </row>
    <row r="268" spans="1:7" s="7" customFormat="1" ht="51" hidden="1" customHeight="1">
      <c r="A268" s="34">
        <f t="shared" si="9"/>
        <v>251</v>
      </c>
      <c r="B268" s="79" t="s">
        <v>621</v>
      </c>
      <c r="C268" s="80">
        <v>1</v>
      </c>
      <c r="D268" s="40" t="s">
        <v>601</v>
      </c>
      <c r="E268" s="45"/>
      <c r="F268" s="44"/>
      <c r="G268" s="44">
        <v>48138.29</v>
      </c>
    </row>
    <row r="269" spans="1:7" s="7" customFormat="1" ht="51.6" hidden="1" customHeight="1">
      <c r="A269" s="34">
        <f t="shared" si="9"/>
        <v>252</v>
      </c>
      <c r="B269" s="79" t="s">
        <v>622</v>
      </c>
      <c r="C269" s="80">
        <v>1</v>
      </c>
      <c r="D269" s="40" t="s">
        <v>1081</v>
      </c>
      <c r="E269" s="45"/>
      <c r="F269" s="44"/>
      <c r="G269" s="44">
        <v>22197.366999999998</v>
      </c>
    </row>
    <row r="270" spans="1:7" s="7" customFormat="1" ht="38.450000000000003" hidden="1" customHeight="1">
      <c r="A270" s="34">
        <f t="shared" si="9"/>
        <v>253</v>
      </c>
      <c r="B270" s="79" t="s">
        <v>623</v>
      </c>
      <c r="C270" s="80">
        <v>1</v>
      </c>
      <c r="D270" s="40" t="s">
        <v>601</v>
      </c>
      <c r="E270" s="45"/>
      <c r="F270" s="44"/>
      <c r="G270" s="44">
        <v>13492.189</v>
      </c>
    </row>
    <row r="271" spans="1:7" s="7" customFormat="1" ht="34.9" hidden="1" customHeight="1">
      <c r="A271" s="34">
        <f t="shared" si="9"/>
        <v>254</v>
      </c>
      <c r="B271" s="79" t="s">
        <v>624</v>
      </c>
      <c r="C271" s="80">
        <v>1</v>
      </c>
      <c r="D271" s="40" t="s">
        <v>1082</v>
      </c>
      <c r="E271" s="45"/>
      <c r="F271" s="44"/>
      <c r="G271" s="44">
        <v>10727.593999999999</v>
      </c>
    </row>
    <row r="272" spans="1:7" s="7" customFormat="1" ht="25.5" hidden="1">
      <c r="A272" s="34">
        <f t="shared" si="9"/>
        <v>255</v>
      </c>
      <c r="B272" s="79" t="s">
        <v>1296</v>
      </c>
      <c r="C272" s="80">
        <v>1</v>
      </c>
      <c r="D272" s="40" t="s">
        <v>601</v>
      </c>
      <c r="E272" s="45"/>
      <c r="F272" s="44"/>
      <c r="G272" s="44">
        <v>62864.552000000003</v>
      </c>
    </row>
    <row r="273" spans="1:7" s="7" customFormat="1" ht="37.9" hidden="1" customHeight="1">
      <c r="A273" s="34">
        <f t="shared" si="9"/>
        <v>256</v>
      </c>
      <c r="B273" s="79" t="s">
        <v>625</v>
      </c>
      <c r="C273" s="80">
        <v>1</v>
      </c>
      <c r="D273" s="40" t="s">
        <v>601</v>
      </c>
      <c r="E273" s="45"/>
      <c r="F273" s="44"/>
      <c r="G273" s="44">
        <v>86772.850999999995</v>
      </c>
    </row>
    <row r="274" spans="1:7" s="7" customFormat="1" ht="34.15" hidden="1" customHeight="1">
      <c r="A274" s="34">
        <f t="shared" si="9"/>
        <v>257</v>
      </c>
      <c r="B274" s="79" t="s">
        <v>626</v>
      </c>
      <c r="C274" s="80">
        <v>1</v>
      </c>
      <c r="D274" s="40" t="s">
        <v>601</v>
      </c>
      <c r="E274" s="45"/>
      <c r="F274" s="44"/>
      <c r="G274" s="44">
        <v>50381.732000000004</v>
      </c>
    </row>
    <row r="275" spans="1:7" s="7" customFormat="1" ht="49.9" hidden="1" customHeight="1">
      <c r="A275" s="34">
        <f t="shared" si="9"/>
        <v>258</v>
      </c>
      <c r="B275" s="79" t="s">
        <v>627</v>
      </c>
      <c r="C275" s="80">
        <v>1</v>
      </c>
      <c r="D275" s="40" t="s">
        <v>601</v>
      </c>
      <c r="E275" s="45"/>
      <c r="F275" s="44"/>
      <c r="G275" s="44">
        <v>45499.940999999999</v>
      </c>
    </row>
    <row r="276" spans="1:7" s="7" customFormat="1" ht="49.9" hidden="1" customHeight="1">
      <c r="A276" s="34">
        <f t="shared" si="9"/>
        <v>259</v>
      </c>
      <c r="B276" s="79" t="s">
        <v>628</v>
      </c>
      <c r="C276" s="80">
        <v>1</v>
      </c>
      <c r="D276" s="40" t="s">
        <v>601</v>
      </c>
      <c r="E276" s="45"/>
      <c r="F276" s="44"/>
      <c r="G276" s="44">
        <v>53423.205000000002</v>
      </c>
    </row>
    <row r="277" spans="1:7" s="7" customFormat="1" ht="36.6" hidden="1" customHeight="1">
      <c r="A277" s="34">
        <f t="shared" si="9"/>
        <v>260</v>
      </c>
      <c r="B277" s="79" t="s">
        <v>1297</v>
      </c>
      <c r="C277" s="80">
        <v>1</v>
      </c>
      <c r="D277" s="40" t="s">
        <v>601</v>
      </c>
      <c r="E277" s="45"/>
      <c r="F277" s="81"/>
      <c r="G277" s="81">
        <v>44353.267</v>
      </c>
    </row>
    <row r="278" spans="1:7" s="7" customFormat="1" ht="48" hidden="1" customHeight="1">
      <c r="A278" s="34">
        <f t="shared" si="9"/>
        <v>261</v>
      </c>
      <c r="B278" s="79" t="s">
        <v>630</v>
      </c>
      <c r="C278" s="80">
        <v>1</v>
      </c>
      <c r="D278" s="40" t="s">
        <v>601</v>
      </c>
      <c r="E278" s="45"/>
      <c r="F278" s="127"/>
      <c r="G278" s="127">
        <v>52534.550999999999</v>
      </c>
    </row>
    <row r="279" spans="1:7" s="7" customFormat="1" ht="51" hidden="1" customHeight="1">
      <c r="A279" s="34">
        <f t="shared" si="9"/>
        <v>262</v>
      </c>
      <c r="B279" s="79" t="s">
        <v>631</v>
      </c>
      <c r="C279" s="80">
        <v>1</v>
      </c>
      <c r="D279" s="40" t="s">
        <v>1083</v>
      </c>
      <c r="E279" s="45"/>
      <c r="F279" s="44"/>
      <c r="G279" s="44">
        <v>90385.342999999993</v>
      </c>
    </row>
    <row r="280" spans="1:7" s="7" customFormat="1" ht="49.9" hidden="1" customHeight="1">
      <c r="A280" s="34">
        <f t="shared" si="9"/>
        <v>263</v>
      </c>
      <c r="B280" s="79" t="s">
        <v>629</v>
      </c>
      <c r="C280" s="80">
        <v>1</v>
      </c>
      <c r="D280" s="40" t="s">
        <v>601</v>
      </c>
      <c r="E280" s="45"/>
      <c r="F280" s="44"/>
      <c r="G280" s="44">
        <v>1603.778</v>
      </c>
    </row>
    <row r="281" spans="1:7" s="7" customFormat="1" ht="49.15" hidden="1" customHeight="1">
      <c r="A281" s="34">
        <f t="shared" si="9"/>
        <v>264</v>
      </c>
      <c r="B281" s="79" t="s">
        <v>632</v>
      </c>
      <c r="C281" s="80">
        <v>1</v>
      </c>
      <c r="D281" s="40" t="s">
        <v>601</v>
      </c>
      <c r="E281" s="45"/>
      <c r="F281" s="44"/>
      <c r="G281" s="44">
        <v>16107.755999999999</v>
      </c>
    </row>
    <row r="282" spans="1:7" s="7" customFormat="1" ht="52.15" hidden="1" customHeight="1">
      <c r="A282" s="34">
        <f t="shared" si="9"/>
        <v>265</v>
      </c>
      <c r="B282" s="79" t="s">
        <v>633</v>
      </c>
      <c r="C282" s="80">
        <v>1</v>
      </c>
      <c r="D282" s="40" t="s">
        <v>601</v>
      </c>
      <c r="E282" s="45"/>
      <c r="F282" s="44"/>
      <c r="G282" s="44">
        <v>74523.770999999993</v>
      </c>
    </row>
    <row r="283" spans="1:7" s="7" customFormat="1" ht="49.15" hidden="1" customHeight="1">
      <c r="A283" s="34">
        <f t="shared" si="9"/>
        <v>266</v>
      </c>
      <c r="B283" s="128" t="s">
        <v>634</v>
      </c>
      <c r="C283" s="80">
        <v>1</v>
      </c>
      <c r="D283" s="40" t="s">
        <v>601</v>
      </c>
      <c r="E283" s="45"/>
      <c r="F283" s="44"/>
      <c r="G283" s="44">
        <v>8360.7960000000003</v>
      </c>
    </row>
    <row r="284" spans="1:7" s="7" customFormat="1" ht="53.45" hidden="1" customHeight="1">
      <c r="A284" s="34">
        <f t="shared" si="9"/>
        <v>267</v>
      </c>
      <c r="B284" s="79" t="s">
        <v>635</v>
      </c>
      <c r="C284" s="80">
        <v>1</v>
      </c>
      <c r="D284" s="40" t="s">
        <v>1084</v>
      </c>
      <c r="E284" s="45"/>
      <c r="F284" s="129"/>
      <c r="G284" s="44">
        <v>19100.045999999998</v>
      </c>
    </row>
    <row r="285" spans="1:7" s="7" customFormat="1" ht="52.15" hidden="1" customHeight="1">
      <c r="A285" s="34">
        <f t="shared" si="9"/>
        <v>268</v>
      </c>
      <c r="B285" s="79" t="s">
        <v>636</v>
      </c>
      <c r="C285" s="80">
        <v>1</v>
      </c>
      <c r="D285" s="40" t="s">
        <v>601</v>
      </c>
      <c r="E285" s="45"/>
      <c r="F285" s="44"/>
      <c r="G285" s="44">
        <v>16614.798999999999</v>
      </c>
    </row>
    <row r="286" spans="1:7" s="7" customFormat="1" ht="54" hidden="1" customHeight="1">
      <c r="A286" s="34">
        <f t="shared" si="9"/>
        <v>269</v>
      </c>
      <c r="B286" s="79" t="s">
        <v>637</v>
      </c>
      <c r="C286" s="80">
        <v>1</v>
      </c>
      <c r="D286" s="40" t="s">
        <v>602</v>
      </c>
      <c r="E286" s="45"/>
      <c r="F286" s="44"/>
      <c r="G286" s="44">
        <v>88413.982999999993</v>
      </c>
    </row>
    <row r="287" spans="1:7" s="7" customFormat="1" ht="57.6" hidden="1" customHeight="1">
      <c r="A287" s="34">
        <f t="shared" si="9"/>
        <v>270</v>
      </c>
      <c r="B287" s="79" t="s">
        <v>638</v>
      </c>
      <c r="C287" s="80">
        <v>1</v>
      </c>
      <c r="D287" s="40" t="s">
        <v>601</v>
      </c>
      <c r="E287" s="45"/>
      <c r="F287" s="44"/>
      <c r="G287" s="44">
        <v>85043.328999999998</v>
      </c>
    </row>
    <row r="288" spans="1:7" s="7" customFormat="1" ht="38.25" hidden="1">
      <c r="A288" s="34">
        <f t="shared" si="9"/>
        <v>271</v>
      </c>
      <c r="B288" s="79" t="s">
        <v>1085</v>
      </c>
      <c r="C288" s="80">
        <v>1</v>
      </c>
      <c r="D288" s="40" t="s">
        <v>603</v>
      </c>
      <c r="E288" s="45"/>
      <c r="F288" s="44"/>
      <c r="G288" s="44">
        <v>696307.42299999995</v>
      </c>
    </row>
    <row r="289" spans="1:10" s="7" customFormat="1" ht="36" hidden="1" customHeight="1">
      <c r="A289" s="34">
        <f t="shared" si="9"/>
        <v>272</v>
      </c>
      <c r="B289" s="79" t="s">
        <v>1086</v>
      </c>
      <c r="C289" s="80">
        <v>1</v>
      </c>
      <c r="D289" s="40" t="s">
        <v>604</v>
      </c>
      <c r="E289" s="45"/>
      <c r="F289" s="44"/>
      <c r="G289" s="44">
        <v>9824.9629999999997</v>
      </c>
    </row>
    <row r="290" spans="1:10" s="7" customFormat="1" ht="40.15" hidden="1" customHeight="1">
      <c r="A290" s="34">
        <f t="shared" si="9"/>
        <v>273</v>
      </c>
      <c r="B290" s="79" t="s">
        <v>1105</v>
      </c>
      <c r="C290" s="80">
        <v>1</v>
      </c>
      <c r="D290" s="40" t="s">
        <v>436</v>
      </c>
      <c r="E290" s="45"/>
      <c r="F290" s="44"/>
      <c r="G290" s="44">
        <v>56974.347999999998</v>
      </c>
    </row>
    <row r="291" spans="1:10" s="7" customFormat="1" ht="51" hidden="1" customHeight="1">
      <c r="A291" s="34">
        <f t="shared" si="9"/>
        <v>274</v>
      </c>
      <c r="B291" s="79" t="s">
        <v>1298</v>
      </c>
      <c r="C291" s="80">
        <v>1</v>
      </c>
      <c r="D291" s="40" t="s">
        <v>605</v>
      </c>
      <c r="E291" s="45"/>
      <c r="F291" s="44"/>
      <c r="G291" s="44">
        <v>7107755.8559999997</v>
      </c>
    </row>
    <row r="292" spans="1:10" s="7" customFormat="1" ht="25.9" hidden="1" customHeight="1">
      <c r="A292" s="380" t="s">
        <v>1087</v>
      </c>
      <c r="B292" s="381"/>
      <c r="C292" s="381"/>
      <c r="D292" s="381"/>
      <c r="E292" s="381"/>
      <c r="F292" s="381"/>
      <c r="G292" s="382"/>
    </row>
    <row r="293" spans="1:10" s="7" customFormat="1" ht="25.5" hidden="1">
      <c r="A293" s="34">
        <f>A291+1</f>
        <v>275</v>
      </c>
      <c r="B293" s="130" t="s">
        <v>1144</v>
      </c>
      <c r="C293" s="131">
        <v>1</v>
      </c>
      <c r="D293" s="132" t="s">
        <v>1088</v>
      </c>
      <c r="E293" s="133">
        <v>100</v>
      </c>
      <c r="F293" s="27">
        <v>100</v>
      </c>
      <c r="G293" s="134">
        <v>683983.08</v>
      </c>
      <c r="H293" s="10"/>
      <c r="I293" s="10"/>
      <c r="J293" s="10"/>
    </row>
    <row r="294" spans="1:10" s="7" customFormat="1" ht="38.25" hidden="1">
      <c r="A294" s="34">
        <f>A293+1</f>
        <v>276</v>
      </c>
      <c r="B294" s="28" t="s">
        <v>1089</v>
      </c>
      <c r="C294" s="131">
        <v>1</v>
      </c>
      <c r="D294" s="29" t="s">
        <v>1090</v>
      </c>
      <c r="E294" s="29" t="s">
        <v>47</v>
      </c>
      <c r="F294" s="29" t="s">
        <v>47</v>
      </c>
      <c r="G294" s="135">
        <v>3027.3</v>
      </c>
    </row>
    <row r="295" spans="1:10" s="7" customFormat="1" ht="25.5" hidden="1">
      <c r="A295" s="34">
        <f t="shared" ref="A295:A296" si="10">A294+1</f>
        <v>277</v>
      </c>
      <c r="B295" s="136" t="s">
        <v>1091</v>
      </c>
      <c r="C295" s="131">
        <v>1</v>
      </c>
      <c r="D295" s="85" t="s">
        <v>1092</v>
      </c>
      <c r="E295" s="84">
        <v>1.06</v>
      </c>
      <c r="F295" s="84">
        <v>0.95</v>
      </c>
      <c r="G295" s="84" t="s">
        <v>47</v>
      </c>
    </row>
    <row r="296" spans="1:10" s="7" customFormat="1" ht="25.5" hidden="1">
      <c r="A296" s="34">
        <f t="shared" si="10"/>
        <v>278</v>
      </c>
      <c r="B296" s="86" t="s">
        <v>1093</v>
      </c>
      <c r="C296" s="87">
        <v>1</v>
      </c>
      <c r="D296" s="85" t="s">
        <v>1094</v>
      </c>
      <c r="E296" s="88">
        <v>2.5</v>
      </c>
      <c r="F296" s="88">
        <v>6.23</v>
      </c>
      <c r="G296" s="85" t="s">
        <v>47</v>
      </c>
    </row>
    <row r="297" spans="1:10" s="7" customFormat="1" ht="48" hidden="1" customHeight="1">
      <c r="A297" s="34">
        <f>A296+1</f>
        <v>279</v>
      </c>
      <c r="B297" s="28" t="s">
        <v>860</v>
      </c>
      <c r="C297" s="46">
        <v>100</v>
      </c>
      <c r="D297" s="46" t="s">
        <v>1299</v>
      </c>
      <c r="E297" s="115">
        <v>100</v>
      </c>
      <c r="F297" s="61"/>
      <c r="G297" s="114">
        <v>45651.8</v>
      </c>
    </row>
    <row r="298" spans="1:10" s="7" customFormat="1" ht="47.45" hidden="1" customHeight="1">
      <c r="A298" s="34">
        <f>A297+1</f>
        <v>280</v>
      </c>
      <c r="B298" s="28" t="s">
        <v>510</v>
      </c>
      <c r="C298" s="46">
        <v>100</v>
      </c>
      <c r="D298" s="46" t="s">
        <v>1299</v>
      </c>
      <c r="E298" s="115">
        <v>100</v>
      </c>
      <c r="F298" s="61"/>
      <c r="G298" s="114">
        <v>16038.2</v>
      </c>
    </row>
    <row r="299" spans="1:10" s="7" customFormat="1" ht="29.45" hidden="1" customHeight="1">
      <c r="A299" s="370" t="s">
        <v>1145</v>
      </c>
      <c r="B299" s="370"/>
      <c r="C299" s="370"/>
      <c r="D299" s="370"/>
      <c r="E299" s="370"/>
      <c r="F299" s="370"/>
      <c r="G299" s="370"/>
    </row>
    <row r="300" spans="1:10" s="7" customFormat="1" ht="25.5" hidden="1">
      <c r="A300" s="34">
        <f>A298+1</f>
        <v>281</v>
      </c>
      <c r="B300" s="139" t="s">
        <v>1302</v>
      </c>
      <c r="C300" s="140">
        <v>100</v>
      </c>
      <c r="D300" s="140" t="s">
        <v>826</v>
      </c>
      <c r="E300" s="140">
        <v>100</v>
      </c>
      <c r="F300" s="140">
        <v>100</v>
      </c>
      <c r="G300" s="141">
        <v>0</v>
      </c>
    </row>
    <row r="301" spans="1:10" s="7" customFormat="1" ht="51.6" hidden="1" customHeight="1">
      <c r="A301" s="34">
        <f>A300+1</f>
        <v>282</v>
      </c>
      <c r="B301" s="139" t="s">
        <v>1303</v>
      </c>
      <c r="C301" s="140">
        <v>100</v>
      </c>
      <c r="D301" s="140" t="s">
        <v>339</v>
      </c>
      <c r="E301" s="140">
        <v>9</v>
      </c>
      <c r="F301" s="140">
        <v>0</v>
      </c>
      <c r="G301" s="141">
        <v>19289.7</v>
      </c>
    </row>
    <row r="302" spans="1:10" s="7" customFormat="1" ht="37.15" hidden="1" customHeight="1">
      <c r="A302" s="34">
        <f t="shared" ref="A302:A319" si="11">A301+1</f>
        <v>283</v>
      </c>
      <c r="B302" s="139" t="s">
        <v>1304</v>
      </c>
      <c r="C302" s="140">
        <v>100</v>
      </c>
      <c r="D302" s="140" t="s">
        <v>339</v>
      </c>
      <c r="E302" s="140">
        <v>4.4000000000000004</v>
      </c>
      <c r="F302" s="140">
        <v>0</v>
      </c>
      <c r="G302" s="141">
        <v>13320.5</v>
      </c>
    </row>
    <row r="303" spans="1:10" s="7" customFormat="1" ht="37.15" hidden="1" customHeight="1">
      <c r="A303" s="34">
        <f t="shared" si="11"/>
        <v>284</v>
      </c>
      <c r="B303" s="139" t="s">
        <v>1305</v>
      </c>
      <c r="C303" s="140">
        <v>100</v>
      </c>
      <c r="D303" s="140" t="s">
        <v>339</v>
      </c>
      <c r="E303" s="140">
        <v>6.5</v>
      </c>
      <c r="F303" s="140">
        <v>0</v>
      </c>
      <c r="G303" s="141">
        <v>15884.4</v>
      </c>
    </row>
    <row r="304" spans="1:10" s="7" customFormat="1" ht="50.45" hidden="1" customHeight="1">
      <c r="A304" s="34">
        <f t="shared" si="11"/>
        <v>285</v>
      </c>
      <c r="B304" s="139" t="s">
        <v>1306</v>
      </c>
      <c r="C304" s="140">
        <v>100</v>
      </c>
      <c r="D304" s="140" t="s">
        <v>339</v>
      </c>
      <c r="E304" s="140">
        <v>5.4</v>
      </c>
      <c r="F304" s="140">
        <v>0</v>
      </c>
      <c r="G304" s="141">
        <v>12529.3</v>
      </c>
    </row>
    <row r="305" spans="1:7" s="7" customFormat="1" ht="56.45" hidden="1" customHeight="1">
      <c r="A305" s="34">
        <f t="shared" si="11"/>
        <v>286</v>
      </c>
      <c r="B305" s="139" t="s">
        <v>1307</v>
      </c>
      <c r="C305" s="140">
        <v>100</v>
      </c>
      <c r="D305" s="140" t="s">
        <v>339</v>
      </c>
      <c r="E305" s="140">
        <v>8</v>
      </c>
      <c r="F305" s="140">
        <v>0</v>
      </c>
      <c r="G305" s="141">
        <v>15914.7</v>
      </c>
    </row>
    <row r="306" spans="1:7" s="7" customFormat="1" ht="38.450000000000003" hidden="1" customHeight="1">
      <c r="A306" s="34">
        <f t="shared" si="11"/>
        <v>287</v>
      </c>
      <c r="B306" s="139" t="s">
        <v>340</v>
      </c>
      <c r="C306" s="140">
        <v>100</v>
      </c>
      <c r="D306" s="140" t="s">
        <v>339</v>
      </c>
      <c r="E306" s="140">
        <v>5.3</v>
      </c>
      <c r="F306" s="140">
        <v>0</v>
      </c>
      <c r="G306" s="141">
        <v>10628.2</v>
      </c>
    </row>
    <row r="307" spans="1:7" s="7" customFormat="1" ht="37.15" hidden="1" customHeight="1">
      <c r="A307" s="34">
        <f t="shared" si="11"/>
        <v>288</v>
      </c>
      <c r="B307" s="139" t="s">
        <v>1308</v>
      </c>
      <c r="C307" s="140">
        <v>100</v>
      </c>
      <c r="D307" s="140" t="s">
        <v>339</v>
      </c>
      <c r="E307" s="140">
        <v>7.6</v>
      </c>
      <c r="F307" s="140">
        <v>0</v>
      </c>
      <c r="G307" s="141">
        <v>15724.2</v>
      </c>
    </row>
    <row r="308" spans="1:7" s="7" customFormat="1" ht="36" hidden="1" customHeight="1">
      <c r="A308" s="34">
        <f t="shared" si="11"/>
        <v>289</v>
      </c>
      <c r="B308" s="139" t="s">
        <v>341</v>
      </c>
      <c r="C308" s="140">
        <v>100</v>
      </c>
      <c r="D308" s="140" t="s">
        <v>339</v>
      </c>
      <c r="E308" s="140">
        <v>11.6</v>
      </c>
      <c r="F308" s="140">
        <v>0</v>
      </c>
      <c r="G308" s="141">
        <v>18043.099999999999</v>
      </c>
    </row>
    <row r="309" spans="1:7" s="7" customFormat="1" ht="51.6" hidden="1" customHeight="1">
      <c r="A309" s="34">
        <f t="shared" si="11"/>
        <v>290</v>
      </c>
      <c r="B309" s="139" t="s">
        <v>1309</v>
      </c>
      <c r="C309" s="140">
        <v>100</v>
      </c>
      <c r="D309" s="140" t="s">
        <v>339</v>
      </c>
      <c r="E309" s="140">
        <v>19</v>
      </c>
      <c r="F309" s="140">
        <v>0</v>
      </c>
      <c r="G309" s="141">
        <v>28729.7</v>
      </c>
    </row>
    <row r="310" spans="1:7" s="7" customFormat="1" ht="49.9" hidden="1" customHeight="1">
      <c r="A310" s="34">
        <f t="shared" si="11"/>
        <v>291</v>
      </c>
      <c r="B310" s="139" t="s">
        <v>1310</v>
      </c>
      <c r="C310" s="140">
        <v>100</v>
      </c>
      <c r="D310" s="140" t="s">
        <v>339</v>
      </c>
      <c r="E310" s="140">
        <v>7.1</v>
      </c>
      <c r="F310" s="140">
        <v>0</v>
      </c>
      <c r="G310" s="141">
        <v>19607</v>
      </c>
    </row>
    <row r="311" spans="1:7" s="7" customFormat="1" ht="48.6" hidden="1" customHeight="1">
      <c r="A311" s="34">
        <f t="shared" si="11"/>
        <v>292</v>
      </c>
      <c r="B311" s="139" t="s">
        <v>1311</v>
      </c>
      <c r="C311" s="140">
        <v>100</v>
      </c>
      <c r="D311" s="140" t="s">
        <v>342</v>
      </c>
      <c r="E311" s="140">
        <v>3.2</v>
      </c>
      <c r="F311" s="140">
        <v>0</v>
      </c>
      <c r="G311" s="141">
        <v>13144.3</v>
      </c>
    </row>
    <row r="312" spans="1:7" s="7" customFormat="1" ht="49.9" hidden="1" customHeight="1">
      <c r="A312" s="34">
        <f t="shared" si="11"/>
        <v>293</v>
      </c>
      <c r="B312" s="139" t="s">
        <v>1312</v>
      </c>
      <c r="C312" s="140">
        <v>100</v>
      </c>
      <c r="D312" s="140" t="s">
        <v>342</v>
      </c>
      <c r="E312" s="140">
        <v>9.1999999999999993</v>
      </c>
      <c r="F312" s="140">
        <v>0</v>
      </c>
      <c r="G312" s="141">
        <v>29526.2</v>
      </c>
    </row>
    <row r="313" spans="1:7" s="7" customFormat="1" ht="36" hidden="1" customHeight="1">
      <c r="A313" s="34">
        <f t="shared" si="11"/>
        <v>294</v>
      </c>
      <c r="B313" s="139" t="s">
        <v>1313</v>
      </c>
      <c r="C313" s="140">
        <v>100</v>
      </c>
      <c r="D313" s="140" t="s">
        <v>343</v>
      </c>
      <c r="E313" s="140">
        <v>39.799999999999997</v>
      </c>
      <c r="F313" s="140">
        <v>0</v>
      </c>
      <c r="G313" s="141">
        <v>11040.1</v>
      </c>
    </row>
    <row r="314" spans="1:7" s="7" customFormat="1" ht="48.6" hidden="1" customHeight="1">
      <c r="A314" s="34">
        <f>A313+1</f>
        <v>295</v>
      </c>
      <c r="B314" s="139" t="s">
        <v>1314</v>
      </c>
      <c r="C314" s="140">
        <v>100</v>
      </c>
      <c r="D314" s="140" t="s">
        <v>1315</v>
      </c>
      <c r="E314" s="140">
        <v>39</v>
      </c>
      <c r="F314" s="140">
        <v>0</v>
      </c>
      <c r="G314" s="141">
        <v>7370.6</v>
      </c>
    </row>
    <row r="315" spans="1:7" s="7" customFormat="1" ht="35.450000000000003" hidden="1" customHeight="1">
      <c r="A315" s="34">
        <f t="shared" si="11"/>
        <v>296</v>
      </c>
      <c r="B315" s="139" t="s">
        <v>345</v>
      </c>
      <c r="C315" s="140">
        <v>100</v>
      </c>
      <c r="D315" s="140" t="s">
        <v>344</v>
      </c>
      <c r="E315" s="140">
        <v>6.5</v>
      </c>
      <c r="F315" s="140">
        <v>0</v>
      </c>
      <c r="G315" s="141">
        <v>2562.5</v>
      </c>
    </row>
    <row r="316" spans="1:7" s="7" customFormat="1" ht="42.6" hidden="1" customHeight="1">
      <c r="A316" s="34">
        <f t="shared" si="11"/>
        <v>297</v>
      </c>
      <c r="B316" s="139" t="s">
        <v>1316</v>
      </c>
      <c r="C316" s="140">
        <v>100</v>
      </c>
      <c r="D316" s="140" t="s">
        <v>67</v>
      </c>
      <c r="E316" s="140">
        <v>100</v>
      </c>
      <c r="F316" s="140">
        <v>0</v>
      </c>
      <c r="G316" s="141">
        <v>2388</v>
      </c>
    </row>
    <row r="317" spans="1:7" s="7" customFormat="1" ht="51" hidden="1" customHeight="1">
      <c r="A317" s="34">
        <f t="shared" si="11"/>
        <v>298</v>
      </c>
      <c r="B317" s="139" t="s">
        <v>1317</v>
      </c>
      <c r="C317" s="140">
        <v>100</v>
      </c>
      <c r="D317" s="140" t="s">
        <v>67</v>
      </c>
      <c r="E317" s="140">
        <v>100</v>
      </c>
      <c r="F317" s="140">
        <v>0</v>
      </c>
      <c r="G317" s="141">
        <v>7007.7</v>
      </c>
    </row>
    <row r="318" spans="1:7" s="7" customFormat="1" ht="39" hidden="1" customHeight="1">
      <c r="A318" s="34">
        <f t="shared" si="11"/>
        <v>299</v>
      </c>
      <c r="B318" s="139" t="s">
        <v>1318</v>
      </c>
      <c r="C318" s="140">
        <v>100</v>
      </c>
      <c r="D318" s="140" t="s">
        <v>323</v>
      </c>
      <c r="E318" s="140">
        <v>100</v>
      </c>
      <c r="F318" s="140">
        <v>0</v>
      </c>
      <c r="G318" s="141">
        <v>9632.6</v>
      </c>
    </row>
    <row r="319" spans="1:7" s="7" customFormat="1" ht="40.9" hidden="1" customHeight="1">
      <c r="A319" s="34">
        <f t="shared" si="11"/>
        <v>300</v>
      </c>
      <c r="B319" s="32" t="s">
        <v>1106</v>
      </c>
      <c r="C319" s="214">
        <v>100</v>
      </c>
      <c r="D319" s="33" t="s">
        <v>66</v>
      </c>
      <c r="E319" s="214"/>
      <c r="F319" s="214">
        <v>0</v>
      </c>
      <c r="G319" s="141">
        <v>29786.6</v>
      </c>
    </row>
    <row r="320" spans="1:7" s="7" customFormat="1" ht="40.9" hidden="1" customHeight="1">
      <c r="A320" s="143">
        <f>A319+1</f>
        <v>301</v>
      </c>
      <c r="B320" s="33" t="s">
        <v>1319</v>
      </c>
      <c r="C320" s="89"/>
      <c r="D320" s="142" t="s">
        <v>1320</v>
      </c>
      <c r="E320" s="89"/>
      <c r="F320" s="89"/>
      <c r="G320" s="141">
        <v>180131.33</v>
      </c>
    </row>
    <row r="321" spans="1:7" s="7" customFormat="1" ht="35.450000000000003" hidden="1" customHeight="1">
      <c r="A321" s="410" t="s">
        <v>1146</v>
      </c>
      <c r="B321" s="411"/>
      <c r="C321" s="411"/>
      <c r="D321" s="411"/>
      <c r="E321" s="411"/>
      <c r="F321" s="411"/>
      <c r="G321" s="412"/>
    </row>
    <row r="322" spans="1:7" s="7" customFormat="1" ht="51" hidden="1" customHeight="1">
      <c r="A322" s="34">
        <f>A320+1</f>
        <v>302</v>
      </c>
      <c r="B322" s="144" t="s">
        <v>709</v>
      </c>
      <c r="C322" s="145">
        <v>100</v>
      </c>
      <c r="D322" s="145" t="s">
        <v>593</v>
      </c>
      <c r="E322" s="146">
        <v>100</v>
      </c>
      <c r="F322" s="3">
        <v>100</v>
      </c>
      <c r="G322" s="147">
        <v>0</v>
      </c>
    </row>
    <row r="323" spans="1:7" s="7" customFormat="1" ht="52.15" hidden="1" customHeight="1">
      <c r="A323" s="34">
        <f>A322+1</f>
        <v>303</v>
      </c>
      <c r="B323" s="144" t="s">
        <v>710</v>
      </c>
      <c r="C323" s="145">
        <v>100</v>
      </c>
      <c r="D323" s="145" t="s">
        <v>594</v>
      </c>
      <c r="E323" s="146">
        <v>100</v>
      </c>
      <c r="F323" s="3">
        <v>100</v>
      </c>
      <c r="G323" s="147">
        <v>2379.9</v>
      </c>
    </row>
    <row r="324" spans="1:7" s="7" customFormat="1" ht="42" hidden="1" customHeight="1">
      <c r="A324" s="34">
        <f t="shared" ref="A324:A344" si="12">A323+1</f>
        <v>304</v>
      </c>
      <c r="B324" s="144" t="s">
        <v>711</v>
      </c>
      <c r="C324" s="145">
        <v>100</v>
      </c>
      <c r="D324" s="145" t="s">
        <v>288</v>
      </c>
      <c r="E324" s="146">
        <v>100</v>
      </c>
      <c r="F324" s="3">
        <v>100</v>
      </c>
      <c r="G324" s="147">
        <v>21036.7</v>
      </c>
    </row>
    <row r="325" spans="1:7" s="7" customFormat="1" ht="38.25" hidden="1">
      <c r="A325" s="34">
        <f t="shared" si="12"/>
        <v>305</v>
      </c>
      <c r="B325" s="144" t="s">
        <v>712</v>
      </c>
      <c r="C325" s="145">
        <v>100</v>
      </c>
      <c r="D325" s="145" t="s">
        <v>114</v>
      </c>
      <c r="E325" s="146">
        <v>100</v>
      </c>
      <c r="F325" s="3">
        <v>100</v>
      </c>
      <c r="G325" s="147">
        <v>18077.099999999999</v>
      </c>
    </row>
    <row r="326" spans="1:7" s="7" customFormat="1" ht="46.15" hidden="1" customHeight="1">
      <c r="A326" s="34">
        <f t="shared" si="12"/>
        <v>306</v>
      </c>
      <c r="B326" s="144" t="s">
        <v>713</v>
      </c>
      <c r="C326" s="145">
        <v>100</v>
      </c>
      <c r="D326" s="145" t="s">
        <v>111</v>
      </c>
      <c r="E326" s="148">
        <v>0</v>
      </c>
      <c r="F326" s="3">
        <v>0</v>
      </c>
      <c r="G326" s="147">
        <v>4200.8999999999996</v>
      </c>
    </row>
    <row r="327" spans="1:7" s="7" customFormat="1" ht="57" hidden="1" customHeight="1">
      <c r="A327" s="34">
        <f t="shared" si="12"/>
        <v>307</v>
      </c>
      <c r="B327" s="144" t="s">
        <v>714</v>
      </c>
      <c r="C327" s="145">
        <v>100</v>
      </c>
      <c r="D327" s="145" t="s">
        <v>595</v>
      </c>
      <c r="E327" s="148">
        <v>5.65</v>
      </c>
      <c r="F327" s="3">
        <v>6.01</v>
      </c>
      <c r="G327" s="147">
        <v>13412.2</v>
      </c>
    </row>
    <row r="328" spans="1:7" s="7" customFormat="1" ht="53.45" hidden="1" customHeight="1">
      <c r="A328" s="34">
        <f t="shared" si="12"/>
        <v>308</v>
      </c>
      <c r="B328" s="144" t="s">
        <v>715</v>
      </c>
      <c r="C328" s="145">
        <v>100</v>
      </c>
      <c r="D328" s="145" t="s">
        <v>595</v>
      </c>
      <c r="E328" s="148">
        <v>2.31</v>
      </c>
      <c r="F328" s="3">
        <v>2.84</v>
      </c>
      <c r="G328" s="147">
        <v>9251</v>
      </c>
    </row>
    <row r="329" spans="1:7" s="7" customFormat="1" ht="51" hidden="1" customHeight="1">
      <c r="A329" s="34">
        <f t="shared" si="12"/>
        <v>309</v>
      </c>
      <c r="B329" s="144" t="s">
        <v>716</v>
      </c>
      <c r="C329" s="145">
        <v>100</v>
      </c>
      <c r="D329" s="145" t="s">
        <v>595</v>
      </c>
      <c r="E329" s="148">
        <v>5.58</v>
      </c>
      <c r="F329" s="3">
        <v>7.02</v>
      </c>
      <c r="G329" s="147">
        <v>14582.2</v>
      </c>
    </row>
    <row r="330" spans="1:7" s="7" customFormat="1" ht="51.6" hidden="1" customHeight="1">
      <c r="A330" s="34">
        <f t="shared" si="12"/>
        <v>310</v>
      </c>
      <c r="B330" s="144" t="s">
        <v>717</v>
      </c>
      <c r="C330" s="145">
        <v>100</v>
      </c>
      <c r="D330" s="145" t="s">
        <v>595</v>
      </c>
      <c r="E330" s="148">
        <v>9.0500000000000007</v>
      </c>
      <c r="F330" s="3">
        <v>13.73</v>
      </c>
      <c r="G330" s="147">
        <v>16911</v>
      </c>
    </row>
    <row r="331" spans="1:7" s="7" customFormat="1" ht="54" hidden="1" customHeight="1">
      <c r="A331" s="34">
        <f t="shared" si="12"/>
        <v>311</v>
      </c>
      <c r="B331" s="144" t="s">
        <v>718</v>
      </c>
      <c r="C331" s="145">
        <v>100</v>
      </c>
      <c r="D331" s="145" t="s">
        <v>595</v>
      </c>
      <c r="E331" s="148">
        <v>8.86</v>
      </c>
      <c r="F331" s="3">
        <v>5.04</v>
      </c>
      <c r="G331" s="147">
        <v>15720.9</v>
      </c>
    </row>
    <row r="332" spans="1:7" s="7" customFormat="1" ht="51.6" hidden="1" customHeight="1">
      <c r="A332" s="34">
        <f t="shared" si="12"/>
        <v>312</v>
      </c>
      <c r="B332" s="144" t="s">
        <v>719</v>
      </c>
      <c r="C332" s="145">
        <v>100</v>
      </c>
      <c r="D332" s="145" t="s">
        <v>595</v>
      </c>
      <c r="E332" s="148">
        <v>3.79</v>
      </c>
      <c r="F332" s="3">
        <v>4.91</v>
      </c>
      <c r="G332" s="147">
        <v>12922.5</v>
      </c>
    </row>
    <row r="333" spans="1:7" s="7" customFormat="1" ht="46.15" hidden="1" customHeight="1">
      <c r="A333" s="34">
        <f t="shared" si="12"/>
        <v>313</v>
      </c>
      <c r="B333" s="144" t="s">
        <v>720</v>
      </c>
      <c r="C333" s="145">
        <v>100</v>
      </c>
      <c r="D333" s="145" t="s">
        <v>106</v>
      </c>
      <c r="E333" s="148">
        <v>61.45</v>
      </c>
      <c r="F333" s="3">
        <v>61.64</v>
      </c>
      <c r="G333" s="147">
        <v>23615.7</v>
      </c>
    </row>
    <row r="334" spans="1:7" s="7" customFormat="1" ht="48.6" hidden="1" customHeight="1">
      <c r="A334" s="34">
        <f t="shared" si="12"/>
        <v>314</v>
      </c>
      <c r="B334" s="144" t="s">
        <v>721</v>
      </c>
      <c r="C334" s="145">
        <v>100</v>
      </c>
      <c r="D334" s="145" t="s">
        <v>106</v>
      </c>
      <c r="E334" s="148">
        <v>19.55</v>
      </c>
      <c r="F334" s="3">
        <v>19.87</v>
      </c>
      <c r="G334" s="147">
        <v>8136.4</v>
      </c>
    </row>
    <row r="335" spans="1:7" s="7" customFormat="1" ht="49.9" hidden="1" customHeight="1">
      <c r="A335" s="34">
        <f t="shared" si="12"/>
        <v>315</v>
      </c>
      <c r="B335" s="144" t="s">
        <v>722</v>
      </c>
      <c r="C335" s="145">
        <v>100</v>
      </c>
      <c r="D335" s="145" t="s">
        <v>106</v>
      </c>
      <c r="E335" s="148">
        <v>18.989999999999998</v>
      </c>
      <c r="F335" s="3">
        <v>14.49</v>
      </c>
      <c r="G335" s="147">
        <v>6779.5</v>
      </c>
    </row>
    <row r="336" spans="1:7" s="7" customFormat="1" ht="51" hidden="1" customHeight="1">
      <c r="A336" s="34">
        <f t="shared" si="12"/>
        <v>316</v>
      </c>
      <c r="B336" s="144" t="s">
        <v>723</v>
      </c>
      <c r="C336" s="145">
        <v>100</v>
      </c>
      <c r="D336" s="145" t="s">
        <v>111</v>
      </c>
      <c r="E336" s="148">
        <v>0</v>
      </c>
      <c r="F336" s="3">
        <v>10.89</v>
      </c>
      <c r="G336" s="147">
        <v>1910.8</v>
      </c>
    </row>
    <row r="337" spans="1:7" s="7" customFormat="1" ht="49.15" hidden="1" customHeight="1">
      <c r="A337" s="34">
        <f t="shared" si="12"/>
        <v>317</v>
      </c>
      <c r="B337" s="144" t="s">
        <v>724</v>
      </c>
      <c r="C337" s="145">
        <v>100</v>
      </c>
      <c r="D337" s="145" t="s">
        <v>595</v>
      </c>
      <c r="E337" s="148">
        <v>3.45</v>
      </c>
      <c r="F337" s="3">
        <v>5.66</v>
      </c>
      <c r="G337" s="147">
        <v>11290.1</v>
      </c>
    </row>
    <row r="338" spans="1:7" s="7" customFormat="1" ht="47.45" hidden="1" customHeight="1">
      <c r="A338" s="34">
        <f t="shared" si="12"/>
        <v>318</v>
      </c>
      <c r="B338" s="144" t="s">
        <v>725</v>
      </c>
      <c r="C338" s="145">
        <v>100</v>
      </c>
      <c r="D338" s="145" t="s">
        <v>595</v>
      </c>
      <c r="E338" s="148">
        <v>40.89</v>
      </c>
      <c r="F338" s="3">
        <v>27.58</v>
      </c>
      <c r="G338" s="147">
        <v>45298.8</v>
      </c>
    </row>
    <row r="339" spans="1:7" s="7" customFormat="1" ht="50.45" hidden="1" customHeight="1">
      <c r="A339" s="34">
        <f t="shared" si="12"/>
        <v>319</v>
      </c>
      <c r="B339" s="144" t="s">
        <v>726</v>
      </c>
      <c r="C339" s="145">
        <v>100</v>
      </c>
      <c r="D339" s="145" t="s">
        <v>595</v>
      </c>
      <c r="E339" s="148">
        <v>6.16</v>
      </c>
      <c r="F339" s="3">
        <v>6.63</v>
      </c>
      <c r="G339" s="147">
        <v>14509.7</v>
      </c>
    </row>
    <row r="340" spans="1:7" s="7" customFormat="1" ht="38.25" hidden="1">
      <c r="A340" s="34">
        <f t="shared" si="12"/>
        <v>320</v>
      </c>
      <c r="B340" s="144" t="s">
        <v>727</v>
      </c>
      <c r="C340" s="145">
        <v>100</v>
      </c>
      <c r="D340" s="145" t="s">
        <v>595</v>
      </c>
      <c r="E340" s="148">
        <v>9.6300000000000008</v>
      </c>
      <c r="F340" s="3">
        <v>15.33</v>
      </c>
      <c r="G340" s="147">
        <v>17443.5</v>
      </c>
    </row>
    <row r="341" spans="1:7" s="7" customFormat="1" ht="52.15" hidden="1" customHeight="1">
      <c r="A341" s="34">
        <f t="shared" si="12"/>
        <v>321</v>
      </c>
      <c r="B341" s="144" t="s">
        <v>728</v>
      </c>
      <c r="C341" s="145">
        <v>100</v>
      </c>
      <c r="D341" s="145" t="s">
        <v>83</v>
      </c>
      <c r="E341" s="146">
        <v>100</v>
      </c>
      <c r="F341" s="3">
        <v>100</v>
      </c>
      <c r="G341" s="147">
        <v>14254.4</v>
      </c>
    </row>
    <row r="342" spans="1:7" s="7" customFormat="1" ht="50.45" hidden="1" customHeight="1">
      <c r="A342" s="34">
        <f t="shared" si="12"/>
        <v>322</v>
      </c>
      <c r="B342" s="149" t="s">
        <v>729</v>
      </c>
      <c r="C342" s="145">
        <v>100</v>
      </c>
      <c r="D342" s="145" t="s">
        <v>119</v>
      </c>
      <c r="E342" s="150">
        <v>100</v>
      </c>
      <c r="F342" s="151">
        <v>100</v>
      </c>
      <c r="G342" s="152">
        <v>970.1</v>
      </c>
    </row>
    <row r="343" spans="1:7" s="7" customFormat="1" ht="48.6" hidden="1" customHeight="1">
      <c r="A343" s="34">
        <f t="shared" si="12"/>
        <v>323</v>
      </c>
      <c r="B343" s="153" t="s">
        <v>730</v>
      </c>
      <c r="C343" s="3">
        <v>100</v>
      </c>
      <c r="D343" s="145" t="s">
        <v>731</v>
      </c>
      <c r="E343" s="146">
        <v>100</v>
      </c>
      <c r="F343" s="3">
        <v>100</v>
      </c>
      <c r="G343" s="147">
        <v>2663.4</v>
      </c>
    </row>
    <row r="344" spans="1:7" s="7" customFormat="1" ht="39" hidden="1" customHeight="1">
      <c r="A344" s="34">
        <f t="shared" si="12"/>
        <v>324</v>
      </c>
      <c r="B344" s="153" t="s">
        <v>732</v>
      </c>
      <c r="C344" s="3">
        <v>100</v>
      </c>
      <c r="D344" s="145" t="s">
        <v>119</v>
      </c>
      <c r="E344" s="146">
        <v>100</v>
      </c>
      <c r="F344" s="3">
        <v>100</v>
      </c>
      <c r="G344" s="147">
        <v>11098.8</v>
      </c>
    </row>
    <row r="345" spans="1:7" s="7" customFormat="1" ht="24.6" hidden="1" customHeight="1">
      <c r="A345" s="370" t="s">
        <v>1147</v>
      </c>
      <c r="B345" s="370"/>
      <c r="C345" s="370"/>
      <c r="D345" s="370"/>
      <c r="E345" s="370"/>
      <c r="F345" s="370"/>
      <c r="G345" s="370"/>
    </row>
    <row r="346" spans="1:7" s="7" customFormat="1" ht="51" hidden="1">
      <c r="A346" s="34">
        <f>A344+1</f>
        <v>325</v>
      </c>
      <c r="B346" s="159" t="s">
        <v>1321</v>
      </c>
      <c r="C346" s="154">
        <v>100</v>
      </c>
      <c r="D346" s="155" t="s">
        <v>1107</v>
      </c>
      <c r="E346" s="154">
        <v>100</v>
      </c>
      <c r="F346" s="154">
        <v>100</v>
      </c>
      <c r="G346" s="160">
        <v>2112.0300000000002</v>
      </c>
    </row>
    <row r="347" spans="1:7" s="7" customFormat="1" ht="51" hidden="1" customHeight="1">
      <c r="A347" s="34">
        <f>A346+1</f>
        <v>326</v>
      </c>
      <c r="B347" s="159" t="s">
        <v>1322</v>
      </c>
      <c r="C347" s="154">
        <v>100</v>
      </c>
      <c r="D347" s="155" t="s">
        <v>439</v>
      </c>
      <c r="E347" s="154">
        <v>100</v>
      </c>
      <c r="F347" s="154">
        <v>100</v>
      </c>
      <c r="G347" s="160">
        <v>41138.9</v>
      </c>
    </row>
    <row r="348" spans="1:7" s="7" customFormat="1" ht="38.25" hidden="1">
      <c r="A348" s="34">
        <f t="shared" ref="A348:A384" si="13">A347+1</f>
        <v>327</v>
      </c>
      <c r="B348" s="159" t="s">
        <v>1323</v>
      </c>
      <c r="C348" s="154">
        <v>100</v>
      </c>
      <c r="D348" s="155" t="s">
        <v>1108</v>
      </c>
      <c r="E348" s="154">
        <v>100</v>
      </c>
      <c r="F348" s="154">
        <v>100</v>
      </c>
      <c r="G348" s="160">
        <v>4831.46</v>
      </c>
    </row>
    <row r="349" spans="1:7" s="7" customFormat="1" ht="51.6" hidden="1" customHeight="1">
      <c r="A349" s="34">
        <f t="shared" si="13"/>
        <v>328</v>
      </c>
      <c r="B349" s="159" t="s">
        <v>1324</v>
      </c>
      <c r="C349" s="154">
        <v>100</v>
      </c>
      <c r="D349" s="155" t="s">
        <v>343</v>
      </c>
      <c r="E349" s="154">
        <v>24</v>
      </c>
      <c r="F349" s="154">
        <v>24</v>
      </c>
      <c r="G349" s="160">
        <v>23671.62</v>
      </c>
    </row>
    <row r="350" spans="1:7" s="7" customFormat="1" ht="51" hidden="1" customHeight="1">
      <c r="A350" s="34">
        <f t="shared" si="13"/>
        <v>329</v>
      </c>
      <c r="B350" s="159" t="s">
        <v>1325</v>
      </c>
      <c r="C350" s="154">
        <v>100</v>
      </c>
      <c r="D350" s="155" t="s">
        <v>343</v>
      </c>
      <c r="E350" s="154">
        <v>12.1</v>
      </c>
      <c r="F350" s="154">
        <v>12.1</v>
      </c>
      <c r="G350" s="160">
        <v>15825.62</v>
      </c>
    </row>
    <row r="351" spans="1:7" s="7" customFormat="1" ht="53.45" hidden="1" customHeight="1">
      <c r="A351" s="34">
        <f t="shared" si="13"/>
        <v>330</v>
      </c>
      <c r="B351" s="159" t="s">
        <v>1326</v>
      </c>
      <c r="C351" s="154">
        <v>100</v>
      </c>
      <c r="D351" s="155" t="s">
        <v>339</v>
      </c>
      <c r="E351" s="154">
        <v>4.2</v>
      </c>
      <c r="F351" s="154">
        <v>4.2</v>
      </c>
      <c r="G351" s="160">
        <v>26091.82</v>
      </c>
    </row>
    <row r="352" spans="1:7" s="7" customFormat="1" ht="51" hidden="1">
      <c r="A352" s="34">
        <f t="shared" si="13"/>
        <v>331</v>
      </c>
      <c r="B352" s="159" t="s">
        <v>1327</v>
      </c>
      <c r="C352" s="154">
        <v>100</v>
      </c>
      <c r="D352" s="155" t="s">
        <v>339</v>
      </c>
      <c r="E352" s="154">
        <v>4.9000000000000004</v>
      </c>
      <c r="F352" s="154">
        <v>4.9000000000000004</v>
      </c>
      <c r="G352" s="160">
        <v>23985.58</v>
      </c>
    </row>
    <row r="353" spans="1:7" s="7" customFormat="1" ht="66.599999999999994" hidden="1" customHeight="1">
      <c r="A353" s="34">
        <f t="shared" si="13"/>
        <v>332</v>
      </c>
      <c r="B353" s="159" t="s">
        <v>1328</v>
      </c>
      <c r="C353" s="154">
        <v>100</v>
      </c>
      <c r="D353" s="155" t="s">
        <v>339</v>
      </c>
      <c r="E353" s="154">
        <v>8.3000000000000007</v>
      </c>
      <c r="F353" s="154">
        <v>8.3000000000000007</v>
      </c>
      <c r="G353" s="160">
        <v>33350.01</v>
      </c>
    </row>
    <row r="354" spans="1:7" s="7" customFormat="1" ht="67.150000000000006" hidden="1" customHeight="1">
      <c r="A354" s="34">
        <f t="shared" si="13"/>
        <v>333</v>
      </c>
      <c r="B354" s="159" t="s">
        <v>1329</v>
      </c>
      <c r="C354" s="154">
        <v>100</v>
      </c>
      <c r="D354" s="10" t="s">
        <v>79</v>
      </c>
      <c r="E354" s="154">
        <v>100</v>
      </c>
      <c r="F354" s="154">
        <v>100</v>
      </c>
      <c r="G354" s="160">
        <v>22052.78</v>
      </c>
    </row>
    <row r="355" spans="1:7" s="7" customFormat="1" ht="51" hidden="1" customHeight="1">
      <c r="A355" s="34">
        <f t="shared" si="13"/>
        <v>334</v>
      </c>
      <c r="B355" s="159" t="s">
        <v>1330</v>
      </c>
      <c r="C355" s="154">
        <v>100</v>
      </c>
      <c r="D355" s="155" t="s">
        <v>343</v>
      </c>
      <c r="E355" s="154">
        <v>13.3</v>
      </c>
      <c r="F355" s="154">
        <v>13.3</v>
      </c>
      <c r="G355" s="160">
        <v>16536.439999999999</v>
      </c>
    </row>
    <row r="356" spans="1:7" s="7" customFormat="1" ht="38.25" hidden="1">
      <c r="A356" s="34">
        <f t="shared" si="13"/>
        <v>335</v>
      </c>
      <c r="B356" s="159" t="s">
        <v>1331</v>
      </c>
      <c r="C356" s="154">
        <v>100</v>
      </c>
      <c r="D356" s="155" t="s">
        <v>343</v>
      </c>
      <c r="E356" s="154">
        <v>7.1</v>
      </c>
      <c r="F356" s="154">
        <v>7.1</v>
      </c>
      <c r="G356" s="160">
        <v>11330.88</v>
      </c>
    </row>
    <row r="357" spans="1:7" s="7" customFormat="1" ht="51" hidden="1">
      <c r="A357" s="34">
        <f t="shared" si="13"/>
        <v>336</v>
      </c>
      <c r="B357" s="159" t="s">
        <v>1332</v>
      </c>
      <c r="C357" s="154">
        <v>100</v>
      </c>
      <c r="D357" s="155" t="s">
        <v>343</v>
      </c>
      <c r="E357" s="154">
        <v>9.6999999999999993</v>
      </c>
      <c r="F357" s="154">
        <v>9.6999999999999993</v>
      </c>
      <c r="G357" s="160">
        <v>13293.73</v>
      </c>
    </row>
    <row r="358" spans="1:7" s="7" customFormat="1" ht="51" hidden="1">
      <c r="A358" s="34">
        <f t="shared" si="13"/>
        <v>337</v>
      </c>
      <c r="B358" s="159" t="s">
        <v>1333</v>
      </c>
      <c r="C358" s="154">
        <v>100</v>
      </c>
      <c r="D358" s="155" t="s">
        <v>343</v>
      </c>
      <c r="E358" s="154">
        <v>2.2999999999999998</v>
      </c>
      <c r="F358" s="154">
        <v>2.2999999999999998</v>
      </c>
      <c r="G358" s="160">
        <v>3176.1</v>
      </c>
    </row>
    <row r="359" spans="1:7" s="7" customFormat="1" ht="51" hidden="1">
      <c r="A359" s="34">
        <f t="shared" si="13"/>
        <v>338</v>
      </c>
      <c r="B359" s="159" t="s">
        <v>1334</v>
      </c>
      <c r="C359" s="154">
        <v>100</v>
      </c>
      <c r="D359" s="155" t="s">
        <v>343</v>
      </c>
      <c r="E359" s="154">
        <v>6.2</v>
      </c>
      <c r="F359" s="154">
        <v>6.2</v>
      </c>
      <c r="G359" s="160">
        <v>9742.48</v>
      </c>
    </row>
    <row r="360" spans="1:7" s="7" customFormat="1" ht="52.15" hidden="1" customHeight="1">
      <c r="A360" s="34">
        <f t="shared" si="13"/>
        <v>339</v>
      </c>
      <c r="B360" s="159" t="s">
        <v>1335</v>
      </c>
      <c r="C360" s="154">
        <v>100</v>
      </c>
      <c r="D360" s="155" t="s">
        <v>343</v>
      </c>
      <c r="E360" s="154">
        <v>4.9000000000000004</v>
      </c>
      <c r="F360" s="154">
        <v>4.9000000000000004</v>
      </c>
      <c r="G360" s="160">
        <v>7640.4</v>
      </c>
    </row>
    <row r="361" spans="1:7" s="7" customFormat="1" ht="50.45" hidden="1" customHeight="1">
      <c r="A361" s="34">
        <f t="shared" si="13"/>
        <v>340</v>
      </c>
      <c r="B361" s="159" t="s">
        <v>1336</v>
      </c>
      <c r="C361" s="154">
        <v>100</v>
      </c>
      <c r="D361" s="155" t="s">
        <v>343</v>
      </c>
      <c r="E361" s="154">
        <v>3.9</v>
      </c>
      <c r="F361" s="154">
        <v>3.9</v>
      </c>
      <c r="G361" s="160">
        <v>6568.61</v>
      </c>
    </row>
    <row r="362" spans="1:7" s="7" customFormat="1" ht="51" hidden="1" customHeight="1">
      <c r="A362" s="34">
        <f t="shared" si="13"/>
        <v>341</v>
      </c>
      <c r="B362" s="159" t="s">
        <v>1337</v>
      </c>
      <c r="C362" s="154">
        <v>100</v>
      </c>
      <c r="D362" s="155" t="s">
        <v>343</v>
      </c>
      <c r="E362" s="154">
        <v>4.3</v>
      </c>
      <c r="F362" s="154">
        <v>4.3</v>
      </c>
      <c r="G362" s="160">
        <v>6948.99</v>
      </c>
    </row>
    <row r="363" spans="1:7" s="7" customFormat="1" ht="52.15" hidden="1" customHeight="1">
      <c r="A363" s="34">
        <f t="shared" si="13"/>
        <v>342</v>
      </c>
      <c r="B363" s="159" t="s">
        <v>1338</v>
      </c>
      <c r="C363" s="154">
        <v>100</v>
      </c>
      <c r="D363" s="155" t="s">
        <v>343</v>
      </c>
      <c r="E363" s="154">
        <v>12.2</v>
      </c>
      <c r="F363" s="154">
        <v>12.2</v>
      </c>
      <c r="G363" s="160">
        <v>14838.56</v>
      </c>
    </row>
    <row r="364" spans="1:7" s="7" customFormat="1" ht="51.6" hidden="1" customHeight="1">
      <c r="A364" s="34">
        <f t="shared" si="13"/>
        <v>343</v>
      </c>
      <c r="B364" s="159" t="s">
        <v>1339</v>
      </c>
      <c r="C364" s="154">
        <v>100</v>
      </c>
      <c r="D364" s="155" t="s">
        <v>342</v>
      </c>
      <c r="E364" s="154">
        <v>0.92</v>
      </c>
      <c r="F364" s="154">
        <v>0.92</v>
      </c>
      <c r="G364" s="160">
        <v>14756.43</v>
      </c>
    </row>
    <row r="365" spans="1:7" s="7" customFormat="1" ht="51" hidden="1">
      <c r="A365" s="34">
        <f t="shared" si="13"/>
        <v>344</v>
      </c>
      <c r="B365" s="159" t="s">
        <v>1340</v>
      </c>
      <c r="C365" s="154">
        <v>100</v>
      </c>
      <c r="D365" s="155" t="s">
        <v>339</v>
      </c>
      <c r="E365" s="154">
        <v>1.43</v>
      </c>
      <c r="F365" s="154">
        <v>1.43</v>
      </c>
      <c r="G365" s="160">
        <v>17153.53</v>
      </c>
    </row>
    <row r="366" spans="1:7" s="7" customFormat="1" ht="51" hidden="1">
      <c r="A366" s="34">
        <f t="shared" si="13"/>
        <v>345</v>
      </c>
      <c r="B366" s="159" t="s">
        <v>1341</v>
      </c>
      <c r="C366" s="154">
        <v>100</v>
      </c>
      <c r="D366" s="155" t="s">
        <v>339</v>
      </c>
      <c r="E366" s="154">
        <v>1.02</v>
      </c>
      <c r="F366" s="154">
        <v>1.02</v>
      </c>
      <c r="G366" s="160">
        <v>2795.42</v>
      </c>
    </row>
    <row r="367" spans="1:7" s="7" customFormat="1" ht="57" hidden="1" customHeight="1">
      <c r="A367" s="34">
        <f t="shared" si="13"/>
        <v>346</v>
      </c>
      <c r="B367" s="159" t="s">
        <v>1342</v>
      </c>
      <c r="C367" s="154">
        <v>100</v>
      </c>
      <c r="D367" s="155" t="s">
        <v>339</v>
      </c>
      <c r="E367" s="154">
        <v>27.17</v>
      </c>
      <c r="F367" s="154">
        <v>27.17</v>
      </c>
      <c r="G367" s="160">
        <v>79630.23</v>
      </c>
    </row>
    <row r="368" spans="1:7" s="7" customFormat="1" ht="51" hidden="1">
      <c r="A368" s="34">
        <f t="shared" si="13"/>
        <v>347</v>
      </c>
      <c r="B368" s="159" t="s">
        <v>1343</v>
      </c>
      <c r="C368" s="154">
        <v>100</v>
      </c>
      <c r="D368" s="156" t="s">
        <v>339</v>
      </c>
      <c r="E368" s="154">
        <v>10.57</v>
      </c>
      <c r="F368" s="154">
        <v>10.57</v>
      </c>
      <c r="G368" s="160">
        <v>38707.46</v>
      </c>
    </row>
    <row r="369" spans="1:7" s="7" customFormat="1" ht="51" hidden="1">
      <c r="A369" s="34">
        <f t="shared" si="13"/>
        <v>348</v>
      </c>
      <c r="B369" s="159" t="s">
        <v>1344</v>
      </c>
      <c r="C369" s="157">
        <v>100</v>
      </c>
      <c r="D369" s="155" t="s">
        <v>342</v>
      </c>
      <c r="E369" s="161">
        <v>0.87</v>
      </c>
      <c r="F369" s="154">
        <v>0.87</v>
      </c>
      <c r="G369" s="160">
        <v>11480.4</v>
      </c>
    </row>
    <row r="370" spans="1:7" s="7" customFormat="1" ht="51" hidden="1">
      <c r="A370" s="34">
        <f t="shared" si="13"/>
        <v>349</v>
      </c>
      <c r="B370" s="159" t="s">
        <v>1345</v>
      </c>
      <c r="C370" s="154">
        <v>100</v>
      </c>
      <c r="D370" s="158" t="s">
        <v>339</v>
      </c>
      <c r="E370" s="154">
        <v>2.64</v>
      </c>
      <c r="F370" s="154">
        <v>2.64</v>
      </c>
      <c r="G370" s="160">
        <v>21043.01</v>
      </c>
    </row>
    <row r="371" spans="1:7" s="7" customFormat="1" ht="51.75" hidden="1" customHeight="1">
      <c r="A371" s="34">
        <f t="shared" si="13"/>
        <v>350</v>
      </c>
      <c r="B371" s="159" t="s">
        <v>1346</v>
      </c>
      <c r="C371" s="154">
        <v>100</v>
      </c>
      <c r="D371" s="155" t="s">
        <v>339</v>
      </c>
      <c r="E371" s="154">
        <v>4.33</v>
      </c>
      <c r="F371" s="154">
        <v>4.33</v>
      </c>
      <c r="G371" s="160">
        <v>22946.99</v>
      </c>
    </row>
    <row r="372" spans="1:7" s="7" customFormat="1" ht="38.25" hidden="1">
      <c r="A372" s="34">
        <f t="shared" si="13"/>
        <v>351</v>
      </c>
      <c r="B372" s="159" t="s">
        <v>1347</v>
      </c>
      <c r="C372" s="154">
        <v>100</v>
      </c>
      <c r="D372" s="155" t="s">
        <v>342</v>
      </c>
      <c r="E372" s="154">
        <v>1.61</v>
      </c>
      <c r="F372" s="154">
        <v>1.61</v>
      </c>
      <c r="G372" s="160">
        <v>12666.94</v>
      </c>
    </row>
    <row r="373" spans="1:7" s="7" customFormat="1" ht="51" hidden="1">
      <c r="A373" s="34">
        <f t="shared" si="13"/>
        <v>352</v>
      </c>
      <c r="B373" s="159" t="s">
        <v>1348</v>
      </c>
      <c r="C373" s="154">
        <v>100</v>
      </c>
      <c r="D373" s="155" t="s">
        <v>339</v>
      </c>
      <c r="E373" s="154">
        <v>4.22</v>
      </c>
      <c r="F373" s="154">
        <v>4.22</v>
      </c>
      <c r="G373" s="160">
        <v>23127.759999999998</v>
      </c>
    </row>
    <row r="374" spans="1:7" s="7" customFormat="1" ht="51" hidden="1">
      <c r="A374" s="34">
        <f t="shared" si="13"/>
        <v>353</v>
      </c>
      <c r="B374" s="159" t="s">
        <v>1349</v>
      </c>
      <c r="C374" s="154">
        <v>100</v>
      </c>
      <c r="D374" s="155" t="s">
        <v>339</v>
      </c>
      <c r="E374" s="154">
        <v>4.5</v>
      </c>
      <c r="F374" s="154">
        <v>4.5</v>
      </c>
      <c r="G374" s="160">
        <v>22438.84</v>
      </c>
    </row>
    <row r="375" spans="1:7" s="7" customFormat="1" ht="65.45" hidden="1" customHeight="1">
      <c r="A375" s="34">
        <f t="shared" si="13"/>
        <v>354</v>
      </c>
      <c r="B375" s="159" t="s">
        <v>1350</v>
      </c>
      <c r="C375" s="154">
        <v>100</v>
      </c>
      <c r="D375" s="155" t="s">
        <v>339</v>
      </c>
      <c r="E375" s="154">
        <v>6.04</v>
      </c>
      <c r="F375" s="154">
        <v>6.04</v>
      </c>
      <c r="G375" s="160">
        <v>42751.21</v>
      </c>
    </row>
    <row r="376" spans="1:7" s="7" customFormat="1" ht="63.6" hidden="1" customHeight="1">
      <c r="A376" s="34">
        <f t="shared" si="13"/>
        <v>355</v>
      </c>
      <c r="B376" s="159" t="s">
        <v>1351</v>
      </c>
      <c r="C376" s="154">
        <v>100</v>
      </c>
      <c r="D376" s="155" t="s">
        <v>342</v>
      </c>
      <c r="E376" s="154">
        <v>1.28</v>
      </c>
      <c r="F376" s="154">
        <v>1.28</v>
      </c>
      <c r="G376" s="160">
        <v>15232.29</v>
      </c>
    </row>
    <row r="377" spans="1:7" s="7" customFormat="1" ht="51" hidden="1">
      <c r="A377" s="34">
        <f t="shared" si="13"/>
        <v>356</v>
      </c>
      <c r="B377" s="159" t="s">
        <v>1352</v>
      </c>
      <c r="C377" s="154">
        <v>100</v>
      </c>
      <c r="D377" s="155" t="s">
        <v>339</v>
      </c>
      <c r="E377" s="154">
        <v>3.15</v>
      </c>
      <c r="F377" s="154">
        <v>3.15</v>
      </c>
      <c r="G377" s="160">
        <v>19662.47</v>
      </c>
    </row>
    <row r="378" spans="1:7" s="7" customFormat="1" ht="55.15" hidden="1" customHeight="1">
      <c r="A378" s="34">
        <f t="shared" si="13"/>
        <v>357</v>
      </c>
      <c r="B378" s="159" t="s">
        <v>1353</v>
      </c>
      <c r="C378" s="154">
        <v>100</v>
      </c>
      <c r="D378" s="155" t="s">
        <v>339</v>
      </c>
      <c r="E378" s="154">
        <v>4</v>
      </c>
      <c r="F378" s="154">
        <v>4</v>
      </c>
      <c r="G378" s="160">
        <v>31810.67</v>
      </c>
    </row>
    <row r="379" spans="1:7" s="7" customFormat="1" ht="60" hidden="1" customHeight="1">
      <c r="A379" s="34">
        <f t="shared" si="13"/>
        <v>358</v>
      </c>
      <c r="B379" s="159" t="s">
        <v>1354</v>
      </c>
      <c r="C379" s="154">
        <v>100</v>
      </c>
      <c r="D379" s="155" t="s">
        <v>342</v>
      </c>
      <c r="E379" s="154">
        <v>1.56</v>
      </c>
      <c r="F379" s="154">
        <v>1.56</v>
      </c>
      <c r="G379" s="160">
        <v>16589.919999999998</v>
      </c>
    </row>
    <row r="380" spans="1:7" s="7" customFormat="1" ht="62.45" hidden="1" customHeight="1">
      <c r="A380" s="34">
        <f t="shared" si="13"/>
        <v>359</v>
      </c>
      <c r="B380" s="159" t="s">
        <v>1355</v>
      </c>
      <c r="C380" s="154">
        <v>100</v>
      </c>
      <c r="D380" s="155" t="s">
        <v>339</v>
      </c>
      <c r="E380" s="154">
        <v>9.32</v>
      </c>
      <c r="F380" s="154">
        <v>9.32</v>
      </c>
      <c r="G380" s="160">
        <v>31039.38</v>
      </c>
    </row>
    <row r="381" spans="1:7" s="7" customFormat="1" ht="51.6" hidden="1" customHeight="1">
      <c r="A381" s="34">
        <f t="shared" si="13"/>
        <v>360</v>
      </c>
      <c r="B381" s="159" t="s">
        <v>1356</v>
      </c>
      <c r="C381" s="154">
        <v>100</v>
      </c>
      <c r="D381" s="155" t="s">
        <v>67</v>
      </c>
      <c r="E381" s="154">
        <v>50</v>
      </c>
      <c r="F381" s="154">
        <v>50</v>
      </c>
      <c r="G381" s="160">
        <v>1651.32</v>
      </c>
    </row>
    <row r="382" spans="1:7" s="7" customFormat="1" ht="51.6" hidden="1" customHeight="1">
      <c r="A382" s="34">
        <f t="shared" si="13"/>
        <v>361</v>
      </c>
      <c r="B382" s="159" t="s">
        <v>1357</v>
      </c>
      <c r="C382" s="154">
        <v>100</v>
      </c>
      <c r="D382" s="155" t="s">
        <v>775</v>
      </c>
      <c r="E382" s="154">
        <v>53.1</v>
      </c>
      <c r="F382" s="154">
        <v>53.1</v>
      </c>
      <c r="G382" s="160">
        <v>13571.68</v>
      </c>
    </row>
    <row r="383" spans="1:7" s="7" customFormat="1" ht="49.15" hidden="1" customHeight="1">
      <c r="A383" s="34">
        <f t="shared" si="13"/>
        <v>362</v>
      </c>
      <c r="B383" s="159" t="s">
        <v>1358</v>
      </c>
      <c r="C383" s="154">
        <v>100</v>
      </c>
      <c r="D383" s="155" t="s">
        <v>775</v>
      </c>
      <c r="E383" s="154">
        <v>46.9</v>
      </c>
      <c r="F383" s="154">
        <v>46.9</v>
      </c>
      <c r="G383" s="160">
        <v>1290.24</v>
      </c>
    </row>
    <row r="384" spans="1:7" s="7" customFormat="1" ht="47.45" hidden="1" customHeight="1">
      <c r="A384" s="34">
        <f t="shared" si="13"/>
        <v>363</v>
      </c>
      <c r="B384" s="159" t="s">
        <v>1359</v>
      </c>
      <c r="C384" s="154">
        <v>100</v>
      </c>
      <c r="D384" s="155" t="s">
        <v>67</v>
      </c>
      <c r="E384" s="154">
        <v>50</v>
      </c>
      <c r="F384" s="154">
        <v>50</v>
      </c>
      <c r="G384" s="160">
        <v>22432.92</v>
      </c>
    </row>
    <row r="385" spans="1:7" s="7" customFormat="1" ht="28.9" hidden="1" customHeight="1">
      <c r="A385" s="370" t="s">
        <v>1148</v>
      </c>
      <c r="B385" s="370"/>
      <c r="C385" s="370"/>
      <c r="D385" s="370"/>
      <c r="E385" s="370"/>
      <c r="F385" s="370"/>
      <c r="G385" s="370"/>
    </row>
    <row r="386" spans="1:7" s="7" customFormat="1" ht="36.6" hidden="1" customHeight="1">
      <c r="A386" s="34">
        <f>A384+1</f>
        <v>364</v>
      </c>
      <c r="B386" s="32" t="s">
        <v>642</v>
      </c>
      <c r="C386" s="162">
        <v>100</v>
      </c>
      <c r="D386" s="34" t="s">
        <v>643</v>
      </c>
      <c r="E386" s="163">
        <v>16.020236087689714</v>
      </c>
      <c r="F386" s="163">
        <f>G386/83130.7*100</f>
        <v>20.312856742454954</v>
      </c>
      <c r="G386" s="138">
        <v>16886.22</v>
      </c>
    </row>
    <row r="387" spans="1:7" s="7" customFormat="1" ht="33" hidden="1" customHeight="1">
      <c r="A387" s="34">
        <f>A386+1</f>
        <v>365</v>
      </c>
      <c r="B387" s="32" t="s">
        <v>644</v>
      </c>
      <c r="C387" s="162">
        <v>100</v>
      </c>
      <c r="D387" s="34" t="s">
        <v>440</v>
      </c>
      <c r="E387" s="163">
        <v>4.3502202643171808</v>
      </c>
      <c r="F387" s="163">
        <v>5.0698209419466416</v>
      </c>
      <c r="G387" s="138">
        <v>28701.65</v>
      </c>
    </row>
    <row r="388" spans="1:7" s="7" customFormat="1" ht="45.6" hidden="1" customHeight="1">
      <c r="A388" s="34">
        <f t="shared" ref="A388:A415" si="14">A387+1</f>
        <v>366</v>
      </c>
      <c r="B388" s="32" t="s">
        <v>645</v>
      </c>
      <c r="C388" s="162">
        <v>100</v>
      </c>
      <c r="D388" s="34" t="s">
        <v>440</v>
      </c>
      <c r="E388" s="163">
        <v>100</v>
      </c>
      <c r="F388" s="163">
        <v>100</v>
      </c>
      <c r="G388" s="138">
        <v>10045.370000000001</v>
      </c>
    </row>
    <row r="389" spans="1:7" s="7" customFormat="1" ht="45.6" hidden="1" customHeight="1">
      <c r="A389" s="34">
        <f t="shared" si="14"/>
        <v>367</v>
      </c>
      <c r="B389" s="32" t="s">
        <v>646</v>
      </c>
      <c r="C389" s="162">
        <v>100</v>
      </c>
      <c r="D389" s="34" t="s">
        <v>440</v>
      </c>
      <c r="E389" s="163">
        <v>21.035242290748897</v>
      </c>
      <c r="F389" s="163">
        <v>11.107293300314723</v>
      </c>
      <c r="G389" s="138">
        <v>44961.38</v>
      </c>
    </row>
    <row r="390" spans="1:7" s="7" customFormat="1" ht="31.9" hidden="1" customHeight="1">
      <c r="A390" s="34">
        <f t="shared" si="14"/>
        <v>368</v>
      </c>
      <c r="B390" s="32" t="s">
        <v>647</v>
      </c>
      <c r="C390" s="162">
        <v>100</v>
      </c>
      <c r="D390" s="34" t="s">
        <v>643</v>
      </c>
      <c r="E390" s="163">
        <v>11.804384485666104</v>
      </c>
      <c r="F390" s="163">
        <f>G390/83130.7*100</f>
        <v>12.540313025151962</v>
      </c>
      <c r="G390" s="138">
        <v>10424.85</v>
      </c>
    </row>
    <row r="391" spans="1:7" s="7" customFormat="1" ht="33" hidden="1" customHeight="1">
      <c r="A391" s="34">
        <f t="shared" si="14"/>
        <v>369</v>
      </c>
      <c r="B391" s="32" t="s">
        <v>648</v>
      </c>
      <c r="C391" s="162">
        <v>100</v>
      </c>
      <c r="D391" s="34" t="s">
        <v>643</v>
      </c>
      <c r="E391" s="163">
        <v>12.731871838111298</v>
      </c>
      <c r="F391" s="163">
        <f t="shared" ref="F391:F396" si="15">G391/83130.7*100</f>
        <v>17.917617679148616</v>
      </c>
      <c r="G391" s="138">
        <v>14895.040999999999</v>
      </c>
    </row>
    <row r="392" spans="1:7" s="7" customFormat="1" ht="34.9" hidden="1" customHeight="1">
      <c r="A392" s="34">
        <f t="shared" si="14"/>
        <v>370</v>
      </c>
      <c r="B392" s="32" t="s">
        <v>649</v>
      </c>
      <c r="C392" s="162">
        <v>100</v>
      </c>
      <c r="D392" s="34" t="s">
        <v>643</v>
      </c>
      <c r="E392" s="163">
        <v>13.490725126475548</v>
      </c>
      <c r="F392" s="163">
        <f t="shared" si="15"/>
        <v>19.844870787807633</v>
      </c>
      <c r="G392" s="138">
        <v>16497.18</v>
      </c>
    </row>
    <row r="393" spans="1:7" s="7" customFormat="1" ht="30.6" hidden="1" customHeight="1">
      <c r="A393" s="34">
        <f t="shared" si="14"/>
        <v>371</v>
      </c>
      <c r="B393" s="32" t="s">
        <v>650</v>
      </c>
      <c r="C393" s="162">
        <v>100</v>
      </c>
      <c r="D393" s="34" t="s">
        <v>643</v>
      </c>
      <c r="E393" s="163">
        <v>14.333895446880272</v>
      </c>
      <c r="F393" s="163">
        <f t="shared" si="15"/>
        <v>15.560532992023404</v>
      </c>
      <c r="G393" s="138">
        <v>12935.58</v>
      </c>
    </row>
    <row r="394" spans="1:7" s="7" customFormat="1" ht="32.450000000000003" hidden="1" customHeight="1">
      <c r="A394" s="34">
        <f t="shared" si="14"/>
        <v>372</v>
      </c>
      <c r="B394" s="32" t="s">
        <v>651</v>
      </c>
      <c r="C394" s="162">
        <v>100</v>
      </c>
      <c r="D394" s="34" t="s">
        <v>643</v>
      </c>
      <c r="E394" s="163">
        <v>7.4198988195615518</v>
      </c>
      <c r="F394" s="163">
        <f t="shared" si="15"/>
        <v>14.436146934886873</v>
      </c>
      <c r="G394" s="138">
        <v>12000.87</v>
      </c>
    </row>
    <row r="395" spans="1:7" s="7" customFormat="1" ht="31.9" hidden="1" customHeight="1">
      <c r="A395" s="34">
        <f t="shared" si="14"/>
        <v>373</v>
      </c>
      <c r="B395" s="32" t="s">
        <v>652</v>
      </c>
      <c r="C395" s="162">
        <v>100</v>
      </c>
      <c r="D395" s="34" t="s">
        <v>643</v>
      </c>
      <c r="E395" s="163">
        <v>12.816188870151771</v>
      </c>
      <c r="F395" s="163">
        <f t="shared" si="15"/>
        <v>16.594531262217206</v>
      </c>
      <c r="G395" s="138">
        <v>13795.15</v>
      </c>
    </row>
    <row r="396" spans="1:7" s="7" customFormat="1" ht="33" hidden="1" customHeight="1">
      <c r="A396" s="34">
        <f t="shared" si="14"/>
        <v>374</v>
      </c>
      <c r="B396" s="32" t="s">
        <v>653</v>
      </c>
      <c r="C396" s="162">
        <v>100</v>
      </c>
      <c r="D396" s="34" t="s">
        <v>643</v>
      </c>
      <c r="E396" s="163">
        <v>11.382799325463743</v>
      </c>
      <c r="F396" s="163">
        <f t="shared" si="15"/>
        <v>14.409129238656718</v>
      </c>
      <c r="G396" s="138">
        <v>11978.41</v>
      </c>
    </row>
    <row r="397" spans="1:7" s="7" customFormat="1" ht="50.45" hidden="1" customHeight="1">
      <c r="A397" s="34">
        <f t="shared" si="14"/>
        <v>375</v>
      </c>
      <c r="B397" s="32" t="s">
        <v>654</v>
      </c>
      <c r="C397" s="162">
        <v>100</v>
      </c>
      <c r="D397" s="34" t="s">
        <v>440</v>
      </c>
      <c r="E397" s="163">
        <v>100</v>
      </c>
      <c r="F397" s="163">
        <v>100</v>
      </c>
      <c r="G397" s="138">
        <v>1763.41</v>
      </c>
    </row>
    <row r="398" spans="1:7" s="7" customFormat="1" ht="32.450000000000003" hidden="1" customHeight="1">
      <c r="A398" s="34">
        <f t="shared" si="14"/>
        <v>376</v>
      </c>
      <c r="B398" s="32" t="s">
        <v>655</v>
      </c>
      <c r="C398" s="162">
        <v>100</v>
      </c>
      <c r="D398" s="34" t="s">
        <v>440</v>
      </c>
      <c r="E398" s="163">
        <v>100</v>
      </c>
      <c r="F398" s="163">
        <v>100</v>
      </c>
      <c r="G398" s="138">
        <v>2194.64</v>
      </c>
    </row>
    <row r="399" spans="1:7" s="7" customFormat="1" ht="34.15" hidden="1" customHeight="1">
      <c r="A399" s="34">
        <f t="shared" si="14"/>
        <v>377</v>
      </c>
      <c r="B399" s="32" t="s">
        <v>656</v>
      </c>
      <c r="C399" s="162">
        <v>100</v>
      </c>
      <c r="D399" s="34" t="s">
        <v>440</v>
      </c>
      <c r="E399" s="163">
        <v>3.3865638766519823</v>
      </c>
      <c r="F399" s="163">
        <v>4.7786992336835619</v>
      </c>
      <c r="G399" s="138">
        <v>20436.97</v>
      </c>
    </row>
    <row r="400" spans="1:7" s="7" customFormat="1" ht="34.15" hidden="1" customHeight="1">
      <c r="A400" s="34">
        <f t="shared" si="14"/>
        <v>378</v>
      </c>
      <c r="B400" s="32" t="s">
        <v>657</v>
      </c>
      <c r="C400" s="162">
        <v>100</v>
      </c>
      <c r="D400" s="34" t="s">
        <v>440</v>
      </c>
      <c r="E400" s="163">
        <v>4.7356828193832596</v>
      </c>
      <c r="F400" s="163">
        <v>7.2982498337207051</v>
      </c>
      <c r="G400" s="138">
        <v>24891.040000000001</v>
      </c>
    </row>
    <row r="401" spans="1:7" s="7" customFormat="1" ht="36.6" hidden="1" customHeight="1">
      <c r="A401" s="34">
        <f t="shared" si="14"/>
        <v>379</v>
      </c>
      <c r="B401" s="32" t="s">
        <v>658</v>
      </c>
      <c r="C401" s="162">
        <v>100</v>
      </c>
      <c r="D401" s="34" t="s">
        <v>440</v>
      </c>
      <c r="E401" s="163">
        <v>3.0286343612334803</v>
      </c>
      <c r="F401" s="163">
        <v>5.0318200894840315</v>
      </c>
      <c r="G401" s="138">
        <v>19992.91</v>
      </c>
    </row>
    <row r="402" spans="1:7" s="7" customFormat="1" ht="25.5" hidden="1">
      <c r="A402" s="34">
        <f t="shared" si="14"/>
        <v>380</v>
      </c>
      <c r="B402" s="32" t="s">
        <v>659</v>
      </c>
      <c r="C402" s="162">
        <v>100</v>
      </c>
      <c r="D402" s="34" t="s">
        <v>440</v>
      </c>
      <c r="E402" s="163">
        <v>2.1751101321585904</v>
      </c>
      <c r="F402" s="163">
        <v>3.8985029545765046</v>
      </c>
      <c r="G402" s="138">
        <v>15000.2</v>
      </c>
    </row>
    <row r="403" spans="1:7" s="7" customFormat="1" ht="32.450000000000003" hidden="1" customHeight="1">
      <c r="A403" s="34">
        <f t="shared" si="14"/>
        <v>381</v>
      </c>
      <c r="B403" s="32" t="s">
        <v>660</v>
      </c>
      <c r="C403" s="162">
        <v>100</v>
      </c>
      <c r="D403" s="34" t="s">
        <v>440</v>
      </c>
      <c r="E403" s="163">
        <v>2.1200440528634363</v>
      </c>
      <c r="F403" s="163">
        <v>3.806589159653484</v>
      </c>
      <c r="G403" s="138">
        <v>20898.98</v>
      </c>
    </row>
    <row r="404" spans="1:7" s="7" customFormat="1" ht="34.15" hidden="1" customHeight="1">
      <c r="A404" s="34">
        <f t="shared" si="14"/>
        <v>382</v>
      </c>
      <c r="B404" s="32" t="s">
        <v>661</v>
      </c>
      <c r="C404" s="162">
        <v>100</v>
      </c>
      <c r="D404" s="34" t="s">
        <v>440</v>
      </c>
      <c r="E404" s="163">
        <v>2.0925110132158591</v>
      </c>
      <c r="F404" s="163">
        <v>2.9497906067128565</v>
      </c>
      <c r="G404" s="138">
        <v>11204.34</v>
      </c>
    </row>
    <row r="405" spans="1:7" s="7" customFormat="1" ht="33" hidden="1" customHeight="1">
      <c r="A405" s="34">
        <f t="shared" si="14"/>
        <v>383</v>
      </c>
      <c r="B405" s="32" t="s">
        <v>662</v>
      </c>
      <c r="C405" s="162">
        <v>100</v>
      </c>
      <c r="D405" s="34" t="s">
        <v>440</v>
      </c>
      <c r="E405" s="163">
        <v>1.0462555066079295</v>
      </c>
      <c r="F405" s="163">
        <v>2.9682797189982173</v>
      </c>
      <c r="G405" s="138">
        <v>11016.62</v>
      </c>
    </row>
    <row r="406" spans="1:7" s="7" customFormat="1" ht="36.6" hidden="1" customHeight="1">
      <c r="A406" s="34">
        <f t="shared" si="14"/>
        <v>384</v>
      </c>
      <c r="B406" s="32" t="s">
        <v>663</v>
      </c>
      <c r="C406" s="162">
        <v>100</v>
      </c>
      <c r="D406" s="34" t="s">
        <v>440</v>
      </c>
      <c r="E406" s="163">
        <v>26.459251101321584</v>
      </c>
      <c r="F406" s="163">
        <v>15.882188358240459</v>
      </c>
      <c r="G406" s="138">
        <v>56090.36</v>
      </c>
    </row>
    <row r="407" spans="1:7" s="7" customFormat="1" ht="34.15" hidden="1" customHeight="1">
      <c r="A407" s="34">
        <f t="shared" si="14"/>
        <v>385</v>
      </c>
      <c r="B407" s="32" t="s">
        <v>664</v>
      </c>
      <c r="C407" s="162">
        <v>100</v>
      </c>
      <c r="D407" s="34" t="s">
        <v>440</v>
      </c>
      <c r="E407" s="163">
        <v>3.248898678414097</v>
      </c>
      <c r="F407" s="163">
        <v>6.0238918599637907</v>
      </c>
      <c r="G407" s="138">
        <v>18167.43</v>
      </c>
    </row>
    <row r="408" spans="1:7" s="7" customFormat="1" ht="36.6" hidden="1" customHeight="1">
      <c r="A408" s="34">
        <f t="shared" si="14"/>
        <v>386</v>
      </c>
      <c r="B408" s="32" t="s">
        <v>665</v>
      </c>
      <c r="C408" s="162">
        <v>100</v>
      </c>
      <c r="D408" s="34" t="s">
        <v>440</v>
      </c>
      <c r="E408" s="163">
        <v>7.323788546255507</v>
      </c>
      <c r="F408" s="163">
        <v>6.226004036516815</v>
      </c>
      <c r="G408" s="138">
        <v>22357.52</v>
      </c>
    </row>
    <row r="409" spans="1:7" s="7" customFormat="1" ht="31.9" hidden="1" customHeight="1">
      <c r="A409" s="34">
        <f t="shared" si="14"/>
        <v>387</v>
      </c>
      <c r="B409" s="32" t="s">
        <v>666</v>
      </c>
      <c r="C409" s="162">
        <v>100</v>
      </c>
      <c r="D409" s="34" t="s">
        <v>440</v>
      </c>
      <c r="E409" s="163">
        <v>2.0649779735682818</v>
      </c>
      <c r="F409" s="163">
        <v>0.44774739618486165</v>
      </c>
      <c r="G409" s="138">
        <v>14888.54</v>
      </c>
    </row>
    <row r="410" spans="1:7" s="7" customFormat="1" ht="34.9" hidden="1" customHeight="1">
      <c r="A410" s="34">
        <f t="shared" si="14"/>
        <v>388</v>
      </c>
      <c r="B410" s="32" t="s">
        <v>667</v>
      </c>
      <c r="C410" s="162">
        <v>100</v>
      </c>
      <c r="D410" s="34" t="s">
        <v>440</v>
      </c>
      <c r="E410" s="163">
        <v>2.5330396475770924</v>
      </c>
      <c r="F410" s="163">
        <v>4.3025227821041749</v>
      </c>
      <c r="G410" s="138">
        <v>15119.15</v>
      </c>
    </row>
    <row r="411" spans="1:7" s="7" customFormat="1" ht="34.15" hidden="1" customHeight="1">
      <c r="A411" s="34">
        <f t="shared" si="14"/>
        <v>389</v>
      </c>
      <c r="B411" s="32" t="s">
        <v>668</v>
      </c>
      <c r="C411" s="162">
        <v>100</v>
      </c>
      <c r="D411" s="34" t="s">
        <v>440</v>
      </c>
      <c r="E411" s="163">
        <v>5.0660792951541849</v>
      </c>
      <c r="F411" s="163">
        <v>5.160221247589666</v>
      </c>
      <c r="G411" s="138">
        <v>19803.990000000002</v>
      </c>
    </row>
    <row r="412" spans="1:7" s="7" customFormat="1" ht="34.15" hidden="1" customHeight="1">
      <c r="A412" s="34">
        <f t="shared" si="14"/>
        <v>390</v>
      </c>
      <c r="B412" s="32" t="s">
        <v>669</v>
      </c>
      <c r="C412" s="162">
        <v>100</v>
      </c>
      <c r="D412" s="34" t="s">
        <v>440</v>
      </c>
      <c r="E412" s="163">
        <v>1.5693832599118944</v>
      </c>
      <c r="F412" s="163">
        <v>3.1380768541675361</v>
      </c>
      <c r="G412" s="138">
        <v>12015.99</v>
      </c>
    </row>
    <row r="413" spans="1:7" s="7" customFormat="1" ht="36" hidden="1" customHeight="1">
      <c r="A413" s="34">
        <f t="shared" si="14"/>
        <v>391</v>
      </c>
      <c r="B413" s="32" t="s">
        <v>670</v>
      </c>
      <c r="C413" s="162">
        <v>100</v>
      </c>
      <c r="D413" s="34" t="s">
        <v>440</v>
      </c>
      <c r="E413" s="163">
        <v>0.93612334801762109</v>
      </c>
      <c r="F413" s="163">
        <v>2.2970676758776807</v>
      </c>
      <c r="G413" s="138">
        <v>8529.6</v>
      </c>
    </row>
    <row r="414" spans="1:7" s="7" customFormat="1" ht="34.15" hidden="1" customHeight="1">
      <c r="A414" s="34">
        <f t="shared" si="14"/>
        <v>392</v>
      </c>
      <c r="B414" s="32" t="s">
        <v>671</v>
      </c>
      <c r="C414" s="162">
        <v>100</v>
      </c>
      <c r="D414" s="34" t="s">
        <v>440</v>
      </c>
      <c r="E414" s="163">
        <v>6.8281938325991192</v>
      </c>
      <c r="F414" s="163">
        <v>7.9506455236304756</v>
      </c>
      <c r="G414" s="138">
        <v>28076.400000000001</v>
      </c>
    </row>
    <row r="415" spans="1:7" s="7" customFormat="1" ht="41.45" hidden="1" customHeight="1">
      <c r="A415" s="34">
        <f t="shared" si="14"/>
        <v>393</v>
      </c>
      <c r="B415" s="32" t="s">
        <v>672</v>
      </c>
      <c r="C415" s="162">
        <v>100</v>
      </c>
      <c r="D415" s="34" t="s">
        <v>440</v>
      </c>
      <c r="E415" s="163">
        <v>100</v>
      </c>
      <c r="F415" s="163">
        <v>100</v>
      </c>
      <c r="G415" s="138">
        <v>7208.1</v>
      </c>
    </row>
    <row r="416" spans="1:7" s="7" customFormat="1" ht="24" hidden="1" customHeight="1">
      <c r="A416" s="371" t="s">
        <v>1149</v>
      </c>
      <c r="B416" s="371"/>
      <c r="C416" s="371"/>
      <c r="D416" s="371"/>
      <c r="E416" s="371"/>
      <c r="F416" s="371"/>
      <c r="G416" s="371"/>
    </row>
    <row r="417" spans="1:7" s="7" customFormat="1" ht="19.899999999999999" hidden="1" customHeight="1">
      <c r="A417" s="34">
        <f>A415+1</f>
        <v>394</v>
      </c>
      <c r="B417" s="263" t="s">
        <v>6</v>
      </c>
      <c r="C417" s="273">
        <v>100</v>
      </c>
      <c r="D417" s="273" t="s">
        <v>7</v>
      </c>
      <c r="E417" s="273">
        <v>100</v>
      </c>
      <c r="F417" s="273">
        <v>100</v>
      </c>
      <c r="G417" s="364">
        <v>8393</v>
      </c>
    </row>
    <row r="418" spans="1:7" s="7" customFormat="1" ht="30" hidden="1">
      <c r="A418" s="34">
        <f>A417+1</f>
        <v>395</v>
      </c>
      <c r="B418" s="263" t="s">
        <v>1109</v>
      </c>
      <c r="C418" s="273">
        <v>100</v>
      </c>
      <c r="D418" s="273" t="s">
        <v>8</v>
      </c>
      <c r="E418" s="365">
        <v>100</v>
      </c>
      <c r="F418" s="365">
        <v>100</v>
      </c>
      <c r="G418" s="364">
        <v>63911</v>
      </c>
    </row>
    <row r="419" spans="1:7" s="7" customFormat="1" ht="19.899999999999999" hidden="1" customHeight="1">
      <c r="A419" s="34">
        <f t="shared" ref="A419:A446" si="16">A418+1</f>
        <v>396</v>
      </c>
      <c r="B419" s="263" t="s">
        <v>9</v>
      </c>
      <c r="C419" s="273">
        <v>100</v>
      </c>
      <c r="D419" s="366" t="s">
        <v>10</v>
      </c>
      <c r="E419" s="273">
        <v>100</v>
      </c>
      <c r="F419" s="273">
        <v>100</v>
      </c>
      <c r="G419" s="364">
        <v>1302</v>
      </c>
    </row>
    <row r="420" spans="1:7" s="7" customFormat="1" ht="19.899999999999999" hidden="1" customHeight="1">
      <c r="A420" s="34">
        <f t="shared" si="16"/>
        <v>397</v>
      </c>
      <c r="B420" s="367" t="s">
        <v>11</v>
      </c>
      <c r="C420" s="273">
        <v>100</v>
      </c>
      <c r="D420" s="273" t="s">
        <v>12</v>
      </c>
      <c r="E420" s="273">
        <v>100</v>
      </c>
      <c r="F420" s="273">
        <v>100</v>
      </c>
      <c r="G420" s="290">
        <v>28248.3</v>
      </c>
    </row>
    <row r="421" spans="1:7" s="7" customFormat="1" ht="20.45" hidden="1" customHeight="1">
      <c r="A421" s="34">
        <f t="shared" si="16"/>
        <v>398</v>
      </c>
      <c r="B421" s="263" t="s">
        <v>38</v>
      </c>
      <c r="C421" s="273">
        <v>100</v>
      </c>
      <c r="D421" s="273" t="s">
        <v>12</v>
      </c>
      <c r="E421" s="273">
        <v>100</v>
      </c>
      <c r="F421" s="273">
        <v>100</v>
      </c>
      <c r="G421" s="290">
        <v>5967.5</v>
      </c>
    </row>
    <row r="422" spans="1:7" s="7" customFormat="1" ht="19.899999999999999" hidden="1" customHeight="1">
      <c r="A422" s="34">
        <f t="shared" si="16"/>
        <v>399</v>
      </c>
      <c r="B422" s="263" t="s">
        <v>39</v>
      </c>
      <c r="C422" s="273">
        <v>100</v>
      </c>
      <c r="D422" s="273" t="s">
        <v>12</v>
      </c>
      <c r="E422" s="273">
        <v>100</v>
      </c>
      <c r="F422" s="273">
        <v>100</v>
      </c>
      <c r="G422" s="290">
        <v>10646.8</v>
      </c>
    </row>
    <row r="423" spans="1:7" s="7" customFormat="1" ht="19.149999999999999" hidden="1" customHeight="1">
      <c r="A423" s="34">
        <f t="shared" si="16"/>
        <v>400</v>
      </c>
      <c r="B423" s="263" t="s">
        <v>40</v>
      </c>
      <c r="C423" s="273">
        <v>100</v>
      </c>
      <c r="D423" s="273" t="s">
        <v>12</v>
      </c>
      <c r="E423" s="273">
        <v>100</v>
      </c>
      <c r="F423" s="273">
        <v>100</v>
      </c>
      <c r="G423" s="290">
        <v>1810.4</v>
      </c>
    </row>
    <row r="424" spans="1:7" s="7" customFormat="1" ht="18" hidden="1" customHeight="1">
      <c r="A424" s="34">
        <f t="shared" si="16"/>
        <v>401</v>
      </c>
      <c r="B424" s="263" t="s">
        <v>44</v>
      </c>
      <c r="C424" s="273">
        <v>100</v>
      </c>
      <c r="D424" s="273" t="s">
        <v>12</v>
      </c>
      <c r="E424" s="273">
        <v>100</v>
      </c>
      <c r="F424" s="273">
        <v>100</v>
      </c>
      <c r="G424" s="290">
        <v>4967.3</v>
      </c>
    </row>
    <row r="425" spans="1:7" s="7" customFormat="1" ht="18" hidden="1" customHeight="1">
      <c r="A425" s="34">
        <f t="shared" si="16"/>
        <v>402</v>
      </c>
      <c r="B425" s="263" t="s">
        <v>41</v>
      </c>
      <c r="C425" s="273">
        <v>100</v>
      </c>
      <c r="D425" s="273" t="s">
        <v>12</v>
      </c>
      <c r="E425" s="273">
        <v>100</v>
      </c>
      <c r="F425" s="273">
        <v>100</v>
      </c>
      <c r="G425" s="290">
        <v>4912.3</v>
      </c>
    </row>
    <row r="426" spans="1:7" s="7" customFormat="1" ht="19.899999999999999" hidden="1" customHeight="1">
      <c r="A426" s="34">
        <f t="shared" si="16"/>
        <v>403</v>
      </c>
      <c r="B426" s="263" t="s">
        <v>42</v>
      </c>
      <c r="C426" s="273">
        <v>100</v>
      </c>
      <c r="D426" s="273" t="s">
        <v>12</v>
      </c>
      <c r="E426" s="273">
        <v>100</v>
      </c>
      <c r="F426" s="273">
        <v>100</v>
      </c>
      <c r="G426" s="290">
        <v>5132.2</v>
      </c>
    </row>
    <row r="427" spans="1:7" s="7" customFormat="1" ht="18" hidden="1" customHeight="1">
      <c r="A427" s="34">
        <f t="shared" si="16"/>
        <v>404</v>
      </c>
      <c r="B427" s="263" t="s">
        <v>43</v>
      </c>
      <c r="C427" s="273">
        <v>100</v>
      </c>
      <c r="D427" s="273" t="s">
        <v>12</v>
      </c>
      <c r="E427" s="273">
        <v>100</v>
      </c>
      <c r="F427" s="273">
        <v>100</v>
      </c>
      <c r="G427" s="290">
        <v>4824.6000000000004</v>
      </c>
    </row>
    <row r="428" spans="1:7" s="7" customFormat="1" ht="18" hidden="1" customHeight="1">
      <c r="A428" s="34">
        <f t="shared" si="16"/>
        <v>405</v>
      </c>
      <c r="B428" s="263" t="s">
        <v>45</v>
      </c>
      <c r="C428" s="273">
        <v>100</v>
      </c>
      <c r="D428" s="273" t="s">
        <v>12</v>
      </c>
      <c r="E428" s="273">
        <v>100</v>
      </c>
      <c r="F428" s="273">
        <v>100</v>
      </c>
      <c r="G428" s="290">
        <v>2633.9</v>
      </c>
    </row>
    <row r="429" spans="1:7" s="7" customFormat="1" ht="19.149999999999999" hidden="1" customHeight="1">
      <c r="A429" s="34">
        <f t="shared" si="16"/>
        <v>406</v>
      </c>
      <c r="B429" s="286" t="s">
        <v>13</v>
      </c>
      <c r="C429" s="273">
        <v>100</v>
      </c>
      <c r="D429" s="273" t="s">
        <v>14</v>
      </c>
      <c r="E429" s="273">
        <v>100</v>
      </c>
      <c r="F429" s="273">
        <v>100</v>
      </c>
      <c r="G429" s="290">
        <v>73334.899999999994</v>
      </c>
    </row>
    <row r="430" spans="1:7" s="7" customFormat="1" ht="18" hidden="1" customHeight="1">
      <c r="A430" s="34">
        <f t="shared" si="16"/>
        <v>407</v>
      </c>
      <c r="B430" s="286" t="s">
        <v>15</v>
      </c>
      <c r="C430" s="273">
        <v>100</v>
      </c>
      <c r="D430" s="273" t="s">
        <v>14</v>
      </c>
      <c r="E430" s="273">
        <v>100</v>
      </c>
      <c r="F430" s="273">
        <v>100</v>
      </c>
      <c r="G430" s="290">
        <v>28143.8</v>
      </c>
    </row>
    <row r="431" spans="1:7" s="7" customFormat="1" ht="19.149999999999999" hidden="1" customHeight="1">
      <c r="A431" s="34">
        <f t="shared" si="16"/>
        <v>408</v>
      </c>
      <c r="B431" s="286" t="s">
        <v>16</v>
      </c>
      <c r="C431" s="273">
        <v>100</v>
      </c>
      <c r="D431" s="273" t="s">
        <v>14</v>
      </c>
      <c r="E431" s="273">
        <v>100</v>
      </c>
      <c r="F431" s="273">
        <v>100</v>
      </c>
      <c r="G431" s="290">
        <v>32515.599999999999</v>
      </c>
    </row>
    <row r="432" spans="1:7" s="7" customFormat="1" ht="20.45" hidden="1" customHeight="1">
      <c r="A432" s="34">
        <f t="shared" si="16"/>
        <v>409</v>
      </c>
      <c r="B432" s="286" t="s">
        <v>17</v>
      </c>
      <c r="C432" s="273">
        <v>100</v>
      </c>
      <c r="D432" s="273" t="s">
        <v>14</v>
      </c>
      <c r="E432" s="273">
        <v>100</v>
      </c>
      <c r="F432" s="273">
        <v>100</v>
      </c>
      <c r="G432" s="290">
        <v>2225.8000000000002</v>
      </c>
    </row>
    <row r="433" spans="1:7" s="7" customFormat="1" ht="18" hidden="1" customHeight="1">
      <c r="A433" s="34">
        <f t="shared" si="16"/>
        <v>410</v>
      </c>
      <c r="B433" s="286" t="s">
        <v>18</v>
      </c>
      <c r="C433" s="273">
        <v>100</v>
      </c>
      <c r="D433" s="273" t="s">
        <v>14</v>
      </c>
      <c r="E433" s="273">
        <v>100</v>
      </c>
      <c r="F433" s="273">
        <v>100</v>
      </c>
      <c r="G433" s="290">
        <v>21103.5</v>
      </c>
    </row>
    <row r="434" spans="1:7" s="7" customFormat="1" ht="17.45" hidden="1" customHeight="1">
      <c r="A434" s="34">
        <f t="shared" si="16"/>
        <v>411</v>
      </c>
      <c r="B434" s="286" t="s">
        <v>19</v>
      </c>
      <c r="C434" s="273">
        <v>100</v>
      </c>
      <c r="D434" s="273" t="s">
        <v>14</v>
      </c>
      <c r="E434" s="273">
        <v>100</v>
      </c>
      <c r="F434" s="273">
        <v>100</v>
      </c>
      <c r="G434" s="290">
        <v>20147.8</v>
      </c>
    </row>
    <row r="435" spans="1:7" s="7" customFormat="1" ht="19.149999999999999" hidden="1" customHeight="1">
      <c r="A435" s="34">
        <f t="shared" si="16"/>
        <v>412</v>
      </c>
      <c r="B435" s="286" t="s">
        <v>20</v>
      </c>
      <c r="C435" s="273">
        <v>100</v>
      </c>
      <c r="D435" s="273" t="s">
        <v>14</v>
      </c>
      <c r="E435" s="273">
        <v>100</v>
      </c>
      <c r="F435" s="273">
        <v>100</v>
      </c>
      <c r="G435" s="290">
        <v>16426.5</v>
      </c>
    </row>
    <row r="436" spans="1:7" s="7" customFormat="1" ht="18" hidden="1" customHeight="1">
      <c r="A436" s="34">
        <f t="shared" si="16"/>
        <v>413</v>
      </c>
      <c r="B436" s="286" t="s">
        <v>21</v>
      </c>
      <c r="C436" s="273">
        <v>100</v>
      </c>
      <c r="D436" s="273" t="s">
        <v>22</v>
      </c>
      <c r="E436" s="273">
        <v>100</v>
      </c>
      <c r="F436" s="273">
        <v>100</v>
      </c>
      <c r="G436" s="290">
        <v>15555.5</v>
      </c>
    </row>
    <row r="437" spans="1:7" s="7" customFormat="1" ht="18" hidden="1" customHeight="1">
      <c r="A437" s="34">
        <f t="shared" si="16"/>
        <v>414</v>
      </c>
      <c r="B437" s="286" t="s">
        <v>23</v>
      </c>
      <c r="C437" s="273">
        <v>100</v>
      </c>
      <c r="D437" s="273" t="s">
        <v>22</v>
      </c>
      <c r="E437" s="273">
        <v>100</v>
      </c>
      <c r="F437" s="273">
        <v>100</v>
      </c>
      <c r="G437" s="290">
        <v>8747.2000000000007</v>
      </c>
    </row>
    <row r="438" spans="1:7" s="7" customFormat="1" ht="18" hidden="1" customHeight="1">
      <c r="A438" s="34">
        <f t="shared" si="16"/>
        <v>415</v>
      </c>
      <c r="B438" s="286" t="s">
        <v>24</v>
      </c>
      <c r="C438" s="273">
        <v>100</v>
      </c>
      <c r="D438" s="273" t="s">
        <v>22</v>
      </c>
      <c r="E438" s="273">
        <v>100</v>
      </c>
      <c r="F438" s="273">
        <v>100</v>
      </c>
      <c r="G438" s="290">
        <v>15864.4</v>
      </c>
    </row>
    <row r="439" spans="1:7" s="7" customFormat="1" ht="18" hidden="1" customHeight="1">
      <c r="A439" s="34">
        <f t="shared" si="16"/>
        <v>416</v>
      </c>
      <c r="B439" s="286" t="s">
        <v>25</v>
      </c>
      <c r="C439" s="273">
        <v>100</v>
      </c>
      <c r="D439" s="273" t="s">
        <v>26</v>
      </c>
      <c r="E439" s="273">
        <v>100</v>
      </c>
      <c r="F439" s="273">
        <v>100</v>
      </c>
      <c r="G439" s="290">
        <v>10151.299999999999</v>
      </c>
    </row>
    <row r="440" spans="1:7" s="7" customFormat="1" ht="18" hidden="1" customHeight="1">
      <c r="A440" s="34">
        <f t="shared" si="16"/>
        <v>417</v>
      </c>
      <c r="B440" s="286" t="s">
        <v>27</v>
      </c>
      <c r="C440" s="273">
        <v>100</v>
      </c>
      <c r="D440" s="273" t="s">
        <v>28</v>
      </c>
      <c r="E440" s="273">
        <v>100</v>
      </c>
      <c r="F440" s="273">
        <v>100</v>
      </c>
      <c r="G440" s="290">
        <v>16105.4</v>
      </c>
    </row>
    <row r="441" spans="1:7" s="7" customFormat="1" ht="19.149999999999999" hidden="1" customHeight="1">
      <c r="A441" s="34">
        <f t="shared" si="16"/>
        <v>418</v>
      </c>
      <c r="B441" s="286" t="s">
        <v>29</v>
      </c>
      <c r="C441" s="273">
        <v>100</v>
      </c>
      <c r="D441" s="273" t="s">
        <v>22</v>
      </c>
      <c r="E441" s="273">
        <v>100</v>
      </c>
      <c r="F441" s="273">
        <v>100</v>
      </c>
      <c r="G441" s="290">
        <v>13149.8</v>
      </c>
    </row>
    <row r="442" spans="1:7" s="7" customFormat="1" ht="30" hidden="1">
      <c r="A442" s="34">
        <f t="shared" si="16"/>
        <v>419</v>
      </c>
      <c r="B442" s="263" t="s">
        <v>30</v>
      </c>
      <c r="C442" s="273">
        <v>100</v>
      </c>
      <c r="D442" s="273" t="s">
        <v>31</v>
      </c>
      <c r="E442" s="273">
        <v>100</v>
      </c>
      <c r="F442" s="273">
        <v>100</v>
      </c>
      <c r="G442" s="364">
        <v>10088</v>
      </c>
    </row>
    <row r="443" spans="1:7" s="7" customFormat="1" ht="30" hidden="1">
      <c r="A443" s="34">
        <f t="shared" si="16"/>
        <v>420</v>
      </c>
      <c r="B443" s="263" t="s">
        <v>32</v>
      </c>
      <c r="C443" s="273">
        <v>100</v>
      </c>
      <c r="D443" s="273" t="s">
        <v>31</v>
      </c>
      <c r="E443" s="273">
        <v>100</v>
      </c>
      <c r="F443" s="273">
        <v>100</v>
      </c>
      <c r="G443" s="290">
        <v>20907.7</v>
      </c>
    </row>
    <row r="444" spans="1:7" s="7" customFormat="1" ht="30" hidden="1">
      <c r="A444" s="34">
        <f t="shared" si="16"/>
        <v>421</v>
      </c>
      <c r="B444" s="263" t="s">
        <v>33</v>
      </c>
      <c r="C444" s="273">
        <v>100</v>
      </c>
      <c r="D444" s="273" t="s">
        <v>31</v>
      </c>
      <c r="E444" s="273">
        <v>100</v>
      </c>
      <c r="F444" s="273">
        <v>100</v>
      </c>
      <c r="G444" s="290">
        <v>796.4</v>
      </c>
    </row>
    <row r="445" spans="1:7" s="7" customFormat="1" ht="60" hidden="1">
      <c r="A445" s="34">
        <f t="shared" si="16"/>
        <v>422</v>
      </c>
      <c r="B445" s="263" t="s">
        <v>34</v>
      </c>
      <c r="C445" s="273">
        <v>100</v>
      </c>
      <c r="D445" s="273" t="s">
        <v>35</v>
      </c>
      <c r="E445" s="273">
        <v>100</v>
      </c>
      <c r="F445" s="273">
        <v>100</v>
      </c>
      <c r="G445" s="368">
        <v>23658.9</v>
      </c>
    </row>
    <row r="446" spans="1:7" s="7" customFormat="1" ht="23.45" hidden="1" customHeight="1">
      <c r="A446" s="34">
        <f t="shared" si="16"/>
        <v>423</v>
      </c>
      <c r="B446" s="263" t="s">
        <v>36</v>
      </c>
      <c r="C446" s="273">
        <v>100</v>
      </c>
      <c r="D446" s="273" t="s">
        <v>37</v>
      </c>
      <c r="E446" s="273">
        <v>100</v>
      </c>
      <c r="F446" s="273">
        <v>100</v>
      </c>
      <c r="G446" s="368">
        <v>15566.2</v>
      </c>
    </row>
    <row r="447" spans="1:7" s="7" customFormat="1" ht="27.6" hidden="1" customHeight="1">
      <c r="A447" s="371" t="s">
        <v>1151</v>
      </c>
      <c r="B447" s="371"/>
      <c r="C447" s="371"/>
      <c r="D447" s="371"/>
      <c r="E447" s="371"/>
      <c r="F447" s="371"/>
      <c r="G447" s="371"/>
    </row>
    <row r="448" spans="1:7" s="7" customFormat="1" ht="34.15" hidden="1" customHeight="1">
      <c r="A448" s="34">
        <f>A446+1</f>
        <v>424</v>
      </c>
      <c r="B448" s="166" t="s">
        <v>1360</v>
      </c>
      <c r="C448" s="167">
        <v>1</v>
      </c>
      <c r="D448" s="168" t="s">
        <v>50</v>
      </c>
      <c r="E448" s="167">
        <v>1</v>
      </c>
      <c r="F448" s="167">
        <v>1</v>
      </c>
      <c r="G448" s="138">
        <v>6945</v>
      </c>
    </row>
    <row r="449" spans="1:7" s="7" customFormat="1" ht="51.6" hidden="1" customHeight="1">
      <c r="A449" s="34">
        <f>A448+1</f>
        <v>425</v>
      </c>
      <c r="B449" s="164" t="s">
        <v>1361</v>
      </c>
      <c r="C449" s="167">
        <v>1</v>
      </c>
      <c r="D449" s="33" t="s">
        <v>429</v>
      </c>
      <c r="E449" s="167">
        <v>1</v>
      </c>
      <c r="F449" s="167">
        <v>1</v>
      </c>
      <c r="G449" s="138">
        <v>9427.2999999999993</v>
      </c>
    </row>
    <row r="450" spans="1:7" s="7" customFormat="1" ht="21" hidden="1" customHeight="1">
      <c r="A450" s="34">
        <f t="shared" ref="A450:A499" si="17">A449+1</f>
        <v>426</v>
      </c>
      <c r="B450" s="166" t="s">
        <v>1362</v>
      </c>
      <c r="C450" s="167">
        <v>1</v>
      </c>
      <c r="D450" s="33" t="s">
        <v>49</v>
      </c>
      <c r="E450" s="167">
        <v>1</v>
      </c>
      <c r="F450" s="167">
        <v>1</v>
      </c>
      <c r="G450" s="138">
        <v>7124.5</v>
      </c>
    </row>
    <row r="451" spans="1:7" s="7" customFormat="1" ht="36.6" hidden="1" customHeight="1">
      <c r="A451" s="34">
        <f t="shared" si="17"/>
        <v>427</v>
      </c>
      <c r="B451" s="166" t="s">
        <v>1363</v>
      </c>
      <c r="C451" s="167">
        <v>1</v>
      </c>
      <c r="D451" s="33" t="s">
        <v>49</v>
      </c>
      <c r="E451" s="167">
        <v>1</v>
      </c>
      <c r="F451" s="167">
        <v>1</v>
      </c>
      <c r="G451" s="138">
        <v>6613.2</v>
      </c>
    </row>
    <row r="452" spans="1:7" s="7" customFormat="1" ht="43.9" hidden="1" customHeight="1">
      <c r="A452" s="34">
        <f t="shared" si="17"/>
        <v>428</v>
      </c>
      <c r="B452" s="166" t="s">
        <v>1364</v>
      </c>
      <c r="C452" s="167">
        <v>1</v>
      </c>
      <c r="D452" s="33" t="s">
        <v>49</v>
      </c>
      <c r="E452" s="167">
        <v>1</v>
      </c>
      <c r="F452" s="167">
        <v>1</v>
      </c>
      <c r="G452" s="138">
        <v>9964.2999999999993</v>
      </c>
    </row>
    <row r="453" spans="1:7" s="7" customFormat="1" ht="34.15" hidden="1" customHeight="1">
      <c r="A453" s="34">
        <f t="shared" si="17"/>
        <v>429</v>
      </c>
      <c r="B453" s="166" t="s">
        <v>1365</v>
      </c>
      <c r="C453" s="167">
        <v>1</v>
      </c>
      <c r="D453" s="33" t="s">
        <v>49</v>
      </c>
      <c r="E453" s="167">
        <v>1</v>
      </c>
      <c r="F453" s="167">
        <v>1</v>
      </c>
      <c r="G453" s="138">
        <v>6798.9</v>
      </c>
    </row>
    <row r="454" spans="1:7" s="7" customFormat="1" ht="34.9" hidden="1" customHeight="1">
      <c r="A454" s="34">
        <f t="shared" si="17"/>
        <v>430</v>
      </c>
      <c r="B454" s="166" t="s">
        <v>1366</v>
      </c>
      <c r="C454" s="167">
        <v>1</v>
      </c>
      <c r="D454" s="33" t="s">
        <v>49</v>
      </c>
      <c r="E454" s="167">
        <v>1</v>
      </c>
      <c r="F454" s="167">
        <v>1</v>
      </c>
      <c r="G454" s="138">
        <v>5722.3</v>
      </c>
    </row>
    <row r="455" spans="1:7" s="7" customFormat="1" ht="34.15" hidden="1" customHeight="1">
      <c r="A455" s="34">
        <f t="shared" si="17"/>
        <v>431</v>
      </c>
      <c r="B455" s="166" t="s">
        <v>1367</v>
      </c>
      <c r="C455" s="167">
        <v>1</v>
      </c>
      <c r="D455" s="33" t="s">
        <v>49</v>
      </c>
      <c r="E455" s="167">
        <v>1</v>
      </c>
      <c r="F455" s="167">
        <v>1</v>
      </c>
      <c r="G455" s="138">
        <v>4839.8999999999996</v>
      </c>
    </row>
    <row r="456" spans="1:7" s="7" customFormat="1" ht="34.9" hidden="1" customHeight="1">
      <c r="A456" s="34">
        <f t="shared" si="17"/>
        <v>432</v>
      </c>
      <c r="B456" s="166" t="s">
        <v>1368</v>
      </c>
      <c r="C456" s="167">
        <v>1</v>
      </c>
      <c r="D456" s="33" t="s">
        <v>49</v>
      </c>
      <c r="E456" s="167">
        <v>1</v>
      </c>
      <c r="F456" s="167">
        <v>1</v>
      </c>
      <c r="G456" s="138">
        <v>9420.4</v>
      </c>
    </row>
    <row r="457" spans="1:7" s="7" customFormat="1" ht="35.450000000000003" hidden="1" customHeight="1">
      <c r="A457" s="34">
        <f t="shared" si="17"/>
        <v>433</v>
      </c>
      <c r="B457" s="166" t="s">
        <v>1369</v>
      </c>
      <c r="C457" s="167">
        <v>1</v>
      </c>
      <c r="D457" s="33" t="s">
        <v>49</v>
      </c>
      <c r="E457" s="167">
        <v>1</v>
      </c>
      <c r="F457" s="167">
        <v>1</v>
      </c>
      <c r="G457" s="138">
        <v>3604.5</v>
      </c>
    </row>
    <row r="458" spans="1:7" s="7" customFormat="1" ht="46.15" hidden="1" customHeight="1">
      <c r="A458" s="34">
        <f t="shared" si="17"/>
        <v>434</v>
      </c>
      <c r="B458" s="166" t="s">
        <v>1370</v>
      </c>
      <c r="C458" s="167">
        <v>1</v>
      </c>
      <c r="D458" s="33" t="s">
        <v>49</v>
      </c>
      <c r="E458" s="167">
        <v>1</v>
      </c>
      <c r="F458" s="167">
        <v>1</v>
      </c>
      <c r="G458" s="138">
        <v>2083.4</v>
      </c>
    </row>
    <row r="459" spans="1:7" s="7" customFormat="1" ht="47.45" hidden="1" customHeight="1">
      <c r="A459" s="34">
        <f t="shared" si="17"/>
        <v>435</v>
      </c>
      <c r="B459" s="166" t="s">
        <v>1371</v>
      </c>
      <c r="C459" s="167">
        <v>1</v>
      </c>
      <c r="D459" s="33" t="s">
        <v>49</v>
      </c>
      <c r="E459" s="167">
        <v>1</v>
      </c>
      <c r="F459" s="167">
        <v>1</v>
      </c>
      <c r="G459" s="138">
        <v>5621.7</v>
      </c>
    </row>
    <row r="460" spans="1:7" s="7" customFormat="1" ht="38.450000000000003" hidden="1" customHeight="1">
      <c r="A460" s="34">
        <f t="shared" si="17"/>
        <v>436</v>
      </c>
      <c r="B460" s="166" t="s">
        <v>1372</v>
      </c>
      <c r="C460" s="167">
        <v>1</v>
      </c>
      <c r="D460" s="33" t="s">
        <v>49</v>
      </c>
      <c r="E460" s="167">
        <v>1</v>
      </c>
      <c r="F460" s="167">
        <v>1</v>
      </c>
      <c r="G460" s="138">
        <v>6661.4</v>
      </c>
    </row>
    <row r="461" spans="1:7" s="7" customFormat="1" ht="33" hidden="1" customHeight="1">
      <c r="A461" s="34">
        <f t="shared" si="17"/>
        <v>437</v>
      </c>
      <c r="B461" s="166" t="s">
        <v>1373</v>
      </c>
      <c r="C461" s="167">
        <v>1</v>
      </c>
      <c r="D461" s="33" t="s">
        <v>49</v>
      </c>
      <c r="E461" s="167">
        <v>1</v>
      </c>
      <c r="F461" s="167">
        <v>1</v>
      </c>
      <c r="G461" s="138">
        <v>6438.6</v>
      </c>
    </row>
    <row r="462" spans="1:7" s="7" customFormat="1" ht="36.6" hidden="1" customHeight="1">
      <c r="A462" s="34">
        <f t="shared" si="17"/>
        <v>438</v>
      </c>
      <c r="B462" s="166" t="s">
        <v>1374</v>
      </c>
      <c r="C462" s="167">
        <v>1</v>
      </c>
      <c r="D462" s="33" t="s">
        <v>49</v>
      </c>
      <c r="E462" s="167">
        <v>1</v>
      </c>
      <c r="F462" s="167">
        <v>1</v>
      </c>
      <c r="G462" s="138">
        <v>24835.9</v>
      </c>
    </row>
    <row r="463" spans="1:7" s="7" customFormat="1" ht="33" hidden="1" customHeight="1">
      <c r="A463" s="34">
        <f t="shared" si="17"/>
        <v>439</v>
      </c>
      <c r="B463" s="166" t="s">
        <v>1375</v>
      </c>
      <c r="C463" s="167">
        <v>1</v>
      </c>
      <c r="D463" s="33" t="s">
        <v>49</v>
      </c>
      <c r="E463" s="167">
        <v>1</v>
      </c>
      <c r="F463" s="167">
        <v>1</v>
      </c>
      <c r="G463" s="138">
        <v>3268.6</v>
      </c>
    </row>
    <row r="464" spans="1:7" s="7" customFormat="1" ht="51" hidden="1" customHeight="1">
      <c r="A464" s="34">
        <f t="shared" si="17"/>
        <v>440</v>
      </c>
      <c r="B464" s="166" t="s">
        <v>1376</v>
      </c>
      <c r="C464" s="167">
        <v>1</v>
      </c>
      <c r="D464" s="33" t="s">
        <v>431</v>
      </c>
      <c r="E464" s="167">
        <v>1</v>
      </c>
      <c r="F464" s="167">
        <v>1</v>
      </c>
      <c r="G464" s="138">
        <v>13352.9</v>
      </c>
    </row>
    <row r="465" spans="1:7" s="7" customFormat="1" ht="37.9" hidden="1" customHeight="1">
      <c r="A465" s="34">
        <f t="shared" si="17"/>
        <v>441</v>
      </c>
      <c r="B465" s="166" t="s">
        <v>1377</v>
      </c>
      <c r="C465" s="167">
        <v>1</v>
      </c>
      <c r="D465" s="169" t="s">
        <v>50</v>
      </c>
      <c r="E465" s="167">
        <v>1</v>
      </c>
      <c r="F465" s="167">
        <v>1</v>
      </c>
      <c r="G465" s="138">
        <v>12090.1</v>
      </c>
    </row>
    <row r="466" spans="1:7" s="7" customFormat="1" ht="46.15" hidden="1" customHeight="1">
      <c r="A466" s="34">
        <f t="shared" si="17"/>
        <v>442</v>
      </c>
      <c r="B466" s="166" t="s">
        <v>1378</v>
      </c>
      <c r="C466" s="167">
        <v>1</v>
      </c>
      <c r="D466" s="33" t="s">
        <v>53</v>
      </c>
      <c r="E466" s="167">
        <v>1</v>
      </c>
      <c r="F466" s="167">
        <v>1</v>
      </c>
      <c r="G466" s="138">
        <v>11691</v>
      </c>
    </row>
    <row r="467" spans="1:7" s="7" customFormat="1" ht="49.15" hidden="1" customHeight="1">
      <c r="A467" s="34">
        <f t="shared" si="17"/>
        <v>443</v>
      </c>
      <c r="B467" s="166" t="s">
        <v>1379</v>
      </c>
      <c r="C467" s="167">
        <v>1</v>
      </c>
      <c r="D467" s="33" t="s">
        <v>53</v>
      </c>
      <c r="E467" s="167">
        <v>1</v>
      </c>
      <c r="F467" s="167">
        <v>1</v>
      </c>
      <c r="G467" s="138">
        <v>13946.4</v>
      </c>
    </row>
    <row r="468" spans="1:7" s="7" customFormat="1" ht="36.6" hidden="1" customHeight="1">
      <c r="A468" s="34">
        <f t="shared" si="17"/>
        <v>444</v>
      </c>
      <c r="B468" s="166" t="s">
        <v>1380</v>
      </c>
      <c r="C468" s="167">
        <v>1</v>
      </c>
      <c r="D468" s="33" t="s">
        <v>432</v>
      </c>
      <c r="E468" s="167">
        <v>1</v>
      </c>
      <c r="F468" s="167">
        <v>1</v>
      </c>
      <c r="G468" s="138">
        <v>16264</v>
      </c>
    </row>
    <row r="469" spans="1:7" s="7" customFormat="1" ht="49.15" hidden="1" customHeight="1">
      <c r="A469" s="34">
        <f t="shared" si="17"/>
        <v>445</v>
      </c>
      <c r="B469" s="166" t="s">
        <v>1381</v>
      </c>
      <c r="C469" s="167">
        <v>1</v>
      </c>
      <c r="D469" s="33" t="s">
        <v>432</v>
      </c>
      <c r="E469" s="167">
        <v>1</v>
      </c>
      <c r="F469" s="167">
        <v>1</v>
      </c>
      <c r="G469" s="138">
        <v>21137.5</v>
      </c>
    </row>
    <row r="470" spans="1:7" s="7" customFormat="1" ht="34.15" hidden="1" customHeight="1">
      <c r="A470" s="34">
        <f t="shared" si="17"/>
        <v>446</v>
      </c>
      <c r="B470" s="166" t="s">
        <v>1382</v>
      </c>
      <c r="C470" s="167">
        <v>1</v>
      </c>
      <c r="D470" s="33" t="s">
        <v>432</v>
      </c>
      <c r="E470" s="167">
        <v>1</v>
      </c>
      <c r="F470" s="167">
        <v>1</v>
      </c>
      <c r="G470" s="138">
        <v>17313</v>
      </c>
    </row>
    <row r="471" spans="1:7" s="7" customFormat="1" ht="47.45" hidden="1" customHeight="1">
      <c r="A471" s="34">
        <f t="shared" si="17"/>
        <v>447</v>
      </c>
      <c r="B471" s="166" t="s">
        <v>1383</v>
      </c>
      <c r="C471" s="167">
        <v>1</v>
      </c>
      <c r="D471" s="33" t="s">
        <v>432</v>
      </c>
      <c r="E471" s="167">
        <v>1</v>
      </c>
      <c r="F471" s="167">
        <v>1</v>
      </c>
      <c r="G471" s="138">
        <v>18175.7</v>
      </c>
    </row>
    <row r="472" spans="1:7" s="7" customFormat="1" ht="36" hidden="1" customHeight="1">
      <c r="A472" s="34">
        <f t="shared" si="17"/>
        <v>448</v>
      </c>
      <c r="B472" s="166" t="s">
        <v>1384</v>
      </c>
      <c r="C472" s="167">
        <v>1</v>
      </c>
      <c r="D472" s="33" t="s">
        <v>53</v>
      </c>
      <c r="E472" s="167">
        <v>1</v>
      </c>
      <c r="F472" s="167">
        <v>1</v>
      </c>
      <c r="G472" s="138">
        <v>12362.2</v>
      </c>
    </row>
    <row r="473" spans="1:7" s="7" customFormat="1" ht="49.9" hidden="1" customHeight="1">
      <c r="A473" s="34">
        <f t="shared" si="17"/>
        <v>449</v>
      </c>
      <c r="B473" s="166" t="s">
        <v>1385</v>
      </c>
      <c r="C473" s="167">
        <v>1</v>
      </c>
      <c r="D473" s="33" t="s">
        <v>432</v>
      </c>
      <c r="E473" s="167">
        <v>1</v>
      </c>
      <c r="F473" s="167">
        <v>1</v>
      </c>
      <c r="G473" s="138">
        <v>22145.4</v>
      </c>
    </row>
    <row r="474" spans="1:7" s="7" customFormat="1" ht="47.45" hidden="1" customHeight="1">
      <c r="A474" s="34">
        <f t="shared" si="17"/>
        <v>450</v>
      </c>
      <c r="B474" s="166" t="s">
        <v>1386</v>
      </c>
      <c r="C474" s="167">
        <v>1</v>
      </c>
      <c r="D474" s="33" t="s">
        <v>53</v>
      </c>
      <c r="E474" s="167">
        <v>1</v>
      </c>
      <c r="F474" s="167">
        <v>1</v>
      </c>
      <c r="G474" s="138">
        <v>14841.4</v>
      </c>
    </row>
    <row r="475" spans="1:7" s="7" customFormat="1" ht="34.15" hidden="1" customHeight="1">
      <c r="A475" s="34">
        <f t="shared" si="17"/>
        <v>451</v>
      </c>
      <c r="B475" s="166" t="s">
        <v>1387</v>
      </c>
      <c r="C475" s="167">
        <v>1</v>
      </c>
      <c r="D475" s="33" t="s">
        <v>432</v>
      </c>
      <c r="E475" s="167">
        <v>1</v>
      </c>
      <c r="F475" s="167">
        <v>1</v>
      </c>
      <c r="G475" s="138">
        <v>19333.2</v>
      </c>
    </row>
    <row r="476" spans="1:7" s="7" customFormat="1" ht="36.6" hidden="1" customHeight="1">
      <c r="A476" s="34">
        <f t="shared" si="17"/>
        <v>452</v>
      </c>
      <c r="B476" s="166" t="s">
        <v>1388</v>
      </c>
      <c r="C476" s="167">
        <v>1</v>
      </c>
      <c r="D476" s="33" t="s">
        <v>53</v>
      </c>
      <c r="E476" s="167">
        <v>1</v>
      </c>
      <c r="F476" s="167">
        <v>1</v>
      </c>
      <c r="G476" s="138">
        <v>15251.5</v>
      </c>
    </row>
    <row r="477" spans="1:7" s="7" customFormat="1" ht="51" hidden="1" customHeight="1">
      <c r="A477" s="34">
        <f t="shared" si="17"/>
        <v>453</v>
      </c>
      <c r="B477" s="166" t="s">
        <v>1389</v>
      </c>
      <c r="C477" s="167">
        <v>1</v>
      </c>
      <c r="D477" s="33" t="s">
        <v>53</v>
      </c>
      <c r="E477" s="167">
        <v>1</v>
      </c>
      <c r="F477" s="167">
        <v>1</v>
      </c>
      <c r="G477" s="138">
        <v>11800</v>
      </c>
    </row>
    <row r="478" spans="1:7" s="7" customFormat="1" ht="51" hidden="1" customHeight="1">
      <c r="A478" s="34">
        <f t="shared" si="17"/>
        <v>454</v>
      </c>
      <c r="B478" s="166" t="s">
        <v>1390</v>
      </c>
      <c r="C478" s="167">
        <v>1</v>
      </c>
      <c r="D478" s="33" t="s">
        <v>432</v>
      </c>
      <c r="E478" s="167">
        <v>1</v>
      </c>
      <c r="F478" s="167">
        <v>1</v>
      </c>
      <c r="G478" s="138">
        <v>17378.8</v>
      </c>
    </row>
    <row r="479" spans="1:7" s="7" customFormat="1" ht="39" hidden="1" customHeight="1">
      <c r="A479" s="34">
        <f t="shared" si="17"/>
        <v>455</v>
      </c>
      <c r="B479" s="166" t="s">
        <v>1391</v>
      </c>
      <c r="C479" s="167">
        <v>1</v>
      </c>
      <c r="D479" s="33" t="s">
        <v>432</v>
      </c>
      <c r="E479" s="167">
        <v>1</v>
      </c>
      <c r="F479" s="167">
        <v>1</v>
      </c>
      <c r="G479" s="138">
        <v>18893.599999999999</v>
      </c>
    </row>
    <row r="480" spans="1:7" s="7" customFormat="1" ht="37.9" hidden="1" customHeight="1">
      <c r="A480" s="34">
        <f t="shared" si="17"/>
        <v>456</v>
      </c>
      <c r="B480" s="166" t="s">
        <v>1392</v>
      </c>
      <c r="C480" s="167">
        <v>1</v>
      </c>
      <c r="D480" s="33" t="s">
        <v>432</v>
      </c>
      <c r="E480" s="167">
        <v>1</v>
      </c>
      <c r="F480" s="167">
        <v>1</v>
      </c>
      <c r="G480" s="138">
        <v>15487.6</v>
      </c>
    </row>
    <row r="481" spans="1:7" s="7" customFormat="1" ht="36" hidden="1" customHeight="1">
      <c r="A481" s="34">
        <f t="shared" si="17"/>
        <v>457</v>
      </c>
      <c r="B481" s="166" t="s">
        <v>1393</v>
      </c>
      <c r="C481" s="167">
        <v>1</v>
      </c>
      <c r="D481" s="33" t="s">
        <v>53</v>
      </c>
      <c r="E481" s="167">
        <v>1</v>
      </c>
      <c r="F481" s="167">
        <v>1</v>
      </c>
      <c r="G481" s="138">
        <v>16590.7</v>
      </c>
    </row>
    <row r="482" spans="1:7" s="7" customFormat="1" ht="47.45" hidden="1" customHeight="1">
      <c r="A482" s="34">
        <f t="shared" si="17"/>
        <v>458</v>
      </c>
      <c r="B482" s="166" t="s">
        <v>1394</v>
      </c>
      <c r="C482" s="167">
        <v>1</v>
      </c>
      <c r="D482" s="33" t="s">
        <v>432</v>
      </c>
      <c r="E482" s="167">
        <v>1</v>
      </c>
      <c r="F482" s="167">
        <v>1</v>
      </c>
      <c r="G482" s="138">
        <v>16002</v>
      </c>
    </row>
    <row r="483" spans="1:7" s="7" customFormat="1" ht="49.15" hidden="1" customHeight="1">
      <c r="A483" s="34">
        <f t="shared" si="17"/>
        <v>459</v>
      </c>
      <c r="B483" s="166" t="s">
        <v>1395</v>
      </c>
      <c r="C483" s="167">
        <v>1</v>
      </c>
      <c r="D483" s="33" t="s">
        <v>432</v>
      </c>
      <c r="E483" s="167">
        <v>1</v>
      </c>
      <c r="F483" s="167">
        <v>1</v>
      </c>
      <c r="G483" s="138">
        <v>16675.7</v>
      </c>
    </row>
    <row r="484" spans="1:7" s="7" customFormat="1" ht="51.6" hidden="1" customHeight="1">
      <c r="A484" s="34">
        <f t="shared" si="17"/>
        <v>460</v>
      </c>
      <c r="B484" s="166" t="s">
        <v>1396</v>
      </c>
      <c r="C484" s="167">
        <v>1</v>
      </c>
      <c r="D484" s="33" t="s">
        <v>53</v>
      </c>
      <c r="E484" s="167">
        <v>1</v>
      </c>
      <c r="F484" s="167">
        <v>1</v>
      </c>
      <c r="G484" s="138">
        <v>11271.7</v>
      </c>
    </row>
    <row r="485" spans="1:7" s="7" customFormat="1" ht="51" hidden="1" customHeight="1">
      <c r="A485" s="34">
        <f t="shared" si="17"/>
        <v>461</v>
      </c>
      <c r="B485" s="166" t="s">
        <v>1397</v>
      </c>
      <c r="C485" s="167">
        <v>1</v>
      </c>
      <c r="D485" s="33" t="s">
        <v>432</v>
      </c>
      <c r="E485" s="167">
        <v>1</v>
      </c>
      <c r="F485" s="167">
        <v>1</v>
      </c>
      <c r="G485" s="138">
        <v>25545</v>
      </c>
    </row>
    <row r="486" spans="1:7" s="7" customFormat="1" ht="49.15" hidden="1" customHeight="1">
      <c r="A486" s="34">
        <f t="shared" si="17"/>
        <v>462</v>
      </c>
      <c r="B486" s="166" t="s">
        <v>1398</v>
      </c>
      <c r="C486" s="167">
        <v>1</v>
      </c>
      <c r="D486" s="33" t="s">
        <v>53</v>
      </c>
      <c r="E486" s="167">
        <v>1</v>
      </c>
      <c r="F486" s="167">
        <v>1</v>
      </c>
      <c r="G486" s="138">
        <v>5925</v>
      </c>
    </row>
    <row r="487" spans="1:7" s="7" customFormat="1" ht="36.6" hidden="1" customHeight="1">
      <c r="A487" s="34">
        <f t="shared" si="17"/>
        <v>463</v>
      </c>
      <c r="B487" s="166" t="s">
        <v>1399</v>
      </c>
      <c r="C487" s="167">
        <v>1</v>
      </c>
      <c r="D487" s="33" t="s">
        <v>53</v>
      </c>
      <c r="E487" s="167">
        <v>1</v>
      </c>
      <c r="F487" s="167">
        <v>1</v>
      </c>
      <c r="G487" s="138">
        <v>12492.9</v>
      </c>
    </row>
    <row r="488" spans="1:7" s="7" customFormat="1" ht="45.6" hidden="1" customHeight="1">
      <c r="A488" s="34">
        <f t="shared" si="17"/>
        <v>464</v>
      </c>
      <c r="B488" s="166" t="s">
        <v>1400</v>
      </c>
      <c r="C488" s="167">
        <v>1</v>
      </c>
      <c r="D488" s="33" t="s">
        <v>432</v>
      </c>
      <c r="E488" s="167">
        <v>1</v>
      </c>
      <c r="F488" s="167">
        <v>1</v>
      </c>
      <c r="G488" s="138">
        <v>19830</v>
      </c>
    </row>
    <row r="489" spans="1:7" s="7" customFormat="1" ht="51" hidden="1">
      <c r="A489" s="34">
        <f t="shared" si="17"/>
        <v>465</v>
      </c>
      <c r="B489" s="166" t="s">
        <v>1401</v>
      </c>
      <c r="C489" s="167">
        <v>1</v>
      </c>
      <c r="D489" s="33" t="s">
        <v>432</v>
      </c>
      <c r="E489" s="167">
        <v>1</v>
      </c>
      <c r="F489" s="167">
        <v>1</v>
      </c>
      <c r="G489" s="138">
        <v>35725.9</v>
      </c>
    </row>
    <row r="490" spans="1:7" s="7" customFormat="1" ht="51.6" hidden="1" customHeight="1">
      <c r="A490" s="34">
        <f t="shared" si="17"/>
        <v>466</v>
      </c>
      <c r="B490" s="166" t="s">
        <v>1402</v>
      </c>
      <c r="C490" s="167">
        <v>1</v>
      </c>
      <c r="D490" s="33" t="s">
        <v>432</v>
      </c>
      <c r="E490" s="167">
        <v>1</v>
      </c>
      <c r="F490" s="167">
        <v>1</v>
      </c>
      <c r="G490" s="138">
        <v>17228.599999999999</v>
      </c>
    </row>
    <row r="491" spans="1:7" s="7" customFormat="1" ht="48" hidden="1" customHeight="1">
      <c r="A491" s="34">
        <f t="shared" si="17"/>
        <v>467</v>
      </c>
      <c r="B491" s="166" t="s">
        <v>1403</v>
      </c>
      <c r="C491" s="167">
        <v>1</v>
      </c>
      <c r="D491" s="33" t="s">
        <v>432</v>
      </c>
      <c r="E491" s="167">
        <v>1</v>
      </c>
      <c r="F491" s="167">
        <v>1</v>
      </c>
      <c r="G491" s="138">
        <v>18842</v>
      </c>
    </row>
    <row r="492" spans="1:7" s="7" customFormat="1" ht="47.45" hidden="1" customHeight="1">
      <c r="A492" s="34">
        <f t="shared" si="17"/>
        <v>468</v>
      </c>
      <c r="B492" s="166" t="s">
        <v>1404</v>
      </c>
      <c r="C492" s="167">
        <v>1</v>
      </c>
      <c r="D492" s="33" t="s">
        <v>432</v>
      </c>
      <c r="E492" s="167">
        <v>1</v>
      </c>
      <c r="F492" s="167">
        <v>1</v>
      </c>
      <c r="G492" s="138">
        <v>19554.7</v>
      </c>
    </row>
    <row r="493" spans="1:7" s="7" customFormat="1" ht="51" hidden="1">
      <c r="A493" s="34">
        <f t="shared" si="17"/>
        <v>469</v>
      </c>
      <c r="B493" s="166" t="s">
        <v>1405</v>
      </c>
      <c r="C493" s="167">
        <v>1</v>
      </c>
      <c r="D493" s="33" t="s">
        <v>433</v>
      </c>
      <c r="E493" s="167">
        <v>1</v>
      </c>
      <c r="F493" s="167">
        <v>1</v>
      </c>
      <c r="G493" s="138">
        <v>5461.3</v>
      </c>
    </row>
    <row r="494" spans="1:7" s="7" customFormat="1" ht="34.15" hidden="1" customHeight="1">
      <c r="A494" s="34">
        <f t="shared" si="17"/>
        <v>470</v>
      </c>
      <c r="B494" s="166" t="s">
        <v>1406</v>
      </c>
      <c r="C494" s="167">
        <v>1</v>
      </c>
      <c r="D494" s="33" t="s">
        <v>434</v>
      </c>
      <c r="E494" s="167">
        <v>1</v>
      </c>
      <c r="F494" s="167">
        <v>1</v>
      </c>
      <c r="G494" s="138">
        <v>44471.1</v>
      </c>
    </row>
    <row r="495" spans="1:7" s="7" customFormat="1" ht="37.9" hidden="1" customHeight="1">
      <c r="A495" s="34">
        <f t="shared" si="17"/>
        <v>471</v>
      </c>
      <c r="B495" s="166" t="s">
        <v>1407</v>
      </c>
      <c r="C495" s="167">
        <v>1</v>
      </c>
      <c r="D495" s="33" t="s">
        <v>435</v>
      </c>
      <c r="E495" s="167">
        <v>1</v>
      </c>
      <c r="F495" s="167">
        <v>1</v>
      </c>
      <c r="G495" s="138">
        <v>24331.5</v>
      </c>
    </row>
    <row r="496" spans="1:7" s="7" customFormat="1" ht="39" hidden="1" customHeight="1">
      <c r="A496" s="34">
        <f t="shared" si="17"/>
        <v>472</v>
      </c>
      <c r="B496" s="166" t="s">
        <v>1408</v>
      </c>
      <c r="C496" s="167">
        <v>1</v>
      </c>
      <c r="D496" s="33" t="s">
        <v>436</v>
      </c>
      <c r="E496" s="167">
        <v>1</v>
      </c>
      <c r="F496" s="167">
        <v>1</v>
      </c>
      <c r="G496" s="138">
        <v>48974.9</v>
      </c>
    </row>
    <row r="497" spans="1:7" s="7" customFormat="1" ht="38.25" hidden="1">
      <c r="A497" s="34">
        <f t="shared" si="17"/>
        <v>473</v>
      </c>
      <c r="B497" s="166" t="s">
        <v>1409</v>
      </c>
      <c r="C497" s="167">
        <v>1</v>
      </c>
      <c r="D497" s="33" t="s">
        <v>437</v>
      </c>
      <c r="E497" s="167">
        <v>1</v>
      </c>
      <c r="F497" s="167">
        <v>1</v>
      </c>
      <c r="G497" s="138">
        <v>8121.3</v>
      </c>
    </row>
    <row r="498" spans="1:7" s="7" customFormat="1" ht="34.15" hidden="1" customHeight="1">
      <c r="A498" s="34">
        <f t="shared" si="17"/>
        <v>474</v>
      </c>
      <c r="B498" s="166" t="s">
        <v>1410</v>
      </c>
      <c r="C498" s="167">
        <v>1</v>
      </c>
      <c r="D498" s="33" t="s">
        <v>430</v>
      </c>
      <c r="E498" s="167">
        <v>1</v>
      </c>
      <c r="F498" s="167">
        <v>1</v>
      </c>
      <c r="G498" s="165">
        <v>8270.4</v>
      </c>
    </row>
    <row r="499" spans="1:7" s="7" customFormat="1" ht="25.5" hidden="1">
      <c r="A499" s="34">
        <f t="shared" si="17"/>
        <v>475</v>
      </c>
      <c r="B499" s="170" t="s">
        <v>1110</v>
      </c>
      <c r="C499" s="171">
        <v>1</v>
      </c>
      <c r="D499" s="172" t="s">
        <v>1150</v>
      </c>
      <c r="E499" s="171">
        <v>1</v>
      </c>
      <c r="F499" s="173">
        <v>100</v>
      </c>
      <c r="G499" s="138">
        <v>0</v>
      </c>
    </row>
    <row r="500" spans="1:7" s="7" customFormat="1" ht="34.15" hidden="1" customHeight="1">
      <c r="A500" s="370" t="s">
        <v>1152</v>
      </c>
      <c r="B500" s="370"/>
      <c r="C500" s="370"/>
      <c r="D500" s="370"/>
      <c r="E500" s="370"/>
      <c r="F500" s="370"/>
      <c r="G500" s="370"/>
    </row>
    <row r="501" spans="1:7" s="7" customFormat="1" ht="40.9" hidden="1" customHeight="1">
      <c r="A501" s="34">
        <f>A499+1</f>
        <v>476</v>
      </c>
      <c r="B501" s="174" t="s">
        <v>1153</v>
      </c>
      <c r="C501" s="175">
        <v>100</v>
      </c>
      <c r="D501" s="175" t="s">
        <v>120</v>
      </c>
      <c r="E501" s="175">
        <v>12.2</v>
      </c>
      <c r="F501" s="175">
        <v>12</v>
      </c>
      <c r="G501" s="176">
        <v>10753.7</v>
      </c>
    </row>
    <row r="502" spans="1:7" s="7" customFormat="1" ht="23.45" hidden="1" customHeight="1">
      <c r="A502" s="34">
        <f>A501+1</f>
        <v>477</v>
      </c>
      <c r="B502" s="174" t="s">
        <v>1119</v>
      </c>
      <c r="C502" s="175">
        <v>100</v>
      </c>
      <c r="D502" s="175" t="s">
        <v>120</v>
      </c>
      <c r="E502" s="175">
        <v>18.7</v>
      </c>
      <c r="F502" s="175">
        <v>18</v>
      </c>
      <c r="G502" s="176">
        <v>14723.4</v>
      </c>
    </row>
    <row r="503" spans="1:7" s="7" customFormat="1" ht="25.9" hidden="1" customHeight="1">
      <c r="A503" s="34">
        <f t="shared" ref="A503:A519" si="18">A502+1</f>
        <v>478</v>
      </c>
      <c r="B503" s="174" t="s">
        <v>121</v>
      </c>
      <c r="C503" s="175">
        <v>100</v>
      </c>
      <c r="D503" s="175" t="s">
        <v>120</v>
      </c>
      <c r="E503" s="175">
        <v>27.3</v>
      </c>
      <c r="F503" s="175">
        <v>28.1</v>
      </c>
      <c r="G503" s="176">
        <v>19305.3</v>
      </c>
    </row>
    <row r="504" spans="1:7" s="7" customFormat="1" ht="31.5" hidden="1">
      <c r="A504" s="34">
        <f t="shared" si="18"/>
        <v>479</v>
      </c>
      <c r="B504" s="174" t="s">
        <v>122</v>
      </c>
      <c r="C504" s="175">
        <v>100</v>
      </c>
      <c r="D504" s="175" t="s">
        <v>123</v>
      </c>
      <c r="E504" s="175" t="s">
        <v>878</v>
      </c>
      <c r="F504" s="175" t="s">
        <v>879</v>
      </c>
      <c r="G504" s="176">
        <v>23977.3</v>
      </c>
    </row>
    <row r="505" spans="1:7" s="7" customFormat="1" ht="24" hidden="1" customHeight="1">
      <c r="A505" s="34">
        <f t="shared" si="18"/>
        <v>480</v>
      </c>
      <c r="B505" s="174" t="s">
        <v>880</v>
      </c>
      <c r="C505" s="175">
        <v>100</v>
      </c>
      <c r="D505" s="175" t="s">
        <v>124</v>
      </c>
      <c r="E505" s="175">
        <v>15.1</v>
      </c>
      <c r="F505" s="175">
        <v>14.9</v>
      </c>
      <c r="G505" s="176">
        <v>29011.3</v>
      </c>
    </row>
    <row r="506" spans="1:7" s="7" customFormat="1" ht="25.9" hidden="1" customHeight="1">
      <c r="A506" s="34">
        <f t="shared" si="18"/>
        <v>481</v>
      </c>
      <c r="B506" s="174" t="s">
        <v>125</v>
      </c>
      <c r="C506" s="175">
        <v>100</v>
      </c>
      <c r="D506" s="175" t="s">
        <v>124</v>
      </c>
      <c r="E506" s="175">
        <v>44.4</v>
      </c>
      <c r="F506" s="175">
        <v>44.2</v>
      </c>
      <c r="G506" s="176">
        <v>48448.5</v>
      </c>
    </row>
    <row r="507" spans="1:7" s="7" customFormat="1" ht="39.6" hidden="1" customHeight="1">
      <c r="A507" s="34">
        <f t="shared" si="18"/>
        <v>482</v>
      </c>
      <c r="B507" s="174" t="s">
        <v>1154</v>
      </c>
      <c r="C507" s="175">
        <v>100</v>
      </c>
      <c r="D507" s="175" t="s">
        <v>126</v>
      </c>
      <c r="E507" s="175" t="s">
        <v>881</v>
      </c>
      <c r="F507" s="175" t="s">
        <v>882</v>
      </c>
      <c r="G507" s="176">
        <v>16174.6</v>
      </c>
    </row>
    <row r="508" spans="1:7" s="7" customFormat="1" ht="39.6" hidden="1" customHeight="1">
      <c r="A508" s="34">
        <f t="shared" si="18"/>
        <v>483</v>
      </c>
      <c r="B508" s="174" t="s">
        <v>1155</v>
      </c>
      <c r="C508" s="175">
        <v>100</v>
      </c>
      <c r="D508" s="175" t="s">
        <v>124</v>
      </c>
      <c r="E508" s="175" t="s">
        <v>883</v>
      </c>
      <c r="F508" s="175" t="s">
        <v>884</v>
      </c>
      <c r="G508" s="176">
        <v>17811.3</v>
      </c>
    </row>
    <row r="509" spans="1:7" s="7" customFormat="1" ht="31.5" hidden="1">
      <c r="A509" s="34">
        <f t="shared" si="18"/>
        <v>484</v>
      </c>
      <c r="B509" s="174" t="s">
        <v>1156</v>
      </c>
      <c r="C509" s="175">
        <v>100</v>
      </c>
      <c r="D509" s="175" t="s">
        <v>126</v>
      </c>
      <c r="E509" s="175" t="s">
        <v>885</v>
      </c>
      <c r="F509" s="175" t="s">
        <v>886</v>
      </c>
      <c r="G509" s="176">
        <v>14209.3</v>
      </c>
    </row>
    <row r="510" spans="1:7" s="7" customFormat="1" ht="40.9" hidden="1" customHeight="1">
      <c r="A510" s="34">
        <f t="shared" si="18"/>
        <v>485</v>
      </c>
      <c r="B510" s="174" t="s">
        <v>1157</v>
      </c>
      <c r="C510" s="175">
        <v>100</v>
      </c>
      <c r="D510" s="175" t="s">
        <v>126</v>
      </c>
      <c r="E510" s="175" t="s">
        <v>887</v>
      </c>
      <c r="F510" s="175" t="s">
        <v>888</v>
      </c>
      <c r="G510" s="176">
        <v>24909.599999999999</v>
      </c>
    </row>
    <row r="511" spans="1:7" s="7" customFormat="1" ht="39" hidden="1" customHeight="1">
      <c r="A511" s="34">
        <f t="shared" si="18"/>
        <v>486</v>
      </c>
      <c r="B511" s="174" t="s">
        <v>1158</v>
      </c>
      <c r="C511" s="175">
        <v>100</v>
      </c>
      <c r="D511" s="175" t="s">
        <v>124</v>
      </c>
      <c r="E511" s="175">
        <v>3.3</v>
      </c>
      <c r="F511" s="175">
        <v>3.1</v>
      </c>
      <c r="G511" s="176">
        <v>12137.1</v>
      </c>
    </row>
    <row r="512" spans="1:7" s="7" customFormat="1" ht="29.45" hidden="1" customHeight="1">
      <c r="A512" s="34">
        <f t="shared" si="18"/>
        <v>487</v>
      </c>
      <c r="B512" s="174" t="s">
        <v>127</v>
      </c>
      <c r="C512" s="175">
        <v>100</v>
      </c>
      <c r="D512" s="175" t="s">
        <v>124</v>
      </c>
      <c r="E512" s="175">
        <v>13.9</v>
      </c>
      <c r="F512" s="175">
        <v>14.9</v>
      </c>
      <c r="G512" s="176">
        <v>27832.5</v>
      </c>
    </row>
    <row r="513" spans="1:7" s="7" customFormat="1" ht="39.6" hidden="1" customHeight="1">
      <c r="A513" s="34">
        <f t="shared" si="18"/>
        <v>488</v>
      </c>
      <c r="B513" s="174" t="s">
        <v>1411</v>
      </c>
      <c r="C513" s="175">
        <v>100</v>
      </c>
      <c r="D513" s="175" t="s">
        <v>1412</v>
      </c>
      <c r="E513" s="175">
        <v>100</v>
      </c>
      <c r="F513" s="175">
        <v>70</v>
      </c>
      <c r="G513" s="176">
        <v>24410.9</v>
      </c>
    </row>
    <row r="514" spans="1:7" s="7" customFormat="1" ht="47.25" hidden="1">
      <c r="A514" s="34">
        <f t="shared" si="18"/>
        <v>489</v>
      </c>
      <c r="B514" s="174" t="s">
        <v>1413</v>
      </c>
      <c r="C514" s="175"/>
      <c r="D514" s="175" t="s">
        <v>1414</v>
      </c>
      <c r="E514" s="175">
        <v>100</v>
      </c>
      <c r="F514" s="175">
        <v>30</v>
      </c>
      <c r="G514" s="176">
        <v>13709.6</v>
      </c>
    </row>
    <row r="515" spans="1:7" s="7" customFormat="1" ht="40.9" hidden="1" customHeight="1">
      <c r="A515" s="34">
        <f t="shared" si="18"/>
        <v>490</v>
      </c>
      <c r="B515" s="174" t="s">
        <v>1415</v>
      </c>
      <c r="C515" s="175">
        <v>100</v>
      </c>
      <c r="D515" s="175" t="s">
        <v>128</v>
      </c>
      <c r="E515" s="175">
        <v>31.5</v>
      </c>
      <c r="F515" s="175">
        <v>27</v>
      </c>
      <c r="G515" s="176">
        <v>13625.4</v>
      </c>
    </row>
    <row r="516" spans="1:7" s="7" customFormat="1" ht="39.6" hidden="1" customHeight="1">
      <c r="A516" s="34">
        <f t="shared" si="18"/>
        <v>491</v>
      </c>
      <c r="B516" s="174" t="s">
        <v>1416</v>
      </c>
      <c r="C516" s="175">
        <v>100</v>
      </c>
      <c r="D516" s="175" t="s">
        <v>128</v>
      </c>
      <c r="E516" s="175">
        <v>46.5</v>
      </c>
      <c r="F516" s="175">
        <v>55</v>
      </c>
      <c r="G516" s="176">
        <v>17426.2</v>
      </c>
    </row>
    <row r="517" spans="1:7" s="7" customFormat="1" ht="22.15" hidden="1" customHeight="1">
      <c r="A517" s="34">
        <f t="shared" si="18"/>
        <v>492</v>
      </c>
      <c r="B517" s="174" t="s">
        <v>129</v>
      </c>
      <c r="C517" s="175">
        <v>100</v>
      </c>
      <c r="D517" s="175" t="s">
        <v>130</v>
      </c>
      <c r="E517" s="175">
        <v>100</v>
      </c>
      <c r="F517" s="175">
        <v>100</v>
      </c>
      <c r="G517" s="176">
        <v>1659.8</v>
      </c>
    </row>
    <row r="518" spans="1:7" s="7" customFormat="1" ht="25.15" hidden="1" customHeight="1">
      <c r="A518" s="34">
        <f t="shared" si="18"/>
        <v>493</v>
      </c>
      <c r="B518" s="174" t="s">
        <v>131</v>
      </c>
      <c r="C518" s="175">
        <v>100</v>
      </c>
      <c r="D518" s="175" t="s">
        <v>132</v>
      </c>
      <c r="E518" s="175">
        <v>25</v>
      </c>
      <c r="F518" s="175">
        <v>20</v>
      </c>
      <c r="G518" s="176">
        <v>0</v>
      </c>
    </row>
    <row r="519" spans="1:7" s="7" customFormat="1" ht="31.5" hidden="1">
      <c r="A519" s="34">
        <f t="shared" si="18"/>
        <v>494</v>
      </c>
      <c r="B519" s="174" t="s">
        <v>133</v>
      </c>
      <c r="C519" s="175">
        <v>100</v>
      </c>
      <c r="D519" s="175" t="s">
        <v>134</v>
      </c>
      <c r="E519" s="175">
        <v>35.5</v>
      </c>
      <c r="F519" s="175">
        <v>37.200000000000003</v>
      </c>
      <c r="G519" s="176">
        <v>0</v>
      </c>
    </row>
    <row r="520" spans="1:7" s="7" customFormat="1" ht="30" hidden="1" customHeight="1">
      <c r="A520" s="371" t="s">
        <v>1159</v>
      </c>
      <c r="B520" s="371"/>
      <c r="C520" s="371"/>
      <c r="D520" s="371"/>
      <c r="E520" s="371"/>
      <c r="F520" s="371"/>
      <c r="G520" s="371"/>
    </row>
    <row r="521" spans="1:7" s="7" customFormat="1" ht="19.899999999999999" hidden="1" customHeight="1">
      <c r="A521" s="34">
        <f>A519+1</f>
        <v>495</v>
      </c>
      <c r="B521" s="177" t="s">
        <v>301</v>
      </c>
      <c r="C521" s="178">
        <v>100</v>
      </c>
      <c r="D521" s="178" t="s">
        <v>302</v>
      </c>
      <c r="E521" s="178">
        <v>100</v>
      </c>
      <c r="F521" s="178">
        <v>100</v>
      </c>
      <c r="G521" s="178">
        <v>13663.9</v>
      </c>
    </row>
    <row r="522" spans="1:7" s="7" customFormat="1" ht="20.45" hidden="1" customHeight="1">
      <c r="A522" s="34">
        <f>A521+1</f>
        <v>496</v>
      </c>
      <c r="B522" s="177" t="s">
        <v>303</v>
      </c>
      <c r="C522" s="178">
        <v>100</v>
      </c>
      <c r="D522" s="178" t="s">
        <v>302</v>
      </c>
      <c r="E522" s="178">
        <v>100</v>
      </c>
      <c r="F522" s="178">
        <v>100</v>
      </c>
      <c r="G522" s="178">
        <v>12567.8</v>
      </c>
    </row>
    <row r="523" spans="1:7" s="7" customFormat="1" ht="20.45" hidden="1" customHeight="1">
      <c r="A523" s="34">
        <f t="shared" ref="A523:A545" si="19">A522+1</f>
        <v>497</v>
      </c>
      <c r="B523" s="177" t="s">
        <v>304</v>
      </c>
      <c r="C523" s="178">
        <v>100</v>
      </c>
      <c r="D523" s="178" t="s">
        <v>302</v>
      </c>
      <c r="E523" s="178">
        <v>100</v>
      </c>
      <c r="F523" s="178">
        <v>100</v>
      </c>
      <c r="G523" s="178">
        <v>17810.900000000001</v>
      </c>
    </row>
    <row r="524" spans="1:7" s="7" customFormat="1" ht="19.149999999999999" hidden="1" customHeight="1">
      <c r="A524" s="34">
        <f t="shared" si="19"/>
        <v>498</v>
      </c>
      <c r="B524" s="177" t="s">
        <v>1417</v>
      </c>
      <c r="C524" s="178">
        <v>100</v>
      </c>
      <c r="D524" s="178" t="s">
        <v>302</v>
      </c>
      <c r="E524" s="178">
        <v>100</v>
      </c>
      <c r="F524" s="178">
        <v>100</v>
      </c>
      <c r="G524" s="178">
        <v>15741.4</v>
      </c>
    </row>
    <row r="525" spans="1:7" s="7" customFormat="1" ht="20.45" hidden="1" customHeight="1">
      <c r="A525" s="34">
        <f t="shared" si="19"/>
        <v>499</v>
      </c>
      <c r="B525" s="177" t="s">
        <v>305</v>
      </c>
      <c r="C525" s="178">
        <v>100</v>
      </c>
      <c r="D525" s="178" t="s">
        <v>302</v>
      </c>
      <c r="E525" s="178">
        <v>100</v>
      </c>
      <c r="F525" s="178">
        <v>100</v>
      </c>
      <c r="G525" s="178">
        <v>19977.3</v>
      </c>
    </row>
    <row r="526" spans="1:7" s="7" customFormat="1" ht="19.899999999999999" hidden="1" customHeight="1">
      <c r="A526" s="34">
        <f t="shared" si="19"/>
        <v>500</v>
      </c>
      <c r="B526" s="177" t="s">
        <v>306</v>
      </c>
      <c r="C526" s="178">
        <v>100</v>
      </c>
      <c r="D526" s="178" t="s">
        <v>302</v>
      </c>
      <c r="E526" s="178">
        <v>100</v>
      </c>
      <c r="F526" s="178">
        <v>100</v>
      </c>
      <c r="G526" s="178">
        <v>11648.4</v>
      </c>
    </row>
    <row r="527" spans="1:7" s="7" customFormat="1" ht="21.6" hidden="1" customHeight="1">
      <c r="A527" s="34">
        <f t="shared" si="19"/>
        <v>501</v>
      </c>
      <c r="B527" s="177" t="s">
        <v>307</v>
      </c>
      <c r="C527" s="178">
        <v>100</v>
      </c>
      <c r="D527" s="178" t="s">
        <v>302</v>
      </c>
      <c r="E527" s="178">
        <v>100</v>
      </c>
      <c r="F527" s="178">
        <v>100</v>
      </c>
      <c r="G527" s="178">
        <v>13521.5</v>
      </c>
    </row>
    <row r="528" spans="1:7" s="7" customFormat="1" ht="20.45" hidden="1" customHeight="1">
      <c r="A528" s="34">
        <f t="shared" si="19"/>
        <v>502</v>
      </c>
      <c r="B528" s="177" t="s">
        <v>308</v>
      </c>
      <c r="C528" s="178">
        <v>100</v>
      </c>
      <c r="D528" s="178" t="s">
        <v>302</v>
      </c>
      <c r="E528" s="178">
        <v>100</v>
      </c>
      <c r="F528" s="178">
        <v>100</v>
      </c>
      <c r="G528" s="178">
        <v>23389.5</v>
      </c>
    </row>
    <row r="529" spans="1:7" s="7" customFormat="1" ht="19.899999999999999" hidden="1" customHeight="1">
      <c r="A529" s="34">
        <f t="shared" si="19"/>
        <v>503</v>
      </c>
      <c r="B529" s="177" t="s">
        <v>309</v>
      </c>
      <c r="C529" s="178">
        <v>100</v>
      </c>
      <c r="D529" s="178" t="s">
        <v>302</v>
      </c>
      <c r="E529" s="178">
        <v>100</v>
      </c>
      <c r="F529" s="178">
        <v>100</v>
      </c>
      <c r="G529" s="178">
        <v>15731.9</v>
      </c>
    </row>
    <row r="530" spans="1:7" s="7" customFormat="1" ht="22.15" hidden="1" customHeight="1">
      <c r="A530" s="34">
        <f t="shared" si="19"/>
        <v>504</v>
      </c>
      <c r="B530" s="177" t="s">
        <v>310</v>
      </c>
      <c r="C530" s="178">
        <v>100</v>
      </c>
      <c r="D530" s="178" t="s">
        <v>128</v>
      </c>
      <c r="E530" s="178">
        <v>100</v>
      </c>
      <c r="F530" s="178">
        <v>100</v>
      </c>
      <c r="G530" s="178">
        <v>13788.3</v>
      </c>
    </row>
    <row r="531" spans="1:7" s="7" customFormat="1" ht="22.15" hidden="1" customHeight="1">
      <c r="A531" s="34">
        <f t="shared" si="19"/>
        <v>505</v>
      </c>
      <c r="B531" s="177" t="s">
        <v>311</v>
      </c>
      <c r="C531" s="178">
        <v>100</v>
      </c>
      <c r="D531" s="178" t="s">
        <v>302</v>
      </c>
      <c r="E531" s="178">
        <v>100</v>
      </c>
      <c r="F531" s="178">
        <v>100</v>
      </c>
      <c r="G531" s="178">
        <v>31405.3</v>
      </c>
    </row>
    <row r="532" spans="1:7" s="7" customFormat="1" ht="20.45" hidden="1" customHeight="1">
      <c r="A532" s="34">
        <f t="shared" si="19"/>
        <v>506</v>
      </c>
      <c r="B532" s="177" t="s">
        <v>312</v>
      </c>
      <c r="C532" s="178">
        <v>100</v>
      </c>
      <c r="D532" s="178" t="s">
        <v>302</v>
      </c>
      <c r="E532" s="178">
        <v>100</v>
      </c>
      <c r="F532" s="178">
        <v>100</v>
      </c>
      <c r="G532" s="178">
        <v>28397.4</v>
      </c>
    </row>
    <row r="533" spans="1:7" s="7" customFormat="1" ht="20.45" hidden="1" customHeight="1">
      <c r="A533" s="34">
        <f t="shared" si="19"/>
        <v>507</v>
      </c>
      <c r="B533" s="177" t="s">
        <v>313</v>
      </c>
      <c r="C533" s="178">
        <v>100</v>
      </c>
      <c r="D533" s="178" t="s">
        <v>302</v>
      </c>
      <c r="E533" s="178">
        <v>100</v>
      </c>
      <c r="F533" s="178">
        <v>100</v>
      </c>
      <c r="G533" s="178">
        <v>36215.1</v>
      </c>
    </row>
    <row r="534" spans="1:7" s="7" customFormat="1" ht="21.6" hidden="1" customHeight="1">
      <c r="A534" s="34">
        <f t="shared" si="19"/>
        <v>508</v>
      </c>
      <c r="B534" s="177" t="s">
        <v>314</v>
      </c>
      <c r="C534" s="178">
        <v>100</v>
      </c>
      <c r="D534" s="178" t="s">
        <v>302</v>
      </c>
      <c r="E534" s="178">
        <v>100</v>
      </c>
      <c r="F534" s="178">
        <v>100</v>
      </c>
      <c r="G534" s="178">
        <v>13527.5</v>
      </c>
    </row>
    <row r="535" spans="1:7" s="7" customFormat="1" ht="22.15" hidden="1" customHeight="1">
      <c r="A535" s="34">
        <f t="shared" si="19"/>
        <v>509</v>
      </c>
      <c r="B535" s="177" t="s">
        <v>315</v>
      </c>
      <c r="C535" s="178">
        <v>100</v>
      </c>
      <c r="D535" s="178" t="s">
        <v>302</v>
      </c>
      <c r="E535" s="178">
        <v>100</v>
      </c>
      <c r="F535" s="178">
        <v>100</v>
      </c>
      <c r="G535" s="178">
        <v>34679.1</v>
      </c>
    </row>
    <row r="536" spans="1:7" s="7" customFormat="1" ht="20.45" hidden="1" customHeight="1">
      <c r="A536" s="34">
        <f t="shared" si="19"/>
        <v>510</v>
      </c>
      <c r="B536" s="177" t="s">
        <v>316</v>
      </c>
      <c r="C536" s="178">
        <v>100</v>
      </c>
      <c r="D536" s="178" t="s">
        <v>302</v>
      </c>
      <c r="E536" s="178">
        <v>100</v>
      </c>
      <c r="F536" s="178">
        <v>100</v>
      </c>
      <c r="G536" s="178">
        <v>15313.4</v>
      </c>
    </row>
    <row r="537" spans="1:7" s="7" customFormat="1" ht="20.45" hidden="1" customHeight="1">
      <c r="A537" s="34">
        <f t="shared" si="19"/>
        <v>511</v>
      </c>
      <c r="B537" s="177" t="s">
        <v>317</v>
      </c>
      <c r="C537" s="178">
        <v>100</v>
      </c>
      <c r="D537" s="178" t="s">
        <v>302</v>
      </c>
      <c r="E537" s="178">
        <v>100</v>
      </c>
      <c r="F537" s="178">
        <v>100</v>
      </c>
      <c r="G537" s="178">
        <v>11592.6</v>
      </c>
    </row>
    <row r="538" spans="1:7" s="7" customFormat="1" ht="23.45" hidden="1" customHeight="1">
      <c r="A538" s="34">
        <f t="shared" si="19"/>
        <v>512</v>
      </c>
      <c r="B538" s="177" t="s">
        <v>1418</v>
      </c>
      <c r="C538" s="178">
        <v>100</v>
      </c>
      <c r="D538" s="178" t="s">
        <v>302</v>
      </c>
      <c r="E538" s="178">
        <v>100</v>
      </c>
      <c r="F538" s="178">
        <v>100</v>
      </c>
      <c r="G538" s="178">
        <v>18401.2</v>
      </c>
    </row>
    <row r="539" spans="1:7" s="7" customFormat="1" ht="21.6" hidden="1" customHeight="1">
      <c r="A539" s="34">
        <f t="shared" si="19"/>
        <v>513</v>
      </c>
      <c r="B539" s="177" t="s">
        <v>318</v>
      </c>
      <c r="C539" s="178">
        <v>100</v>
      </c>
      <c r="D539" s="178" t="s">
        <v>302</v>
      </c>
      <c r="E539" s="178">
        <v>100</v>
      </c>
      <c r="F539" s="178">
        <v>100</v>
      </c>
      <c r="G539" s="178">
        <v>13337.8</v>
      </c>
    </row>
    <row r="540" spans="1:7" s="7" customFormat="1" ht="20.45" hidden="1" customHeight="1">
      <c r="A540" s="34">
        <f t="shared" si="19"/>
        <v>514</v>
      </c>
      <c r="B540" s="177" t="s">
        <v>319</v>
      </c>
      <c r="C540" s="178">
        <v>100</v>
      </c>
      <c r="D540" s="178" t="s">
        <v>302</v>
      </c>
      <c r="E540" s="178">
        <v>100</v>
      </c>
      <c r="F540" s="178">
        <v>100</v>
      </c>
      <c r="G540" s="178">
        <v>15322.5</v>
      </c>
    </row>
    <row r="541" spans="1:7" s="7" customFormat="1" ht="19.899999999999999" hidden="1" customHeight="1">
      <c r="A541" s="34">
        <f t="shared" si="19"/>
        <v>515</v>
      </c>
      <c r="B541" s="177" t="s">
        <v>320</v>
      </c>
      <c r="C541" s="178">
        <v>100</v>
      </c>
      <c r="D541" s="178" t="s">
        <v>302</v>
      </c>
      <c r="E541" s="178">
        <v>100</v>
      </c>
      <c r="F541" s="178">
        <v>100</v>
      </c>
      <c r="G541" s="178">
        <v>11231.9</v>
      </c>
    </row>
    <row r="542" spans="1:7" s="7" customFormat="1" ht="23.45" hidden="1" customHeight="1">
      <c r="A542" s="34">
        <f t="shared" si="19"/>
        <v>516</v>
      </c>
      <c r="B542" s="177" t="s">
        <v>321</v>
      </c>
      <c r="C542" s="178">
        <v>100</v>
      </c>
      <c r="D542" s="178" t="s">
        <v>128</v>
      </c>
      <c r="E542" s="178">
        <v>100</v>
      </c>
      <c r="F542" s="178">
        <v>100</v>
      </c>
      <c r="G542" s="178">
        <v>1042.7</v>
      </c>
    </row>
    <row r="543" spans="1:7" s="7" customFormat="1" ht="22.15" hidden="1" customHeight="1">
      <c r="A543" s="34">
        <f t="shared" si="19"/>
        <v>517</v>
      </c>
      <c r="B543" s="177" t="s">
        <v>1419</v>
      </c>
      <c r="C543" s="178">
        <v>100</v>
      </c>
      <c r="D543" s="178" t="s">
        <v>322</v>
      </c>
      <c r="E543" s="178">
        <v>100</v>
      </c>
      <c r="F543" s="178">
        <v>100</v>
      </c>
      <c r="G543" s="178">
        <v>15102.7</v>
      </c>
    </row>
    <row r="544" spans="1:7" s="7" customFormat="1" ht="21.6" hidden="1" customHeight="1">
      <c r="A544" s="34">
        <f t="shared" si="19"/>
        <v>518</v>
      </c>
      <c r="B544" s="177" t="s">
        <v>1420</v>
      </c>
      <c r="C544" s="178">
        <v>100</v>
      </c>
      <c r="D544" s="178" t="s">
        <v>67</v>
      </c>
      <c r="E544" s="178">
        <v>100</v>
      </c>
      <c r="F544" s="178">
        <v>100</v>
      </c>
      <c r="G544" s="178">
        <v>13760.5</v>
      </c>
    </row>
    <row r="545" spans="1:7" s="7" customFormat="1" ht="19.149999999999999" hidden="1" customHeight="1">
      <c r="A545" s="34">
        <f t="shared" si="19"/>
        <v>519</v>
      </c>
      <c r="B545" s="177" t="s">
        <v>1421</v>
      </c>
      <c r="C545" s="178">
        <v>100</v>
      </c>
      <c r="D545" s="178" t="s">
        <v>323</v>
      </c>
      <c r="E545" s="178">
        <v>100</v>
      </c>
      <c r="F545" s="178">
        <v>100</v>
      </c>
      <c r="G545" s="178">
        <v>32723.7</v>
      </c>
    </row>
    <row r="546" spans="1:7" s="7" customFormat="1" ht="33.6" hidden="1" customHeight="1">
      <c r="A546" s="371" t="s">
        <v>1160</v>
      </c>
      <c r="B546" s="371"/>
      <c r="C546" s="371"/>
      <c r="D546" s="371"/>
      <c r="E546" s="371"/>
      <c r="F546" s="371"/>
      <c r="G546" s="371"/>
    </row>
    <row r="547" spans="1:7" s="7" customFormat="1" ht="37.9" hidden="1" customHeight="1">
      <c r="A547" s="34">
        <f>A545+1</f>
        <v>520</v>
      </c>
      <c r="B547" s="179" t="s">
        <v>733</v>
      </c>
      <c r="C547" s="180">
        <v>100</v>
      </c>
      <c r="D547" s="180" t="str">
        <f>'[1]органы исп. власти'!$D$9</f>
        <v xml:space="preserve"> Кадастровая деятельность </v>
      </c>
      <c r="E547" s="180">
        <v>100</v>
      </c>
      <c r="F547" s="180">
        <v>100</v>
      </c>
      <c r="G547" s="180">
        <v>0</v>
      </c>
    </row>
    <row r="548" spans="1:7" s="7" customFormat="1" ht="39" hidden="1" customHeight="1">
      <c r="A548" s="34">
        <f>A547+1</f>
        <v>521</v>
      </c>
      <c r="B548" s="179" t="s">
        <v>734</v>
      </c>
      <c r="C548" s="181">
        <v>100</v>
      </c>
      <c r="D548" s="181" t="s">
        <v>330</v>
      </c>
      <c r="E548" s="182">
        <v>79.3</v>
      </c>
      <c r="F548" s="182">
        <v>79.3</v>
      </c>
      <c r="G548" s="182">
        <v>0</v>
      </c>
    </row>
    <row r="549" spans="1:7" s="7" customFormat="1" ht="37.9" hidden="1" customHeight="1">
      <c r="A549" s="34">
        <f t="shared" ref="A549:A567" si="20">A548+1</f>
        <v>522</v>
      </c>
      <c r="B549" s="179" t="s">
        <v>735</v>
      </c>
      <c r="C549" s="180">
        <v>100</v>
      </c>
      <c r="D549" s="180" t="s">
        <v>331</v>
      </c>
      <c r="E549" s="183">
        <v>13.259410772598414</v>
      </c>
      <c r="F549" s="183"/>
      <c r="G549" s="183">
        <v>11146.8</v>
      </c>
    </row>
    <row r="550" spans="1:7" s="7" customFormat="1" ht="37.9" hidden="1" customHeight="1">
      <c r="A550" s="34">
        <f t="shared" si="20"/>
        <v>523</v>
      </c>
      <c r="B550" s="179" t="s">
        <v>736</v>
      </c>
      <c r="C550" s="180">
        <v>100</v>
      </c>
      <c r="D550" s="180" t="s">
        <v>332</v>
      </c>
      <c r="E550" s="183">
        <v>16.426923526722589</v>
      </c>
      <c r="F550" s="183"/>
      <c r="G550" s="183">
        <v>9405.9</v>
      </c>
    </row>
    <row r="551" spans="1:7" s="7" customFormat="1" ht="36" hidden="1" customHeight="1">
      <c r="A551" s="34">
        <f t="shared" si="20"/>
        <v>524</v>
      </c>
      <c r="B551" s="179" t="s">
        <v>737</v>
      </c>
      <c r="C551" s="180">
        <v>100</v>
      </c>
      <c r="D551" s="180" t="s">
        <v>332</v>
      </c>
      <c r="E551" s="183">
        <v>14.733884158872625</v>
      </c>
      <c r="F551" s="183"/>
      <c r="G551" s="183">
        <v>11921.5</v>
      </c>
    </row>
    <row r="552" spans="1:7" s="7" customFormat="1" ht="37.9" hidden="1" customHeight="1">
      <c r="A552" s="34">
        <f t="shared" si="20"/>
        <v>525</v>
      </c>
      <c r="B552" s="179" t="s">
        <v>738</v>
      </c>
      <c r="C552" s="180">
        <v>100</v>
      </c>
      <c r="D552" s="180" t="s">
        <v>331</v>
      </c>
      <c r="E552" s="183">
        <v>15.983574870927004</v>
      </c>
      <c r="F552" s="183"/>
      <c r="G552" s="183">
        <v>11640.7</v>
      </c>
    </row>
    <row r="553" spans="1:7" s="7" customFormat="1" ht="30" hidden="1">
      <c r="A553" s="34">
        <f t="shared" si="20"/>
        <v>526</v>
      </c>
      <c r="B553" s="179" t="s">
        <v>739</v>
      </c>
      <c r="C553" s="180">
        <v>100</v>
      </c>
      <c r="D553" s="180" t="s">
        <v>331</v>
      </c>
      <c r="E553" s="183">
        <v>12.192730827907777</v>
      </c>
      <c r="F553" s="183"/>
      <c r="G553" s="183">
        <v>37231.199999999997</v>
      </c>
    </row>
    <row r="554" spans="1:7" s="7" customFormat="1" ht="36" hidden="1" customHeight="1">
      <c r="A554" s="34">
        <f t="shared" si="20"/>
        <v>527</v>
      </c>
      <c r="B554" s="179" t="s">
        <v>740</v>
      </c>
      <c r="C554" s="180">
        <v>100</v>
      </c>
      <c r="D554" s="180" t="s">
        <v>331</v>
      </c>
      <c r="E554" s="183">
        <v>14.011258162850794</v>
      </c>
      <c r="F554" s="183"/>
      <c r="G554" s="183">
        <v>29294.3</v>
      </c>
    </row>
    <row r="555" spans="1:7" s="7" customFormat="1" ht="34.15" hidden="1" customHeight="1">
      <c r="A555" s="34">
        <f t="shared" si="20"/>
        <v>528</v>
      </c>
      <c r="B555" s="179" t="s">
        <v>741</v>
      </c>
      <c r="C555" s="180">
        <v>100</v>
      </c>
      <c r="D555" s="180" t="s">
        <v>331</v>
      </c>
      <c r="E555" s="183">
        <v>17.39907544309483</v>
      </c>
      <c r="F555" s="183"/>
      <c r="G555" s="183">
        <v>10686.2</v>
      </c>
    </row>
    <row r="556" spans="1:7" s="7" customFormat="1" ht="37.9" hidden="1" customHeight="1">
      <c r="A556" s="34">
        <f t="shared" si="20"/>
        <v>529</v>
      </c>
      <c r="B556" s="179" t="s">
        <v>742</v>
      </c>
      <c r="C556" s="180">
        <v>100</v>
      </c>
      <c r="D556" s="180" t="s">
        <v>331</v>
      </c>
      <c r="E556" s="183">
        <v>18.200621159056368</v>
      </c>
      <c r="F556" s="183"/>
      <c r="G556" s="183">
        <v>15133</v>
      </c>
    </row>
    <row r="557" spans="1:7" s="7" customFormat="1" ht="37.9" hidden="1" customHeight="1">
      <c r="A557" s="34">
        <f t="shared" si="20"/>
        <v>530</v>
      </c>
      <c r="B557" s="179" t="s">
        <v>743</v>
      </c>
      <c r="C557" s="180">
        <v>100</v>
      </c>
      <c r="D557" s="180" t="s">
        <v>332</v>
      </c>
      <c r="E557" s="183">
        <v>20.080188575330997</v>
      </c>
      <c r="F557" s="183"/>
      <c r="G557" s="183">
        <v>4539.3</v>
      </c>
    </row>
    <row r="558" spans="1:7" s="7" customFormat="1" ht="34.15" hidden="1" customHeight="1">
      <c r="A558" s="34">
        <f t="shared" si="20"/>
        <v>531</v>
      </c>
      <c r="B558" s="179" t="s">
        <v>744</v>
      </c>
      <c r="C558" s="180">
        <v>100</v>
      </c>
      <c r="D558" s="180" t="s">
        <v>331</v>
      </c>
      <c r="E558" s="183">
        <v>15.210138082125701</v>
      </c>
      <c r="F558" s="183"/>
      <c r="G558" s="183">
        <v>9950.6</v>
      </c>
    </row>
    <row r="559" spans="1:7" s="7" customFormat="1" ht="37.9" hidden="1" customHeight="1">
      <c r="A559" s="34">
        <f t="shared" si="20"/>
        <v>532</v>
      </c>
      <c r="B559" s="179" t="s">
        <v>745</v>
      </c>
      <c r="C559" s="180">
        <v>100</v>
      </c>
      <c r="D559" s="180" t="s">
        <v>333</v>
      </c>
      <c r="E559" s="183">
        <v>9.8349097707432236</v>
      </c>
      <c r="F559" s="183"/>
      <c r="G559" s="183">
        <v>12623.4</v>
      </c>
    </row>
    <row r="560" spans="1:7" s="7" customFormat="1" ht="35.450000000000003" hidden="1" customHeight="1">
      <c r="A560" s="34">
        <f t="shared" si="20"/>
        <v>533</v>
      </c>
      <c r="B560" s="179" t="s">
        <v>746</v>
      </c>
      <c r="C560" s="180">
        <v>100</v>
      </c>
      <c r="D560" s="180" t="s">
        <v>333</v>
      </c>
      <c r="E560" s="183">
        <v>13.039418714612337</v>
      </c>
      <c r="F560" s="183"/>
      <c r="G560" s="183">
        <v>8353.9</v>
      </c>
    </row>
    <row r="561" spans="1:7" s="7" customFormat="1" ht="37.15" hidden="1" customHeight="1">
      <c r="A561" s="34">
        <f t="shared" si="20"/>
        <v>534</v>
      </c>
      <c r="B561" s="179" t="s">
        <v>747</v>
      </c>
      <c r="C561" s="180">
        <v>100</v>
      </c>
      <c r="D561" s="180" t="s">
        <v>333</v>
      </c>
      <c r="E561" s="183">
        <v>13.004128477293374</v>
      </c>
      <c r="F561" s="183"/>
      <c r="G561" s="183">
        <v>8695.7000000000007</v>
      </c>
    </row>
    <row r="562" spans="1:7" s="7" customFormat="1" ht="39" hidden="1" customHeight="1">
      <c r="A562" s="34">
        <f t="shared" si="20"/>
        <v>535</v>
      </c>
      <c r="B562" s="179" t="s">
        <v>748</v>
      </c>
      <c r="C562" s="180">
        <v>100</v>
      </c>
      <c r="D562" s="180" t="s">
        <v>333</v>
      </c>
      <c r="E562" s="183">
        <v>7.956385620209435</v>
      </c>
      <c r="F562" s="183"/>
      <c r="G562" s="183">
        <v>9263</v>
      </c>
    </row>
    <row r="563" spans="1:7" s="7" customFormat="1" ht="45" hidden="1">
      <c r="A563" s="34">
        <f t="shared" si="20"/>
        <v>536</v>
      </c>
      <c r="B563" s="179" t="s">
        <v>749</v>
      </c>
      <c r="C563" s="180">
        <v>100</v>
      </c>
      <c r="D563" s="180" t="s">
        <v>334</v>
      </c>
      <c r="E563" s="183">
        <v>19.148936170212767</v>
      </c>
      <c r="F563" s="183"/>
      <c r="G563" s="183">
        <v>549.9</v>
      </c>
    </row>
    <row r="564" spans="1:7" s="7" customFormat="1" ht="45" hidden="1">
      <c r="A564" s="34">
        <f t="shared" si="20"/>
        <v>537</v>
      </c>
      <c r="B564" s="179" t="s">
        <v>750</v>
      </c>
      <c r="C564" s="180">
        <v>100</v>
      </c>
      <c r="D564" s="180" t="s">
        <v>335</v>
      </c>
      <c r="E564" s="183">
        <v>9.0150395548987223</v>
      </c>
      <c r="F564" s="183"/>
      <c r="G564" s="183">
        <v>4601.2</v>
      </c>
    </row>
    <row r="565" spans="1:7" s="7" customFormat="1" ht="45" hidden="1">
      <c r="A565" s="34">
        <f t="shared" si="20"/>
        <v>538</v>
      </c>
      <c r="B565" s="179" t="s">
        <v>751</v>
      </c>
      <c r="C565" s="180">
        <v>100</v>
      </c>
      <c r="D565" s="180" t="s">
        <v>335</v>
      </c>
      <c r="E565" s="183">
        <v>16.919322127118352</v>
      </c>
      <c r="F565" s="183"/>
      <c r="G565" s="183">
        <v>2909.1</v>
      </c>
    </row>
    <row r="566" spans="1:7" s="7" customFormat="1" ht="30" hidden="1">
      <c r="A566" s="34">
        <f t="shared" si="20"/>
        <v>539</v>
      </c>
      <c r="B566" s="179" t="s">
        <v>752</v>
      </c>
      <c r="C566" s="180">
        <v>100</v>
      </c>
      <c r="D566" s="180" t="s">
        <v>82</v>
      </c>
      <c r="E566" s="184">
        <v>46.893361779518742</v>
      </c>
      <c r="F566" s="184"/>
      <c r="G566" s="184">
        <v>34310.400000000001</v>
      </c>
    </row>
    <row r="567" spans="1:7" s="7" customFormat="1" ht="30" hidden="1">
      <c r="A567" s="34">
        <f t="shared" si="20"/>
        <v>540</v>
      </c>
      <c r="B567" s="185" t="s">
        <v>753</v>
      </c>
      <c r="C567" s="186">
        <v>100</v>
      </c>
      <c r="D567" s="180" t="s">
        <v>83</v>
      </c>
      <c r="E567" s="184">
        <v>65.585054495855275</v>
      </c>
      <c r="F567" s="187"/>
      <c r="G567" s="187">
        <v>23680.7</v>
      </c>
    </row>
    <row r="568" spans="1:7" s="7" customFormat="1" ht="33" hidden="1" customHeight="1">
      <c r="A568" s="370" t="s">
        <v>1161</v>
      </c>
      <c r="B568" s="370"/>
      <c r="C568" s="370"/>
      <c r="D568" s="370"/>
      <c r="E568" s="370"/>
      <c r="F568" s="370"/>
      <c r="G568" s="370"/>
    </row>
    <row r="569" spans="1:7" s="7" customFormat="1" ht="75" hidden="1">
      <c r="A569" s="34">
        <f>A567+1</f>
        <v>541</v>
      </c>
      <c r="B569" s="188" t="s">
        <v>1422</v>
      </c>
      <c r="C569" s="189">
        <v>100</v>
      </c>
      <c r="D569" s="189" t="s">
        <v>381</v>
      </c>
      <c r="E569" s="191">
        <v>156</v>
      </c>
      <c r="F569" s="191">
        <v>10.8</v>
      </c>
      <c r="G569" s="192">
        <v>17860.5</v>
      </c>
    </row>
    <row r="570" spans="1:7" s="7" customFormat="1" ht="75" hidden="1">
      <c r="A570" s="34">
        <f>A569+1</f>
        <v>542</v>
      </c>
      <c r="B570" s="188" t="s">
        <v>1423</v>
      </c>
      <c r="C570" s="189">
        <v>100</v>
      </c>
      <c r="D570" s="189" t="s">
        <v>382</v>
      </c>
      <c r="E570" s="191">
        <v>221</v>
      </c>
      <c r="F570" s="191">
        <v>13.2</v>
      </c>
      <c r="G570" s="192">
        <v>24458.799999999999</v>
      </c>
    </row>
    <row r="571" spans="1:7" s="7" customFormat="1" ht="60" hidden="1">
      <c r="A571" s="34">
        <f t="shared" ref="A571:A587" si="21">A570+1</f>
        <v>543</v>
      </c>
      <c r="B571" s="188" t="s">
        <v>1424</v>
      </c>
      <c r="C571" s="189">
        <v>100</v>
      </c>
      <c r="D571" s="189" t="s">
        <v>382</v>
      </c>
      <c r="E571" s="191">
        <v>702</v>
      </c>
      <c r="F571" s="191">
        <v>48</v>
      </c>
      <c r="G571" s="192">
        <v>43663.7</v>
      </c>
    </row>
    <row r="572" spans="1:7" s="7" customFormat="1" ht="75" hidden="1">
      <c r="A572" s="34">
        <f t="shared" si="21"/>
        <v>544</v>
      </c>
      <c r="B572" s="188" t="s">
        <v>1425</v>
      </c>
      <c r="C572" s="189">
        <v>100</v>
      </c>
      <c r="D572" s="189" t="s">
        <v>382</v>
      </c>
      <c r="E572" s="191">
        <v>174</v>
      </c>
      <c r="F572" s="191">
        <v>10.7</v>
      </c>
      <c r="G572" s="192">
        <v>20101</v>
      </c>
    </row>
    <row r="573" spans="1:7" s="7" customFormat="1" ht="53.45" hidden="1" customHeight="1">
      <c r="A573" s="34">
        <f t="shared" si="21"/>
        <v>545</v>
      </c>
      <c r="B573" s="188" t="s">
        <v>1426</v>
      </c>
      <c r="C573" s="189">
        <v>100</v>
      </c>
      <c r="D573" s="189" t="s">
        <v>382</v>
      </c>
      <c r="E573" s="191">
        <v>71</v>
      </c>
      <c r="F573" s="191">
        <v>5</v>
      </c>
      <c r="G573" s="192">
        <v>11343.4</v>
      </c>
    </row>
    <row r="574" spans="1:7" s="7" customFormat="1" ht="75" hidden="1">
      <c r="A574" s="34">
        <f t="shared" si="21"/>
        <v>546</v>
      </c>
      <c r="B574" s="188" t="s">
        <v>1427</v>
      </c>
      <c r="C574" s="189">
        <v>100</v>
      </c>
      <c r="D574" s="189" t="s">
        <v>381</v>
      </c>
      <c r="E574" s="191">
        <v>33</v>
      </c>
      <c r="F574" s="191">
        <v>1.5</v>
      </c>
      <c r="G574" s="192">
        <v>4011.4</v>
      </c>
    </row>
    <row r="575" spans="1:7" s="7" customFormat="1" ht="60" hidden="1">
      <c r="A575" s="34">
        <f t="shared" si="21"/>
        <v>547</v>
      </c>
      <c r="B575" s="188" t="s">
        <v>1428</v>
      </c>
      <c r="C575" s="189">
        <v>100</v>
      </c>
      <c r="D575" s="189" t="s">
        <v>382</v>
      </c>
      <c r="E575" s="191">
        <v>59</v>
      </c>
      <c r="F575" s="191">
        <v>3.3</v>
      </c>
      <c r="G575" s="192">
        <v>12666.9</v>
      </c>
    </row>
    <row r="576" spans="1:7" s="7" customFormat="1" ht="75" hidden="1">
      <c r="A576" s="34">
        <f t="shared" si="21"/>
        <v>548</v>
      </c>
      <c r="B576" s="188" t="s">
        <v>1429</v>
      </c>
      <c r="C576" s="189">
        <v>100</v>
      </c>
      <c r="D576" s="189" t="s">
        <v>382</v>
      </c>
      <c r="E576" s="191">
        <v>80</v>
      </c>
      <c r="F576" s="191">
        <v>5.2</v>
      </c>
      <c r="G576" s="192">
        <v>14764.1</v>
      </c>
    </row>
    <row r="577" spans="1:7" s="7" customFormat="1" ht="75" hidden="1">
      <c r="A577" s="34">
        <f t="shared" si="21"/>
        <v>549</v>
      </c>
      <c r="B577" s="188" t="s">
        <v>1430</v>
      </c>
      <c r="C577" s="189">
        <v>100</v>
      </c>
      <c r="D577" s="189" t="s">
        <v>382</v>
      </c>
      <c r="E577" s="191">
        <v>36</v>
      </c>
      <c r="F577" s="191">
        <v>2.2999999999999998</v>
      </c>
      <c r="G577" s="192">
        <v>7550</v>
      </c>
    </row>
    <row r="578" spans="1:7" s="7" customFormat="1" ht="75" hidden="1">
      <c r="A578" s="34">
        <f t="shared" si="21"/>
        <v>550</v>
      </c>
      <c r="B578" s="188" t="s">
        <v>1431</v>
      </c>
      <c r="C578" s="189">
        <v>100</v>
      </c>
      <c r="D578" s="189" t="s">
        <v>383</v>
      </c>
      <c r="E578" s="191">
        <v>64</v>
      </c>
      <c r="F578" s="191">
        <v>12.8</v>
      </c>
      <c r="G578" s="192">
        <v>6704.6</v>
      </c>
    </row>
    <row r="579" spans="1:7" s="7" customFormat="1" ht="60" hidden="1">
      <c r="A579" s="34">
        <f t="shared" si="21"/>
        <v>551</v>
      </c>
      <c r="B579" s="188" t="s">
        <v>1432</v>
      </c>
      <c r="C579" s="189">
        <v>100</v>
      </c>
      <c r="D579" s="189" t="s">
        <v>383</v>
      </c>
      <c r="E579" s="191">
        <v>19</v>
      </c>
      <c r="F579" s="191">
        <v>9.4</v>
      </c>
      <c r="G579" s="192">
        <v>6783.5</v>
      </c>
    </row>
    <row r="580" spans="1:7" s="7" customFormat="1" ht="75" hidden="1">
      <c r="A580" s="34">
        <f t="shared" si="21"/>
        <v>552</v>
      </c>
      <c r="B580" s="188" t="s">
        <v>1433</v>
      </c>
      <c r="C580" s="189">
        <v>100</v>
      </c>
      <c r="D580" s="189" t="s">
        <v>383</v>
      </c>
      <c r="E580" s="191">
        <v>151</v>
      </c>
      <c r="F580" s="191">
        <v>36.9</v>
      </c>
      <c r="G580" s="192">
        <v>13397.3</v>
      </c>
    </row>
    <row r="581" spans="1:7" s="7" customFormat="1" ht="60" hidden="1">
      <c r="A581" s="34">
        <f t="shared" si="21"/>
        <v>553</v>
      </c>
      <c r="B581" s="188" t="s">
        <v>1434</v>
      </c>
      <c r="C581" s="189">
        <v>100</v>
      </c>
      <c r="D581" s="189" t="s">
        <v>383</v>
      </c>
      <c r="E581" s="191">
        <v>160</v>
      </c>
      <c r="F581" s="191">
        <v>40.9</v>
      </c>
      <c r="G581" s="192">
        <v>12805.9</v>
      </c>
    </row>
    <row r="582" spans="1:7" s="7" customFormat="1" ht="45" hidden="1">
      <c r="A582" s="34">
        <f t="shared" si="21"/>
        <v>554</v>
      </c>
      <c r="B582" s="188" t="s">
        <v>1435</v>
      </c>
      <c r="C582" s="189">
        <v>100</v>
      </c>
      <c r="D582" s="189" t="s">
        <v>384</v>
      </c>
      <c r="E582" s="191">
        <v>380</v>
      </c>
      <c r="F582" s="191">
        <v>36</v>
      </c>
      <c r="G582" s="192">
        <v>1211.7</v>
      </c>
    </row>
    <row r="583" spans="1:7" s="7" customFormat="1" ht="54" hidden="1" customHeight="1">
      <c r="A583" s="34">
        <f t="shared" si="21"/>
        <v>555</v>
      </c>
      <c r="B583" s="188" t="s">
        <v>1436</v>
      </c>
      <c r="C583" s="189">
        <v>100</v>
      </c>
      <c r="D583" s="189" t="s">
        <v>384</v>
      </c>
      <c r="E583" s="191">
        <v>436</v>
      </c>
      <c r="F583" s="191">
        <v>47.8</v>
      </c>
      <c r="G583" s="192">
        <v>13963.5</v>
      </c>
    </row>
    <row r="584" spans="1:7" s="7" customFormat="1" ht="52.9" hidden="1" customHeight="1">
      <c r="A584" s="34">
        <f t="shared" si="21"/>
        <v>556</v>
      </c>
      <c r="B584" s="188" t="s">
        <v>1437</v>
      </c>
      <c r="C584" s="189">
        <v>100</v>
      </c>
      <c r="D584" s="189" t="s">
        <v>1438</v>
      </c>
      <c r="E584" s="190"/>
      <c r="F584" s="190"/>
      <c r="G584" s="192">
        <v>15563.4</v>
      </c>
    </row>
    <row r="585" spans="1:7" s="7" customFormat="1" ht="55.15" hidden="1" customHeight="1">
      <c r="A585" s="34">
        <f t="shared" si="21"/>
        <v>557</v>
      </c>
      <c r="B585" s="193" t="s">
        <v>1439</v>
      </c>
      <c r="C585" s="194"/>
      <c r="D585" s="194" t="s">
        <v>1440</v>
      </c>
      <c r="E585" s="194"/>
      <c r="F585" s="194"/>
      <c r="G585" s="194">
        <v>7143.1</v>
      </c>
    </row>
    <row r="586" spans="1:7" s="7" customFormat="1" ht="54" hidden="1" customHeight="1">
      <c r="A586" s="34">
        <f t="shared" si="21"/>
        <v>558</v>
      </c>
      <c r="B586" s="193" t="s">
        <v>1441</v>
      </c>
      <c r="C586" s="194"/>
      <c r="D586" s="194" t="s">
        <v>408</v>
      </c>
      <c r="E586" s="194"/>
      <c r="F586" s="194"/>
      <c r="G586" s="194">
        <v>1249.0999999999999</v>
      </c>
    </row>
    <row r="587" spans="1:7" s="7" customFormat="1" ht="45" hidden="1">
      <c r="A587" s="34">
        <f t="shared" si="21"/>
        <v>559</v>
      </c>
      <c r="B587" s="193" t="s">
        <v>1442</v>
      </c>
      <c r="C587" s="194"/>
      <c r="D587" s="194" t="s">
        <v>384</v>
      </c>
      <c r="E587" s="194"/>
      <c r="F587" s="194"/>
      <c r="G587" s="194">
        <v>5854.8</v>
      </c>
    </row>
    <row r="588" spans="1:7" s="7" customFormat="1" ht="29.45" hidden="1" customHeight="1">
      <c r="A588" s="371" t="s">
        <v>1162</v>
      </c>
      <c r="B588" s="371"/>
      <c r="C588" s="371"/>
      <c r="D588" s="371"/>
      <c r="E588" s="371"/>
      <c r="F588" s="371"/>
      <c r="G588" s="371"/>
    </row>
    <row r="589" spans="1:7" s="7" customFormat="1" ht="23.45" hidden="1" customHeight="1">
      <c r="A589" s="34">
        <f>A587+1</f>
        <v>560</v>
      </c>
      <c r="B589" s="195" t="s">
        <v>779</v>
      </c>
      <c r="C589" s="196">
        <v>100</v>
      </c>
      <c r="D589" s="196" t="s">
        <v>55</v>
      </c>
      <c r="E589" s="196">
        <v>50</v>
      </c>
      <c r="F589" s="196">
        <v>25</v>
      </c>
      <c r="G589" s="197">
        <v>0</v>
      </c>
    </row>
    <row r="590" spans="1:7" s="7" customFormat="1" ht="41.45" hidden="1" customHeight="1">
      <c r="A590" s="34">
        <f>A589+1</f>
        <v>561</v>
      </c>
      <c r="B590" s="195" t="s">
        <v>1443</v>
      </c>
      <c r="C590" s="196">
        <v>100</v>
      </c>
      <c r="D590" s="196" t="s">
        <v>56</v>
      </c>
      <c r="E590" s="196">
        <v>88.2</v>
      </c>
      <c r="F590" s="196">
        <v>97</v>
      </c>
      <c r="G590" s="197">
        <v>0</v>
      </c>
    </row>
    <row r="591" spans="1:7" s="7" customFormat="1" ht="46.15" hidden="1" customHeight="1">
      <c r="A591" s="34">
        <f t="shared" ref="A591:A609" si="22">A590+1</f>
        <v>562</v>
      </c>
      <c r="B591" s="198" t="s">
        <v>1444</v>
      </c>
      <c r="C591" s="199">
        <v>100</v>
      </c>
      <c r="D591" s="199" t="s">
        <v>889</v>
      </c>
      <c r="E591" s="199">
        <v>33.299999999999997</v>
      </c>
      <c r="F591" s="199">
        <v>25</v>
      </c>
      <c r="G591" s="197">
        <v>846.68899999999996</v>
      </c>
    </row>
    <row r="592" spans="1:7" s="7" customFormat="1" ht="48" hidden="1" customHeight="1">
      <c r="A592" s="34">
        <f t="shared" si="22"/>
        <v>563</v>
      </c>
      <c r="B592" s="195" t="s">
        <v>780</v>
      </c>
      <c r="C592" s="196">
        <v>100</v>
      </c>
      <c r="D592" s="196" t="s">
        <v>381</v>
      </c>
      <c r="E592" s="200">
        <v>25.083293669681105</v>
      </c>
      <c r="F592" s="200">
        <v>15.386847333277027</v>
      </c>
      <c r="G592" s="197">
        <v>35369.07</v>
      </c>
    </row>
    <row r="593" spans="1:7" s="7" customFormat="1" ht="38.450000000000003" hidden="1" customHeight="1">
      <c r="A593" s="34">
        <f t="shared" si="22"/>
        <v>564</v>
      </c>
      <c r="B593" s="195" t="s">
        <v>1445</v>
      </c>
      <c r="C593" s="196">
        <v>100</v>
      </c>
      <c r="D593" s="196" t="s">
        <v>381</v>
      </c>
      <c r="E593" s="200">
        <v>13.517372679676345</v>
      </c>
      <c r="F593" s="200">
        <v>8.3393576257669348</v>
      </c>
      <c r="G593" s="197">
        <v>22005.65</v>
      </c>
    </row>
    <row r="594" spans="1:7" s="7" customFormat="1" ht="49.9" hidden="1" customHeight="1">
      <c r="A594" s="34">
        <f t="shared" si="22"/>
        <v>565</v>
      </c>
      <c r="B594" s="195" t="s">
        <v>1446</v>
      </c>
      <c r="C594" s="196">
        <v>100</v>
      </c>
      <c r="D594" s="196" t="s">
        <v>381</v>
      </c>
      <c r="E594" s="200">
        <v>9.2336982389338402</v>
      </c>
      <c r="F594" s="200">
        <v>10.16107074804709</v>
      </c>
      <c r="G594" s="197">
        <v>22071.23</v>
      </c>
    </row>
    <row r="595" spans="1:7" s="7" customFormat="1" ht="51" hidden="1" customHeight="1">
      <c r="A595" s="34">
        <f t="shared" si="22"/>
        <v>566</v>
      </c>
      <c r="B595" s="195" t="s">
        <v>1447</v>
      </c>
      <c r="C595" s="196">
        <v>100</v>
      </c>
      <c r="D595" s="196" t="s">
        <v>382</v>
      </c>
      <c r="E595" s="200">
        <v>7.37743931461209</v>
      </c>
      <c r="F595" s="200">
        <v>18.837423087428849</v>
      </c>
      <c r="G595" s="197">
        <v>21247.06</v>
      </c>
    </row>
    <row r="596" spans="1:7" s="7" customFormat="1" ht="51" hidden="1" customHeight="1">
      <c r="A596" s="34">
        <f t="shared" si="22"/>
        <v>567</v>
      </c>
      <c r="B596" s="195" t="s">
        <v>1448</v>
      </c>
      <c r="C596" s="196">
        <v>100</v>
      </c>
      <c r="D596" s="196" t="s">
        <v>382</v>
      </c>
      <c r="E596" s="200">
        <v>8.0913850547358397</v>
      </c>
      <c r="F596" s="200">
        <v>7.5136547581306026</v>
      </c>
      <c r="G596" s="197">
        <v>20581.5</v>
      </c>
    </row>
    <row r="597" spans="1:7" s="7" customFormat="1" ht="48.6" hidden="1" customHeight="1">
      <c r="A597" s="34">
        <f t="shared" si="22"/>
        <v>568</v>
      </c>
      <c r="B597" s="195" t="s">
        <v>1449</v>
      </c>
      <c r="C597" s="196">
        <v>100</v>
      </c>
      <c r="D597" s="196" t="s">
        <v>382</v>
      </c>
      <c r="E597" s="200">
        <v>9.0433127082341755</v>
      </c>
      <c r="F597" s="200">
        <v>7.3697847819242712</v>
      </c>
      <c r="G597" s="197">
        <v>17822.560000000001</v>
      </c>
    </row>
    <row r="598" spans="1:7" s="7" customFormat="1" ht="55.15" hidden="1" customHeight="1">
      <c r="A598" s="34">
        <f t="shared" si="22"/>
        <v>569</v>
      </c>
      <c r="B598" s="195" t="s">
        <v>1450</v>
      </c>
      <c r="C598" s="196">
        <v>100</v>
      </c>
      <c r="D598" s="196" t="s">
        <v>381</v>
      </c>
      <c r="E598" s="200">
        <v>8.9481199428843397</v>
      </c>
      <c r="F598" s="200">
        <v>7.8330976637446579</v>
      </c>
      <c r="G598" s="197">
        <v>23056.95</v>
      </c>
    </row>
    <row r="599" spans="1:7" s="7" customFormat="1" ht="52.15" hidden="1" customHeight="1">
      <c r="A599" s="34">
        <f t="shared" si="22"/>
        <v>570</v>
      </c>
      <c r="B599" s="195" t="s">
        <v>1451</v>
      </c>
      <c r="C599" s="196">
        <v>100</v>
      </c>
      <c r="D599" s="196" t="s">
        <v>381</v>
      </c>
      <c r="E599" s="200">
        <v>8.2817705854355061</v>
      </c>
      <c r="F599" s="200">
        <v>8.1930742759604964</v>
      </c>
      <c r="G599" s="197">
        <v>24181.279999999999</v>
      </c>
    </row>
    <row r="600" spans="1:7" s="7" customFormat="1" ht="43.9" hidden="1" customHeight="1">
      <c r="A600" s="34">
        <f t="shared" si="22"/>
        <v>571</v>
      </c>
      <c r="B600" s="195" t="s">
        <v>1452</v>
      </c>
      <c r="C600" s="196">
        <v>100</v>
      </c>
      <c r="D600" s="196" t="s">
        <v>382</v>
      </c>
      <c r="E600" s="200">
        <v>1.7610661589719183</v>
      </c>
      <c r="F600" s="200">
        <v>3.0328427237334457</v>
      </c>
      <c r="G600" s="197">
        <v>6771.63</v>
      </c>
    </row>
    <row r="601" spans="1:7" s="7" customFormat="1" ht="54" hidden="1" customHeight="1">
      <c r="A601" s="34">
        <f t="shared" si="22"/>
        <v>572</v>
      </c>
      <c r="B601" s="195" t="s">
        <v>1453</v>
      </c>
      <c r="C601" s="196">
        <v>100</v>
      </c>
      <c r="D601" s="196" t="s">
        <v>382</v>
      </c>
      <c r="E601" s="200">
        <v>4.1408852927177531</v>
      </c>
      <c r="F601" s="200">
        <v>5.7086158534511799</v>
      </c>
      <c r="G601" s="197">
        <v>12722.74</v>
      </c>
    </row>
    <row r="602" spans="1:7" s="7" customFormat="1" ht="52.9" hidden="1" customHeight="1">
      <c r="A602" s="34">
        <f t="shared" si="22"/>
        <v>573</v>
      </c>
      <c r="B602" s="195" t="s">
        <v>1454</v>
      </c>
      <c r="C602" s="196">
        <v>100</v>
      </c>
      <c r="D602" s="196" t="s">
        <v>382</v>
      </c>
      <c r="E602" s="200">
        <v>3.0937648738695858</v>
      </c>
      <c r="F602" s="200">
        <v>5.2199076994296769</v>
      </c>
      <c r="G602" s="197">
        <v>15983.16</v>
      </c>
    </row>
    <row r="603" spans="1:7" s="7" customFormat="1" ht="38.450000000000003" hidden="1" customHeight="1">
      <c r="A603" s="34">
        <f t="shared" si="22"/>
        <v>574</v>
      </c>
      <c r="B603" s="195" t="s">
        <v>1455</v>
      </c>
      <c r="C603" s="196">
        <v>100</v>
      </c>
      <c r="D603" s="196" t="s">
        <v>781</v>
      </c>
      <c r="E603" s="200">
        <v>35.30239099859353</v>
      </c>
      <c r="F603" s="200">
        <v>31.920895057515914</v>
      </c>
      <c r="G603" s="197">
        <v>27597.71</v>
      </c>
    </row>
    <row r="604" spans="1:7" s="7" customFormat="1" ht="40.9" hidden="1" customHeight="1">
      <c r="A604" s="34">
        <f t="shared" si="22"/>
        <v>575</v>
      </c>
      <c r="B604" s="195" t="s">
        <v>1456</v>
      </c>
      <c r="C604" s="196">
        <v>100</v>
      </c>
      <c r="D604" s="196" t="s">
        <v>781</v>
      </c>
      <c r="E604" s="200">
        <v>17.580872011251756</v>
      </c>
      <c r="F604" s="200">
        <v>18.640090709613748</v>
      </c>
      <c r="G604" s="197">
        <v>14727.88</v>
      </c>
    </row>
    <row r="605" spans="1:7" s="7" customFormat="1" ht="42.6" hidden="1" customHeight="1">
      <c r="A605" s="34">
        <f t="shared" si="22"/>
        <v>576</v>
      </c>
      <c r="B605" s="195" t="s">
        <v>1457</v>
      </c>
      <c r="C605" s="196">
        <v>100</v>
      </c>
      <c r="D605" s="196" t="s">
        <v>781</v>
      </c>
      <c r="E605" s="200">
        <v>17.862165963431785</v>
      </c>
      <c r="F605" s="200">
        <v>18.272632783546285</v>
      </c>
      <c r="G605" s="197">
        <v>15825.8</v>
      </c>
    </row>
    <row r="606" spans="1:7" s="7" customFormat="1" ht="43.15" hidden="1" customHeight="1">
      <c r="A606" s="34">
        <f t="shared" si="22"/>
        <v>577</v>
      </c>
      <c r="B606" s="195" t="s">
        <v>1458</v>
      </c>
      <c r="C606" s="196">
        <v>100</v>
      </c>
      <c r="D606" s="196" t="s">
        <v>781</v>
      </c>
      <c r="E606" s="200">
        <v>8.4388185654008439</v>
      </c>
      <c r="F606" s="200">
        <v>9.0609875169293108</v>
      </c>
      <c r="G606" s="197">
        <v>7372.24</v>
      </c>
    </row>
    <row r="607" spans="1:7" s="7" customFormat="1" ht="46.15" hidden="1" customHeight="1">
      <c r="A607" s="34">
        <f t="shared" si="22"/>
        <v>578</v>
      </c>
      <c r="B607" s="195" t="s">
        <v>1459</v>
      </c>
      <c r="C607" s="196">
        <v>100</v>
      </c>
      <c r="D607" s="196" t="s">
        <v>781</v>
      </c>
      <c r="E607" s="200">
        <v>15.18987341772152</v>
      </c>
      <c r="F607" s="200">
        <v>14.331908996419909</v>
      </c>
      <c r="G607" s="197">
        <v>10591.64</v>
      </c>
    </row>
    <row r="608" spans="1:7" s="7" customFormat="1" ht="42.6" hidden="1" customHeight="1">
      <c r="A608" s="34">
        <f t="shared" si="22"/>
        <v>579</v>
      </c>
      <c r="B608" s="195" t="s">
        <v>1460</v>
      </c>
      <c r="C608" s="196">
        <v>100</v>
      </c>
      <c r="D608" s="196" t="s">
        <v>384</v>
      </c>
      <c r="E608" s="196">
        <v>18.5</v>
      </c>
      <c r="F608" s="200">
        <v>67.206633047675041</v>
      </c>
      <c r="G608" s="197">
        <v>10800</v>
      </c>
    </row>
    <row r="609" spans="1:8" s="7" customFormat="1" ht="52.15" hidden="1" customHeight="1">
      <c r="A609" s="34">
        <f t="shared" si="22"/>
        <v>580</v>
      </c>
      <c r="B609" s="195" t="s">
        <v>1461</v>
      </c>
      <c r="C609" s="196">
        <v>100</v>
      </c>
      <c r="D609" s="196" t="s">
        <v>384</v>
      </c>
      <c r="E609" s="196">
        <v>81.5</v>
      </c>
      <c r="F609" s="200">
        <v>32.793366952324966</v>
      </c>
      <c r="G609" s="197">
        <v>12684.74</v>
      </c>
    </row>
    <row r="610" spans="1:8" s="7" customFormat="1" ht="34.15" hidden="1" customHeight="1">
      <c r="A610" s="371" t="s">
        <v>1163</v>
      </c>
      <c r="B610" s="371"/>
      <c r="C610" s="371"/>
      <c r="D610" s="371"/>
      <c r="E610" s="371"/>
      <c r="F610" s="371"/>
      <c r="G610" s="371"/>
    </row>
    <row r="611" spans="1:8" s="7" customFormat="1" ht="40.15" hidden="1" customHeight="1">
      <c r="A611" s="34">
        <f>A609+1</f>
        <v>581</v>
      </c>
      <c r="B611" s="201" t="s">
        <v>1064</v>
      </c>
      <c r="C611" s="202">
        <v>100</v>
      </c>
      <c r="D611" s="201" t="s">
        <v>63</v>
      </c>
      <c r="E611" s="202">
        <v>100</v>
      </c>
      <c r="F611" s="202">
        <v>100</v>
      </c>
      <c r="G611" s="202">
        <v>0</v>
      </c>
      <c r="H611" s="18"/>
    </row>
    <row r="612" spans="1:8" s="7" customFormat="1" ht="30" hidden="1">
      <c r="A612" s="34">
        <f>A611+1</f>
        <v>582</v>
      </c>
      <c r="B612" s="201" t="s">
        <v>1065</v>
      </c>
      <c r="C612" s="202">
        <v>100</v>
      </c>
      <c r="D612" s="201" t="s">
        <v>1066</v>
      </c>
      <c r="E612" s="202">
        <v>100</v>
      </c>
      <c r="F612" s="202">
        <v>100</v>
      </c>
      <c r="G612" s="202">
        <v>0</v>
      </c>
    </row>
    <row r="613" spans="1:8" s="7" customFormat="1" ht="18.600000000000001" hidden="1" customHeight="1">
      <c r="A613" s="34">
        <f t="shared" ref="A613:A654" si="23">A612+1</f>
        <v>583</v>
      </c>
      <c r="B613" s="201" t="s">
        <v>1067</v>
      </c>
      <c r="C613" s="202">
        <v>100</v>
      </c>
      <c r="D613" s="201" t="s">
        <v>1068</v>
      </c>
      <c r="E613" s="202">
        <v>100</v>
      </c>
      <c r="F613" s="202">
        <v>100</v>
      </c>
      <c r="G613" s="202">
        <v>0</v>
      </c>
    </row>
    <row r="614" spans="1:8" s="7" customFormat="1" ht="52.15" hidden="1" customHeight="1">
      <c r="A614" s="34">
        <f t="shared" si="23"/>
        <v>584</v>
      </c>
      <c r="B614" s="201" t="s">
        <v>1462</v>
      </c>
      <c r="C614" s="202">
        <v>100</v>
      </c>
      <c r="D614" s="201" t="s">
        <v>336</v>
      </c>
      <c r="E614" s="202"/>
      <c r="F614" s="202"/>
      <c r="G614" s="202">
        <v>1000.9</v>
      </c>
    </row>
    <row r="615" spans="1:8" s="7" customFormat="1" ht="60" hidden="1">
      <c r="A615" s="34">
        <f t="shared" si="23"/>
        <v>585</v>
      </c>
      <c r="B615" s="201" t="s">
        <v>1463</v>
      </c>
      <c r="C615" s="202">
        <v>100</v>
      </c>
      <c r="D615" s="201" t="s">
        <v>336</v>
      </c>
      <c r="E615" s="202">
        <v>20</v>
      </c>
      <c r="F615" s="202"/>
      <c r="G615" s="202">
        <v>24129.599999999999</v>
      </c>
    </row>
    <row r="616" spans="1:8" s="7" customFormat="1" ht="53.45" hidden="1" customHeight="1">
      <c r="A616" s="34">
        <f t="shared" si="23"/>
        <v>586</v>
      </c>
      <c r="B616" s="201" t="s">
        <v>1464</v>
      </c>
      <c r="C616" s="202">
        <v>100</v>
      </c>
      <c r="D616" s="201" t="s">
        <v>336</v>
      </c>
      <c r="E616" s="202">
        <v>14.2</v>
      </c>
      <c r="F616" s="202"/>
      <c r="G616" s="202">
        <v>23179.7</v>
      </c>
    </row>
    <row r="617" spans="1:8" s="7" customFormat="1" ht="67.150000000000006" hidden="1" customHeight="1">
      <c r="A617" s="34">
        <f t="shared" si="23"/>
        <v>587</v>
      </c>
      <c r="B617" s="201" t="s">
        <v>1465</v>
      </c>
      <c r="C617" s="202">
        <v>100</v>
      </c>
      <c r="D617" s="201" t="s">
        <v>336</v>
      </c>
      <c r="E617" s="202">
        <v>12.1</v>
      </c>
      <c r="F617" s="202"/>
      <c r="G617" s="202">
        <v>12797.1</v>
      </c>
    </row>
    <row r="618" spans="1:8" s="7" customFormat="1" ht="57.6" hidden="1" customHeight="1">
      <c r="A618" s="34">
        <f t="shared" si="23"/>
        <v>588</v>
      </c>
      <c r="B618" s="201" t="s">
        <v>1466</v>
      </c>
      <c r="C618" s="202">
        <v>100</v>
      </c>
      <c r="D618" s="201" t="s">
        <v>336</v>
      </c>
      <c r="E618" s="202">
        <v>2.2000000000000002</v>
      </c>
      <c r="F618" s="202"/>
      <c r="G618" s="202">
        <v>5503.5</v>
      </c>
    </row>
    <row r="619" spans="1:8" s="7" customFormat="1" ht="60" hidden="1">
      <c r="A619" s="34">
        <f t="shared" si="23"/>
        <v>589</v>
      </c>
      <c r="B619" s="201" t="s">
        <v>1467</v>
      </c>
      <c r="C619" s="202">
        <v>100</v>
      </c>
      <c r="D619" s="201" t="s">
        <v>336</v>
      </c>
      <c r="E619" s="202">
        <v>8.8000000000000007</v>
      </c>
      <c r="F619" s="202"/>
      <c r="G619" s="202">
        <v>12373.8</v>
      </c>
    </row>
    <row r="620" spans="1:8" s="7" customFormat="1" ht="46.9" hidden="1" customHeight="1">
      <c r="A620" s="34">
        <f t="shared" si="23"/>
        <v>590</v>
      </c>
      <c r="B620" s="201" t="s">
        <v>1468</v>
      </c>
      <c r="C620" s="202">
        <v>100</v>
      </c>
      <c r="D620" s="201" t="s">
        <v>336</v>
      </c>
      <c r="E620" s="202">
        <v>6.5</v>
      </c>
      <c r="F620" s="202"/>
      <c r="G620" s="202">
        <v>11123.8</v>
      </c>
    </row>
    <row r="621" spans="1:8" s="7" customFormat="1" ht="54.6" hidden="1" customHeight="1">
      <c r="A621" s="34">
        <f t="shared" si="23"/>
        <v>591</v>
      </c>
      <c r="B621" s="201" t="s">
        <v>1469</v>
      </c>
      <c r="C621" s="202">
        <v>100</v>
      </c>
      <c r="D621" s="201" t="s">
        <v>336</v>
      </c>
      <c r="E621" s="202">
        <v>4.7</v>
      </c>
      <c r="F621" s="202"/>
      <c r="G621" s="202">
        <v>8680.5</v>
      </c>
    </row>
    <row r="622" spans="1:8" s="7" customFormat="1" ht="45.6" hidden="1" customHeight="1">
      <c r="A622" s="34">
        <f t="shared" si="23"/>
        <v>592</v>
      </c>
      <c r="B622" s="201" t="s">
        <v>1470</v>
      </c>
      <c r="C622" s="202">
        <v>100</v>
      </c>
      <c r="D622" s="201" t="s">
        <v>336</v>
      </c>
      <c r="E622" s="202">
        <v>5.3</v>
      </c>
      <c r="F622" s="202"/>
      <c r="G622" s="202">
        <v>9636</v>
      </c>
    </row>
    <row r="623" spans="1:8" s="7" customFormat="1" ht="58.9" hidden="1" customHeight="1">
      <c r="A623" s="34">
        <f t="shared" si="23"/>
        <v>593</v>
      </c>
      <c r="B623" s="201" t="s">
        <v>1471</v>
      </c>
      <c r="C623" s="202">
        <v>100</v>
      </c>
      <c r="D623" s="201" t="s">
        <v>336</v>
      </c>
      <c r="E623" s="202">
        <v>4.8</v>
      </c>
      <c r="F623" s="202"/>
      <c r="G623" s="202">
        <v>9804.9</v>
      </c>
    </row>
    <row r="624" spans="1:8" s="7" customFormat="1" ht="47.45" hidden="1" customHeight="1">
      <c r="A624" s="34">
        <f t="shared" si="23"/>
        <v>594</v>
      </c>
      <c r="B624" s="201" t="s">
        <v>1472</v>
      </c>
      <c r="C624" s="202">
        <v>100</v>
      </c>
      <c r="D624" s="201" t="s">
        <v>336</v>
      </c>
      <c r="E624" s="202">
        <v>3.3</v>
      </c>
      <c r="F624" s="202"/>
      <c r="G624" s="202">
        <v>7745.1</v>
      </c>
    </row>
    <row r="625" spans="1:9" s="7" customFormat="1" ht="52.15" hidden="1" customHeight="1">
      <c r="A625" s="34">
        <f t="shared" si="23"/>
        <v>595</v>
      </c>
      <c r="B625" s="201" t="s">
        <v>1473</v>
      </c>
      <c r="C625" s="202">
        <v>100</v>
      </c>
      <c r="D625" s="201" t="s">
        <v>336</v>
      </c>
      <c r="E625" s="202">
        <v>0</v>
      </c>
      <c r="F625" s="202"/>
      <c r="G625" s="202">
        <v>3339.5</v>
      </c>
    </row>
    <row r="626" spans="1:9" s="7" customFormat="1" ht="45.6" hidden="1" customHeight="1">
      <c r="A626" s="34">
        <f t="shared" si="23"/>
        <v>596</v>
      </c>
      <c r="B626" s="201" t="s">
        <v>1474</v>
      </c>
      <c r="C626" s="202">
        <v>100</v>
      </c>
      <c r="D626" s="201" t="s">
        <v>336</v>
      </c>
      <c r="E626" s="202">
        <v>2.6</v>
      </c>
      <c r="F626" s="202"/>
      <c r="G626" s="202">
        <v>6411.4</v>
      </c>
    </row>
    <row r="627" spans="1:9" s="7" customFormat="1" ht="32.450000000000003" hidden="1" customHeight="1">
      <c r="A627" s="34">
        <f t="shared" si="23"/>
        <v>597</v>
      </c>
      <c r="B627" s="201" t="s">
        <v>1475</v>
      </c>
      <c r="C627" s="202">
        <v>100</v>
      </c>
      <c r="D627" s="201" t="s">
        <v>334</v>
      </c>
      <c r="E627" s="202">
        <v>100</v>
      </c>
      <c r="F627" s="202">
        <v>100</v>
      </c>
      <c r="G627" s="202">
        <v>7516.8</v>
      </c>
    </row>
    <row r="628" spans="1:9" s="7" customFormat="1" ht="35.450000000000003" hidden="1" customHeight="1">
      <c r="A628" s="34">
        <f t="shared" si="23"/>
        <v>598</v>
      </c>
      <c r="B628" s="201" t="s">
        <v>1476</v>
      </c>
      <c r="C628" s="202">
        <v>100</v>
      </c>
      <c r="D628" s="201" t="s">
        <v>334</v>
      </c>
      <c r="E628" s="202">
        <v>100</v>
      </c>
      <c r="F628" s="202">
        <v>100</v>
      </c>
      <c r="G628" s="202">
        <v>19389.599999999999</v>
      </c>
    </row>
    <row r="629" spans="1:9" s="7" customFormat="1" ht="34.15" hidden="1" customHeight="1">
      <c r="A629" s="34">
        <f t="shared" si="23"/>
        <v>599</v>
      </c>
      <c r="B629" s="201" t="s">
        <v>1477</v>
      </c>
      <c r="C629" s="202">
        <v>100</v>
      </c>
      <c r="D629" s="201" t="s">
        <v>334</v>
      </c>
      <c r="E629" s="202">
        <v>100</v>
      </c>
      <c r="F629" s="202">
        <v>100</v>
      </c>
      <c r="G629" s="202">
        <v>4148.7</v>
      </c>
    </row>
    <row r="630" spans="1:9" s="7" customFormat="1" ht="35.450000000000003" hidden="1" customHeight="1">
      <c r="A630" s="34">
        <f t="shared" si="23"/>
        <v>600</v>
      </c>
      <c r="B630" s="201" t="s">
        <v>1478</v>
      </c>
      <c r="C630" s="202">
        <v>100</v>
      </c>
      <c r="D630" s="201" t="s">
        <v>334</v>
      </c>
      <c r="E630" s="202">
        <v>100</v>
      </c>
      <c r="F630" s="202">
        <v>100</v>
      </c>
      <c r="G630" s="202">
        <v>1527</v>
      </c>
    </row>
    <row r="631" spans="1:9" s="7" customFormat="1" ht="39.6" hidden="1" customHeight="1">
      <c r="A631" s="34">
        <f t="shared" si="23"/>
        <v>601</v>
      </c>
      <c r="B631" s="201" t="s">
        <v>1479</v>
      </c>
      <c r="C631" s="202">
        <v>100</v>
      </c>
      <c r="D631" s="201" t="s">
        <v>337</v>
      </c>
      <c r="E631" s="202">
        <v>100</v>
      </c>
      <c r="F631" s="202">
        <v>100</v>
      </c>
      <c r="G631" s="202">
        <v>43610.7</v>
      </c>
    </row>
    <row r="632" spans="1:9" s="7" customFormat="1" ht="40.9" hidden="1" customHeight="1">
      <c r="A632" s="34">
        <f t="shared" si="23"/>
        <v>602</v>
      </c>
      <c r="B632" s="201" t="s">
        <v>1480</v>
      </c>
      <c r="C632" s="202">
        <v>100</v>
      </c>
      <c r="D632" s="201" t="s">
        <v>337</v>
      </c>
      <c r="E632" s="202">
        <v>100</v>
      </c>
      <c r="F632" s="202">
        <v>100</v>
      </c>
      <c r="G632" s="202">
        <v>16877.599999999999</v>
      </c>
      <c r="H632" s="18"/>
      <c r="I632" s="9"/>
    </row>
    <row r="633" spans="1:9" s="7" customFormat="1" ht="42.6" hidden="1" customHeight="1">
      <c r="A633" s="34">
        <f t="shared" si="23"/>
        <v>603</v>
      </c>
      <c r="B633" s="201" t="s">
        <v>1481</v>
      </c>
      <c r="C633" s="202">
        <v>100</v>
      </c>
      <c r="D633" s="201" t="s">
        <v>337</v>
      </c>
      <c r="E633" s="202">
        <v>100</v>
      </c>
      <c r="F633" s="202">
        <v>100</v>
      </c>
      <c r="G633" s="203">
        <v>2112.1999999999998</v>
      </c>
      <c r="I633" s="9"/>
    </row>
    <row r="634" spans="1:9" s="7" customFormat="1" ht="34.15" hidden="1" customHeight="1">
      <c r="A634" s="34">
        <f t="shared" si="23"/>
        <v>604</v>
      </c>
      <c r="B634" s="201" t="s">
        <v>1482</v>
      </c>
      <c r="C634" s="202">
        <v>100</v>
      </c>
      <c r="D634" s="201" t="s">
        <v>337</v>
      </c>
      <c r="E634" s="202">
        <v>100</v>
      </c>
      <c r="F634" s="202">
        <v>100</v>
      </c>
      <c r="G634" s="202">
        <v>1306.5</v>
      </c>
      <c r="I634" s="9"/>
    </row>
    <row r="635" spans="1:9" s="7" customFormat="1" ht="63" hidden="1" customHeight="1">
      <c r="A635" s="34">
        <f t="shared" si="23"/>
        <v>605</v>
      </c>
      <c r="B635" s="201" t="s">
        <v>1483</v>
      </c>
      <c r="C635" s="202">
        <v>100</v>
      </c>
      <c r="D635" s="201" t="s">
        <v>338</v>
      </c>
      <c r="E635" s="202">
        <v>5.0999999999999996</v>
      </c>
      <c r="F635" s="202"/>
      <c r="G635" s="202">
        <v>23635.200000000001</v>
      </c>
      <c r="I635" s="9"/>
    </row>
    <row r="636" spans="1:9" s="7" customFormat="1" ht="48.6" hidden="1" customHeight="1">
      <c r="A636" s="34">
        <f t="shared" si="23"/>
        <v>606</v>
      </c>
      <c r="B636" s="201" t="s">
        <v>1484</v>
      </c>
      <c r="C636" s="202">
        <v>100</v>
      </c>
      <c r="D636" s="201" t="s">
        <v>338</v>
      </c>
      <c r="E636" s="202">
        <v>35.4</v>
      </c>
      <c r="F636" s="202"/>
      <c r="G636" s="202">
        <v>82955.100000000006</v>
      </c>
      <c r="I636" s="9"/>
    </row>
    <row r="637" spans="1:9" s="7" customFormat="1" ht="57" hidden="1" customHeight="1">
      <c r="A637" s="34">
        <f t="shared" si="23"/>
        <v>607</v>
      </c>
      <c r="B637" s="201" t="s">
        <v>1485</v>
      </c>
      <c r="C637" s="202">
        <v>100</v>
      </c>
      <c r="D637" s="201" t="s">
        <v>338</v>
      </c>
      <c r="E637" s="202">
        <v>12.9</v>
      </c>
      <c r="F637" s="202"/>
      <c r="G637" s="202">
        <v>41077.699999999997</v>
      </c>
      <c r="I637" s="9"/>
    </row>
    <row r="638" spans="1:9" s="7" customFormat="1" ht="46.15" hidden="1" customHeight="1">
      <c r="A638" s="34">
        <f t="shared" si="23"/>
        <v>608</v>
      </c>
      <c r="B638" s="201" t="s">
        <v>1486</v>
      </c>
      <c r="C638" s="202">
        <v>100</v>
      </c>
      <c r="D638" s="201" t="s">
        <v>338</v>
      </c>
      <c r="E638" s="202">
        <v>2.4</v>
      </c>
      <c r="F638" s="202"/>
      <c r="G638" s="202">
        <v>22208.7</v>
      </c>
      <c r="I638" s="9"/>
    </row>
    <row r="639" spans="1:9" s="7" customFormat="1" ht="57" hidden="1" customHeight="1">
      <c r="A639" s="34">
        <f t="shared" si="23"/>
        <v>609</v>
      </c>
      <c r="B639" s="201" t="s">
        <v>1487</v>
      </c>
      <c r="C639" s="202">
        <v>100</v>
      </c>
      <c r="D639" s="201" t="s">
        <v>338</v>
      </c>
      <c r="E639" s="202">
        <v>5.4</v>
      </c>
      <c r="F639" s="202"/>
      <c r="G639" s="202">
        <v>24704.1</v>
      </c>
      <c r="I639" s="9"/>
    </row>
    <row r="640" spans="1:9" s="7" customFormat="1" ht="45.6" hidden="1" customHeight="1">
      <c r="A640" s="34">
        <f t="shared" si="23"/>
        <v>610</v>
      </c>
      <c r="B640" s="201" t="s">
        <v>1488</v>
      </c>
      <c r="C640" s="202">
        <v>100</v>
      </c>
      <c r="D640" s="201" t="s">
        <v>338</v>
      </c>
      <c r="E640" s="202">
        <v>3.4</v>
      </c>
      <c r="F640" s="202"/>
      <c r="G640" s="202">
        <v>16000.9</v>
      </c>
      <c r="I640" s="9"/>
    </row>
    <row r="641" spans="1:9" s="7" customFormat="1" ht="49.15" hidden="1" customHeight="1">
      <c r="A641" s="34">
        <f t="shared" si="23"/>
        <v>611</v>
      </c>
      <c r="B641" s="201" t="s">
        <v>1489</v>
      </c>
      <c r="C641" s="202">
        <v>100</v>
      </c>
      <c r="D641" s="201" t="s">
        <v>338</v>
      </c>
      <c r="E641" s="202">
        <v>5.3</v>
      </c>
      <c r="F641" s="202"/>
      <c r="G641" s="202">
        <v>24160.5</v>
      </c>
      <c r="I641" s="9"/>
    </row>
    <row r="642" spans="1:9" s="7" customFormat="1" ht="57.6" hidden="1" customHeight="1">
      <c r="A642" s="34">
        <f t="shared" si="23"/>
        <v>612</v>
      </c>
      <c r="B642" s="201" t="s">
        <v>1490</v>
      </c>
      <c r="C642" s="202">
        <v>100</v>
      </c>
      <c r="D642" s="201" t="s">
        <v>338</v>
      </c>
      <c r="E642" s="202">
        <v>4.3</v>
      </c>
      <c r="F642" s="202"/>
      <c r="G642" s="202">
        <v>19493.599999999999</v>
      </c>
      <c r="I642" s="9"/>
    </row>
    <row r="643" spans="1:9" s="7" customFormat="1" ht="56.45" hidden="1" customHeight="1">
      <c r="A643" s="34">
        <f t="shared" si="23"/>
        <v>613</v>
      </c>
      <c r="B643" s="201" t="s">
        <v>1491</v>
      </c>
      <c r="C643" s="202">
        <v>100</v>
      </c>
      <c r="D643" s="201" t="s">
        <v>338</v>
      </c>
      <c r="E643" s="202">
        <v>1.7</v>
      </c>
      <c r="F643" s="202"/>
      <c r="G643" s="202">
        <v>18292.900000000001</v>
      </c>
      <c r="I643" s="9"/>
    </row>
    <row r="644" spans="1:9" s="7" customFormat="1" ht="60" hidden="1" customHeight="1">
      <c r="A644" s="34">
        <f t="shared" si="23"/>
        <v>614</v>
      </c>
      <c r="B644" s="201" t="s">
        <v>1492</v>
      </c>
      <c r="C644" s="202">
        <v>100</v>
      </c>
      <c r="D644" s="201" t="s">
        <v>338</v>
      </c>
      <c r="E644" s="202">
        <v>5.0999999999999996</v>
      </c>
      <c r="F644" s="202"/>
      <c r="G644" s="202">
        <v>24448.5</v>
      </c>
      <c r="I644" s="9"/>
    </row>
    <row r="645" spans="1:9" s="7" customFormat="1" ht="58.15" hidden="1" customHeight="1">
      <c r="A645" s="34">
        <f t="shared" si="23"/>
        <v>615</v>
      </c>
      <c r="B645" s="201" t="s">
        <v>1493</v>
      </c>
      <c r="C645" s="202">
        <v>100</v>
      </c>
      <c r="D645" s="201" t="s">
        <v>338</v>
      </c>
      <c r="E645" s="202">
        <v>3.7</v>
      </c>
      <c r="F645" s="202"/>
      <c r="G645" s="202">
        <v>22359.1</v>
      </c>
      <c r="I645" s="9"/>
    </row>
    <row r="646" spans="1:9" s="7" customFormat="1" ht="54.6" hidden="1" customHeight="1">
      <c r="A646" s="34">
        <f t="shared" si="23"/>
        <v>616</v>
      </c>
      <c r="B646" s="201" t="s">
        <v>1494</v>
      </c>
      <c r="C646" s="202">
        <v>100</v>
      </c>
      <c r="D646" s="201" t="s">
        <v>338</v>
      </c>
      <c r="E646" s="202">
        <v>4.4000000000000004</v>
      </c>
      <c r="F646" s="202"/>
      <c r="G646" s="202">
        <v>22991.5</v>
      </c>
      <c r="I646" s="9"/>
    </row>
    <row r="647" spans="1:9" s="7" customFormat="1" ht="55.15" hidden="1" customHeight="1">
      <c r="A647" s="34">
        <f t="shared" si="23"/>
        <v>617</v>
      </c>
      <c r="B647" s="201" t="s">
        <v>1495</v>
      </c>
      <c r="C647" s="202">
        <v>100</v>
      </c>
      <c r="D647" s="201" t="s">
        <v>338</v>
      </c>
      <c r="E647" s="202">
        <v>2.8</v>
      </c>
      <c r="F647" s="202"/>
      <c r="G647" s="202">
        <v>15241.7</v>
      </c>
      <c r="I647" s="9"/>
    </row>
    <row r="648" spans="1:9" s="7" customFormat="1" ht="43.15" hidden="1" customHeight="1">
      <c r="A648" s="34">
        <f t="shared" si="23"/>
        <v>618</v>
      </c>
      <c r="B648" s="201" t="s">
        <v>1496</v>
      </c>
      <c r="C648" s="202">
        <v>100</v>
      </c>
      <c r="D648" s="201" t="s">
        <v>338</v>
      </c>
      <c r="E648" s="202">
        <v>1.8</v>
      </c>
      <c r="F648" s="202"/>
      <c r="G648" s="202">
        <v>13688.8</v>
      </c>
      <c r="I648" s="9"/>
    </row>
    <row r="649" spans="1:9" s="7" customFormat="1" ht="58.9" hidden="1" customHeight="1">
      <c r="A649" s="34">
        <f t="shared" si="23"/>
        <v>619</v>
      </c>
      <c r="B649" s="201" t="s">
        <v>1497</v>
      </c>
      <c r="C649" s="202">
        <v>100</v>
      </c>
      <c r="D649" s="201" t="s">
        <v>338</v>
      </c>
      <c r="E649" s="202">
        <v>1</v>
      </c>
      <c r="F649" s="202"/>
      <c r="G649" s="202">
        <v>9968.5</v>
      </c>
      <c r="I649" s="9"/>
    </row>
    <row r="650" spans="1:9" s="7" customFormat="1" ht="50.45" hidden="1" customHeight="1">
      <c r="A650" s="34">
        <f t="shared" si="23"/>
        <v>620</v>
      </c>
      <c r="B650" s="201" t="s">
        <v>1498</v>
      </c>
      <c r="C650" s="202">
        <v>100</v>
      </c>
      <c r="D650" s="201" t="s">
        <v>338</v>
      </c>
      <c r="E650" s="202"/>
      <c r="F650" s="202"/>
      <c r="G650" s="202">
        <v>8354.7999999999993</v>
      </c>
      <c r="I650" s="9"/>
    </row>
    <row r="651" spans="1:9" s="7" customFormat="1" ht="48.6" hidden="1" customHeight="1">
      <c r="A651" s="34">
        <f t="shared" si="23"/>
        <v>621</v>
      </c>
      <c r="B651" s="201" t="s">
        <v>1499</v>
      </c>
      <c r="C651" s="202">
        <v>100</v>
      </c>
      <c r="D651" s="201" t="s">
        <v>338</v>
      </c>
      <c r="E651" s="202">
        <v>0.9</v>
      </c>
      <c r="F651" s="202"/>
      <c r="G651" s="202">
        <v>10832.5</v>
      </c>
      <c r="I651" s="9"/>
    </row>
    <row r="652" spans="1:9" s="7" customFormat="1" ht="55.9" hidden="1" customHeight="1">
      <c r="A652" s="34">
        <f t="shared" si="23"/>
        <v>622</v>
      </c>
      <c r="B652" s="201" t="s">
        <v>1500</v>
      </c>
      <c r="C652" s="202">
        <v>100</v>
      </c>
      <c r="D652" s="201" t="s">
        <v>338</v>
      </c>
      <c r="E652" s="202">
        <v>1.4</v>
      </c>
      <c r="F652" s="202"/>
      <c r="G652" s="202">
        <v>11811.1</v>
      </c>
      <c r="I652" s="9"/>
    </row>
    <row r="653" spans="1:9" s="7" customFormat="1" ht="51.6" hidden="1" customHeight="1">
      <c r="A653" s="34">
        <f t="shared" si="23"/>
        <v>623</v>
      </c>
      <c r="B653" s="201" t="s">
        <v>1501</v>
      </c>
      <c r="C653" s="202">
        <v>100</v>
      </c>
      <c r="D653" s="201" t="s">
        <v>338</v>
      </c>
      <c r="E653" s="202">
        <v>1.8</v>
      </c>
      <c r="F653" s="202"/>
      <c r="G653" s="202">
        <v>14755.2</v>
      </c>
    </row>
    <row r="654" spans="1:9" s="7" customFormat="1" ht="51.6" hidden="1" customHeight="1">
      <c r="A654" s="34">
        <f t="shared" si="23"/>
        <v>624</v>
      </c>
      <c r="B654" s="201" t="s">
        <v>1502</v>
      </c>
      <c r="C654" s="202">
        <v>100</v>
      </c>
      <c r="D654" s="201" t="s">
        <v>338</v>
      </c>
      <c r="E654" s="202">
        <v>1.3</v>
      </c>
      <c r="F654" s="202"/>
      <c r="G654" s="202">
        <v>8368.6</v>
      </c>
    </row>
    <row r="655" spans="1:9" s="7" customFormat="1" ht="31.15" customHeight="1">
      <c r="A655" s="371" t="s">
        <v>1164</v>
      </c>
      <c r="B655" s="371"/>
      <c r="C655" s="371"/>
      <c r="D655" s="371"/>
      <c r="E655" s="371"/>
      <c r="F655" s="371"/>
      <c r="G655" s="371"/>
    </row>
    <row r="656" spans="1:9" s="7" customFormat="1" ht="21" customHeight="1">
      <c r="A656" s="34">
        <f>A654+1</f>
        <v>625</v>
      </c>
      <c r="B656" s="204" t="s">
        <v>1069</v>
      </c>
      <c r="C656" s="205">
        <v>100</v>
      </c>
      <c r="D656" s="206" t="s">
        <v>1070</v>
      </c>
      <c r="E656" s="205">
        <v>73</v>
      </c>
      <c r="F656" s="205">
        <v>87</v>
      </c>
      <c r="G656" s="207">
        <v>0</v>
      </c>
    </row>
    <row r="657" spans="1:7" s="7" customFormat="1" ht="17.45" customHeight="1">
      <c r="A657" s="34">
        <f>A656+1</f>
        <v>626</v>
      </c>
      <c r="B657" s="208" t="s">
        <v>289</v>
      </c>
      <c r="C657" s="209">
        <v>100</v>
      </c>
      <c r="D657" s="209" t="s">
        <v>1071</v>
      </c>
      <c r="E657" s="205">
        <v>100</v>
      </c>
      <c r="F657" s="205">
        <v>100</v>
      </c>
      <c r="G657" s="207">
        <v>20773.7</v>
      </c>
    </row>
    <row r="658" spans="1:7" s="7" customFormat="1" ht="16.899999999999999" customHeight="1">
      <c r="A658" s="34">
        <f t="shared" ref="A658:A669" si="24">A657+1</f>
        <v>627</v>
      </c>
      <c r="B658" s="208" t="s">
        <v>290</v>
      </c>
      <c r="C658" s="209">
        <v>100</v>
      </c>
      <c r="D658" s="209" t="s">
        <v>291</v>
      </c>
      <c r="E658" s="205">
        <v>100</v>
      </c>
      <c r="F658" s="205">
        <v>100</v>
      </c>
      <c r="G658" s="207">
        <v>20073</v>
      </c>
    </row>
    <row r="659" spans="1:7" s="7" customFormat="1" ht="17.45" customHeight="1">
      <c r="A659" s="34">
        <f t="shared" si="24"/>
        <v>628</v>
      </c>
      <c r="B659" s="208" t="s">
        <v>292</v>
      </c>
      <c r="C659" s="209">
        <v>100</v>
      </c>
      <c r="D659" s="209" t="s">
        <v>440</v>
      </c>
      <c r="E659" s="205">
        <v>9</v>
      </c>
      <c r="F659" s="205">
        <v>20.6</v>
      </c>
      <c r="G659" s="207">
        <v>33540.400000000001</v>
      </c>
    </row>
    <row r="660" spans="1:7" s="7" customFormat="1" ht="18.600000000000001" customHeight="1">
      <c r="A660" s="34">
        <f t="shared" si="24"/>
        <v>629</v>
      </c>
      <c r="B660" s="208" t="s">
        <v>293</v>
      </c>
      <c r="C660" s="209">
        <v>100</v>
      </c>
      <c r="D660" s="209" t="s">
        <v>440</v>
      </c>
      <c r="E660" s="205">
        <v>8.3000000000000007</v>
      </c>
      <c r="F660" s="205">
        <v>12.9</v>
      </c>
      <c r="G660" s="207">
        <v>21049.3</v>
      </c>
    </row>
    <row r="661" spans="1:7" s="7" customFormat="1" ht="19.149999999999999" customHeight="1">
      <c r="A661" s="34">
        <f t="shared" si="24"/>
        <v>630</v>
      </c>
      <c r="B661" s="208" t="s">
        <v>294</v>
      </c>
      <c r="C661" s="209">
        <v>100</v>
      </c>
      <c r="D661" s="209" t="s">
        <v>440</v>
      </c>
      <c r="E661" s="205">
        <v>8.3000000000000007</v>
      </c>
      <c r="F661" s="205">
        <v>16.399999999999999</v>
      </c>
      <c r="G661" s="207">
        <v>26735.5</v>
      </c>
    </row>
    <row r="662" spans="1:7" s="7" customFormat="1" ht="19.149999999999999" customHeight="1">
      <c r="A662" s="34">
        <f t="shared" si="24"/>
        <v>631</v>
      </c>
      <c r="B662" s="208" t="s">
        <v>295</v>
      </c>
      <c r="C662" s="209">
        <v>100</v>
      </c>
      <c r="D662" s="209" t="s">
        <v>440</v>
      </c>
      <c r="E662" s="205">
        <v>66.8</v>
      </c>
      <c r="F662" s="369">
        <v>37</v>
      </c>
      <c r="G662" s="207">
        <v>60188.4</v>
      </c>
    </row>
    <row r="663" spans="1:7" s="7" customFormat="1" ht="18.600000000000001" customHeight="1">
      <c r="A663" s="34">
        <f t="shared" si="24"/>
        <v>632</v>
      </c>
      <c r="B663" s="208" t="s">
        <v>296</v>
      </c>
      <c r="C663" s="209">
        <v>100</v>
      </c>
      <c r="D663" s="209" t="s">
        <v>440</v>
      </c>
      <c r="E663" s="205">
        <v>7.6</v>
      </c>
      <c r="F663" s="369">
        <v>13.1</v>
      </c>
      <c r="G663" s="207">
        <v>21263.5</v>
      </c>
    </row>
    <row r="664" spans="1:7" s="7" customFormat="1" ht="18.600000000000001" customHeight="1">
      <c r="A664" s="34">
        <f t="shared" si="24"/>
        <v>633</v>
      </c>
      <c r="B664" s="208" t="s">
        <v>297</v>
      </c>
      <c r="C664" s="209">
        <v>100</v>
      </c>
      <c r="D664" s="209" t="s">
        <v>643</v>
      </c>
      <c r="E664" s="205">
        <v>55.9</v>
      </c>
      <c r="F664" s="205">
        <v>49.8</v>
      </c>
      <c r="G664" s="207">
        <v>14332</v>
      </c>
    </row>
    <row r="665" spans="1:7" s="7" customFormat="1" ht="18.600000000000001" customHeight="1">
      <c r="A665" s="34">
        <f t="shared" si="24"/>
        <v>634</v>
      </c>
      <c r="B665" s="208" t="s">
        <v>298</v>
      </c>
      <c r="C665" s="209">
        <v>100</v>
      </c>
      <c r="D665" s="209" t="s">
        <v>643</v>
      </c>
      <c r="E665" s="205">
        <v>44.1</v>
      </c>
      <c r="F665" s="205">
        <v>50.2</v>
      </c>
      <c r="G665" s="207">
        <v>14474.9</v>
      </c>
    </row>
    <row r="666" spans="1:7" s="7" customFormat="1" ht="19.899999999999999" customHeight="1">
      <c r="A666" s="34">
        <f t="shared" si="24"/>
        <v>635</v>
      </c>
      <c r="B666" s="208" t="s">
        <v>299</v>
      </c>
      <c r="C666" s="209">
        <v>100</v>
      </c>
      <c r="D666" s="209" t="s">
        <v>1072</v>
      </c>
      <c r="E666" s="205">
        <v>74.3</v>
      </c>
      <c r="F666" s="205">
        <v>76</v>
      </c>
      <c r="G666" s="207">
        <v>16033.4</v>
      </c>
    </row>
    <row r="667" spans="1:7" s="7" customFormat="1" ht="18.600000000000001" customHeight="1">
      <c r="A667" s="34">
        <f t="shared" si="24"/>
        <v>636</v>
      </c>
      <c r="B667" s="208" t="s">
        <v>300</v>
      </c>
      <c r="C667" s="209">
        <v>100</v>
      </c>
      <c r="D667" s="209" t="s">
        <v>1072</v>
      </c>
      <c r="E667" s="205">
        <v>25.7</v>
      </c>
      <c r="F667" s="205">
        <v>24</v>
      </c>
      <c r="G667" s="207">
        <v>5050.8</v>
      </c>
    </row>
    <row r="668" spans="1:7" s="7" customFormat="1" ht="18.600000000000001" customHeight="1">
      <c r="A668" s="34">
        <f t="shared" si="24"/>
        <v>637</v>
      </c>
      <c r="B668" s="208" t="s">
        <v>1073</v>
      </c>
      <c r="C668" s="209">
        <v>100</v>
      </c>
      <c r="D668" s="209" t="s">
        <v>1074</v>
      </c>
      <c r="E668" s="205">
        <v>100</v>
      </c>
      <c r="F668" s="205">
        <v>100</v>
      </c>
      <c r="G668" s="207" t="s">
        <v>47</v>
      </c>
    </row>
    <row r="669" spans="1:7" s="7" customFormat="1" ht="38.25">
      <c r="A669" s="34">
        <f t="shared" si="24"/>
        <v>638</v>
      </c>
      <c r="B669" s="208" t="s">
        <v>1617</v>
      </c>
      <c r="C669" s="209">
        <v>100</v>
      </c>
      <c r="D669" s="210" t="s">
        <v>1618</v>
      </c>
      <c r="E669" s="205">
        <v>100</v>
      </c>
      <c r="F669" s="205">
        <v>100</v>
      </c>
      <c r="G669" s="207">
        <v>23438.3</v>
      </c>
    </row>
    <row r="670" spans="1:7" s="7" customFormat="1" ht="24" hidden="1" customHeight="1">
      <c r="A670" s="371" t="s">
        <v>1165</v>
      </c>
      <c r="B670" s="371"/>
      <c r="C670" s="371"/>
      <c r="D670" s="371"/>
      <c r="E670" s="371"/>
      <c r="F670" s="371"/>
      <c r="G670" s="371"/>
    </row>
    <row r="671" spans="1:7" s="7" customFormat="1" ht="30" hidden="1">
      <c r="A671" s="34">
        <f>A669+1</f>
        <v>639</v>
      </c>
      <c r="B671" s="212" t="s">
        <v>88</v>
      </c>
      <c r="C671" s="211">
        <v>100</v>
      </c>
      <c r="D671" s="212" t="s">
        <v>890</v>
      </c>
      <c r="E671" s="211">
        <v>100</v>
      </c>
      <c r="F671" s="211">
        <v>100</v>
      </c>
      <c r="G671" s="211">
        <v>55373.7</v>
      </c>
    </row>
    <row r="672" spans="1:7" s="7" customFormat="1" ht="45" hidden="1">
      <c r="A672" s="34">
        <f>A671+1</f>
        <v>640</v>
      </c>
      <c r="B672" s="212" t="s">
        <v>89</v>
      </c>
      <c r="C672" s="211">
        <v>100</v>
      </c>
      <c r="D672" s="212" t="s">
        <v>90</v>
      </c>
      <c r="E672" s="211">
        <v>50</v>
      </c>
      <c r="F672" s="211">
        <v>50</v>
      </c>
      <c r="G672" s="211">
        <v>1676</v>
      </c>
    </row>
    <row r="673" spans="1:7" s="7" customFormat="1" ht="45" hidden="1">
      <c r="A673" s="34">
        <f t="shared" ref="A673:A698" si="25">A672+1</f>
        <v>641</v>
      </c>
      <c r="B673" s="212" t="s">
        <v>91</v>
      </c>
      <c r="C673" s="211">
        <v>100</v>
      </c>
      <c r="D673" s="212" t="s">
        <v>1504</v>
      </c>
      <c r="E673" s="211">
        <v>1.5</v>
      </c>
      <c r="F673" s="211">
        <v>4</v>
      </c>
      <c r="G673" s="211">
        <v>12752.5</v>
      </c>
    </row>
    <row r="674" spans="1:7" s="7" customFormat="1" ht="45" hidden="1">
      <c r="A674" s="34">
        <f t="shared" si="25"/>
        <v>642</v>
      </c>
      <c r="B674" s="212" t="s">
        <v>92</v>
      </c>
      <c r="C674" s="211">
        <v>100</v>
      </c>
      <c r="D674" s="212" t="s">
        <v>1504</v>
      </c>
      <c r="E674" s="211">
        <v>7.7</v>
      </c>
      <c r="F674" s="211">
        <v>9.6</v>
      </c>
      <c r="G674" s="211">
        <v>30815</v>
      </c>
    </row>
    <row r="675" spans="1:7" s="7" customFormat="1" ht="45" hidden="1">
      <c r="A675" s="34">
        <f t="shared" si="25"/>
        <v>643</v>
      </c>
      <c r="B675" s="212" t="s">
        <v>93</v>
      </c>
      <c r="C675" s="211">
        <v>100</v>
      </c>
      <c r="D675" s="212" t="s">
        <v>1504</v>
      </c>
      <c r="E675" s="211">
        <v>1.9</v>
      </c>
      <c r="F675" s="211">
        <v>4.5</v>
      </c>
      <c r="G675" s="211">
        <v>14372.8</v>
      </c>
    </row>
    <row r="676" spans="1:7" s="7" customFormat="1" ht="45" hidden="1">
      <c r="A676" s="34">
        <f t="shared" si="25"/>
        <v>644</v>
      </c>
      <c r="B676" s="212" t="s">
        <v>94</v>
      </c>
      <c r="C676" s="211">
        <v>100</v>
      </c>
      <c r="D676" s="212" t="s">
        <v>1504</v>
      </c>
      <c r="E676" s="211">
        <v>3.1</v>
      </c>
      <c r="F676" s="211">
        <v>4.7</v>
      </c>
      <c r="G676" s="211">
        <v>14526.7</v>
      </c>
    </row>
    <row r="677" spans="1:7" s="7" customFormat="1" ht="45" hidden="1">
      <c r="A677" s="34">
        <f t="shared" si="25"/>
        <v>645</v>
      </c>
      <c r="B677" s="212" t="s">
        <v>95</v>
      </c>
      <c r="C677" s="211">
        <v>100</v>
      </c>
      <c r="D677" s="212" t="s">
        <v>1504</v>
      </c>
      <c r="E677" s="211">
        <v>1.2</v>
      </c>
      <c r="F677" s="211">
        <v>2.2999999999999998</v>
      </c>
      <c r="G677" s="211">
        <v>7240.7</v>
      </c>
    </row>
    <row r="678" spans="1:7" s="7" customFormat="1" ht="45" hidden="1">
      <c r="A678" s="34">
        <f t="shared" si="25"/>
        <v>646</v>
      </c>
      <c r="B678" s="212" t="s">
        <v>96</v>
      </c>
      <c r="C678" s="211">
        <v>100</v>
      </c>
      <c r="D678" s="212" t="s">
        <v>1504</v>
      </c>
      <c r="E678" s="211">
        <v>6.4</v>
      </c>
      <c r="F678" s="211">
        <v>7.3</v>
      </c>
      <c r="G678" s="211">
        <v>23492.9</v>
      </c>
    </row>
    <row r="679" spans="1:7" s="7" customFormat="1" ht="45" hidden="1">
      <c r="A679" s="34">
        <f t="shared" si="25"/>
        <v>647</v>
      </c>
      <c r="B679" s="212" t="s">
        <v>97</v>
      </c>
      <c r="C679" s="211">
        <v>100</v>
      </c>
      <c r="D679" s="212" t="s">
        <v>1504</v>
      </c>
      <c r="E679" s="211">
        <v>4</v>
      </c>
      <c r="F679" s="211">
        <v>4.3</v>
      </c>
      <c r="G679" s="211">
        <v>13825.3</v>
      </c>
    </row>
    <row r="680" spans="1:7" s="7" customFormat="1" ht="45" hidden="1">
      <c r="A680" s="34">
        <f t="shared" si="25"/>
        <v>648</v>
      </c>
      <c r="B680" s="212" t="s">
        <v>98</v>
      </c>
      <c r="C680" s="211">
        <v>100</v>
      </c>
      <c r="D680" s="212" t="s">
        <v>1504</v>
      </c>
      <c r="E680" s="211">
        <v>5.4</v>
      </c>
      <c r="F680" s="211">
        <v>11.3</v>
      </c>
      <c r="G680" s="211">
        <v>36251</v>
      </c>
    </row>
    <row r="681" spans="1:7" s="7" customFormat="1" ht="45" hidden="1">
      <c r="A681" s="34">
        <f t="shared" si="25"/>
        <v>649</v>
      </c>
      <c r="B681" s="212" t="s">
        <v>99</v>
      </c>
      <c r="C681" s="211">
        <v>100</v>
      </c>
      <c r="D681" s="212" t="s">
        <v>1504</v>
      </c>
      <c r="E681" s="211">
        <v>3.4</v>
      </c>
      <c r="F681" s="211">
        <v>5.5</v>
      </c>
      <c r="G681" s="211">
        <v>17516.2</v>
      </c>
    </row>
    <row r="682" spans="1:7" s="7" customFormat="1" ht="45" hidden="1">
      <c r="A682" s="34">
        <f t="shared" si="25"/>
        <v>650</v>
      </c>
      <c r="B682" s="212" t="s">
        <v>100</v>
      </c>
      <c r="C682" s="211">
        <v>100</v>
      </c>
      <c r="D682" s="212" t="s">
        <v>1504</v>
      </c>
      <c r="E682" s="211">
        <v>1.3</v>
      </c>
      <c r="F682" s="211">
        <v>3.6</v>
      </c>
      <c r="G682" s="211">
        <v>11570.4</v>
      </c>
    </row>
    <row r="683" spans="1:7" s="7" customFormat="1" ht="45" hidden="1">
      <c r="A683" s="34">
        <f t="shared" si="25"/>
        <v>651</v>
      </c>
      <c r="B683" s="212" t="s">
        <v>101</v>
      </c>
      <c r="C683" s="211">
        <v>100</v>
      </c>
      <c r="D683" s="212" t="s">
        <v>1504</v>
      </c>
      <c r="E683" s="211">
        <v>4</v>
      </c>
      <c r="F683" s="211">
        <v>7.7</v>
      </c>
      <c r="G683" s="211">
        <v>24512.9</v>
      </c>
    </row>
    <row r="684" spans="1:7" s="7" customFormat="1" ht="45" hidden="1">
      <c r="A684" s="34">
        <f t="shared" si="25"/>
        <v>652</v>
      </c>
      <c r="B684" s="212" t="s">
        <v>102</v>
      </c>
      <c r="C684" s="211">
        <v>100</v>
      </c>
      <c r="D684" s="212" t="s">
        <v>1504</v>
      </c>
      <c r="E684" s="211">
        <v>1.6</v>
      </c>
      <c r="F684" s="211">
        <v>3.3</v>
      </c>
      <c r="G684" s="211">
        <v>10586.5</v>
      </c>
    </row>
    <row r="685" spans="1:7" s="7" customFormat="1" ht="45" hidden="1">
      <c r="A685" s="34">
        <f t="shared" si="25"/>
        <v>653</v>
      </c>
      <c r="B685" s="212" t="s">
        <v>103</v>
      </c>
      <c r="C685" s="211">
        <v>100</v>
      </c>
      <c r="D685" s="212" t="s">
        <v>1504</v>
      </c>
      <c r="E685" s="211">
        <v>5.6</v>
      </c>
      <c r="F685" s="211">
        <v>7</v>
      </c>
      <c r="G685" s="211">
        <v>22413.599999999999</v>
      </c>
    </row>
    <row r="686" spans="1:7" s="7" customFormat="1" ht="45" hidden="1">
      <c r="A686" s="34">
        <f t="shared" si="25"/>
        <v>654</v>
      </c>
      <c r="B686" s="212" t="s">
        <v>104</v>
      </c>
      <c r="C686" s="211">
        <v>100</v>
      </c>
      <c r="D686" s="212" t="s">
        <v>1504</v>
      </c>
      <c r="E686" s="211">
        <v>53.1</v>
      </c>
      <c r="F686" s="211">
        <v>24.9</v>
      </c>
      <c r="G686" s="211">
        <v>79532.3</v>
      </c>
    </row>
    <row r="687" spans="1:7" s="7" customFormat="1" ht="45" hidden="1">
      <c r="A687" s="34">
        <f t="shared" si="25"/>
        <v>655</v>
      </c>
      <c r="B687" s="212" t="s">
        <v>105</v>
      </c>
      <c r="C687" s="211">
        <v>100</v>
      </c>
      <c r="D687" s="212" t="s">
        <v>106</v>
      </c>
      <c r="E687" s="211">
        <v>20.5</v>
      </c>
      <c r="F687" s="211">
        <v>20.2</v>
      </c>
      <c r="G687" s="211">
        <v>13647.5</v>
      </c>
    </row>
    <row r="688" spans="1:7" s="7" customFormat="1" ht="30" hidden="1">
      <c r="A688" s="34">
        <f t="shared" si="25"/>
        <v>656</v>
      </c>
      <c r="B688" s="212" t="s">
        <v>107</v>
      </c>
      <c r="C688" s="211">
        <v>100</v>
      </c>
      <c r="D688" s="212" t="s">
        <v>106</v>
      </c>
      <c r="E688" s="211">
        <v>21.9</v>
      </c>
      <c r="F688" s="211">
        <v>21.8</v>
      </c>
      <c r="G688" s="211">
        <v>14753.7</v>
      </c>
    </row>
    <row r="689" spans="1:7" s="7" customFormat="1" ht="30" hidden="1">
      <c r="A689" s="34">
        <f t="shared" si="25"/>
        <v>657</v>
      </c>
      <c r="B689" s="212" t="s">
        <v>108</v>
      </c>
      <c r="C689" s="211">
        <v>100</v>
      </c>
      <c r="D689" s="212" t="s">
        <v>106</v>
      </c>
      <c r="E689" s="211">
        <v>20.5</v>
      </c>
      <c r="F689" s="211">
        <v>18.3</v>
      </c>
      <c r="G689" s="211">
        <v>12340.6</v>
      </c>
    </row>
    <row r="690" spans="1:7" s="7" customFormat="1" ht="15" hidden="1">
      <c r="A690" s="34">
        <f t="shared" si="25"/>
        <v>658</v>
      </c>
      <c r="B690" s="212" t="s">
        <v>1503</v>
      </c>
      <c r="C690" s="211">
        <v>100</v>
      </c>
      <c r="D690" s="212" t="s">
        <v>106</v>
      </c>
      <c r="E690" s="211">
        <v>30.2</v>
      </c>
      <c r="F690" s="211">
        <v>30.3</v>
      </c>
      <c r="G690" s="211">
        <v>20489</v>
      </c>
    </row>
    <row r="691" spans="1:7" s="7" customFormat="1" ht="60" hidden="1">
      <c r="A691" s="34">
        <f t="shared" si="25"/>
        <v>659</v>
      </c>
      <c r="B691" s="212" t="s">
        <v>109</v>
      </c>
      <c r="C691" s="211">
        <v>100</v>
      </c>
      <c r="D691" s="212" t="s">
        <v>106</v>
      </c>
      <c r="E691" s="211">
        <v>6.9</v>
      </c>
      <c r="F691" s="211">
        <v>9.4</v>
      </c>
      <c r="G691" s="211">
        <v>6367.3</v>
      </c>
    </row>
    <row r="692" spans="1:7" s="7" customFormat="1" ht="30" hidden="1">
      <c r="A692" s="34">
        <f t="shared" si="25"/>
        <v>660</v>
      </c>
      <c r="B692" s="212" t="s">
        <v>110</v>
      </c>
      <c r="C692" s="211">
        <v>100</v>
      </c>
      <c r="D692" s="212" t="s">
        <v>111</v>
      </c>
      <c r="E692" s="213">
        <v>28.8</v>
      </c>
      <c r="F692" s="213">
        <v>5</v>
      </c>
      <c r="G692" s="211">
        <v>3448.7</v>
      </c>
    </row>
    <row r="693" spans="1:7" s="7" customFormat="1" ht="30" hidden="1">
      <c r="A693" s="34">
        <f t="shared" si="25"/>
        <v>661</v>
      </c>
      <c r="B693" s="212" t="s">
        <v>112</v>
      </c>
      <c r="C693" s="211">
        <v>100</v>
      </c>
      <c r="D693" s="212" t="s">
        <v>111</v>
      </c>
      <c r="E693" s="211">
        <v>25.7</v>
      </c>
      <c r="F693" s="211">
        <v>15.7</v>
      </c>
      <c r="G693" s="211">
        <v>10875.9</v>
      </c>
    </row>
    <row r="694" spans="1:7" s="7" customFormat="1" ht="45" hidden="1">
      <c r="A694" s="34">
        <f t="shared" si="25"/>
        <v>662</v>
      </c>
      <c r="B694" s="212" t="s">
        <v>113</v>
      </c>
      <c r="C694" s="211">
        <v>100</v>
      </c>
      <c r="D694" s="212" t="s">
        <v>114</v>
      </c>
      <c r="E694" s="211">
        <v>45.5</v>
      </c>
      <c r="F694" s="211">
        <v>79.3</v>
      </c>
      <c r="G694" s="211">
        <v>54942.1</v>
      </c>
    </row>
    <row r="695" spans="1:7" s="7" customFormat="1" ht="30" hidden="1">
      <c r="A695" s="34">
        <f t="shared" si="25"/>
        <v>663</v>
      </c>
      <c r="B695" s="212" t="s">
        <v>115</v>
      </c>
      <c r="C695" s="211">
        <v>100</v>
      </c>
      <c r="D695" s="212" t="s">
        <v>77</v>
      </c>
      <c r="E695" s="211">
        <v>100</v>
      </c>
      <c r="F695" s="211">
        <v>100</v>
      </c>
      <c r="G695" s="211">
        <v>6327.3</v>
      </c>
    </row>
    <row r="696" spans="1:7" s="7" customFormat="1" ht="45" hidden="1">
      <c r="A696" s="34">
        <f t="shared" si="25"/>
        <v>664</v>
      </c>
      <c r="B696" s="212" t="s">
        <v>1267</v>
      </c>
      <c r="C696" s="211">
        <v>100</v>
      </c>
      <c r="D696" s="212" t="s">
        <v>83</v>
      </c>
      <c r="E696" s="211">
        <v>51</v>
      </c>
      <c r="F696" s="211">
        <v>53.3</v>
      </c>
      <c r="G696" s="211">
        <v>18800.7</v>
      </c>
    </row>
    <row r="697" spans="1:7" s="7" customFormat="1" ht="30" hidden="1">
      <c r="A697" s="34">
        <f t="shared" si="25"/>
        <v>665</v>
      </c>
      <c r="B697" s="212" t="s">
        <v>116</v>
      </c>
      <c r="C697" s="211">
        <v>100</v>
      </c>
      <c r="D697" s="212" t="s">
        <v>117</v>
      </c>
      <c r="E697" s="211">
        <v>100</v>
      </c>
      <c r="F697" s="211">
        <v>100</v>
      </c>
      <c r="G697" s="211">
        <v>35670.9</v>
      </c>
    </row>
    <row r="698" spans="1:7" s="7" customFormat="1" ht="30" hidden="1">
      <c r="A698" s="34">
        <f t="shared" si="25"/>
        <v>666</v>
      </c>
      <c r="B698" s="212" t="s">
        <v>118</v>
      </c>
      <c r="C698" s="211">
        <v>100</v>
      </c>
      <c r="D698" s="212" t="s">
        <v>119</v>
      </c>
      <c r="E698" s="211">
        <v>100</v>
      </c>
      <c r="F698" s="211">
        <v>100</v>
      </c>
      <c r="G698" s="211">
        <v>1374.3</v>
      </c>
    </row>
    <row r="699" spans="1:7" s="14" customFormat="1" ht="30" hidden="1" customHeight="1">
      <c r="A699" s="371" t="s">
        <v>1166</v>
      </c>
      <c r="B699" s="371"/>
      <c r="C699" s="371"/>
      <c r="D699" s="371"/>
      <c r="E699" s="371"/>
      <c r="F699" s="371"/>
      <c r="G699" s="371"/>
    </row>
    <row r="700" spans="1:7" s="14" customFormat="1" ht="19.149999999999999" hidden="1" customHeight="1">
      <c r="A700" s="34">
        <f>A698+1</f>
        <v>667</v>
      </c>
      <c r="B700" s="32" t="s">
        <v>1505</v>
      </c>
      <c r="C700" s="33">
        <v>100</v>
      </c>
      <c r="D700" s="33" t="s">
        <v>891</v>
      </c>
      <c r="E700" s="33">
        <v>100</v>
      </c>
      <c r="F700" s="33">
        <v>100</v>
      </c>
      <c r="G700" s="219">
        <v>0</v>
      </c>
    </row>
    <row r="701" spans="1:7" s="14" customFormat="1" ht="30.6" hidden="1" customHeight="1">
      <c r="A701" s="34">
        <f>A700+1</f>
        <v>668</v>
      </c>
      <c r="B701" s="32" t="s">
        <v>892</v>
      </c>
      <c r="C701" s="33">
        <v>100</v>
      </c>
      <c r="D701" s="33" t="s">
        <v>893</v>
      </c>
      <c r="E701" s="33">
        <v>100</v>
      </c>
      <c r="F701" s="33">
        <v>100</v>
      </c>
      <c r="G701" s="219">
        <v>0</v>
      </c>
    </row>
    <row r="702" spans="1:7" s="14" customFormat="1" ht="61.15" hidden="1" customHeight="1">
      <c r="A702" s="34">
        <f>A701+1</f>
        <v>669</v>
      </c>
      <c r="B702" s="32" t="s">
        <v>57</v>
      </c>
      <c r="C702" s="33">
        <v>100</v>
      </c>
      <c r="D702" s="33" t="s">
        <v>894</v>
      </c>
      <c r="E702" s="33">
        <v>100</v>
      </c>
      <c r="F702" s="33">
        <v>100</v>
      </c>
      <c r="G702" s="219">
        <v>0</v>
      </c>
    </row>
    <row r="703" spans="1:7" s="14" customFormat="1" ht="60.6" hidden="1" customHeight="1">
      <c r="A703" s="34">
        <f t="shared" ref="A703:A735" si="26">A702+1</f>
        <v>670</v>
      </c>
      <c r="B703" s="32" t="s">
        <v>58</v>
      </c>
      <c r="C703" s="33">
        <v>100</v>
      </c>
      <c r="D703" s="33" t="s">
        <v>894</v>
      </c>
      <c r="E703" s="33">
        <v>100</v>
      </c>
      <c r="F703" s="33">
        <v>100</v>
      </c>
      <c r="G703" s="219">
        <v>0</v>
      </c>
    </row>
    <row r="704" spans="1:7" s="14" customFormat="1" ht="32.450000000000003" hidden="1" customHeight="1">
      <c r="A704" s="34">
        <f t="shared" si="26"/>
        <v>671</v>
      </c>
      <c r="B704" s="32" t="s">
        <v>895</v>
      </c>
      <c r="C704" s="33">
        <v>100</v>
      </c>
      <c r="D704" s="33" t="s">
        <v>896</v>
      </c>
      <c r="E704" s="33">
        <v>100</v>
      </c>
      <c r="F704" s="33">
        <v>100</v>
      </c>
      <c r="G704" s="219">
        <v>0</v>
      </c>
    </row>
    <row r="705" spans="1:7" s="14" customFormat="1" ht="19.899999999999999" hidden="1" customHeight="1">
      <c r="A705" s="34">
        <f t="shared" si="26"/>
        <v>672</v>
      </c>
      <c r="B705" s="32" t="s">
        <v>59</v>
      </c>
      <c r="C705" s="33">
        <v>100</v>
      </c>
      <c r="D705" s="33" t="s">
        <v>897</v>
      </c>
      <c r="E705" s="33">
        <v>100</v>
      </c>
      <c r="F705" s="33">
        <v>100</v>
      </c>
      <c r="G705" s="219">
        <v>0</v>
      </c>
    </row>
    <row r="706" spans="1:7" s="14" customFormat="1" ht="18.600000000000001" hidden="1" customHeight="1">
      <c r="A706" s="34">
        <f t="shared" si="26"/>
        <v>673</v>
      </c>
      <c r="B706" s="32" t="s">
        <v>1506</v>
      </c>
      <c r="C706" s="33"/>
      <c r="D706" s="33" t="s">
        <v>894</v>
      </c>
      <c r="E706" s="33">
        <v>100</v>
      </c>
      <c r="F706" s="33">
        <v>100</v>
      </c>
      <c r="G706" s="219">
        <v>0</v>
      </c>
    </row>
    <row r="707" spans="1:7" s="14" customFormat="1" ht="22.9" hidden="1" customHeight="1">
      <c r="A707" s="34">
        <f t="shared" si="26"/>
        <v>674</v>
      </c>
      <c r="B707" s="32" t="s">
        <v>898</v>
      </c>
      <c r="C707" s="33">
        <v>100</v>
      </c>
      <c r="D707" s="33" t="s">
        <v>106</v>
      </c>
      <c r="E707" s="33">
        <v>100</v>
      </c>
      <c r="F707" s="33">
        <v>100</v>
      </c>
      <c r="G707" s="219">
        <v>10636.75</v>
      </c>
    </row>
    <row r="708" spans="1:7" s="14" customFormat="1" ht="21" hidden="1" customHeight="1">
      <c r="A708" s="34">
        <f t="shared" si="26"/>
        <v>675</v>
      </c>
      <c r="B708" s="32" t="s">
        <v>899</v>
      </c>
      <c r="C708" s="33">
        <v>100</v>
      </c>
      <c r="D708" s="33" t="s">
        <v>106</v>
      </c>
      <c r="E708" s="33">
        <v>100</v>
      </c>
      <c r="F708" s="33">
        <v>100</v>
      </c>
      <c r="G708" s="219">
        <v>15814.25</v>
      </c>
    </row>
    <row r="709" spans="1:7" s="14" customFormat="1" ht="22.9" hidden="1" customHeight="1">
      <c r="A709" s="34">
        <f t="shared" si="26"/>
        <v>676</v>
      </c>
      <c r="B709" s="32" t="s">
        <v>900</v>
      </c>
      <c r="C709" s="33">
        <v>100</v>
      </c>
      <c r="D709" s="33" t="s">
        <v>106</v>
      </c>
      <c r="E709" s="33">
        <v>100</v>
      </c>
      <c r="F709" s="33">
        <v>100</v>
      </c>
      <c r="G709" s="219">
        <v>27089.360000000001</v>
      </c>
    </row>
    <row r="710" spans="1:7" s="14" customFormat="1" ht="18.600000000000001" hidden="1" customHeight="1">
      <c r="A710" s="34">
        <f t="shared" si="26"/>
        <v>677</v>
      </c>
      <c r="B710" s="32" t="s">
        <v>901</v>
      </c>
      <c r="C710" s="33">
        <v>100</v>
      </c>
      <c r="D710" s="33" t="s">
        <v>106</v>
      </c>
      <c r="E710" s="33">
        <v>100</v>
      </c>
      <c r="F710" s="33">
        <v>100</v>
      </c>
      <c r="G710" s="219">
        <v>14091.5</v>
      </c>
    </row>
    <row r="711" spans="1:7" s="14" customFormat="1" ht="22.9" hidden="1" customHeight="1">
      <c r="A711" s="34">
        <f t="shared" si="26"/>
        <v>678</v>
      </c>
      <c r="B711" s="32" t="s">
        <v>902</v>
      </c>
      <c r="C711" s="33">
        <v>100</v>
      </c>
      <c r="D711" s="33" t="s">
        <v>106</v>
      </c>
      <c r="E711" s="33">
        <v>100</v>
      </c>
      <c r="F711" s="33">
        <v>100</v>
      </c>
      <c r="G711" s="219">
        <v>30204.37</v>
      </c>
    </row>
    <row r="712" spans="1:7" s="14" customFormat="1" ht="19.899999999999999" hidden="1" customHeight="1">
      <c r="A712" s="34">
        <f t="shared" si="26"/>
        <v>679</v>
      </c>
      <c r="B712" s="32" t="s">
        <v>903</v>
      </c>
      <c r="C712" s="33">
        <v>100</v>
      </c>
      <c r="D712" s="33" t="s">
        <v>106</v>
      </c>
      <c r="E712" s="33">
        <v>100</v>
      </c>
      <c r="F712" s="33">
        <v>100</v>
      </c>
      <c r="G712" s="219">
        <v>55499.02</v>
      </c>
    </row>
    <row r="713" spans="1:7" s="14" customFormat="1" ht="24.6" hidden="1" customHeight="1">
      <c r="A713" s="34">
        <f t="shared" si="26"/>
        <v>680</v>
      </c>
      <c r="B713" s="32" t="s">
        <v>904</v>
      </c>
      <c r="C713" s="33">
        <v>100</v>
      </c>
      <c r="D713" s="33" t="s">
        <v>106</v>
      </c>
      <c r="E713" s="33">
        <v>100</v>
      </c>
      <c r="F713" s="33">
        <v>100</v>
      </c>
      <c r="G713" s="219">
        <v>11030.8</v>
      </c>
    </row>
    <row r="714" spans="1:7" s="14" customFormat="1" ht="21.6" hidden="1" customHeight="1">
      <c r="A714" s="34">
        <f t="shared" si="26"/>
        <v>681</v>
      </c>
      <c r="B714" s="32" t="s">
        <v>905</v>
      </c>
      <c r="C714" s="33">
        <v>100</v>
      </c>
      <c r="D714" s="33" t="s">
        <v>106</v>
      </c>
      <c r="E714" s="33">
        <v>100</v>
      </c>
      <c r="F714" s="33">
        <v>100</v>
      </c>
      <c r="G714" s="219">
        <v>6997.31</v>
      </c>
    </row>
    <row r="715" spans="1:7" s="14" customFormat="1" ht="19.149999999999999" hidden="1" customHeight="1">
      <c r="A715" s="34">
        <f t="shared" si="26"/>
        <v>682</v>
      </c>
      <c r="B715" s="32" t="s">
        <v>906</v>
      </c>
      <c r="C715" s="33">
        <v>100</v>
      </c>
      <c r="D715" s="33" t="s">
        <v>106</v>
      </c>
      <c r="E715" s="33">
        <v>100</v>
      </c>
      <c r="F715" s="33">
        <v>100</v>
      </c>
      <c r="G715" s="219">
        <v>12131.19</v>
      </c>
    </row>
    <row r="716" spans="1:7" s="14" customFormat="1" ht="19.899999999999999" hidden="1" customHeight="1">
      <c r="A716" s="34">
        <f t="shared" si="26"/>
        <v>683</v>
      </c>
      <c r="B716" s="32" t="s">
        <v>907</v>
      </c>
      <c r="C716" s="33">
        <v>100</v>
      </c>
      <c r="D716" s="33" t="s">
        <v>106</v>
      </c>
      <c r="E716" s="33">
        <v>100</v>
      </c>
      <c r="F716" s="33">
        <v>100</v>
      </c>
      <c r="G716" s="219">
        <v>7412.45</v>
      </c>
    </row>
    <row r="717" spans="1:7" s="14" customFormat="1" ht="21.6" hidden="1" customHeight="1">
      <c r="A717" s="34">
        <f t="shared" si="26"/>
        <v>684</v>
      </c>
      <c r="B717" s="32" t="s">
        <v>908</v>
      </c>
      <c r="C717" s="33">
        <v>100</v>
      </c>
      <c r="D717" s="33" t="s">
        <v>106</v>
      </c>
      <c r="E717" s="33">
        <v>100</v>
      </c>
      <c r="F717" s="33">
        <v>100</v>
      </c>
      <c r="G717" s="219">
        <v>5380.29</v>
      </c>
    </row>
    <row r="718" spans="1:7" s="14" customFormat="1" ht="19.149999999999999" hidden="1" customHeight="1">
      <c r="A718" s="34">
        <f t="shared" si="26"/>
        <v>685</v>
      </c>
      <c r="B718" s="32" t="s">
        <v>909</v>
      </c>
      <c r="C718" s="33">
        <v>100</v>
      </c>
      <c r="D718" s="33" t="s">
        <v>910</v>
      </c>
      <c r="E718" s="33">
        <v>100</v>
      </c>
      <c r="F718" s="33">
        <v>100</v>
      </c>
      <c r="G718" s="219">
        <v>95335.35</v>
      </c>
    </row>
    <row r="719" spans="1:7" s="14" customFormat="1" ht="19.899999999999999" hidden="1" customHeight="1">
      <c r="A719" s="34">
        <f t="shared" si="26"/>
        <v>686</v>
      </c>
      <c r="B719" s="32" t="s">
        <v>911</v>
      </c>
      <c r="C719" s="33">
        <v>100</v>
      </c>
      <c r="D719" s="33" t="s">
        <v>910</v>
      </c>
      <c r="E719" s="33">
        <v>100</v>
      </c>
      <c r="F719" s="33">
        <v>100</v>
      </c>
      <c r="G719" s="219">
        <v>63166.05</v>
      </c>
    </row>
    <row r="720" spans="1:7" s="14" customFormat="1" ht="21" hidden="1" customHeight="1">
      <c r="A720" s="34">
        <f t="shared" si="26"/>
        <v>687</v>
      </c>
      <c r="B720" s="32" t="s">
        <v>912</v>
      </c>
      <c r="C720" s="33">
        <v>100</v>
      </c>
      <c r="D720" s="33" t="s">
        <v>910</v>
      </c>
      <c r="E720" s="33">
        <v>100</v>
      </c>
      <c r="F720" s="33">
        <v>100</v>
      </c>
      <c r="G720" s="219">
        <v>13509.82</v>
      </c>
    </row>
    <row r="721" spans="1:8" s="14" customFormat="1" ht="22.9" hidden="1" customHeight="1">
      <c r="A721" s="34">
        <f t="shared" si="26"/>
        <v>688</v>
      </c>
      <c r="B721" s="32" t="s">
        <v>913</v>
      </c>
      <c r="C721" s="33">
        <v>100</v>
      </c>
      <c r="D721" s="33" t="s">
        <v>910</v>
      </c>
      <c r="E721" s="33">
        <v>100</v>
      </c>
      <c r="F721" s="33">
        <v>100</v>
      </c>
      <c r="G721" s="219">
        <v>15684.99</v>
      </c>
    </row>
    <row r="722" spans="1:8" s="14" customFormat="1" ht="18.600000000000001" hidden="1" customHeight="1">
      <c r="A722" s="34">
        <f t="shared" si="26"/>
        <v>689</v>
      </c>
      <c r="B722" s="32" t="s">
        <v>914</v>
      </c>
      <c r="C722" s="33">
        <v>100</v>
      </c>
      <c r="D722" s="33" t="s">
        <v>910</v>
      </c>
      <c r="E722" s="33">
        <v>100</v>
      </c>
      <c r="F722" s="33">
        <v>100</v>
      </c>
      <c r="G722" s="219">
        <v>39616.239999999998</v>
      </c>
    </row>
    <row r="723" spans="1:8" s="14" customFormat="1" ht="21" hidden="1" customHeight="1">
      <c r="A723" s="34">
        <f t="shared" si="26"/>
        <v>690</v>
      </c>
      <c r="B723" s="32" t="s">
        <v>915</v>
      </c>
      <c r="C723" s="33">
        <v>100</v>
      </c>
      <c r="D723" s="33" t="s">
        <v>910</v>
      </c>
      <c r="E723" s="33">
        <v>100</v>
      </c>
      <c r="F723" s="33">
        <v>100</v>
      </c>
      <c r="G723" s="219">
        <v>14922.19</v>
      </c>
    </row>
    <row r="724" spans="1:8" s="14" customFormat="1" ht="19.899999999999999" hidden="1" customHeight="1">
      <c r="A724" s="34">
        <f t="shared" si="26"/>
        <v>691</v>
      </c>
      <c r="B724" s="32" t="s">
        <v>916</v>
      </c>
      <c r="C724" s="33">
        <v>100</v>
      </c>
      <c r="D724" s="33" t="s">
        <v>910</v>
      </c>
      <c r="E724" s="33">
        <v>100</v>
      </c>
      <c r="F724" s="33">
        <v>100</v>
      </c>
      <c r="G724" s="219">
        <v>21383.53</v>
      </c>
    </row>
    <row r="725" spans="1:8" s="14" customFormat="1" ht="21" hidden="1" customHeight="1">
      <c r="A725" s="34">
        <f t="shared" si="26"/>
        <v>692</v>
      </c>
      <c r="B725" s="32" t="s">
        <v>917</v>
      </c>
      <c r="C725" s="33">
        <v>100</v>
      </c>
      <c r="D725" s="33" t="s">
        <v>910</v>
      </c>
      <c r="E725" s="33">
        <v>100</v>
      </c>
      <c r="F725" s="33">
        <v>100</v>
      </c>
      <c r="G725" s="219">
        <v>15159.6</v>
      </c>
    </row>
    <row r="726" spans="1:8" s="14" customFormat="1" ht="19.899999999999999" hidden="1" customHeight="1">
      <c r="A726" s="34">
        <f t="shared" si="26"/>
        <v>693</v>
      </c>
      <c r="B726" s="32" t="s">
        <v>918</v>
      </c>
      <c r="C726" s="33">
        <v>100</v>
      </c>
      <c r="D726" s="33" t="s">
        <v>910</v>
      </c>
      <c r="E726" s="33">
        <v>100</v>
      </c>
      <c r="F726" s="33">
        <v>100</v>
      </c>
      <c r="G726" s="219">
        <v>34494.18</v>
      </c>
    </row>
    <row r="727" spans="1:8" s="14" customFormat="1" ht="21.6" hidden="1" customHeight="1">
      <c r="A727" s="34">
        <f t="shared" si="26"/>
        <v>694</v>
      </c>
      <c r="B727" s="32" t="s">
        <v>919</v>
      </c>
      <c r="C727" s="33">
        <v>100</v>
      </c>
      <c r="D727" s="33" t="s">
        <v>910</v>
      </c>
      <c r="E727" s="33">
        <v>100</v>
      </c>
      <c r="F727" s="33">
        <v>100</v>
      </c>
      <c r="G727" s="219">
        <v>13766.96</v>
      </c>
    </row>
    <row r="728" spans="1:8" s="14" customFormat="1" ht="18.600000000000001" hidden="1" customHeight="1">
      <c r="A728" s="34">
        <f t="shared" si="26"/>
        <v>695</v>
      </c>
      <c r="B728" s="32" t="s">
        <v>920</v>
      </c>
      <c r="C728" s="33">
        <v>100</v>
      </c>
      <c r="D728" s="33" t="s">
        <v>910</v>
      </c>
      <c r="E728" s="33">
        <v>100</v>
      </c>
      <c r="F728" s="33">
        <v>100</v>
      </c>
      <c r="G728" s="219">
        <v>14251.46</v>
      </c>
    </row>
    <row r="729" spans="1:8" s="14" customFormat="1" ht="21" hidden="1" customHeight="1">
      <c r="A729" s="34">
        <f t="shared" si="26"/>
        <v>696</v>
      </c>
      <c r="B729" s="32" t="s">
        <v>921</v>
      </c>
      <c r="C729" s="33">
        <v>100</v>
      </c>
      <c r="D729" s="33" t="s">
        <v>910</v>
      </c>
      <c r="E729" s="33">
        <v>100</v>
      </c>
      <c r="F729" s="33">
        <v>100</v>
      </c>
      <c r="G729" s="219">
        <v>23250.26</v>
      </c>
    </row>
    <row r="730" spans="1:8" s="14" customFormat="1" ht="18.600000000000001" hidden="1" customHeight="1">
      <c r="A730" s="34">
        <f t="shared" si="26"/>
        <v>697</v>
      </c>
      <c r="B730" s="32" t="s">
        <v>478</v>
      </c>
      <c r="C730" s="33"/>
      <c r="D730" s="33" t="s">
        <v>67</v>
      </c>
      <c r="E730" s="33">
        <v>100</v>
      </c>
      <c r="F730" s="33">
        <v>100</v>
      </c>
      <c r="G730" s="219">
        <v>12338.25</v>
      </c>
    </row>
    <row r="731" spans="1:8" s="14" customFormat="1" ht="21" hidden="1" customHeight="1">
      <c r="A731" s="34">
        <f t="shared" si="26"/>
        <v>698</v>
      </c>
      <c r="B731" s="32" t="s">
        <v>1507</v>
      </c>
      <c r="C731" s="33">
        <v>100</v>
      </c>
      <c r="D731" s="33" t="s">
        <v>922</v>
      </c>
      <c r="E731" s="33">
        <v>100</v>
      </c>
      <c r="F731" s="33">
        <v>100</v>
      </c>
      <c r="G731" s="219">
        <v>7409.92</v>
      </c>
    </row>
    <row r="732" spans="1:8" s="14" customFormat="1" ht="19.149999999999999" hidden="1" customHeight="1">
      <c r="A732" s="34">
        <f t="shared" si="26"/>
        <v>699</v>
      </c>
      <c r="B732" s="32" t="s">
        <v>923</v>
      </c>
      <c r="C732" s="33">
        <v>100</v>
      </c>
      <c r="D732" s="33" t="s">
        <v>924</v>
      </c>
      <c r="E732" s="33">
        <v>100</v>
      </c>
      <c r="F732" s="33">
        <v>100</v>
      </c>
      <c r="G732" s="219">
        <v>3871.33</v>
      </c>
    </row>
    <row r="733" spans="1:8" s="14" customFormat="1" ht="22.9" hidden="1" customHeight="1">
      <c r="A733" s="34">
        <f t="shared" si="26"/>
        <v>700</v>
      </c>
      <c r="B733" s="32" t="s">
        <v>938</v>
      </c>
      <c r="C733" s="33">
        <v>100</v>
      </c>
      <c r="D733" s="33" t="s">
        <v>924</v>
      </c>
      <c r="E733" s="33">
        <v>100</v>
      </c>
      <c r="F733" s="33">
        <v>100</v>
      </c>
      <c r="G733" s="219">
        <v>9193.43</v>
      </c>
    </row>
    <row r="734" spans="1:8" s="14" customFormat="1" ht="19.149999999999999" hidden="1" customHeight="1">
      <c r="A734" s="34">
        <f t="shared" si="26"/>
        <v>701</v>
      </c>
      <c r="B734" s="32" t="s">
        <v>939</v>
      </c>
      <c r="C734" s="33">
        <v>100</v>
      </c>
      <c r="D734" s="33" t="s">
        <v>924</v>
      </c>
      <c r="E734" s="33">
        <v>100</v>
      </c>
      <c r="F734" s="33">
        <v>100</v>
      </c>
      <c r="G734" s="220">
        <v>8551.98</v>
      </c>
    </row>
    <row r="735" spans="1:8" s="14" customFormat="1" ht="22.9" hidden="1" customHeight="1">
      <c r="A735" s="34">
        <f t="shared" si="26"/>
        <v>702</v>
      </c>
      <c r="B735" s="217" t="s">
        <v>1508</v>
      </c>
      <c r="C735" s="34">
        <v>100</v>
      </c>
      <c r="D735" s="34" t="s">
        <v>1509</v>
      </c>
      <c r="E735" s="33">
        <v>100</v>
      </c>
      <c r="F735" s="33">
        <v>100</v>
      </c>
      <c r="G735" s="138">
        <v>19006.59</v>
      </c>
      <c r="H735" s="24"/>
    </row>
    <row r="736" spans="1:8" s="14" customFormat="1" ht="22.9" hidden="1" customHeight="1">
      <c r="A736" s="34">
        <f>A735+1</f>
        <v>703</v>
      </c>
      <c r="B736" s="208" t="s">
        <v>1510</v>
      </c>
      <c r="C736" s="209">
        <v>100</v>
      </c>
      <c r="D736" s="210" t="s">
        <v>1511</v>
      </c>
      <c r="E736" s="209">
        <v>100</v>
      </c>
      <c r="F736" s="209">
        <v>100</v>
      </c>
      <c r="G736" s="218">
        <v>26788.13</v>
      </c>
      <c r="H736" s="24"/>
    </row>
    <row r="737" spans="1:12" s="7" customFormat="1" ht="33" hidden="1" customHeight="1">
      <c r="A737" s="371" t="s">
        <v>1167</v>
      </c>
      <c r="B737" s="371"/>
      <c r="C737" s="371"/>
      <c r="D737" s="371"/>
      <c r="E737" s="371"/>
      <c r="F737" s="371"/>
      <c r="G737" s="372"/>
      <c r="H737" s="24"/>
      <c r="I737" s="14"/>
      <c r="J737" s="14"/>
      <c r="K737" s="14"/>
      <c r="L737" s="14"/>
    </row>
    <row r="738" spans="1:12" s="7" customFormat="1" ht="42.6" hidden="1" customHeight="1">
      <c r="A738" s="34">
        <f>A736+1</f>
        <v>704</v>
      </c>
      <c r="B738" s="153" t="s">
        <v>441</v>
      </c>
      <c r="C738" s="221">
        <v>100</v>
      </c>
      <c r="D738" s="145" t="s">
        <v>442</v>
      </c>
      <c r="E738" s="145">
        <v>3.3</v>
      </c>
      <c r="F738" s="145"/>
      <c r="G738" s="222">
        <v>35582.94</v>
      </c>
      <c r="H738" s="25"/>
      <c r="I738" s="19"/>
      <c r="J738" s="20"/>
      <c r="K738" s="21"/>
      <c r="L738" s="14"/>
    </row>
    <row r="739" spans="1:12" s="7" customFormat="1" ht="43.15" hidden="1" customHeight="1">
      <c r="A739" s="34">
        <f>A738+1</f>
        <v>705</v>
      </c>
      <c r="B739" s="153" t="s">
        <v>754</v>
      </c>
      <c r="C739" s="221">
        <v>100</v>
      </c>
      <c r="D739" s="145" t="s">
        <v>442</v>
      </c>
      <c r="E739" s="145">
        <v>0.3</v>
      </c>
      <c r="F739" s="145"/>
      <c r="G739" s="222">
        <v>5177.5339999999997</v>
      </c>
      <c r="H739" s="25"/>
      <c r="I739" s="19"/>
      <c r="J739" s="20"/>
      <c r="K739" s="21"/>
      <c r="L739" s="14"/>
    </row>
    <row r="740" spans="1:12" s="7" customFormat="1" ht="40.15" hidden="1" customHeight="1">
      <c r="A740" s="34">
        <f t="shared" ref="A740:A789" si="27">A739+1</f>
        <v>706</v>
      </c>
      <c r="B740" s="153" t="s">
        <v>443</v>
      </c>
      <c r="C740" s="221">
        <v>100</v>
      </c>
      <c r="D740" s="145" t="s">
        <v>442</v>
      </c>
      <c r="E740" s="145">
        <v>5</v>
      </c>
      <c r="F740" s="145"/>
      <c r="G740" s="222">
        <v>45725.525999999998</v>
      </c>
      <c r="H740" s="25"/>
      <c r="I740" s="19"/>
      <c r="J740" s="20"/>
      <c r="K740" s="21"/>
      <c r="L740" s="14"/>
    </row>
    <row r="741" spans="1:12" s="7" customFormat="1" ht="36" hidden="1" customHeight="1">
      <c r="A741" s="34">
        <f t="shared" si="27"/>
        <v>707</v>
      </c>
      <c r="B741" s="153" t="s">
        <v>444</v>
      </c>
      <c r="C741" s="221">
        <v>100</v>
      </c>
      <c r="D741" s="145" t="s">
        <v>442</v>
      </c>
      <c r="E741" s="145">
        <v>6.2</v>
      </c>
      <c r="F741" s="145"/>
      <c r="G741" s="222">
        <v>34433.050000000003</v>
      </c>
      <c r="H741" s="25"/>
      <c r="I741" s="19"/>
      <c r="J741" s="20"/>
      <c r="K741" s="21"/>
      <c r="L741" s="14"/>
    </row>
    <row r="742" spans="1:12" s="7" customFormat="1" ht="38.25" hidden="1">
      <c r="A742" s="34">
        <f t="shared" si="27"/>
        <v>708</v>
      </c>
      <c r="B742" s="153" t="s">
        <v>755</v>
      </c>
      <c r="C742" s="221">
        <v>100</v>
      </c>
      <c r="D742" s="145" t="s">
        <v>442</v>
      </c>
      <c r="E742" s="145">
        <v>1.3</v>
      </c>
      <c r="F742" s="145"/>
      <c r="G742" s="222">
        <v>30466.25</v>
      </c>
      <c r="H742" s="25"/>
      <c r="I742" s="19"/>
      <c r="J742" s="20"/>
      <c r="K742" s="21"/>
      <c r="L742" s="14"/>
    </row>
    <row r="743" spans="1:12" s="7" customFormat="1" ht="37.15" hidden="1" customHeight="1">
      <c r="A743" s="34">
        <f t="shared" si="27"/>
        <v>709</v>
      </c>
      <c r="B743" s="153" t="s">
        <v>445</v>
      </c>
      <c r="C743" s="221">
        <v>100</v>
      </c>
      <c r="D743" s="145" t="s">
        <v>442</v>
      </c>
      <c r="E743" s="145">
        <v>3.5</v>
      </c>
      <c r="F743" s="145"/>
      <c r="G743" s="222">
        <v>7298.84</v>
      </c>
      <c r="H743" s="25"/>
      <c r="I743" s="19"/>
      <c r="J743" s="20"/>
      <c r="K743" s="21"/>
      <c r="L743" s="14"/>
    </row>
    <row r="744" spans="1:12" s="7" customFormat="1" ht="35.450000000000003" hidden="1" customHeight="1">
      <c r="A744" s="34">
        <f t="shared" si="27"/>
        <v>710</v>
      </c>
      <c r="B744" s="153" t="s">
        <v>446</v>
      </c>
      <c r="C744" s="221">
        <v>100</v>
      </c>
      <c r="D744" s="145" t="s">
        <v>442</v>
      </c>
      <c r="E744" s="145">
        <v>0.3</v>
      </c>
      <c r="F744" s="145"/>
      <c r="G744" s="222">
        <v>22919.8</v>
      </c>
      <c r="H744" s="25"/>
      <c r="I744" s="19"/>
      <c r="J744" s="20"/>
      <c r="K744" s="21"/>
      <c r="L744" s="14"/>
    </row>
    <row r="745" spans="1:12" s="7" customFormat="1" ht="38.25" hidden="1">
      <c r="A745" s="34">
        <f t="shared" si="27"/>
        <v>711</v>
      </c>
      <c r="B745" s="153" t="s">
        <v>447</v>
      </c>
      <c r="C745" s="221">
        <v>100</v>
      </c>
      <c r="D745" s="145" t="s">
        <v>442</v>
      </c>
      <c r="E745" s="145">
        <v>2</v>
      </c>
      <c r="F745" s="145"/>
      <c r="G745" s="222">
        <v>52567.26</v>
      </c>
      <c r="H745" s="25"/>
      <c r="I745" s="19"/>
      <c r="J745" s="20"/>
      <c r="K745" s="21"/>
      <c r="L745" s="14"/>
    </row>
    <row r="746" spans="1:12" s="7" customFormat="1" ht="38.25" hidden="1">
      <c r="A746" s="34">
        <f t="shared" si="27"/>
        <v>712</v>
      </c>
      <c r="B746" s="153" t="s">
        <v>448</v>
      </c>
      <c r="C746" s="221">
        <v>100</v>
      </c>
      <c r="D746" s="145" t="s">
        <v>442</v>
      </c>
      <c r="E746" s="145">
        <v>10.7</v>
      </c>
      <c r="F746" s="145"/>
      <c r="G746" s="222">
        <v>16530.87</v>
      </c>
      <c r="H746" s="25"/>
      <c r="I746" s="19"/>
      <c r="J746" s="20"/>
      <c r="K746" s="21"/>
      <c r="L746" s="14"/>
    </row>
    <row r="747" spans="1:12" s="7" customFormat="1" ht="38.25" hidden="1">
      <c r="A747" s="34">
        <f t="shared" si="27"/>
        <v>713</v>
      </c>
      <c r="B747" s="223" t="s">
        <v>449</v>
      </c>
      <c r="C747" s="224">
        <v>100</v>
      </c>
      <c r="D747" s="225" t="s">
        <v>442</v>
      </c>
      <c r="E747" s="225">
        <v>2</v>
      </c>
      <c r="F747" s="225"/>
      <c r="G747" s="222">
        <v>62379</v>
      </c>
      <c r="H747" s="25"/>
      <c r="I747" s="19"/>
      <c r="J747" s="20"/>
      <c r="K747" s="21"/>
      <c r="L747" s="14"/>
    </row>
    <row r="748" spans="1:12" s="7" customFormat="1" ht="37.15" hidden="1" customHeight="1">
      <c r="A748" s="34">
        <f t="shared" si="27"/>
        <v>714</v>
      </c>
      <c r="B748" s="153" t="s">
        <v>450</v>
      </c>
      <c r="C748" s="221">
        <v>100</v>
      </c>
      <c r="D748" s="145" t="s">
        <v>442</v>
      </c>
      <c r="E748" s="145">
        <v>15.8</v>
      </c>
      <c r="F748" s="145"/>
      <c r="G748" s="222">
        <v>18927.400000000001</v>
      </c>
      <c r="H748" s="25"/>
      <c r="I748" s="19"/>
      <c r="J748" s="20"/>
      <c r="K748" s="21"/>
      <c r="L748" s="14"/>
    </row>
    <row r="749" spans="1:12" s="7" customFormat="1" ht="37.15" hidden="1" customHeight="1">
      <c r="A749" s="34">
        <f t="shared" si="27"/>
        <v>715</v>
      </c>
      <c r="B749" s="153" t="s">
        <v>756</v>
      </c>
      <c r="C749" s="221">
        <v>100</v>
      </c>
      <c r="D749" s="145" t="s">
        <v>442</v>
      </c>
      <c r="E749" s="145">
        <v>2.6</v>
      </c>
      <c r="F749" s="145"/>
      <c r="G749" s="222">
        <v>113611</v>
      </c>
      <c r="H749" s="25"/>
      <c r="I749" s="19"/>
      <c r="J749" s="20"/>
      <c r="K749" s="21"/>
      <c r="L749" s="14"/>
    </row>
    <row r="750" spans="1:12" s="7" customFormat="1" ht="39" hidden="1" customHeight="1">
      <c r="A750" s="34">
        <f t="shared" si="27"/>
        <v>716</v>
      </c>
      <c r="B750" s="153" t="s">
        <v>451</v>
      </c>
      <c r="C750" s="221">
        <v>100</v>
      </c>
      <c r="D750" s="145" t="s">
        <v>442</v>
      </c>
      <c r="E750" s="145">
        <v>23.1</v>
      </c>
      <c r="F750" s="145"/>
      <c r="G750" s="222">
        <v>47040</v>
      </c>
      <c r="H750" s="25"/>
      <c r="I750" s="19"/>
      <c r="J750" s="20"/>
      <c r="K750" s="21"/>
      <c r="L750" s="14"/>
    </row>
    <row r="751" spans="1:12" s="7" customFormat="1" ht="36" hidden="1" customHeight="1">
      <c r="A751" s="34">
        <f t="shared" si="27"/>
        <v>717</v>
      </c>
      <c r="B751" s="153" t="s">
        <v>757</v>
      </c>
      <c r="C751" s="221">
        <v>100</v>
      </c>
      <c r="D751" s="145" t="s">
        <v>442</v>
      </c>
      <c r="E751" s="145">
        <v>0.3</v>
      </c>
      <c r="F751" s="145"/>
      <c r="G751" s="222">
        <v>20561.96</v>
      </c>
      <c r="H751" s="25"/>
      <c r="I751" s="19"/>
      <c r="J751" s="20"/>
      <c r="K751" s="21"/>
      <c r="L751" s="14"/>
    </row>
    <row r="752" spans="1:12" s="7" customFormat="1" ht="39" hidden="1" customHeight="1">
      <c r="A752" s="34">
        <f t="shared" si="27"/>
        <v>718</v>
      </c>
      <c r="B752" s="153" t="s">
        <v>452</v>
      </c>
      <c r="C752" s="221">
        <v>100</v>
      </c>
      <c r="D752" s="145" t="s">
        <v>442</v>
      </c>
      <c r="E752" s="145">
        <v>4.8</v>
      </c>
      <c r="F752" s="145"/>
      <c r="G752" s="222">
        <v>19805.95</v>
      </c>
      <c r="H752" s="25"/>
      <c r="I752" s="19"/>
      <c r="J752" s="20"/>
      <c r="K752" s="21"/>
      <c r="L752" s="14"/>
    </row>
    <row r="753" spans="1:12" s="7" customFormat="1" ht="37.9" hidden="1" customHeight="1">
      <c r="A753" s="34">
        <f t="shared" si="27"/>
        <v>719</v>
      </c>
      <c r="B753" s="153" t="s">
        <v>758</v>
      </c>
      <c r="C753" s="221">
        <v>100</v>
      </c>
      <c r="D753" s="145" t="s">
        <v>442</v>
      </c>
      <c r="E753" s="145">
        <v>2.4</v>
      </c>
      <c r="F753" s="145"/>
      <c r="G753" s="222">
        <v>21662.063999999998</v>
      </c>
      <c r="H753" s="25"/>
      <c r="I753" s="19"/>
      <c r="J753" s="20"/>
      <c r="K753" s="21"/>
      <c r="L753" s="14"/>
    </row>
    <row r="754" spans="1:12" s="7" customFormat="1" ht="39" hidden="1" customHeight="1">
      <c r="A754" s="34">
        <f t="shared" si="27"/>
        <v>720</v>
      </c>
      <c r="B754" s="153" t="s">
        <v>453</v>
      </c>
      <c r="C754" s="221">
        <v>100</v>
      </c>
      <c r="D754" s="145" t="s">
        <v>442</v>
      </c>
      <c r="E754" s="145">
        <v>1.4</v>
      </c>
      <c r="F754" s="145"/>
      <c r="G754" s="222">
        <v>21850.2</v>
      </c>
      <c r="H754" s="25"/>
      <c r="I754" s="19"/>
      <c r="J754" s="20"/>
      <c r="K754" s="21"/>
      <c r="L754" s="14"/>
    </row>
    <row r="755" spans="1:12" s="7" customFormat="1" ht="40.9" hidden="1" customHeight="1">
      <c r="A755" s="34">
        <f t="shared" si="27"/>
        <v>721</v>
      </c>
      <c r="B755" s="153" t="s">
        <v>454</v>
      </c>
      <c r="C755" s="221">
        <v>100</v>
      </c>
      <c r="D755" s="145" t="s">
        <v>442</v>
      </c>
      <c r="E755" s="145">
        <v>1.9</v>
      </c>
      <c r="F755" s="145"/>
      <c r="G755" s="226">
        <v>44935.511839999999</v>
      </c>
      <c r="H755" s="25"/>
      <c r="I755" s="19"/>
      <c r="J755" s="20"/>
      <c r="K755" s="21"/>
      <c r="L755" s="14"/>
    </row>
    <row r="756" spans="1:12" s="7" customFormat="1" ht="38.450000000000003" hidden="1" customHeight="1">
      <c r="A756" s="34">
        <f t="shared" si="27"/>
        <v>722</v>
      </c>
      <c r="B756" s="153" t="s">
        <v>455</v>
      </c>
      <c r="C756" s="221">
        <v>100</v>
      </c>
      <c r="D756" s="145" t="s">
        <v>442</v>
      </c>
      <c r="E756" s="145">
        <v>2.4</v>
      </c>
      <c r="F756" s="145"/>
      <c r="G756" s="222">
        <v>13144.4</v>
      </c>
      <c r="H756" s="25"/>
      <c r="I756" s="19"/>
      <c r="J756" s="20"/>
      <c r="K756" s="21"/>
      <c r="L756" s="14"/>
    </row>
    <row r="757" spans="1:12" s="7" customFormat="1" ht="39" hidden="1" customHeight="1">
      <c r="A757" s="34">
        <f t="shared" si="27"/>
        <v>723</v>
      </c>
      <c r="B757" s="153" t="s">
        <v>456</v>
      </c>
      <c r="C757" s="221">
        <v>100</v>
      </c>
      <c r="D757" s="145" t="s">
        <v>442</v>
      </c>
      <c r="E757" s="145">
        <v>6.7</v>
      </c>
      <c r="F757" s="145"/>
      <c r="G757" s="222">
        <v>11499.805</v>
      </c>
      <c r="H757" s="25"/>
      <c r="I757" s="19"/>
      <c r="J757" s="20"/>
      <c r="K757" s="21"/>
      <c r="L757" s="14"/>
    </row>
    <row r="758" spans="1:12" s="7" customFormat="1" ht="40.15" hidden="1" customHeight="1">
      <c r="A758" s="34">
        <f t="shared" si="27"/>
        <v>724</v>
      </c>
      <c r="B758" s="153" t="s">
        <v>457</v>
      </c>
      <c r="C758" s="221">
        <v>100</v>
      </c>
      <c r="D758" s="145" t="s">
        <v>442</v>
      </c>
      <c r="E758" s="145">
        <v>0.9</v>
      </c>
      <c r="F758" s="145"/>
      <c r="G758" s="222">
        <v>19818.580000000002</v>
      </c>
      <c r="H758" s="25"/>
      <c r="I758" s="19"/>
      <c r="J758" s="20"/>
      <c r="K758" s="21"/>
      <c r="L758" s="14"/>
    </row>
    <row r="759" spans="1:12" s="7" customFormat="1" ht="40.15" hidden="1" customHeight="1">
      <c r="A759" s="34">
        <f t="shared" si="27"/>
        <v>725</v>
      </c>
      <c r="B759" s="153" t="s">
        <v>458</v>
      </c>
      <c r="C759" s="221">
        <v>100</v>
      </c>
      <c r="D759" s="145" t="s">
        <v>442</v>
      </c>
      <c r="E759" s="145">
        <v>1</v>
      </c>
      <c r="F759" s="145"/>
      <c r="G759" s="222">
        <v>14702.2</v>
      </c>
      <c r="H759" s="25"/>
      <c r="I759" s="19"/>
      <c r="J759" s="20"/>
      <c r="K759" s="21"/>
      <c r="L759" s="14"/>
    </row>
    <row r="760" spans="1:12" s="7" customFormat="1" ht="38.450000000000003" hidden="1" customHeight="1">
      <c r="A760" s="34">
        <f t="shared" si="27"/>
        <v>726</v>
      </c>
      <c r="B760" s="153" t="s">
        <v>759</v>
      </c>
      <c r="C760" s="221">
        <v>100</v>
      </c>
      <c r="D760" s="145" t="s">
        <v>442</v>
      </c>
      <c r="E760" s="145">
        <v>1.9</v>
      </c>
      <c r="F760" s="145"/>
      <c r="G760" s="222">
        <v>42502.3</v>
      </c>
      <c r="H760" s="25"/>
      <c r="I760" s="19"/>
      <c r="J760" s="20"/>
      <c r="K760" s="21"/>
      <c r="L760" s="14"/>
    </row>
    <row r="761" spans="1:12" s="7" customFormat="1" ht="40.15" hidden="1" customHeight="1">
      <c r="A761" s="34">
        <f t="shared" si="27"/>
        <v>727</v>
      </c>
      <c r="B761" s="153" t="s">
        <v>459</v>
      </c>
      <c r="C761" s="221">
        <v>100</v>
      </c>
      <c r="D761" s="145" t="s">
        <v>442</v>
      </c>
      <c r="E761" s="145">
        <v>1</v>
      </c>
      <c r="F761" s="145"/>
      <c r="G761" s="222">
        <v>34959.03</v>
      </c>
      <c r="H761" s="25"/>
      <c r="I761" s="19"/>
      <c r="J761" s="20"/>
      <c r="K761" s="21"/>
      <c r="L761" s="14"/>
    </row>
    <row r="762" spans="1:12" s="7" customFormat="1" ht="35.450000000000003" hidden="1" customHeight="1">
      <c r="A762" s="34">
        <f t="shared" si="27"/>
        <v>728</v>
      </c>
      <c r="B762" s="153" t="s">
        <v>460</v>
      </c>
      <c r="C762" s="221">
        <v>100</v>
      </c>
      <c r="D762" s="145" t="s">
        <v>442</v>
      </c>
      <c r="E762" s="145">
        <v>1.4</v>
      </c>
      <c r="F762" s="145"/>
      <c r="G762" s="222">
        <v>6482.5</v>
      </c>
      <c r="H762" s="25"/>
      <c r="I762" s="19"/>
      <c r="J762" s="20"/>
      <c r="K762" s="21"/>
      <c r="L762" s="14"/>
    </row>
    <row r="763" spans="1:12" s="7" customFormat="1" ht="43.15" hidden="1" customHeight="1">
      <c r="A763" s="34">
        <f t="shared" si="27"/>
        <v>729</v>
      </c>
      <c r="B763" s="153" t="s">
        <v>461</v>
      </c>
      <c r="C763" s="221">
        <v>100</v>
      </c>
      <c r="D763" s="145" t="s">
        <v>442</v>
      </c>
      <c r="E763" s="145">
        <v>2.6</v>
      </c>
      <c r="F763" s="145" t="s">
        <v>47</v>
      </c>
      <c r="G763" s="222">
        <v>16367.76</v>
      </c>
      <c r="H763" s="25"/>
      <c r="I763" s="19"/>
      <c r="J763" s="20"/>
      <c r="K763" s="21"/>
      <c r="L763" s="14"/>
    </row>
    <row r="764" spans="1:12" s="7" customFormat="1" ht="40.9" hidden="1" customHeight="1">
      <c r="A764" s="34">
        <f t="shared" si="27"/>
        <v>730</v>
      </c>
      <c r="B764" s="153" t="s">
        <v>462</v>
      </c>
      <c r="C764" s="221">
        <v>100</v>
      </c>
      <c r="D764" s="145" t="s">
        <v>463</v>
      </c>
      <c r="E764" s="145">
        <v>2.8</v>
      </c>
      <c r="F764" s="145" t="s">
        <v>47</v>
      </c>
      <c r="G764" s="222">
        <v>17450.18</v>
      </c>
      <c r="H764" s="25"/>
      <c r="I764" s="19"/>
      <c r="J764" s="20"/>
      <c r="K764" s="21"/>
      <c r="L764" s="14"/>
    </row>
    <row r="765" spans="1:12" s="7" customFormat="1" ht="38.25" hidden="1">
      <c r="A765" s="34">
        <f t="shared" si="27"/>
        <v>731</v>
      </c>
      <c r="B765" s="153" t="s">
        <v>464</v>
      </c>
      <c r="C765" s="221">
        <v>100</v>
      </c>
      <c r="D765" s="145" t="s">
        <v>463</v>
      </c>
      <c r="E765" s="145">
        <v>8.1</v>
      </c>
      <c r="F765" s="145"/>
      <c r="G765" s="222">
        <v>27126.46</v>
      </c>
      <c r="H765" s="25"/>
      <c r="I765" s="19"/>
      <c r="J765" s="20"/>
      <c r="K765" s="21"/>
      <c r="L765" s="14"/>
    </row>
    <row r="766" spans="1:12" s="7" customFormat="1" ht="38.25" hidden="1">
      <c r="A766" s="34">
        <f t="shared" si="27"/>
        <v>732</v>
      </c>
      <c r="B766" s="153" t="s">
        <v>465</v>
      </c>
      <c r="C766" s="221">
        <v>100</v>
      </c>
      <c r="D766" s="145" t="s">
        <v>463</v>
      </c>
      <c r="E766" s="145">
        <v>11.2</v>
      </c>
      <c r="F766" s="145"/>
      <c r="G766" s="222">
        <v>40867.889000000003</v>
      </c>
      <c r="H766" s="25"/>
      <c r="I766" s="19"/>
      <c r="J766" s="20"/>
      <c r="K766" s="21"/>
      <c r="L766" s="14"/>
    </row>
    <row r="767" spans="1:12" s="7" customFormat="1" ht="37.15" hidden="1" customHeight="1">
      <c r="A767" s="34">
        <f t="shared" si="27"/>
        <v>733</v>
      </c>
      <c r="B767" s="153" t="s">
        <v>466</v>
      </c>
      <c r="C767" s="221">
        <v>100</v>
      </c>
      <c r="D767" s="145" t="s">
        <v>463</v>
      </c>
      <c r="E767" s="145">
        <v>14.5</v>
      </c>
      <c r="F767" s="145" t="s">
        <v>47</v>
      </c>
      <c r="G767" s="222">
        <v>12198.53</v>
      </c>
      <c r="H767" s="25"/>
      <c r="I767" s="19"/>
      <c r="J767" s="20"/>
      <c r="K767" s="21"/>
      <c r="L767" s="14"/>
    </row>
    <row r="768" spans="1:12" s="7" customFormat="1" ht="40.15" hidden="1" customHeight="1">
      <c r="A768" s="34">
        <f t="shared" si="27"/>
        <v>734</v>
      </c>
      <c r="B768" s="153" t="s">
        <v>467</v>
      </c>
      <c r="C768" s="221">
        <v>100</v>
      </c>
      <c r="D768" s="145" t="s">
        <v>463</v>
      </c>
      <c r="E768" s="145">
        <v>5.7</v>
      </c>
      <c r="F768" s="145"/>
      <c r="G768" s="222">
        <v>29684.83</v>
      </c>
      <c r="H768" s="25"/>
      <c r="I768" s="19"/>
      <c r="J768" s="20"/>
      <c r="K768" s="21"/>
      <c r="L768" s="14"/>
    </row>
    <row r="769" spans="1:12" s="7" customFormat="1" ht="36" hidden="1" customHeight="1">
      <c r="A769" s="34">
        <f t="shared" si="27"/>
        <v>735</v>
      </c>
      <c r="B769" s="153" t="s">
        <v>468</v>
      </c>
      <c r="C769" s="221">
        <v>100</v>
      </c>
      <c r="D769" s="145" t="s">
        <v>463</v>
      </c>
      <c r="E769" s="145">
        <v>11.9</v>
      </c>
      <c r="F769" s="145" t="s">
        <v>47</v>
      </c>
      <c r="G769" s="222">
        <v>39899.75</v>
      </c>
      <c r="H769" s="25"/>
      <c r="I769" s="19"/>
      <c r="J769" s="20"/>
      <c r="K769" s="21"/>
      <c r="L769" s="14"/>
    </row>
    <row r="770" spans="1:12" s="7" customFormat="1" ht="39" hidden="1" customHeight="1">
      <c r="A770" s="34">
        <f t="shared" si="27"/>
        <v>736</v>
      </c>
      <c r="B770" s="153" t="s">
        <v>469</v>
      </c>
      <c r="C770" s="221">
        <v>100</v>
      </c>
      <c r="D770" s="145" t="s">
        <v>463</v>
      </c>
      <c r="E770" s="145">
        <v>13.6</v>
      </c>
      <c r="F770" s="145" t="s">
        <v>47</v>
      </c>
      <c r="G770" s="222">
        <v>9278.66</v>
      </c>
      <c r="H770" s="25"/>
      <c r="I770" s="19"/>
      <c r="J770" s="20"/>
      <c r="K770" s="21"/>
      <c r="L770" s="14"/>
    </row>
    <row r="771" spans="1:12" s="7" customFormat="1" ht="34.15" hidden="1" customHeight="1">
      <c r="A771" s="34">
        <f t="shared" si="27"/>
        <v>737</v>
      </c>
      <c r="B771" s="153" t="s">
        <v>470</v>
      </c>
      <c r="C771" s="221">
        <v>100</v>
      </c>
      <c r="D771" s="145" t="s">
        <v>463</v>
      </c>
      <c r="E771" s="145">
        <v>3.3</v>
      </c>
      <c r="F771" s="145"/>
      <c r="G771" s="222">
        <v>16908.990000000002</v>
      </c>
      <c r="H771" s="25"/>
      <c r="I771" s="19"/>
      <c r="J771" s="20"/>
      <c r="K771" s="21"/>
      <c r="L771" s="14"/>
    </row>
    <row r="772" spans="1:12" s="7" customFormat="1" ht="39" hidden="1" customHeight="1">
      <c r="A772" s="34">
        <f t="shared" si="27"/>
        <v>738</v>
      </c>
      <c r="B772" s="153" t="s">
        <v>471</v>
      </c>
      <c r="C772" s="221">
        <v>100</v>
      </c>
      <c r="D772" s="145" t="s">
        <v>463</v>
      </c>
      <c r="E772" s="145">
        <v>6.5</v>
      </c>
      <c r="F772" s="145"/>
      <c r="G772" s="222">
        <v>15164.8</v>
      </c>
      <c r="H772" s="25"/>
      <c r="I772" s="19"/>
      <c r="J772" s="20"/>
      <c r="K772" s="21"/>
      <c r="L772" s="14"/>
    </row>
    <row r="773" spans="1:12" s="7" customFormat="1" ht="36" hidden="1" customHeight="1">
      <c r="A773" s="34">
        <f t="shared" si="27"/>
        <v>739</v>
      </c>
      <c r="B773" s="153" t="s">
        <v>472</v>
      </c>
      <c r="C773" s="221">
        <v>100</v>
      </c>
      <c r="D773" s="145" t="s">
        <v>463</v>
      </c>
      <c r="E773" s="145">
        <v>6.2</v>
      </c>
      <c r="F773" s="145"/>
      <c r="G773" s="222">
        <v>7654.2</v>
      </c>
      <c r="H773" s="25"/>
      <c r="I773" s="19"/>
      <c r="J773" s="20"/>
      <c r="K773" s="21"/>
      <c r="L773" s="14"/>
    </row>
    <row r="774" spans="1:12" s="7" customFormat="1" ht="40.15" hidden="1" customHeight="1">
      <c r="A774" s="34">
        <f t="shared" si="27"/>
        <v>740</v>
      </c>
      <c r="B774" s="153" t="s">
        <v>473</v>
      </c>
      <c r="C774" s="221">
        <v>100</v>
      </c>
      <c r="D774" s="145" t="s">
        <v>463</v>
      </c>
      <c r="E774" s="145">
        <v>2.2999999999999998</v>
      </c>
      <c r="F774" s="145"/>
      <c r="G774" s="222">
        <v>8104.69</v>
      </c>
      <c r="H774" s="25"/>
      <c r="I774" s="19"/>
      <c r="J774" s="20"/>
      <c r="K774" s="21"/>
      <c r="L774" s="14"/>
    </row>
    <row r="775" spans="1:12" s="7" customFormat="1" ht="37.15" hidden="1" customHeight="1">
      <c r="A775" s="34">
        <f t="shared" si="27"/>
        <v>741</v>
      </c>
      <c r="B775" s="153" t="s">
        <v>474</v>
      </c>
      <c r="C775" s="221">
        <v>100</v>
      </c>
      <c r="D775" s="145" t="s">
        <v>463</v>
      </c>
      <c r="E775" s="145">
        <v>3.1</v>
      </c>
      <c r="F775" s="145"/>
      <c r="G775" s="222">
        <v>11927</v>
      </c>
      <c r="H775" s="25"/>
      <c r="I775" s="19"/>
      <c r="J775" s="20"/>
      <c r="K775" s="21"/>
      <c r="L775" s="14"/>
    </row>
    <row r="776" spans="1:12" s="7" customFormat="1" ht="37.9" hidden="1" customHeight="1">
      <c r="A776" s="34">
        <f t="shared" si="27"/>
        <v>742</v>
      </c>
      <c r="B776" s="153" t="s">
        <v>475</v>
      </c>
      <c r="C776" s="221">
        <v>100</v>
      </c>
      <c r="D776" s="145" t="s">
        <v>463</v>
      </c>
      <c r="E776" s="145">
        <v>5.5</v>
      </c>
      <c r="F776" s="145"/>
      <c r="G776" s="222">
        <v>12133.5</v>
      </c>
      <c r="H776" s="25"/>
      <c r="I776" s="19"/>
      <c r="J776" s="20"/>
      <c r="K776" s="21"/>
      <c r="L776" s="14"/>
    </row>
    <row r="777" spans="1:12" s="7" customFormat="1" ht="51.6" hidden="1" customHeight="1">
      <c r="A777" s="34">
        <f t="shared" si="27"/>
        <v>743</v>
      </c>
      <c r="B777" s="153" t="s">
        <v>476</v>
      </c>
      <c r="C777" s="221">
        <v>100</v>
      </c>
      <c r="D777" s="145" t="s">
        <v>111</v>
      </c>
      <c r="E777" s="145">
        <v>1000</v>
      </c>
      <c r="F777" s="145"/>
      <c r="G777" s="227">
        <v>48561.39</v>
      </c>
      <c r="H777" s="25"/>
      <c r="I777" s="19"/>
      <c r="J777" s="20"/>
      <c r="K777" s="21"/>
      <c r="L777" s="14"/>
    </row>
    <row r="778" spans="1:12" s="7" customFormat="1" ht="51" hidden="1" customHeight="1">
      <c r="A778" s="34">
        <f t="shared" si="27"/>
        <v>744</v>
      </c>
      <c r="B778" s="153" t="s">
        <v>760</v>
      </c>
      <c r="C778" s="221">
        <v>100</v>
      </c>
      <c r="D778" s="145" t="s">
        <v>111</v>
      </c>
      <c r="E778" s="145">
        <v>100</v>
      </c>
      <c r="F778" s="145"/>
      <c r="G778" s="222">
        <v>23065.200000000001</v>
      </c>
      <c r="H778" s="25"/>
      <c r="I778" s="19"/>
      <c r="J778" s="20"/>
      <c r="K778" s="21"/>
      <c r="L778" s="14"/>
    </row>
    <row r="779" spans="1:12" s="7" customFormat="1" ht="25.9" hidden="1" customHeight="1">
      <c r="A779" s="34">
        <f t="shared" si="27"/>
        <v>745</v>
      </c>
      <c r="B779" s="153" t="s">
        <v>761</v>
      </c>
      <c r="C779" s="221">
        <v>100</v>
      </c>
      <c r="D779" s="145" t="s">
        <v>477</v>
      </c>
      <c r="E779" s="145">
        <v>100</v>
      </c>
      <c r="F779" s="145">
        <v>100</v>
      </c>
      <c r="G779" s="228">
        <v>21832.3</v>
      </c>
      <c r="H779" s="25"/>
      <c r="I779" s="19"/>
      <c r="J779" s="20"/>
      <c r="K779" s="21"/>
      <c r="L779" s="14"/>
    </row>
    <row r="780" spans="1:12" s="7" customFormat="1" ht="24.6" hidden="1" customHeight="1">
      <c r="A780" s="34">
        <f t="shared" si="27"/>
        <v>746</v>
      </c>
      <c r="B780" s="153" t="s">
        <v>478</v>
      </c>
      <c r="C780" s="221">
        <v>100</v>
      </c>
      <c r="D780" s="145" t="s">
        <v>80</v>
      </c>
      <c r="E780" s="145">
        <v>100</v>
      </c>
      <c r="F780" s="145">
        <v>100</v>
      </c>
      <c r="G780" s="228">
        <v>5466.4</v>
      </c>
      <c r="H780" s="25"/>
      <c r="I780" s="19"/>
      <c r="J780" s="20"/>
      <c r="K780" s="21"/>
      <c r="L780" s="14"/>
    </row>
    <row r="781" spans="1:12" s="7" customFormat="1" ht="27.6" hidden="1" customHeight="1">
      <c r="A781" s="34">
        <f t="shared" si="27"/>
        <v>747</v>
      </c>
      <c r="B781" s="153" t="s">
        <v>762</v>
      </c>
      <c r="C781" s="221">
        <v>100</v>
      </c>
      <c r="D781" s="145" t="s">
        <v>81</v>
      </c>
      <c r="E781" s="145">
        <v>100</v>
      </c>
      <c r="F781" s="145">
        <v>100</v>
      </c>
      <c r="G781" s="228">
        <v>3577.12</v>
      </c>
      <c r="H781" s="25"/>
      <c r="I781" s="19"/>
      <c r="J781" s="20"/>
      <c r="K781" s="21"/>
      <c r="L781" s="14"/>
    </row>
    <row r="782" spans="1:12" s="7" customFormat="1" ht="25.15" hidden="1" customHeight="1">
      <c r="A782" s="34">
        <f t="shared" si="27"/>
        <v>748</v>
      </c>
      <c r="B782" s="153" t="s">
        <v>763</v>
      </c>
      <c r="C782" s="221">
        <v>100</v>
      </c>
      <c r="D782" s="145" t="s">
        <v>76</v>
      </c>
      <c r="E782" s="145">
        <v>100</v>
      </c>
      <c r="F782" s="145">
        <v>100</v>
      </c>
      <c r="G782" s="228">
        <v>6009.7</v>
      </c>
      <c r="H782" s="25"/>
      <c r="I782" s="19"/>
      <c r="J782" s="20"/>
      <c r="K782" s="21"/>
      <c r="L782" s="14"/>
    </row>
    <row r="783" spans="1:12" s="7" customFormat="1" ht="28.15" hidden="1" customHeight="1">
      <c r="A783" s="34">
        <f t="shared" si="27"/>
        <v>749</v>
      </c>
      <c r="B783" s="153" t="s">
        <v>764</v>
      </c>
      <c r="C783" s="221">
        <v>100</v>
      </c>
      <c r="D783" s="145" t="s">
        <v>76</v>
      </c>
      <c r="E783" s="145">
        <v>100</v>
      </c>
      <c r="F783" s="145">
        <v>100</v>
      </c>
      <c r="G783" s="229">
        <v>8183.5</v>
      </c>
      <c r="H783" s="25"/>
      <c r="I783" s="19"/>
      <c r="J783" s="20"/>
      <c r="K783" s="21"/>
      <c r="L783" s="14"/>
    </row>
    <row r="784" spans="1:12" s="7" customFormat="1" ht="28.15" hidden="1" customHeight="1">
      <c r="A784" s="34">
        <f t="shared" si="27"/>
        <v>750</v>
      </c>
      <c r="B784" s="153" t="s">
        <v>765</v>
      </c>
      <c r="C784" s="221">
        <v>100</v>
      </c>
      <c r="D784" s="145" t="s">
        <v>76</v>
      </c>
      <c r="E784" s="145">
        <v>100</v>
      </c>
      <c r="F784" s="145">
        <v>100</v>
      </c>
      <c r="G784" s="228">
        <v>9423.5</v>
      </c>
      <c r="H784" s="25"/>
      <c r="I784" s="19"/>
      <c r="J784" s="20"/>
      <c r="K784" s="21"/>
      <c r="L784" s="14"/>
    </row>
    <row r="785" spans="1:12" s="7" customFormat="1" ht="38.450000000000003" hidden="1" customHeight="1">
      <c r="A785" s="34">
        <f t="shared" si="27"/>
        <v>751</v>
      </c>
      <c r="B785" s="153" t="s">
        <v>825</v>
      </c>
      <c r="C785" s="145">
        <v>100</v>
      </c>
      <c r="D785" s="145" t="s">
        <v>824</v>
      </c>
      <c r="E785" s="145">
        <v>100</v>
      </c>
      <c r="F785" s="145">
        <v>100</v>
      </c>
      <c r="G785" s="230">
        <v>0</v>
      </c>
      <c r="H785" s="25"/>
      <c r="I785" s="19"/>
      <c r="J785" s="20"/>
      <c r="K785" s="21"/>
      <c r="L785" s="14"/>
    </row>
    <row r="786" spans="1:12" s="7" customFormat="1" ht="37.9" hidden="1" customHeight="1">
      <c r="A786" s="34">
        <f t="shared" si="27"/>
        <v>752</v>
      </c>
      <c r="B786" s="153" t="s">
        <v>828</v>
      </c>
      <c r="C786" s="145">
        <v>100</v>
      </c>
      <c r="D786" s="145" t="s">
        <v>826</v>
      </c>
      <c r="E786" s="145">
        <v>100</v>
      </c>
      <c r="F786" s="145">
        <v>100</v>
      </c>
      <c r="G786" s="230">
        <v>0</v>
      </c>
      <c r="H786" s="25"/>
      <c r="I786" s="19"/>
      <c r="J786" s="20"/>
      <c r="K786" s="21"/>
      <c r="L786" s="14"/>
    </row>
    <row r="787" spans="1:12" s="7" customFormat="1" ht="37.9" hidden="1" customHeight="1">
      <c r="A787" s="34">
        <f t="shared" si="27"/>
        <v>753</v>
      </c>
      <c r="B787" s="153" t="s">
        <v>829</v>
      </c>
      <c r="C787" s="145">
        <v>100</v>
      </c>
      <c r="D787" s="145" t="s">
        <v>827</v>
      </c>
      <c r="E787" s="145">
        <v>100</v>
      </c>
      <c r="F787" s="145">
        <v>100</v>
      </c>
      <c r="G787" s="230">
        <v>0</v>
      </c>
      <c r="H787" s="25"/>
      <c r="I787" s="19"/>
      <c r="J787" s="20"/>
      <c r="K787" s="21"/>
      <c r="L787" s="14"/>
    </row>
    <row r="788" spans="1:12" s="7" customFormat="1" ht="34.9" hidden="1" customHeight="1">
      <c r="A788" s="34">
        <f t="shared" si="27"/>
        <v>754</v>
      </c>
      <c r="B788" s="153" t="s">
        <v>830</v>
      </c>
      <c r="C788" s="145">
        <v>100</v>
      </c>
      <c r="D788" s="145" t="s">
        <v>826</v>
      </c>
      <c r="E788" s="145">
        <v>100</v>
      </c>
      <c r="F788" s="145">
        <v>100</v>
      </c>
      <c r="G788" s="230">
        <v>0</v>
      </c>
      <c r="H788" s="26"/>
      <c r="I788" s="22"/>
      <c r="J788" s="23"/>
      <c r="K788" s="23"/>
      <c r="L788" s="14"/>
    </row>
    <row r="789" spans="1:12" s="7" customFormat="1" ht="37.15" hidden="1" customHeight="1">
      <c r="A789" s="34">
        <f t="shared" si="27"/>
        <v>755</v>
      </c>
      <c r="B789" s="153" t="s">
        <v>831</v>
      </c>
      <c r="C789" s="145">
        <v>100</v>
      </c>
      <c r="D789" s="145" t="s">
        <v>826</v>
      </c>
      <c r="E789" s="145">
        <v>100</v>
      </c>
      <c r="F789" s="145">
        <v>100</v>
      </c>
      <c r="G789" s="230">
        <v>0</v>
      </c>
      <c r="H789" s="26"/>
      <c r="I789" s="22"/>
      <c r="J789" s="23"/>
      <c r="K789" s="23"/>
      <c r="L789" s="14"/>
    </row>
    <row r="790" spans="1:12" s="7" customFormat="1" ht="33" hidden="1" customHeight="1">
      <c r="A790" s="375" t="s">
        <v>1168</v>
      </c>
      <c r="B790" s="376"/>
      <c r="C790" s="376"/>
      <c r="D790" s="376"/>
      <c r="E790" s="376"/>
      <c r="F790" s="376"/>
      <c r="G790" s="377"/>
      <c r="H790" s="24"/>
      <c r="I790" s="14"/>
      <c r="J790" s="14"/>
      <c r="K790" s="14"/>
      <c r="L790" s="14"/>
    </row>
    <row r="791" spans="1:12" s="7" customFormat="1" ht="37.9" hidden="1" customHeight="1">
      <c r="A791" s="34">
        <f>A789+1</f>
        <v>756</v>
      </c>
      <c r="B791" s="32" t="s">
        <v>1169</v>
      </c>
      <c r="C791" s="231">
        <v>100</v>
      </c>
      <c r="D791" s="33" t="s">
        <v>327</v>
      </c>
      <c r="E791" s="33">
        <v>100</v>
      </c>
      <c r="F791" s="33" t="s">
        <v>47</v>
      </c>
      <c r="G791" s="220">
        <v>10685.8</v>
      </c>
      <c r="H791" s="24"/>
      <c r="I791" s="14"/>
      <c r="J791" s="14"/>
      <c r="K791" s="14"/>
      <c r="L791" s="14"/>
    </row>
    <row r="792" spans="1:12" s="7" customFormat="1" ht="48.6" hidden="1" customHeight="1">
      <c r="A792" s="34">
        <f>A791+1</f>
        <v>757</v>
      </c>
      <c r="B792" s="32" t="s">
        <v>1170</v>
      </c>
      <c r="C792" s="231">
        <v>100</v>
      </c>
      <c r="D792" s="33" t="s">
        <v>128</v>
      </c>
      <c r="E792" s="33">
        <v>74.650000000000006</v>
      </c>
      <c r="F792" s="33" t="s">
        <v>47</v>
      </c>
      <c r="G792" s="220">
        <v>8823.2999999999993</v>
      </c>
      <c r="H792" s="24"/>
      <c r="I792" s="14"/>
      <c r="J792" s="14"/>
      <c r="K792" s="14"/>
      <c r="L792" s="14"/>
    </row>
    <row r="793" spans="1:12" s="7" customFormat="1" ht="51" hidden="1" customHeight="1">
      <c r="A793" s="34">
        <f t="shared" ref="A793:A809" si="28">A792+1</f>
        <v>758</v>
      </c>
      <c r="B793" s="32" t="s">
        <v>1171</v>
      </c>
      <c r="C793" s="231">
        <v>100</v>
      </c>
      <c r="D793" s="33" t="s">
        <v>328</v>
      </c>
      <c r="E793" s="33">
        <v>100</v>
      </c>
      <c r="F793" s="33" t="s">
        <v>47</v>
      </c>
      <c r="G793" s="220">
        <v>7033.5</v>
      </c>
      <c r="H793" s="24"/>
      <c r="I793" s="14"/>
      <c r="J793" s="14"/>
      <c r="K793" s="14"/>
      <c r="L793" s="14"/>
    </row>
    <row r="794" spans="1:12" s="7" customFormat="1" ht="64.150000000000006" hidden="1" customHeight="1">
      <c r="A794" s="34">
        <f t="shared" si="28"/>
        <v>759</v>
      </c>
      <c r="B794" s="32" t="s">
        <v>1172</v>
      </c>
      <c r="C794" s="231">
        <v>100</v>
      </c>
      <c r="D794" s="33" t="s">
        <v>329</v>
      </c>
      <c r="E794" s="33">
        <v>10.56</v>
      </c>
      <c r="F794" s="33" t="s">
        <v>47</v>
      </c>
      <c r="G794" s="220">
        <v>16065.3</v>
      </c>
      <c r="H794" s="24"/>
      <c r="I794" s="14"/>
      <c r="J794" s="14"/>
      <c r="K794" s="14"/>
      <c r="L794" s="14"/>
    </row>
    <row r="795" spans="1:12" s="7" customFormat="1" ht="50.45" hidden="1" customHeight="1">
      <c r="A795" s="34">
        <f t="shared" si="28"/>
        <v>760</v>
      </c>
      <c r="B795" s="32" t="s">
        <v>1173</v>
      </c>
      <c r="C795" s="231">
        <v>100</v>
      </c>
      <c r="D795" s="33" t="s">
        <v>329</v>
      </c>
      <c r="E795" s="33">
        <v>14.76</v>
      </c>
      <c r="F795" s="33" t="s">
        <v>47</v>
      </c>
      <c r="G795" s="220">
        <v>9270.7000000000007</v>
      </c>
      <c r="H795" s="24"/>
      <c r="I795" s="14"/>
      <c r="J795" s="14"/>
      <c r="K795" s="14"/>
      <c r="L795" s="14"/>
    </row>
    <row r="796" spans="1:12" s="7" customFormat="1" ht="51.6" hidden="1" customHeight="1">
      <c r="A796" s="34">
        <f t="shared" si="28"/>
        <v>761</v>
      </c>
      <c r="B796" s="32" t="s">
        <v>1174</v>
      </c>
      <c r="C796" s="231">
        <v>100</v>
      </c>
      <c r="D796" s="33" t="s">
        <v>329</v>
      </c>
      <c r="E796" s="33">
        <v>33.549999999999997</v>
      </c>
      <c r="F796" s="33" t="s">
        <v>47</v>
      </c>
      <c r="G796" s="219">
        <v>12282.9</v>
      </c>
      <c r="H796" s="24"/>
      <c r="I796" s="14"/>
      <c r="J796" s="14"/>
      <c r="K796" s="14"/>
      <c r="L796" s="14"/>
    </row>
    <row r="797" spans="1:12" s="7" customFormat="1" ht="52.15" hidden="1" customHeight="1">
      <c r="A797" s="34">
        <f t="shared" si="28"/>
        <v>762</v>
      </c>
      <c r="B797" s="32" t="s">
        <v>1175</v>
      </c>
      <c r="C797" s="231">
        <v>100</v>
      </c>
      <c r="D797" s="33" t="s">
        <v>329</v>
      </c>
      <c r="E797" s="33">
        <v>14.93</v>
      </c>
      <c r="F797" s="33" t="s">
        <v>47</v>
      </c>
      <c r="G797" s="219">
        <v>28556.1</v>
      </c>
      <c r="H797" s="24"/>
      <c r="I797" s="14"/>
      <c r="J797" s="14"/>
      <c r="K797" s="14"/>
      <c r="L797" s="14"/>
    </row>
    <row r="798" spans="1:12" s="7" customFormat="1" ht="51.6" hidden="1" customHeight="1">
      <c r="A798" s="34">
        <f t="shared" si="28"/>
        <v>763</v>
      </c>
      <c r="B798" s="32" t="s">
        <v>1176</v>
      </c>
      <c r="C798" s="231">
        <v>100</v>
      </c>
      <c r="D798" s="33" t="s">
        <v>329</v>
      </c>
      <c r="E798" s="33">
        <v>60.62</v>
      </c>
      <c r="F798" s="33" t="s">
        <v>47</v>
      </c>
      <c r="G798" s="219">
        <v>59563.7</v>
      </c>
    </row>
    <row r="799" spans="1:12" s="7" customFormat="1" ht="51" hidden="1" customHeight="1">
      <c r="A799" s="34">
        <f t="shared" si="28"/>
        <v>764</v>
      </c>
      <c r="B799" s="32" t="s">
        <v>1177</v>
      </c>
      <c r="C799" s="231">
        <v>100</v>
      </c>
      <c r="D799" s="33" t="s">
        <v>120</v>
      </c>
      <c r="E799" s="33">
        <v>35.770000000000003</v>
      </c>
      <c r="F799" s="33" t="s">
        <v>47</v>
      </c>
      <c r="G799" s="219">
        <v>9358.4</v>
      </c>
    </row>
    <row r="800" spans="1:12" s="7" customFormat="1" ht="48" hidden="1" customHeight="1">
      <c r="A800" s="34">
        <f t="shared" si="28"/>
        <v>765</v>
      </c>
      <c r="B800" s="32" t="s">
        <v>1178</v>
      </c>
      <c r="C800" s="231">
        <v>100</v>
      </c>
      <c r="D800" s="33" t="s">
        <v>120</v>
      </c>
      <c r="E800" s="33">
        <v>16.97</v>
      </c>
      <c r="F800" s="33" t="s">
        <v>47</v>
      </c>
      <c r="G800" s="219">
        <v>6656.8</v>
      </c>
    </row>
    <row r="801" spans="1:7" s="7" customFormat="1" ht="49.9" hidden="1" customHeight="1">
      <c r="A801" s="34">
        <f t="shared" si="28"/>
        <v>766</v>
      </c>
      <c r="B801" s="32" t="s">
        <v>1179</v>
      </c>
      <c r="C801" s="231">
        <v>100</v>
      </c>
      <c r="D801" s="33" t="s">
        <v>120</v>
      </c>
      <c r="E801" s="33">
        <v>19.27</v>
      </c>
      <c r="F801" s="33" t="s">
        <v>47</v>
      </c>
      <c r="G801" s="219">
        <v>8057.1</v>
      </c>
    </row>
    <row r="802" spans="1:7" s="7" customFormat="1" ht="38.25" hidden="1">
      <c r="A802" s="34">
        <f t="shared" si="28"/>
        <v>767</v>
      </c>
      <c r="B802" s="32" t="s">
        <v>1180</v>
      </c>
      <c r="C802" s="231">
        <v>100</v>
      </c>
      <c r="D802" s="33" t="s">
        <v>120</v>
      </c>
      <c r="E802" s="33">
        <v>28</v>
      </c>
      <c r="F802" s="33" t="s">
        <v>47</v>
      </c>
      <c r="G802" s="219">
        <v>11659.8</v>
      </c>
    </row>
    <row r="803" spans="1:7" s="7" customFormat="1" ht="48.6" hidden="1" customHeight="1">
      <c r="A803" s="34">
        <f t="shared" si="28"/>
        <v>768</v>
      </c>
      <c r="B803" s="32" t="s">
        <v>1181</v>
      </c>
      <c r="C803" s="231">
        <v>100</v>
      </c>
      <c r="D803" s="33" t="s">
        <v>128</v>
      </c>
      <c r="E803" s="33">
        <v>25.35</v>
      </c>
      <c r="F803" s="33" t="s">
        <v>47</v>
      </c>
      <c r="G803" s="219">
        <v>3758.8</v>
      </c>
    </row>
    <row r="804" spans="1:7" s="7" customFormat="1" ht="50.45" hidden="1" customHeight="1">
      <c r="A804" s="34">
        <f t="shared" si="28"/>
        <v>769</v>
      </c>
      <c r="B804" s="32" t="s">
        <v>1182</v>
      </c>
      <c r="C804" s="231">
        <v>100</v>
      </c>
      <c r="D804" s="33" t="s">
        <v>329</v>
      </c>
      <c r="E804" s="33">
        <v>13.91</v>
      </c>
      <c r="F804" s="33" t="s">
        <v>47</v>
      </c>
      <c r="G804" s="219">
        <v>24394.3</v>
      </c>
    </row>
    <row r="805" spans="1:7" s="7" customFormat="1" ht="51.6" hidden="1" customHeight="1">
      <c r="A805" s="34">
        <f t="shared" si="28"/>
        <v>770</v>
      </c>
      <c r="B805" s="32" t="s">
        <v>1183</v>
      </c>
      <c r="C805" s="231">
        <v>100</v>
      </c>
      <c r="D805" s="33" t="s">
        <v>329</v>
      </c>
      <c r="E805" s="33">
        <v>36.270000000000003</v>
      </c>
      <c r="F805" s="33" t="s">
        <v>47</v>
      </c>
      <c r="G805" s="219">
        <v>12469.1</v>
      </c>
    </row>
    <row r="806" spans="1:7" s="7" customFormat="1" ht="48.6" hidden="1" customHeight="1">
      <c r="A806" s="34">
        <f t="shared" si="28"/>
        <v>771</v>
      </c>
      <c r="B806" s="32" t="s">
        <v>1184</v>
      </c>
      <c r="C806" s="231">
        <v>100</v>
      </c>
      <c r="D806" s="33" t="s">
        <v>329</v>
      </c>
      <c r="E806" s="33">
        <v>44.19</v>
      </c>
      <c r="F806" s="33" t="s">
        <v>47</v>
      </c>
      <c r="G806" s="219">
        <v>11366.2</v>
      </c>
    </row>
    <row r="807" spans="1:7" s="7" customFormat="1" ht="49.9" hidden="1" customHeight="1">
      <c r="A807" s="34">
        <f t="shared" si="28"/>
        <v>772</v>
      </c>
      <c r="B807" s="32" t="s">
        <v>1185</v>
      </c>
      <c r="C807" s="231">
        <v>100</v>
      </c>
      <c r="D807" s="33" t="s">
        <v>324</v>
      </c>
      <c r="E807" s="33">
        <v>0</v>
      </c>
      <c r="F807" s="33">
        <v>3.54</v>
      </c>
      <c r="G807" s="219">
        <v>0</v>
      </c>
    </row>
    <row r="808" spans="1:7" s="7" customFormat="1" ht="39.6" hidden="1" customHeight="1">
      <c r="A808" s="34">
        <f t="shared" si="28"/>
        <v>773</v>
      </c>
      <c r="B808" s="32" t="s">
        <v>1186</v>
      </c>
      <c r="C808" s="231">
        <v>100</v>
      </c>
      <c r="D808" s="33" t="s">
        <v>325</v>
      </c>
      <c r="E808" s="33">
        <v>0</v>
      </c>
      <c r="F808" s="33">
        <v>13.82</v>
      </c>
      <c r="G808" s="219">
        <v>0</v>
      </c>
    </row>
    <row r="809" spans="1:7" s="7" customFormat="1" ht="38.450000000000003" hidden="1" customHeight="1">
      <c r="A809" s="34">
        <f t="shared" si="28"/>
        <v>774</v>
      </c>
      <c r="B809" s="32" t="s">
        <v>1187</v>
      </c>
      <c r="C809" s="231">
        <v>100</v>
      </c>
      <c r="D809" s="33" t="s">
        <v>326</v>
      </c>
      <c r="E809" s="33">
        <v>0</v>
      </c>
      <c r="F809" s="33">
        <v>82.65</v>
      </c>
      <c r="G809" s="219">
        <v>0</v>
      </c>
    </row>
    <row r="810" spans="1:7" s="7" customFormat="1" ht="33" hidden="1" customHeight="1">
      <c r="A810" s="371" t="s">
        <v>1188</v>
      </c>
      <c r="B810" s="371"/>
      <c r="C810" s="371"/>
      <c r="D810" s="371"/>
      <c r="E810" s="371"/>
      <c r="F810" s="371"/>
      <c r="G810" s="371"/>
    </row>
    <row r="811" spans="1:7" s="7" customFormat="1" ht="39.6" hidden="1" customHeight="1">
      <c r="A811" s="34">
        <f>A809+1</f>
        <v>775</v>
      </c>
      <c r="B811" s="215" t="s">
        <v>60</v>
      </c>
      <c r="C811" s="210">
        <v>100</v>
      </c>
      <c r="D811" s="210" t="s">
        <v>61</v>
      </c>
      <c r="E811" s="210">
        <v>33.299999999999997</v>
      </c>
      <c r="F811" s="210">
        <v>0</v>
      </c>
      <c r="G811" s="216">
        <v>0</v>
      </c>
    </row>
    <row r="812" spans="1:7" s="7" customFormat="1" ht="55.15" hidden="1" customHeight="1">
      <c r="A812" s="34">
        <f>A811+1</f>
        <v>776</v>
      </c>
      <c r="B812" s="223" t="s">
        <v>62</v>
      </c>
      <c r="C812" s="225">
        <v>100</v>
      </c>
      <c r="D812" s="225" t="s">
        <v>63</v>
      </c>
      <c r="E812" s="225">
        <v>100</v>
      </c>
      <c r="F812" s="225">
        <v>0</v>
      </c>
      <c r="G812" s="232">
        <v>0</v>
      </c>
    </row>
    <row r="813" spans="1:7" s="7" customFormat="1" ht="37.15" hidden="1" customHeight="1">
      <c r="A813" s="34">
        <f t="shared" ref="A813:A824" si="29">A812+1</f>
        <v>777</v>
      </c>
      <c r="B813" s="215" t="s">
        <v>766</v>
      </c>
      <c r="C813" s="210">
        <v>100</v>
      </c>
      <c r="D813" s="210" t="s">
        <v>64</v>
      </c>
      <c r="E813" s="210">
        <v>18.600000000000001</v>
      </c>
      <c r="F813" s="210">
        <v>0</v>
      </c>
      <c r="G813" s="219">
        <v>42706.19</v>
      </c>
    </row>
    <row r="814" spans="1:7" s="7" customFormat="1" ht="38.25" hidden="1">
      <c r="A814" s="34">
        <f t="shared" si="29"/>
        <v>778</v>
      </c>
      <c r="B814" s="215" t="s">
        <v>767</v>
      </c>
      <c r="C814" s="210">
        <v>100</v>
      </c>
      <c r="D814" s="210" t="s">
        <v>64</v>
      </c>
      <c r="E814" s="210">
        <v>8.4</v>
      </c>
      <c r="F814" s="210">
        <v>0</v>
      </c>
      <c r="G814" s="219">
        <v>18693.98</v>
      </c>
    </row>
    <row r="815" spans="1:7" s="7" customFormat="1" ht="35.450000000000003" hidden="1" customHeight="1">
      <c r="A815" s="34">
        <f t="shared" si="29"/>
        <v>779</v>
      </c>
      <c r="B815" s="215" t="s">
        <v>768</v>
      </c>
      <c r="C815" s="210">
        <v>100</v>
      </c>
      <c r="D815" s="210" t="s">
        <v>65</v>
      </c>
      <c r="E815" s="210">
        <v>13.9</v>
      </c>
      <c r="F815" s="210">
        <v>0</v>
      </c>
      <c r="G815" s="219">
        <v>18026.71</v>
      </c>
    </row>
    <row r="816" spans="1:7" s="7" customFormat="1" ht="39" hidden="1" customHeight="1">
      <c r="A816" s="34">
        <f t="shared" si="29"/>
        <v>780</v>
      </c>
      <c r="B816" s="215" t="s">
        <v>769</v>
      </c>
      <c r="C816" s="210">
        <v>100</v>
      </c>
      <c r="D816" s="210" t="s">
        <v>64</v>
      </c>
      <c r="E816" s="210">
        <v>13</v>
      </c>
      <c r="F816" s="210">
        <v>0</v>
      </c>
      <c r="G816" s="219">
        <v>30611.4</v>
      </c>
    </row>
    <row r="817" spans="1:7" s="7" customFormat="1" ht="38.450000000000003" hidden="1" customHeight="1">
      <c r="A817" s="34">
        <f t="shared" si="29"/>
        <v>781</v>
      </c>
      <c r="B817" s="215" t="s">
        <v>770</v>
      </c>
      <c r="C817" s="210">
        <v>100</v>
      </c>
      <c r="D817" s="210" t="s">
        <v>339</v>
      </c>
      <c r="E817" s="210">
        <v>16.100000000000001</v>
      </c>
      <c r="F817" s="210">
        <v>0</v>
      </c>
      <c r="G817" s="219">
        <v>25220.53</v>
      </c>
    </row>
    <row r="818" spans="1:7" s="7" customFormat="1" ht="47.45" hidden="1" customHeight="1">
      <c r="A818" s="34">
        <f t="shared" si="29"/>
        <v>782</v>
      </c>
      <c r="B818" s="215" t="s">
        <v>1512</v>
      </c>
      <c r="C818" s="210">
        <v>100</v>
      </c>
      <c r="D818" s="210" t="s">
        <v>771</v>
      </c>
      <c r="E818" s="210">
        <v>5.5</v>
      </c>
      <c r="F818" s="210">
        <v>0</v>
      </c>
      <c r="G818" s="219">
        <v>5344.98</v>
      </c>
    </row>
    <row r="819" spans="1:7" s="7" customFormat="1" ht="34.9" hidden="1" customHeight="1">
      <c r="A819" s="34">
        <f t="shared" si="29"/>
        <v>783</v>
      </c>
      <c r="B819" s="215" t="s">
        <v>772</v>
      </c>
      <c r="C819" s="210">
        <v>100</v>
      </c>
      <c r="D819" s="210" t="s">
        <v>339</v>
      </c>
      <c r="E819" s="210">
        <v>24.5</v>
      </c>
      <c r="F819" s="210">
        <v>0</v>
      </c>
      <c r="G819" s="219">
        <v>27198.2</v>
      </c>
    </row>
    <row r="820" spans="1:7" s="7" customFormat="1" ht="41.45" hidden="1" customHeight="1">
      <c r="A820" s="34">
        <f t="shared" si="29"/>
        <v>784</v>
      </c>
      <c r="B820" s="215" t="s">
        <v>773</v>
      </c>
      <c r="C820" s="210">
        <v>100</v>
      </c>
      <c r="D820" s="210" t="s">
        <v>67</v>
      </c>
      <c r="E820" s="210">
        <v>100</v>
      </c>
      <c r="F820" s="210">
        <v>0</v>
      </c>
      <c r="G820" s="219">
        <v>34871.269999999997</v>
      </c>
    </row>
    <row r="821" spans="1:7" s="7" customFormat="1" ht="38.450000000000003" hidden="1" customHeight="1">
      <c r="A821" s="34">
        <f t="shared" si="29"/>
        <v>785</v>
      </c>
      <c r="B821" s="215" t="s">
        <v>1189</v>
      </c>
      <c r="C821" s="210">
        <v>100</v>
      </c>
      <c r="D821" s="210" t="s">
        <v>66</v>
      </c>
      <c r="E821" s="210">
        <v>100</v>
      </c>
      <c r="F821" s="210">
        <v>0</v>
      </c>
      <c r="G821" s="219">
        <v>20127.099999999999</v>
      </c>
    </row>
    <row r="822" spans="1:7" s="7" customFormat="1" ht="39" hidden="1" customHeight="1">
      <c r="A822" s="34">
        <f t="shared" si="29"/>
        <v>786</v>
      </c>
      <c r="B822" s="215" t="s">
        <v>774</v>
      </c>
      <c r="C822" s="210">
        <v>100</v>
      </c>
      <c r="D822" s="210" t="s">
        <v>775</v>
      </c>
      <c r="E822" s="210">
        <v>100</v>
      </c>
      <c r="F822" s="210">
        <v>0</v>
      </c>
      <c r="G822" s="219">
        <v>3390.1</v>
      </c>
    </row>
    <row r="823" spans="1:7" s="7" customFormat="1" ht="45.6" hidden="1" customHeight="1">
      <c r="A823" s="34">
        <f t="shared" si="29"/>
        <v>787</v>
      </c>
      <c r="B823" s="215" t="s">
        <v>776</v>
      </c>
      <c r="C823" s="210">
        <v>100</v>
      </c>
      <c r="D823" s="210" t="s">
        <v>67</v>
      </c>
      <c r="E823" s="210">
        <v>100</v>
      </c>
      <c r="F823" s="210">
        <v>0</v>
      </c>
      <c r="G823" s="219">
        <v>13957.14</v>
      </c>
    </row>
    <row r="824" spans="1:7" s="7" customFormat="1" ht="39" hidden="1" customHeight="1">
      <c r="A824" s="34">
        <f t="shared" si="29"/>
        <v>788</v>
      </c>
      <c r="B824" s="215" t="s">
        <v>777</v>
      </c>
      <c r="C824" s="210">
        <v>100</v>
      </c>
      <c r="D824" s="210" t="s">
        <v>778</v>
      </c>
      <c r="E824" s="210">
        <v>100</v>
      </c>
      <c r="F824" s="210">
        <v>0</v>
      </c>
      <c r="G824" s="219">
        <v>8595.7000000000007</v>
      </c>
    </row>
    <row r="825" spans="1:7" s="7" customFormat="1" ht="41.45" hidden="1" customHeight="1">
      <c r="A825" s="34">
        <f>A824+1</f>
        <v>789</v>
      </c>
      <c r="B825" s="153" t="s">
        <v>1191</v>
      </c>
      <c r="C825" s="3">
        <v>100</v>
      </c>
      <c r="D825" s="145" t="s">
        <v>1190</v>
      </c>
      <c r="E825" s="3">
        <v>100</v>
      </c>
      <c r="F825" s="3">
        <v>0</v>
      </c>
      <c r="G825" s="147">
        <v>612.79999999999995</v>
      </c>
    </row>
    <row r="826" spans="1:7" s="7" customFormat="1" ht="33.6" hidden="1" customHeight="1">
      <c r="A826" s="372" t="s">
        <v>1192</v>
      </c>
      <c r="B826" s="373"/>
      <c r="C826" s="373"/>
      <c r="D826" s="373"/>
      <c r="E826" s="373"/>
      <c r="F826" s="373"/>
      <c r="G826" s="374"/>
    </row>
    <row r="827" spans="1:7" s="7" customFormat="1" ht="50.45" hidden="1" customHeight="1">
      <c r="A827" s="34">
        <f>A825+1</f>
        <v>790</v>
      </c>
      <c r="B827" s="233" t="s">
        <v>925</v>
      </c>
      <c r="C827" s="234">
        <v>100</v>
      </c>
      <c r="D827" s="234" t="s">
        <v>927</v>
      </c>
      <c r="E827" s="234">
        <v>34.5</v>
      </c>
      <c r="F827" s="234">
        <v>100</v>
      </c>
      <c r="G827" s="235">
        <v>46909.8</v>
      </c>
    </row>
    <row r="828" spans="1:7" s="7" customFormat="1" ht="47.45" hidden="1" customHeight="1">
      <c r="A828" s="34">
        <f>A827+1</f>
        <v>791</v>
      </c>
      <c r="B828" s="233" t="s">
        <v>926</v>
      </c>
      <c r="C828" s="234">
        <v>100</v>
      </c>
      <c r="D828" s="234" t="s">
        <v>927</v>
      </c>
      <c r="E828" s="234">
        <v>8.49</v>
      </c>
      <c r="F828" s="234">
        <v>100</v>
      </c>
      <c r="G828" s="236">
        <v>22172.400000000001</v>
      </c>
    </row>
    <row r="829" spans="1:7" s="7" customFormat="1" ht="63.6" hidden="1" customHeight="1">
      <c r="A829" s="34">
        <f t="shared" ref="A829:A851" si="30">A828+1</f>
        <v>792</v>
      </c>
      <c r="B829" s="233" t="s">
        <v>1513</v>
      </c>
      <c r="C829" s="234">
        <v>100</v>
      </c>
      <c r="D829" s="234" t="s">
        <v>927</v>
      </c>
      <c r="E829" s="234">
        <v>55.42</v>
      </c>
      <c r="F829" s="234">
        <v>100</v>
      </c>
      <c r="G829" s="237">
        <v>25996.1</v>
      </c>
    </row>
    <row r="830" spans="1:7" s="7" customFormat="1" ht="68.45" hidden="1" customHeight="1">
      <c r="A830" s="34">
        <f t="shared" si="30"/>
        <v>793</v>
      </c>
      <c r="B830" s="233" t="s">
        <v>928</v>
      </c>
      <c r="C830" s="234"/>
      <c r="D830" s="234" t="s">
        <v>927</v>
      </c>
      <c r="E830" s="234">
        <v>22.3</v>
      </c>
      <c r="F830" s="234">
        <v>100</v>
      </c>
      <c r="G830" s="237">
        <v>19630.2</v>
      </c>
    </row>
    <row r="831" spans="1:7" s="7" customFormat="1" ht="62.45" hidden="1" customHeight="1">
      <c r="A831" s="34">
        <f t="shared" si="30"/>
        <v>794</v>
      </c>
      <c r="B831" s="233" t="s">
        <v>1112</v>
      </c>
      <c r="C831" s="234">
        <v>100</v>
      </c>
      <c r="D831" s="234" t="s">
        <v>927</v>
      </c>
      <c r="E831" s="238">
        <v>4.17</v>
      </c>
      <c r="F831" s="234">
        <v>100</v>
      </c>
      <c r="G831" s="235">
        <v>9200.1</v>
      </c>
    </row>
    <row r="832" spans="1:7" s="7" customFormat="1" ht="64.150000000000006" hidden="1" customHeight="1">
      <c r="A832" s="34">
        <f t="shared" si="30"/>
        <v>795</v>
      </c>
      <c r="B832" s="233" t="s">
        <v>1113</v>
      </c>
      <c r="C832" s="234">
        <v>100</v>
      </c>
      <c r="D832" s="234" t="s">
        <v>927</v>
      </c>
      <c r="E832" s="234">
        <v>5.99</v>
      </c>
      <c r="F832" s="234">
        <v>100</v>
      </c>
      <c r="G832" s="237">
        <v>13153.79</v>
      </c>
    </row>
    <row r="833" spans="1:7" s="7" customFormat="1" ht="63.6" hidden="1" customHeight="1">
      <c r="A833" s="34">
        <f t="shared" si="30"/>
        <v>796</v>
      </c>
      <c r="B833" s="233" t="s">
        <v>1268</v>
      </c>
      <c r="C833" s="234">
        <v>100</v>
      </c>
      <c r="D833" s="234" t="s">
        <v>927</v>
      </c>
      <c r="E833" s="238">
        <v>7.3</v>
      </c>
      <c r="F833" s="234">
        <v>100</v>
      </c>
      <c r="G833" s="237">
        <v>20420.740000000002</v>
      </c>
    </row>
    <row r="834" spans="1:7" s="7" customFormat="1" ht="59.45" hidden="1" customHeight="1">
      <c r="A834" s="34">
        <f t="shared" si="30"/>
        <v>797</v>
      </c>
      <c r="B834" s="233" t="s">
        <v>1514</v>
      </c>
      <c r="C834" s="234">
        <v>100</v>
      </c>
      <c r="D834" s="234" t="s">
        <v>927</v>
      </c>
      <c r="E834" s="234">
        <v>3.09</v>
      </c>
      <c r="F834" s="234">
        <v>100</v>
      </c>
      <c r="G834" s="237">
        <v>13260.2</v>
      </c>
    </row>
    <row r="835" spans="1:7" s="7" customFormat="1" ht="60" hidden="1" customHeight="1">
      <c r="A835" s="34">
        <f t="shared" si="30"/>
        <v>798</v>
      </c>
      <c r="B835" s="233" t="s">
        <v>929</v>
      </c>
      <c r="C835" s="234">
        <v>100</v>
      </c>
      <c r="D835" s="234" t="s">
        <v>927</v>
      </c>
      <c r="E835" s="234">
        <v>4.5</v>
      </c>
      <c r="F835" s="234">
        <v>100</v>
      </c>
      <c r="G835" s="237">
        <v>26081.9</v>
      </c>
    </row>
    <row r="836" spans="1:7" s="7" customFormat="1" ht="64.150000000000006" hidden="1" customHeight="1">
      <c r="A836" s="34">
        <f t="shared" si="30"/>
        <v>799</v>
      </c>
      <c r="B836" s="233" t="s">
        <v>1515</v>
      </c>
      <c r="C836" s="234">
        <v>100</v>
      </c>
      <c r="D836" s="234" t="s">
        <v>927</v>
      </c>
      <c r="E836" s="238">
        <v>4.4000000000000004</v>
      </c>
      <c r="F836" s="234">
        <v>100</v>
      </c>
      <c r="G836" s="237">
        <v>26669.82</v>
      </c>
    </row>
    <row r="837" spans="1:7" s="7" customFormat="1" ht="67.150000000000006" hidden="1" customHeight="1">
      <c r="A837" s="34">
        <f t="shared" si="30"/>
        <v>800</v>
      </c>
      <c r="B837" s="233" t="s">
        <v>1516</v>
      </c>
      <c r="C837" s="234">
        <v>100</v>
      </c>
      <c r="D837" s="234" t="s">
        <v>927</v>
      </c>
      <c r="E837" s="234">
        <v>6.8</v>
      </c>
      <c r="F837" s="234">
        <v>100</v>
      </c>
      <c r="G837" s="237">
        <v>11944.25</v>
      </c>
    </row>
    <row r="838" spans="1:7" s="7" customFormat="1" ht="64.150000000000006" hidden="1" customHeight="1">
      <c r="A838" s="34">
        <f t="shared" si="30"/>
        <v>801</v>
      </c>
      <c r="B838" s="233" t="s">
        <v>930</v>
      </c>
      <c r="C838" s="234">
        <v>100</v>
      </c>
      <c r="D838" s="234" t="s">
        <v>927</v>
      </c>
      <c r="E838" s="234">
        <v>3.9</v>
      </c>
      <c r="F838" s="234">
        <v>100</v>
      </c>
      <c r="G838" s="237">
        <v>11260.43</v>
      </c>
    </row>
    <row r="839" spans="1:7" s="7" customFormat="1" ht="61.15" hidden="1" customHeight="1">
      <c r="A839" s="34">
        <f t="shared" si="30"/>
        <v>802</v>
      </c>
      <c r="B839" s="233" t="s">
        <v>1517</v>
      </c>
      <c r="C839" s="234">
        <v>100</v>
      </c>
      <c r="D839" s="234" t="s">
        <v>927</v>
      </c>
      <c r="E839" s="234">
        <v>7.16</v>
      </c>
      <c r="F839" s="234">
        <v>100</v>
      </c>
      <c r="G839" s="237">
        <v>12019.66</v>
      </c>
    </row>
    <row r="840" spans="1:7" s="7" customFormat="1" ht="61.15" hidden="1" customHeight="1">
      <c r="A840" s="34">
        <f t="shared" si="30"/>
        <v>803</v>
      </c>
      <c r="B840" s="233" t="s">
        <v>1518</v>
      </c>
      <c r="C840" s="234">
        <v>100</v>
      </c>
      <c r="D840" s="234" t="s">
        <v>1114</v>
      </c>
      <c r="E840" s="234">
        <v>6.76</v>
      </c>
      <c r="F840" s="234">
        <v>100</v>
      </c>
      <c r="G840" s="237">
        <v>22359.4</v>
      </c>
    </row>
    <row r="841" spans="1:7" s="7" customFormat="1" ht="61.15" hidden="1" customHeight="1">
      <c r="A841" s="34">
        <f t="shared" si="30"/>
        <v>804</v>
      </c>
      <c r="B841" s="233" t="s">
        <v>1115</v>
      </c>
      <c r="C841" s="234">
        <v>100</v>
      </c>
      <c r="D841" s="234" t="s">
        <v>1114</v>
      </c>
      <c r="E841" s="234">
        <v>7.39</v>
      </c>
      <c r="F841" s="234">
        <v>100</v>
      </c>
      <c r="G841" s="237">
        <v>21150.3</v>
      </c>
    </row>
    <row r="842" spans="1:7" s="7" customFormat="1" ht="64.150000000000006" hidden="1" customHeight="1">
      <c r="A842" s="34">
        <f t="shared" si="30"/>
        <v>805</v>
      </c>
      <c r="B842" s="233" t="s">
        <v>931</v>
      </c>
      <c r="C842" s="234">
        <v>100</v>
      </c>
      <c r="D842" s="234" t="s">
        <v>1114</v>
      </c>
      <c r="E842" s="234">
        <v>16.850000000000001</v>
      </c>
      <c r="F842" s="234">
        <v>100</v>
      </c>
      <c r="G842" s="236">
        <v>14022.9</v>
      </c>
    </row>
    <row r="843" spans="1:7" s="7" customFormat="1" ht="49.15" hidden="1" customHeight="1">
      <c r="A843" s="34">
        <f t="shared" si="30"/>
        <v>806</v>
      </c>
      <c r="B843" s="233" t="s">
        <v>1519</v>
      </c>
      <c r="C843" s="234">
        <v>100</v>
      </c>
      <c r="D843" s="234" t="s">
        <v>1114</v>
      </c>
      <c r="E843" s="234">
        <v>13.4</v>
      </c>
      <c r="F843" s="234"/>
      <c r="G843" s="237">
        <v>11567.61</v>
      </c>
    </row>
    <row r="844" spans="1:7" s="7" customFormat="1" ht="61.9" hidden="1" customHeight="1">
      <c r="A844" s="34">
        <f t="shared" si="30"/>
        <v>807</v>
      </c>
      <c r="B844" s="233" t="s">
        <v>932</v>
      </c>
      <c r="C844" s="234">
        <v>100</v>
      </c>
      <c r="D844" s="234" t="s">
        <v>1114</v>
      </c>
      <c r="E844" s="238">
        <v>11.25</v>
      </c>
      <c r="F844" s="234">
        <v>100</v>
      </c>
      <c r="G844" s="237">
        <v>2626.86</v>
      </c>
    </row>
    <row r="845" spans="1:7" s="7" customFormat="1" ht="65.45" hidden="1" customHeight="1">
      <c r="A845" s="34">
        <f t="shared" si="30"/>
        <v>808</v>
      </c>
      <c r="B845" s="233" t="s">
        <v>933</v>
      </c>
      <c r="C845" s="234">
        <v>100</v>
      </c>
      <c r="D845" s="234" t="s">
        <v>111</v>
      </c>
      <c r="E845" s="234">
        <v>0</v>
      </c>
      <c r="F845" s="234">
        <v>100</v>
      </c>
      <c r="G845" s="237">
        <v>12380.8</v>
      </c>
    </row>
    <row r="846" spans="1:7" s="7" customFormat="1" ht="46.9" hidden="1" customHeight="1">
      <c r="A846" s="34">
        <f t="shared" si="30"/>
        <v>809</v>
      </c>
      <c r="B846" s="233" t="s">
        <v>934</v>
      </c>
      <c r="C846" s="234">
        <v>100</v>
      </c>
      <c r="D846" s="234" t="s">
        <v>111</v>
      </c>
      <c r="E846" s="234">
        <v>1.66</v>
      </c>
      <c r="F846" s="234">
        <v>100</v>
      </c>
      <c r="G846" s="236">
        <v>3091.3</v>
      </c>
    </row>
    <row r="847" spans="1:7" s="7" customFormat="1" ht="62.45" hidden="1" customHeight="1">
      <c r="A847" s="34">
        <f t="shared" si="30"/>
        <v>810</v>
      </c>
      <c r="B847" s="233" t="s">
        <v>935</v>
      </c>
      <c r="C847" s="234">
        <v>100</v>
      </c>
      <c r="D847" s="234" t="s">
        <v>111</v>
      </c>
      <c r="E847" s="234">
        <v>14.8</v>
      </c>
      <c r="F847" s="234">
        <v>100</v>
      </c>
      <c r="G847" s="237">
        <v>20134.599999999999</v>
      </c>
    </row>
    <row r="848" spans="1:7" s="7" customFormat="1" ht="51.6" hidden="1" customHeight="1">
      <c r="A848" s="34">
        <f t="shared" si="30"/>
        <v>811</v>
      </c>
      <c r="B848" s="239" t="s">
        <v>1116</v>
      </c>
      <c r="C848" s="237">
        <v>100</v>
      </c>
      <c r="D848" s="237" t="s">
        <v>288</v>
      </c>
      <c r="E848" s="237">
        <v>100</v>
      </c>
      <c r="F848" s="237">
        <v>100</v>
      </c>
      <c r="G848" s="240">
        <v>27585.65</v>
      </c>
    </row>
    <row r="849" spans="1:7" s="7" customFormat="1" ht="62.45" hidden="1" customHeight="1">
      <c r="A849" s="34">
        <f t="shared" si="30"/>
        <v>812</v>
      </c>
      <c r="B849" s="239" t="s">
        <v>1117</v>
      </c>
      <c r="C849" s="237">
        <v>100</v>
      </c>
      <c r="D849" s="237" t="s">
        <v>288</v>
      </c>
      <c r="E849" s="237">
        <v>100</v>
      </c>
      <c r="F849" s="237">
        <v>100</v>
      </c>
      <c r="G849" s="240">
        <v>14872.41</v>
      </c>
    </row>
    <row r="850" spans="1:7" s="7" customFormat="1" ht="51" hidden="1" customHeight="1">
      <c r="A850" s="34">
        <f t="shared" si="30"/>
        <v>813</v>
      </c>
      <c r="B850" s="239" t="s">
        <v>1118</v>
      </c>
      <c r="C850" s="237">
        <v>100</v>
      </c>
      <c r="D850" s="237" t="s">
        <v>288</v>
      </c>
      <c r="E850" s="237">
        <v>100</v>
      </c>
      <c r="F850" s="237">
        <v>100</v>
      </c>
      <c r="G850" s="240">
        <v>4662.37</v>
      </c>
    </row>
    <row r="851" spans="1:7" s="7" customFormat="1" ht="67.150000000000006" hidden="1" customHeight="1">
      <c r="A851" s="34">
        <f t="shared" si="30"/>
        <v>814</v>
      </c>
      <c r="B851" s="239" t="s">
        <v>1520</v>
      </c>
      <c r="C851" s="241">
        <v>100</v>
      </c>
      <c r="D851" s="241" t="s">
        <v>936</v>
      </c>
      <c r="E851" s="241">
        <v>100</v>
      </c>
      <c r="F851" s="241">
        <v>100</v>
      </c>
      <c r="G851" s="242">
        <v>0</v>
      </c>
    </row>
    <row r="852" spans="1:7" s="7" customFormat="1" ht="31.9" hidden="1" customHeight="1">
      <c r="A852" s="371" t="s">
        <v>1193</v>
      </c>
      <c r="B852" s="371"/>
      <c r="C852" s="371"/>
      <c r="D852" s="371"/>
      <c r="E852" s="371"/>
      <c r="F852" s="371"/>
      <c r="G852" s="371"/>
    </row>
    <row r="853" spans="1:7" s="7" customFormat="1" ht="64.900000000000006" hidden="1" customHeight="1">
      <c r="A853" s="34">
        <f>A851+1</f>
        <v>815</v>
      </c>
      <c r="B853" s="359" t="s">
        <v>1521</v>
      </c>
      <c r="C853" s="243">
        <v>100</v>
      </c>
      <c r="D853" s="243" t="s">
        <v>49</v>
      </c>
      <c r="E853" s="243">
        <v>37.799999999999997</v>
      </c>
      <c r="F853" s="243">
        <v>30.2</v>
      </c>
      <c r="G853" s="243">
        <v>7812.2</v>
      </c>
    </row>
    <row r="854" spans="1:7" s="7" customFormat="1" ht="72.599999999999994" hidden="1" customHeight="1">
      <c r="A854" s="34">
        <f>A853+1</f>
        <v>816</v>
      </c>
      <c r="B854" s="359" t="s">
        <v>1522</v>
      </c>
      <c r="C854" s="243">
        <v>100</v>
      </c>
      <c r="D854" s="243" t="s">
        <v>49</v>
      </c>
      <c r="E854" s="243">
        <v>29</v>
      </c>
      <c r="F854" s="243">
        <v>30.9</v>
      </c>
      <c r="G854" s="243">
        <v>8014.5</v>
      </c>
    </row>
    <row r="855" spans="1:7" s="7" customFormat="1" ht="56.45" hidden="1" customHeight="1">
      <c r="A855" s="34">
        <f t="shared" ref="A855:A871" si="31">A854+1</f>
        <v>817</v>
      </c>
      <c r="B855" s="359" t="s">
        <v>1523</v>
      </c>
      <c r="C855" s="243">
        <v>100</v>
      </c>
      <c r="D855" s="243" t="s">
        <v>49</v>
      </c>
      <c r="E855" s="243">
        <v>33.200000000000003</v>
      </c>
      <c r="F855" s="243">
        <v>38.9</v>
      </c>
      <c r="G855" s="243">
        <v>10062</v>
      </c>
    </row>
    <row r="856" spans="1:7" s="7" customFormat="1" ht="52.15" hidden="1" customHeight="1">
      <c r="A856" s="34">
        <f t="shared" si="31"/>
        <v>818</v>
      </c>
      <c r="B856" s="359" t="s">
        <v>1524</v>
      </c>
      <c r="C856" s="243">
        <v>100</v>
      </c>
      <c r="D856" s="243" t="s">
        <v>50</v>
      </c>
      <c r="E856" s="243">
        <v>7.9</v>
      </c>
      <c r="F856" s="243">
        <v>6.3</v>
      </c>
      <c r="G856" s="243">
        <v>1790.8</v>
      </c>
    </row>
    <row r="857" spans="1:7" s="7" customFormat="1" ht="54" hidden="1" customHeight="1">
      <c r="A857" s="34">
        <f t="shared" si="31"/>
        <v>819</v>
      </c>
      <c r="B857" s="359" t="s">
        <v>1525</v>
      </c>
      <c r="C857" s="243">
        <v>100</v>
      </c>
      <c r="D857" s="243" t="s">
        <v>50</v>
      </c>
      <c r="E857" s="243">
        <v>32.700000000000003</v>
      </c>
      <c r="F857" s="243">
        <v>9.4</v>
      </c>
      <c r="G857" s="243">
        <v>2670.8</v>
      </c>
    </row>
    <row r="858" spans="1:7" s="7" customFormat="1" ht="53.45" hidden="1" customHeight="1">
      <c r="A858" s="34">
        <f t="shared" si="31"/>
        <v>820</v>
      </c>
      <c r="B858" s="359" t="s">
        <v>1526</v>
      </c>
      <c r="C858" s="243">
        <v>100</v>
      </c>
      <c r="D858" s="243" t="s">
        <v>50</v>
      </c>
      <c r="E858" s="243">
        <v>19.8</v>
      </c>
      <c r="F858" s="243">
        <v>27.4</v>
      </c>
      <c r="G858" s="243">
        <v>7793.81</v>
      </c>
    </row>
    <row r="859" spans="1:7" s="7" customFormat="1" ht="52.9" hidden="1" customHeight="1">
      <c r="A859" s="34">
        <f t="shared" si="31"/>
        <v>821</v>
      </c>
      <c r="B859" s="359" t="s">
        <v>1527</v>
      </c>
      <c r="C859" s="243">
        <v>100</v>
      </c>
      <c r="D859" s="243" t="s">
        <v>51</v>
      </c>
      <c r="E859" s="243">
        <v>100</v>
      </c>
      <c r="F859" s="243">
        <v>100</v>
      </c>
      <c r="G859" s="243">
        <v>12612.5</v>
      </c>
    </row>
    <row r="860" spans="1:7" s="7" customFormat="1" ht="54" hidden="1" customHeight="1">
      <c r="A860" s="34">
        <f t="shared" si="31"/>
        <v>822</v>
      </c>
      <c r="B860" s="359" t="s">
        <v>1528</v>
      </c>
      <c r="C860" s="243">
        <v>100</v>
      </c>
      <c r="D860" s="243" t="s">
        <v>52</v>
      </c>
      <c r="E860" s="243">
        <v>100</v>
      </c>
      <c r="F860" s="243">
        <v>100</v>
      </c>
      <c r="G860" s="243">
        <v>19097.400000000001</v>
      </c>
    </row>
    <row r="861" spans="1:7" s="7" customFormat="1" ht="55.9" hidden="1" customHeight="1">
      <c r="A861" s="34">
        <f t="shared" si="31"/>
        <v>823</v>
      </c>
      <c r="B861" s="359" t="s">
        <v>1529</v>
      </c>
      <c r="C861" s="243">
        <v>100</v>
      </c>
      <c r="D861" s="243" t="s">
        <v>50</v>
      </c>
      <c r="E861" s="243">
        <v>39.6</v>
      </c>
      <c r="F861" s="243">
        <v>56.9</v>
      </c>
      <c r="G861" s="243">
        <v>16242.3</v>
      </c>
    </row>
    <row r="862" spans="1:7" s="7" customFormat="1" ht="55.15" hidden="1" customHeight="1">
      <c r="A862" s="34">
        <f t="shared" si="31"/>
        <v>824</v>
      </c>
      <c r="B862" s="359" t="s">
        <v>1530</v>
      </c>
      <c r="C862" s="243">
        <v>100</v>
      </c>
      <c r="D862" s="243" t="s">
        <v>53</v>
      </c>
      <c r="E862" s="243">
        <v>5.7</v>
      </c>
      <c r="F862" s="243">
        <v>7.3</v>
      </c>
      <c r="G862" s="243">
        <v>17332.8</v>
      </c>
    </row>
    <row r="863" spans="1:7" s="7" customFormat="1" ht="55.15" hidden="1" customHeight="1">
      <c r="A863" s="34">
        <f t="shared" si="31"/>
        <v>825</v>
      </c>
      <c r="B863" s="359" t="s">
        <v>1531</v>
      </c>
      <c r="C863" s="243">
        <v>100</v>
      </c>
      <c r="D863" s="243" t="s">
        <v>53</v>
      </c>
      <c r="E863" s="243">
        <v>2.1</v>
      </c>
      <c r="F863" s="243">
        <v>3.4</v>
      </c>
      <c r="G863" s="243">
        <v>8011.8</v>
      </c>
    </row>
    <row r="864" spans="1:7" s="7" customFormat="1" ht="60" hidden="1" customHeight="1">
      <c r="A864" s="34">
        <f t="shared" si="31"/>
        <v>826</v>
      </c>
      <c r="B864" s="359" t="s">
        <v>1532</v>
      </c>
      <c r="C864" s="243">
        <v>100</v>
      </c>
      <c r="D864" s="243" t="s">
        <v>53</v>
      </c>
      <c r="E864" s="243">
        <v>3.2</v>
      </c>
      <c r="F864" s="243">
        <v>3.3</v>
      </c>
      <c r="G864" s="243">
        <v>7812.2</v>
      </c>
    </row>
    <row r="865" spans="1:7" s="7" customFormat="1" ht="66" hidden="1" customHeight="1">
      <c r="A865" s="34">
        <f t="shared" si="31"/>
        <v>827</v>
      </c>
      <c r="B865" s="359" t="s">
        <v>1533</v>
      </c>
      <c r="C865" s="243">
        <v>100</v>
      </c>
      <c r="D865" s="243" t="s">
        <v>54</v>
      </c>
      <c r="E865" s="243">
        <v>7.1</v>
      </c>
      <c r="F865" s="243">
        <v>7.8</v>
      </c>
      <c r="G865" s="243">
        <v>18637.39</v>
      </c>
    </row>
    <row r="866" spans="1:7" s="7" customFormat="1" ht="52.9" hidden="1" customHeight="1">
      <c r="A866" s="34">
        <f t="shared" si="31"/>
        <v>828</v>
      </c>
      <c r="B866" s="359" t="s">
        <v>1534</v>
      </c>
      <c r="C866" s="243">
        <v>100</v>
      </c>
      <c r="D866" s="243" t="s">
        <v>54</v>
      </c>
      <c r="E866" s="243">
        <v>7.1</v>
      </c>
      <c r="F866" s="243">
        <v>7.8</v>
      </c>
      <c r="G866" s="243">
        <v>18541.900000000001</v>
      </c>
    </row>
    <row r="867" spans="1:7" s="7" customFormat="1" ht="53.45" hidden="1" customHeight="1">
      <c r="A867" s="34">
        <f t="shared" si="31"/>
        <v>829</v>
      </c>
      <c r="B867" s="359" t="s">
        <v>1535</v>
      </c>
      <c r="C867" s="243">
        <v>100</v>
      </c>
      <c r="D867" s="243" t="s">
        <v>54</v>
      </c>
      <c r="E867" s="243">
        <v>7.2</v>
      </c>
      <c r="F867" s="243">
        <v>7.7</v>
      </c>
      <c r="G867" s="243">
        <v>18285.599999999999</v>
      </c>
    </row>
    <row r="868" spans="1:7" s="7" customFormat="1" ht="53.45" hidden="1" customHeight="1">
      <c r="A868" s="34">
        <f t="shared" si="31"/>
        <v>830</v>
      </c>
      <c r="B868" s="359" t="s">
        <v>1536</v>
      </c>
      <c r="C868" s="243">
        <v>100</v>
      </c>
      <c r="D868" s="243" t="s">
        <v>54</v>
      </c>
      <c r="E868" s="243">
        <v>10.6</v>
      </c>
      <c r="F868" s="243">
        <v>15.2</v>
      </c>
      <c r="G868" s="243">
        <v>36131.599999999999</v>
      </c>
    </row>
    <row r="869" spans="1:7" s="7" customFormat="1" ht="52.9" hidden="1" customHeight="1">
      <c r="A869" s="34">
        <f t="shared" si="31"/>
        <v>831</v>
      </c>
      <c r="B869" s="359" t="s">
        <v>1537</v>
      </c>
      <c r="C869" s="243">
        <v>100</v>
      </c>
      <c r="D869" s="243" t="s">
        <v>54</v>
      </c>
      <c r="E869" s="243">
        <v>5.8</v>
      </c>
      <c r="F869" s="243">
        <v>15.7</v>
      </c>
      <c r="G869" s="243">
        <v>37296.300000000003</v>
      </c>
    </row>
    <row r="870" spans="1:7" s="7" customFormat="1" ht="54" hidden="1" customHeight="1">
      <c r="A870" s="34">
        <f t="shared" si="31"/>
        <v>832</v>
      </c>
      <c r="B870" s="359" t="s">
        <v>1538</v>
      </c>
      <c r="C870" s="243">
        <v>100</v>
      </c>
      <c r="D870" s="243" t="s">
        <v>54</v>
      </c>
      <c r="E870" s="243">
        <v>4.3</v>
      </c>
      <c r="F870" s="244">
        <v>7.5</v>
      </c>
      <c r="G870" s="243">
        <v>17747.5</v>
      </c>
    </row>
    <row r="871" spans="1:7" s="7" customFormat="1" ht="55.15" hidden="1" customHeight="1">
      <c r="A871" s="34">
        <f t="shared" si="31"/>
        <v>833</v>
      </c>
      <c r="B871" s="359" t="s">
        <v>1539</v>
      </c>
      <c r="C871" s="243">
        <v>100</v>
      </c>
      <c r="D871" s="243" t="s">
        <v>54</v>
      </c>
      <c r="E871" s="243">
        <v>46.9</v>
      </c>
      <c r="F871" s="243">
        <v>24.3</v>
      </c>
      <c r="G871" s="243">
        <v>57820.7</v>
      </c>
    </row>
    <row r="872" spans="1:7" s="7" customFormat="1" ht="32.450000000000003" hidden="1" customHeight="1">
      <c r="A872" s="371" t="s">
        <v>1194</v>
      </c>
      <c r="B872" s="371"/>
      <c r="C872" s="371"/>
      <c r="D872" s="371"/>
      <c r="E872" s="371"/>
      <c r="F872" s="371"/>
      <c r="G872" s="371"/>
    </row>
    <row r="873" spans="1:7" s="7" customFormat="1" ht="52.15" hidden="1" customHeight="1">
      <c r="A873" s="34">
        <f>A871+1</f>
        <v>834</v>
      </c>
      <c r="B873" s="32" t="s">
        <v>1540</v>
      </c>
      <c r="C873" s="33">
        <v>100</v>
      </c>
      <c r="D873" s="33" t="s">
        <v>329</v>
      </c>
      <c r="E873" s="33">
        <v>7.5</v>
      </c>
      <c r="F873" s="33">
        <v>8.1</v>
      </c>
      <c r="G873" s="219">
        <v>16797.78</v>
      </c>
    </row>
    <row r="874" spans="1:7" s="7" customFormat="1" ht="51" hidden="1" customHeight="1">
      <c r="A874" s="34">
        <f>A873+1</f>
        <v>835</v>
      </c>
      <c r="B874" s="32" t="s">
        <v>1541</v>
      </c>
      <c r="C874" s="33">
        <v>100</v>
      </c>
      <c r="D874" s="33" t="s">
        <v>329</v>
      </c>
      <c r="E874" s="33">
        <v>3.2</v>
      </c>
      <c r="F874" s="33">
        <v>7.6</v>
      </c>
      <c r="G874" s="219">
        <v>15720.38</v>
      </c>
    </row>
    <row r="875" spans="1:7" s="7" customFormat="1" ht="52.15" hidden="1" customHeight="1">
      <c r="A875" s="34">
        <f t="shared" ref="A875:A892" si="32">A874+1</f>
        <v>836</v>
      </c>
      <c r="B875" s="32" t="s">
        <v>1542</v>
      </c>
      <c r="C875" s="33">
        <v>100</v>
      </c>
      <c r="D875" s="33" t="s">
        <v>329</v>
      </c>
      <c r="E875" s="33">
        <v>4.3</v>
      </c>
      <c r="F875" s="33">
        <v>7.5</v>
      </c>
      <c r="G875" s="219">
        <v>15559</v>
      </c>
    </row>
    <row r="876" spans="1:7" s="7" customFormat="1" ht="49.9" hidden="1" customHeight="1">
      <c r="A876" s="34">
        <f t="shared" si="32"/>
        <v>837</v>
      </c>
      <c r="B876" s="32" t="s">
        <v>1543</v>
      </c>
      <c r="C876" s="33">
        <v>100</v>
      </c>
      <c r="D876" s="33" t="s">
        <v>329</v>
      </c>
      <c r="E876" s="33">
        <v>10.1</v>
      </c>
      <c r="F876" s="33">
        <v>14.3</v>
      </c>
      <c r="G876" s="219">
        <v>29807.16</v>
      </c>
    </row>
    <row r="877" spans="1:7" s="7" customFormat="1" ht="51" hidden="1" customHeight="1">
      <c r="A877" s="34">
        <f t="shared" si="32"/>
        <v>838</v>
      </c>
      <c r="B877" s="32" t="s">
        <v>1544</v>
      </c>
      <c r="C877" s="33">
        <v>100</v>
      </c>
      <c r="D877" s="33" t="s">
        <v>329</v>
      </c>
      <c r="E877" s="33">
        <v>5.2</v>
      </c>
      <c r="F877" s="33">
        <v>8.4</v>
      </c>
      <c r="G877" s="219">
        <v>17569.62</v>
      </c>
    </row>
    <row r="878" spans="1:7" s="7" customFormat="1" ht="51.6" hidden="1" customHeight="1">
      <c r="A878" s="34">
        <f t="shared" si="32"/>
        <v>839</v>
      </c>
      <c r="B878" s="32" t="s">
        <v>1545</v>
      </c>
      <c r="C878" s="33">
        <v>100</v>
      </c>
      <c r="D878" s="33" t="s">
        <v>329</v>
      </c>
      <c r="E878" s="33">
        <v>4.9000000000000004</v>
      </c>
      <c r="F878" s="33">
        <v>7.2</v>
      </c>
      <c r="G878" s="219">
        <v>14903.48</v>
      </c>
    </row>
    <row r="879" spans="1:7" s="7" customFormat="1" ht="52.15" hidden="1" customHeight="1">
      <c r="A879" s="34">
        <f t="shared" si="32"/>
        <v>840</v>
      </c>
      <c r="B879" s="32" t="s">
        <v>1546</v>
      </c>
      <c r="C879" s="33">
        <v>100</v>
      </c>
      <c r="D879" s="33" t="s">
        <v>329</v>
      </c>
      <c r="E879" s="33">
        <v>8.8000000000000007</v>
      </c>
      <c r="F879" s="33">
        <v>15.2</v>
      </c>
      <c r="G879" s="219">
        <v>31738.31</v>
      </c>
    </row>
    <row r="880" spans="1:7" s="7" customFormat="1" ht="61.15" hidden="1" customHeight="1">
      <c r="A880" s="34">
        <f t="shared" si="32"/>
        <v>841</v>
      </c>
      <c r="B880" s="32" t="s">
        <v>1547</v>
      </c>
      <c r="C880" s="33">
        <v>100</v>
      </c>
      <c r="D880" s="33" t="s">
        <v>329</v>
      </c>
      <c r="E880" s="33">
        <v>50.1</v>
      </c>
      <c r="F880" s="33">
        <v>22.2</v>
      </c>
      <c r="G880" s="219">
        <v>46165.919999999998</v>
      </c>
    </row>
    <row r="881" spans="1:7" s="7" customFormat="1" ht="49.9" hidden="1" customHeight="1">
      <c r="A881" s="34">
        <f t="shared" si="32"/>
        <v>842</v>
      </c>
      <c r="B881" s="32" t="s">
        <v>1548</v>
      </c>
      <c r="C881" s="33">
        <v>100</v>
      </c>
      <c r="D881" s="33" t="s">
        <v>329</v>
      </c>
      <c r="E881" s="33">
        <v>5.9</v>
      </c>
      <c r="F881" s="33">
        <v>9.6</v>
      </c>
      <c r="G881" s="219">
        <v>19910.919999999998</v>
      </c>
    </row>
    <row r="882" spans="1:7" s="7" customFormat="1" ht="49.9" hidden="1" customHeight="1">
      <c r="A882" s="34">
        <f t="shared" si="32"/>
        <v>843</v>
      </c>
      <c r="B882" s="32" t="s">
        <v>1549</v>
      </c>
      <c r="C882" s="33">
        <v>100</v>
      </c>
      <c r="D882" s="33" t="s">
        <v>120</v>
      </c>
      <c r="E882" s="33">
        <v>31.9</v>
      </c>
      <c r="F882" s="33">
        <v>25.8</v>
      </c>
      <c r="G882" s="219">
        <v>10050.6</v>
      </c>
    </row>
    <row r="883" spans="1:7" s="7" customFormat="1" ht="51.6" hidden="1" customHeight="1">
      <c r="A883" s="34">
        <f t="shared" si="32"/>
        <v>844</v>
      </c>
      <c r="B883" s="32" t="s">
        <v>1550</v>
      </c>
      <c r="C883" s="33">
        <v>100</v>
      </c>
      <c r="D883" s="33" t="s">
        <v>120</v>
      </c>
      <c r="E883" s="33">
        <v>15.3</v>
      </c>
      <c r="F883" s="33">
        <v>19.2</v>
      </c>
      <c r="G883" s="219">
        <v>7462.79</v>
      </c>
    </row>
    <row r="884" spans="1:7" s="7" customFormat="1" ht="45.6" hidden="1" customHeight="1">
      <c r="A884" s="34">
        <f t="shared" si="32"/>
        <v>845</v>
      </c>
      <c r="B884" s="32" t="s">
        <v>1551</v>
      </c>
      <c r="C884" s="33">
        <v>100</v>
      </c>
      <c r="D884" s="33" t="s">
        <v>120</v>
      </c>
      <c r="E884" s="33">
        <v>36.700000000000003</v>
      </c>
      <c r="F884" s="33">
        <v>38.6</v>
      </c>
      <c r="G884" s="219">
        <v>14990.8</v>
      </c>
    </row>
    <row r="885" spans="1:7" s="7" customFormat="1" ht="51" hidden="1" customHeight="1">
      <c r="A885" s="34">
        <f t="shared" si="32"/>
        <v>846</v>
      </c>
      <c r="B885" s="32" t="s">
        <v>1552</v>
      </c>
      <c r="C885" s="33">
        <v>100</v>
      </c>
      <c r="D885" s="33" t="s">
        <v>120</v>
      </c>
      <c r="E885" s="33">
        <v>16.100000000000001</v>
      </c>
      <c r="F885" s="33">
        <v>16.399999999999999</v>
      </c>
      <c r="G885" s="219">
        <v>6397</v>
      </c>
    </row>
    <row r="886" spans="1:7" s="7" customFormat="1" ht="49.9" hidden="1" customHeight="1">
      <c r="A886" s="34">
        <f t="shared" si="32"/>
        <v>847</v>
      </c>
      <c r="B886" s="32" t="s">
        <v>1553</v>
      </c>
      <c r="C886" s="33">
        <v>100</v>
      </c>
      <c r="D886" s="33" t="s">
        <v>438</v>
      </c>
      <c r="E886" s="33">
        <v>100</v>
      </c>
      <c r="F886" s="33">
        <v>100</v>
      </c>
      <c r="G886" s="219">
        <v>8588.2000000000007</v>
      </c>
    </row>
    <row r="887" spans="1:7" s="7" customFormat="1" ht="47.45" hidden="1" customHeight="1">
      <c r="A887" s="34">
        <f t="shared" si="32"/>
        <v>848</v>
      </c>
      <c r="B887" s="32" t="s">
        <v>1554</v>
      </c>
      <c r="C887" s="33">
        <v>100</v>
      </c>
      <c r="D887" s="33" t="s">
        <v>1195</v>
      </c>
      <c r="E887" s="33">
        <v>100</v>
      </c>
      <c r="F887" s="33">
        <v>100</v>
      </c>
      <c r="G887" s="219">
        <v>14915.9</v>
      </c>
    </row>
    <row r="888" spans="1:7" s="7" customFormat="1" ht="49.15" hidden="1" customHeight="1">
      <c r="A888" s="34">
        <f t="shared" si="32"/>
        <v>849</v>
      </c>
      <c r="B888" s="32" t="s">
        <v>1555</v>
      </c>
      <c r="C888" s="33">
        <v>100</v>
      </c>
      <c r="D888" s="33" t="s">
        <v>937</v>
      </c>
      <c r="E888" s="33">
        <v>50</v>
      </c>
      <c r="F888" s="33">
        <v>50</v>
      </c>
      <c r="G888" s="219">
        <v>0</v>
      </c>
    </row>
    <row r="889" spans="1:7" s="7" customFormat="1" ht="49.15" hidden="1" customHeight="1">
      <c r="A889" s="34">
        <f t="shared" si="32"/>
        <v>850</v>
      </c>
      <c r="B889" s="32" t="s">
        <v>1556</v>
      </c>
      <c r="C889" s="33">
        <v>100</v>
      </c>
      <c r="D889" s="33" t="s">
        <v>128</v>
      </c>
      <c r="E889" s="33">
        <v>38.1</v>
      </c>
      <c r="F889" s="33">
        <v>100</v>
      </c>
      <c r="G889" s="219">
        <v>12399.9</v>
      </c>
    </row>
    <row r="890" spans="1:7" s="7" customFormat="1" ht="49.15" hidden="1" customHeight="1">
      <c r="A890" s="34">
        <f t="shared" si="32"/>
        <v>851</v>
      </c>
      <c r="B890" s="32" t="s">
        <v>1557</v>
      </c>
      <c r="C890" s="33">
        <v>100</v>
      </c>
      <c r="D890" s="33" t="s">
        <v>128</v>
      </c>
      <c r="E890" s="33">
        <v>44.3</v>
      </c>
      <c r="F890" s="33">
        <v>58.5</v>
      </c>
      <c r="G890" s="219">
        <v>5996.67</v>
      </c>
    </row>
    <row r="891" spans="1:7" s="7" customFormat="1" ht="51" hidden="1" customHeight="1">
      <c r="A891" s="34">
        <f t="shared" si="32"/>
        <v>852</v>
      </c>
      <c r="B891" s="32" t="s">
        <v>1558</v>
      </c>
      <c r="C891" s="33">
        <v>100</v>
      </c>
      <c r="D891" s="33" t="s">
        <v>128</v>
      </c>
      <c r="E891" s="33">
        <v>11</v>
      </c>
      <c r="F891" s="33">
        <v>41.5</v>
      </c>
      <c r="G891" s="219">
        <v>4247.2</v>
      </c>
    </row>
    <row r="892" spans="1:7" s="7" customFormat="1" ht="49.15" hidden="1" customHeight="1">
      <c r="A892" s="34">
        <f t="shared" si="32"/>
        <v>853</v>
      </c>
      <c r="B892" s="32" t="s">
        <v>1559</v>
      </c>
      <c r="C892" s="33">
        <v>100</v>
      </c>
      <c r="D892" s="33" t="s">
        <v>128</v>
      </c>
      <c r="E892" s="33">
        <v>6.6</v>
      </c>
      <c r="F892" s="33">
        <v>100</v>
      </c>
      <c r="G892" s="219">
        <v>1794.47</v>
      </c>
    </row>
    <row r="893" spans="1:7" s="7" customFormat="1" ht="25.9" hidden="1" customHeight="1">
      <c r="A893" s="371" t="s">
        <v>385</v>
      </c>
      <c r="B893" s="371"/>
      <c r="C893" s="371"/>
      <c r="D893" s="371"/>
      <c r="E893" s="371"/>
      <c r="F893" s="371"/>
      <c r="G893" s="371"/>
    </row>
    <row r="894" spans="1:7" s="7" customFormat="1" ht="25.5" hidden="1">
      <c r="A894" s="34">
        <f>A892+1</f>
        <v>854</v>
      </c>
      <c r="B894" s="215" t="s">
        <v>386</v>
      </c>
      <c r="C894" s="210">
        <v>100</v>
      </c>
      <c r="D894" s="210" t="s">
        <v>387</v>
      </c>
      <c r="E894" s="210">
        <v>95</v>
      </c>
      <c r="F894" s="210">
        <v>96</v>
      </c>
      <c r="G894" s="216">
        <v>0</v>
      </c>
    </row>
    <row r="895" spans="1:7" s="7" customFormat="1" ht="25.5" hidden="1">
      <c r="A895" s="34">
        <f>A894+1</f>
        <v>855</v>
      </c>
      <c r="B895" s="215" t="s">
        <v>388</v>
      </c>
      <c r="C895" s="210">
        <v>100</v>
      </c>
      <c r="D895" s="210" t="s">
        <v>389</v>
      </c>
      <c r="E895" s="210">
        <v>10</v>
      </c>
      <c r="F895" s="210">
        <v>9</v>
      </c>
      <c r="G895" s="216">
        <v>0</v>
      </c>
    </row>
    <row r="896" spans="1:7" s="7" customFormat="1" ht="22.9" hidden="1" customHeight="1">
      <c r="A896" s="34">
        <f t="shared" ref="A896:A923" si="33">A895+1</f>
        <v>856</v>
      </c>
      <c r="B896" s="215" t="s">
        <v>390</v>
      </c>
      <c r="C896" s="210">
        <v>100</v>
      </c>
      <c r="D896" s="210" t="s">
        <v>391</v>
      </c>
      <c r="E896" s="210">
        <v>95</v>
      </c>
      <c r="F896" s="210">
        <v>97</v>
      </c>
      <c r="G896" s="216">
        <v>0</v>
      </c>
    </row>
    <row r="897" spans="1:7" s="7" customFormat="1" ht="24.6" hidden="1" customHeight="1">
      <c r="A897" s="34">
        <f t="shared" si="33"/>
        <v>857</v>
      </c>
      <c r="B897" s="215" t="s">
        <v>392</v>
      </c>
      <c r="C897" s="210">
        <v>100</v>
      </c>
      <c r="D897" s="210" t="s">
        <v>393</v>
      </c>
      <c r="E897" s="210">
        <v>100</v>
      </c>
      <c r="F897" s="210">
        <v>100</v>
      </c>
      <c r="G897" s="216">
        <v>0</v>
      </c>
    </row>
    <row r="898" spans="1:7" s="7" customFormat="1" ht="38.25" hidden="1">
      <c r="A898" s="34">
        <f t="shared" si="33"/>
        <v>858</v>
      </c>
      <c r="B898" s="215" t="s">
        <v>394</v>
      </c>
      <c r="C898" s="210">
        <v>100</v>
      </c>
      <c r="D898" s="210" t="s">
        <v>395</v>
      </c>
      <c r="E898" s="210">
        <v>15</v>
      </c>
      <c r="F898" s="210">
        <v>15</v>
      </c>
      <c r="G898" s="216">
        <v>0</v>
      </c>
    </row>
    <row r="899" spans="1:7" s="7" customFormat="1" ht="38.25" hidden="1">
      <c r="A899" s="34">
        <f t="shared" si="33"/>
        <v>859</v>
      </c>
      <c r="B899" s="215" t="s">
        <v>396</v>
      </c>
      <c r="C899" s="210">
        <v>100</v>
      </c>
      <c r="D899" s="210" t="s">
        <v>397</v>
      </c>
      <c r="E899" s="210">
        <v>100</v>
      </c>
      <c r="F899" s="210">
        <v>100</v>
      </c>
      <c r="G899" s="216">
        <v>19308.8</v>
      </c>
    </row>
    <row r="900" spans="1:7" s="7" customFormat="1" ht="34.15" hidden="1" customHeight="1">
      <c r="A900" s="34">
        <f t="shared" si="33"/>
        <v>860</v>
      </c>
      <c r="B900" s="215" t="s">
        <v>413</v>
      </c>
      <c r="C900" s="210">
        <v>100</v>
      </c>
      <c r="D900" s="210" t="s">
        <v>398</v>
      </c>
      <c r="E900" s="33">
        <v>10</v>
      </c>
      <c r="F900" s="33">
        <v>17</v>
      </c>
      <c r="G900" s="219">
        <v>22524.3</v>
      </c>
    </row>
    <row r="901" spans="1:7" s="7" customFormat="1" ht="34.15" hidden="1" customHeight="1">
      <c r="A901" s="34">
        <f t="shared" si="33"/>
        <v>861</v>
      </c>
      <c r="B901" s="215" t="s">
        <v>414</v>
      </c>
      <c r="C901" s="210">
        <v>100</v>
      </c>
      <c r="D901" s="210" t="s">
        <v>398</v>
      </c>
      <c r="E901" s="33">
        <v>10</v>
      </c>
      <c r="F901" s="33">
        <v>16</v>
      </c>
      <c r="G901" s="219">
        <v>19139.2</v>
      </c>
    </row>
    <row r="902" spans="1:7" s="7" customFormat="1" ht="36" hidden="1" customHeight="1">
      <c r="A902" s="34">
        <f t="shared" si="33"/>
        <v>862</v>
      </c>
      <c r="B902" s="215" t="s">
        <v>415</v>
      </c>
      <c r="C902" s="210">
        <v>100</v>
      </c>
      <c r="D902" s="210" t="s">
        <v>398</v>
      </c>
      <c r="E902" s="33">
        <v>10</v>
      </c>
      <c r="F902" s="33">
        <v>16</v>
      </c>
      <c r="G902" s="219">
        <v>19611.5</v>
      </c>
    </row>
    <row r="903" spans="1:7" s="7" customFormat="1" ht="34.9" hidden="1" customHeight="1">
      <c r="A903" s="34">
        <f t="shared" si="33"/>
        <v>863</v>
      </c>
      <c r="B903" s="215" t="s">
        <v>416</v>
      </c>
      <c r="C903" s="210">
        <v>100</v>
      </c>
      <c r="D903" s="210" t="s">
        <v>398</v>
      </c>
      <c r="E903" s="33">
        <v>10</v>
      </c>
      <c r="F903" s="33">
        <v>12</v>
      </c>
      <c r="G903" s="219">
        <v>12626.4</v>
      </c>
    </row>
    <row r="904" spans="1:7" s="7" customFormat="1" ht="34.9" hidden="1" customHeight="1">
      <c r="A904" s="34">
        <f t="shared" si="33"/>
        <v>864</v>
      </c>
      <c r="B904" s="215" t="s">
        <v>417</v>
      </c>
      <c r="C904" s="210">
        <v>100</v>
      </c>
      <c r="D904" s="210" t="s">
        <v>398</v>
      </c>
      <c r="E904" s="33">
        <v>10</v>
      </c>
      <c r="F904" s="33">
        <v>16</v>
      </c>
      <c r="G904" s="219">
        <v>13335</v>
      </c>
    </row>
    <row r="905" spans="1:7" s="7" customFormat="1" ht="36" hidden="1" customHeight="1">
      <c r="A905" s="34">
        <f t="shared" si="33"/>
        <v>865</v>
      </c>
      <c r="B905" s="215" t="s">
        <v>418</v>
      </c>
      <c r="C905" s="210">
        <v>100</v>
      </c>
      <c r="D905" s="210" t="s">
        <v>398</v>
      </c>
      <c r="E905" s="33">
        <v>10</v>
      </c>
      <c r="F905" s="33">
        <v>18</v>
      </c>
      <c r="G905" s="219">
        <v>26764.1</v>
      </c>
    </row>
    <row r="906" spans="1:7" s="7" customFormat="1" ht="38.450000000000003" hidden="1" customHeight="1">
      <c r="A906" s="34">
        <f t="shared" si="33"/>
        <v>866</v>
      </c>
      <c r="B906" s="215" t="s">
        <v>419</v>
      </c>
      <c r="C906" s="210">
        <v>100</v>
      </c>
      <c r="D906" s="210" t="s">
        <v>398</v>
      </c>
      <c r="E906" s="33">
        <v>10</v>
      </c>
      <c r="F906" s="33">
        <v>16</v>
      </c>
      <c r="G906" s="219">
        <v>21154.799999999999</v>
      </c>
    </row>
    <row r="907" spans="1:7" s="7" customFormat="1" ht="36" hidden="1" customHeight="1">
      <c r="A907" s="34">
        <f t="shared" si="33"/>
        <v>867</v>
      </c>
      <c r="B907" s="215" t="s">
        <v>420</v>
      </c>
      <c r="C907" s="210">
        <v>100</v>
      </c>
      <c r="D907" s="210" t="s">
        <v>398</v>
      </c>
      <c r="E907" s="33">
        <v>10</v>
      </c>
      <c r="F907" s="33">
        <v>19</v>
      </c>
      <c r="G907" s="219">
        <v>11385.1</v>
      </c>
    </row>
    <row r="908" spans="1:7" s="7" customFormat="1" ht="37.9" hidden="1" customHeight="1">
      <c r="A908" s="34">
        <f t="shared" si="33"/>
        <v>868</v>
      </c>
      <c r="B908" s="215" t="s">
        <v>421</v>
      </c>
      <c r="C908" s="210">
        <v>100</v>
      </c>
      <c r="D908" s="210" t="s">
        <v>398</v>
      </c>
      <c r="E908" s="33">
        <v>10</v>
      </c>
      <c r="F908" s="33">
        <v>4</v>
      </c>
      <c r="G908" s="219">
        <v>18006.7</v>
      </c>
    </row>
    <row r="909" spans="1:7" s="7" customFormat="1" ht="34.9" hidden="1" customHeight="1">
      <c r="A909" s="34">
        <f t="shared" si="33"/>
        <v>869</v>
      </c>
      <c r="B909" s="166" t="s">
        <v>1560</v>
      </c>
      <c r="C909" s="210">
        <v>100</v>
      </c>
      <c r="D909" s="210" t="s">
        <v>399</v>
      </c>
      <c r="E909" s="33">
        <v>50</v>
      </c>
      <c r="F909" s="33">
        <v>3</v>
      </c>
      <c r="G909" s="219">
        <v>15806.4</v>
      </c>
    </row>
    <row r="910" spans="1:7" s="7" customFormat="1" ht="51" hidden="1">
      <c r="A910" s="34">
        <f t="shared" si="33"/>
        <v>870</v>
      </c>
      <c r="B910" s="215" t="s">
        <v>422</v>
      </c>
      <c r="C910" s="210">
        <v>100</v>
      </c>
      <c r="D910" s="210" t="s">
        <v>400</v>
      </c>
      <c r="E910" s="33">
        <v>14</v>
      </c>
      <c r="F910" s="33">
        <v>2</v>
      </c>
      <c r="G910" s="219">
        <v>47827.6</v>
      </c>
    </row>
    <row r="911" spans="1:7" s="7" customFormat="1" ht="51" hidden="1">
      <c r="A911" s="34">
        <f t="shared" si="33"/>
        <v>871</v>
      </c>
      <c r="B911" s="215" t="s">
        <v>423</v>
      </c>
      <c r="C911" s="210">
        <v>100</v>
      </c>
      <c r="D911" s="210" t="s">
        <v>400</v>
      </c>
      <c r="E911" s="33">
        <v>14</v>
      </c>
      <c r="F911" s="33">
        <v>0.5</v>
      </c>
      <c r="G911" s="219">
        <v>28719.1</v>
      </c>
    </row>
    <row r="912" spans="1:7" s="7" customFormat="1" ht="51" hidden="1">
      <c r="A912" s="34">
        <f t="shared" si="33"/>
        <v>872</v>
      </c>
      <c r="B912" s="215" t="s">
        <v>424</v>
      </c>
      <c r="C912" s="210">
        <v>100</v>
      </c>
      <c r="D912" s="210" t="s">
        <v>400</v>
      </c>
      <c r="E912" s="33">
        <v>14</v>
      </c>
      <c r="F912" s="33">
        <v>3</v>
      </c>
      <c r="G912" s="219">
        <v>35704</v>
      </c>
    </row>
    <row r="913" spans="1:7" s="7" customFormat="1" ht="51" hidden="1">
      <c r="A913" s="34">
        <f t="shared" si="33"/>
        <v>873</v>
      </c>
      <c r="B913" s="215" t="s">
        <v>425</v>
      </c>
      <c r="C913" s="210">
        <v>100</v>
      </c>
      <c r="D913" s="210" t="s">
        <v>400</v>
      </c>
      <c r="E913" s="33">
        <v>14</v>
      </c>
      <c r="F913" s="33">
        <v>1</v>
      </c>
      <c r="G913" s="219">
        <v>28135.7</v>
      </c>
    </row>
    <row r="914" spans="1:7" s="7" customFormat="1" ht="51" hidden="1">
      <c r="A914" s="34">
        <f t="shared" si="33"/>
        <v>874</v>
      </c>
      <c r="B914" s="215" t="s">
        <v>426</v>
      </c>
      <c r="C914" s="210">
        <v>100</v>
      </c>
      <c r="D914" s="210" t="s">
        <v>400</v>
      </c>
      <c r="E914" s="33">
        <v>14</v>
      </c>
      <c r="F914" s="33">
        <v>2</v>
      </c>
      <c r="G914" s="219">
        <v>41943.5</v>
      </c>
    </row>
    <row r="915" spans="1:7" s="7" customFormat="1" ht="51" hidden="1">
      <c r="A915" s="34">
        <f t="shared" si="33"/>
        <v>875</v>
      </c>
      <c r="B915" s="215" t="s">
        <v>427</v>
      </c>
      <c r="C915" s="210">
        <v>100</v>
      </c>
      <c r="D915" s="210" t="s">
        <v>400</v>
      </c>
      <c r="E915" s="33">
        <v>14</v>
      </c>
      <c r="F915" s="33">
        <v>1</v>
      </c>
      <c r="G915" s="219">
        <v>36032.300000000003</v>
      </c>
    </row>
    <row r="916" spans="1:7" s="7" customFormat="1" ht="51" hidden="1">
      <c r="A916" s="34">
        <f t="shared" si="33"/>
        <v>876</v>
      </c>
      <c r="B916" s="215" t="s">
        <v>428</v>
      </c>
      <c r="C916" s="210">
        <v>100</v>
      </c>
      <c r="D916" s="210" t="s">
        <v>400</v>
      </c>
      <c r="E916" s="33">
        <v>14</v>
      </c>
      <c r="F916" s="33">
        <v>1</v>
      </c>
      <c r="G916" s="219">
        <v>30250.9</v>
      </c>
    </row>
    <row r="917" spans="1:7" s="7" customFormat="1" ht="25.5" hidden="1">
      <c r="A917" s="34">
        <f t="shared" si="33"/>
        <v>877</v>
      </c>
      <c r="B917" s="215" t="s">
        <v>401</v>
      </c>
      <c r="C917" s="210">
        <v>100</v>
      </c>
      <c r="D917" s="210" t="s">
        <v>402</v>
      </c>
      <c r="E917" s="33">
        <v>100</v>
      </c>
      <c r="F917" s="33">
        <v>3</v>
      </c>
      <c r="G917" s="219">
        <v>2041.1</v>
      </c>
    </row>
    <row r="918" spans="1:7" s="7" customFormat="1" ht="38.25" hidden="1">
      <c r="A918" s="34">
        <f t="shared" si="33"/>
        <v>878</v>
      </c>
      <c r="B918" s="215" t="s">
        <v>403</v>
      </c>
      <c r="C918" s="210">
        <v>100</v>
      </c>
      <c r="D918" s="210" t="s">
        <v>404</v>
      </c>
      <c r="E918" s="33">
        <v>100</v>
      </c>
      <c r="F918" s="33">
        <v>0</v>
      </c>
      <c r="G918" s="219">
        <v>26764.3</v>
      </c>
    </row>
    <row r="919" spans="1:7" s="7" customFormat="1" ht="38.25" hidden="1">
      <c r="A919" s="34">
        <f t="shared" si="33"/>
        <v>879</v>
      </c>
      <c r="B919" s="215" t="s">
        <v>405</v>
      </c>
      <c r="C919" s="210">
        <v>100</v>
      </c>
      <c r="D919" s="210" t="s">
        <v>406</v>
      </c>
      <c r="E919" s="33">
        <v>100</v>
      </c>
      <c r="F919" s="33">
        <v>24</v>
      </c>
      <c r="G919" s="219">
        <v>6668</v>
      </c>
    </row>
    <row r="920" spans="1:7" s="7" customFormat="1" ht="25.5" hidden="1">
      <c r="A920" s="34">
        <f t="shared" si="33"/>
        <v>880</v>
      </c>
      <c r="B920" s="215" t="s">
        <v>407</v>
      </c>
      <c r="C920" s="210">
        <v>100</v>
      </c>
      <c r="D920" s="210" t="s">
        <v>408</v>
      </c>
      <c r="E920" s="33">
        <v>100</v>
      </c>
      <c r="F920" s="33">
        <v>3</v>
      </c>
      <c r="G920" s="219">
        <v>33639.599999999999</v>
      </c>
    </row>
    <row r="921" spans="1:7" s="7" customFormat="1" ht="25.5" hidden="1">
      <c r="A921" s="34">
        <f t="shared" si="33"/>
        <v>881</v>
      </c>
      <c r="B921" s="166" t="s">
        <v>1561</v>
      </c>
      <c r="C921" s="210">
        <v>100</v>
      </c>
      <c r="D921" s="210" t="s">
        <v>409</v>
      </c>
      <c r="E921" s="33">
        <v>50</v>
      </c>
      <c r="F921" s="33">
        <v>39</v>
      </c>
      <c r="G921" s="219">
        <v>18782.3</v>
      </c>
    </row>
    <row r="922" spans="1:7" s="7" customFormat="1" ht="31.15" hidden="1" customHeight="1">
      <c r="A922" s="34">
        <f t="shared" si="33"/>
        <v>882</v>
      </c>
      <c r="B922" s="215" t="s">
        <v>410</v>
      </c>
      <c r="C922" s="210">
        <v>100</v>
      </c>
      <c r="D922" s="210" t="s">
        <v>411</v>
      </c>
      <c r="E922" s="33">
        <v>3</v>
      </c>
      <c r="F922" s="33">
        <v>2</v>
      </c>
      <c r="G922" s="219">
        <v>6476.1</v>
      </c>
    </row>
    <row r="923" spans="1:7" s="7" customFormat="1" ht="34.9" hidden="1" customHeight="1">
      <c r="A923" s="34">
        <f t="shared" si="33"/>
        <v>883</v>
      </c>
      <c r="B923" s="215" t="s">
        <v>412</v>
      </c>
      <c r="C923" s="210">
        <v>100</v>
      </c>
      <c r="D923" s="210" t="s">
        <v>411</v>
      </c>
      <c r="E923" s="33">
        <v>97</v>
      </c>
      <c r="F923" s="33">
        <v>20</v>
      </c>
      <c r="G923" s="219">
        <v>15881.2</v>
      </c>
    </row>
    <row r="924" spans="1:7" s="10" customFormat="1" ht="21.6" hidden="1" customHeight="1">
      <c r="A924" s="371" t="s">
        <v>87</v>
      </c>
      <c r="B924" s="393"/>
      <c r="C924" s="393"/>
      <c r="D924" s="393"/>
      <c r="E924" s="393"/>
      <c r="F924" s="393"/>
      <c r="G924" s="393"/>
    </row>
    <row r="925" spans="1:7" s="10" customFormat="1" ht="39.6" hidden="1" customHeight="1">
      <c r="A925" s="264">
        <f>A923+1</f>
        <v>884</v>
      </c>
      <c r="B925" s="266" t="s">
        <v>1196</v>
      </c>
      <c r="C925" s="245">
        <v>100</v>
      </c>
      <c r="D925" s="245" t="s">
        <v>74</v>
      </c>
      <c r="E925" s="245">
        <v>5</v>
      </c>
      <c r="F925" s="245">
        <v>5</v>
      </c>
      <c r="G925" s="246">
        <v>32375.318850000003</v>
      </c>
    </row>
    <row r="926" spans="1:7" s="10" customFormat="1" ht="52.15" hidden="1" customHeight="1">
      <c r="A926" s="264">
        <f>A925+1</f>
        <v>885</v>
      </c>
      <c r="B926" s="267" t="s">
        <v>1197</v>
      </c>
      <c r="C926" s="247">
        <v>100</v>
      </c>
      <c r="D926" s="247" t="s">
        <v>74</v>
      </c>
      <c r="E926" s="247">
        <v>5</v>
      </c>
      <c r="F926" s="247">
        <v>5</v>
      </c>
      <c r="G926" s="248">
        <v>44868.789579999997</v>
      </c>
    </row>
    <row r="927" spans="1:7" s="10" customFormat="1" ht="31.15" hidden="1" customHeight="1">
      <c r="A927" s="395">
        <f t="shared" ref="A927:A990" si="34">A926+1</f>
        <v>886</v>
      </c>
      <c r="B927" s="415" t="s">
        <v>1198</v>
      </c>
      <c r="C927" s="417">
        <v>100</v>
      </c>
      <c r="D927" s="417" t="s">
        <v>74</v>
      </c>
      <c r="E927" s="417">
        <v>2</v>
      </c>
      <c r="F927" s="417">
        <v>2</v>
      </c>
      <c r="G927" s="413">
        <v>18961.141520000001</v>
      </c>
    </row>
    <row r="928" spans="1:7" s="10" customFormat="1" ht="9" hidden="1" customHeight="1">
      <c r="A928" s="396"/>
      <c r="B928" s="416"/>
      <c r="C928" s="418"/>
      <c r="D928" s="418"/>
      <c r="E928" s="418"/>
      <c r="F928" s="418"/>
      <c r="G928" s="414"/>
    </row>
    <row r="929" spans="1:7" s="10" customFormat="1" ht="42" hidden="1" customHeight="1">
      <c r="A929" s="264">
        <f>A927+1</f>
        <v>887</v>
      </c>
      <c r="B929" s="267" t="s">
        <v>1199</v>
      </c>
      <c r="C929" s="247">
        <v>100</v>
      </c>
      <c r="D929" s="247" t="s">
        <v>74</v>
      </c>
      <c r="E929" s="247">
        <v>1</v>
      </c>
      <c r="F929" s="247">
        <v>1</v>
      </c>
      <c r="G929" s="249">
        <v>15304.73717</v>
      </c>
    </row>
    <row r="930" spans="1:7" s="10" customFormat="1" ht="52.9" hidden="1" customHeight="1">
      <c r="A930" s="264">
        <f t="shared" si="34"/>
        <v>888</v>
      </c>
      <c r="B930" s="267" t="s">
        <v>1200</v>
      </c>
      <c r="C930" s="247">
        <v>100</v>
      </c>
      <c r="D930" s="247" t="s">
        <v>74</v>
      </c>
      <c r="E930" s="247">
        <v>5</v>
      </c>
      <c r="F930" s="247">
        <v>5</v>
      </c>
      <c r="G930" s="249">
        <v>36539.928959999997</v>
      </c>
    </row>
    <row r="931" spans="1:7" s="10" customFormat="1" ht="40.9" hidden="1" customHeight="1">
      <c r="A931" s="264">
        <f t="shared" si="34"/>
        <v>889</v>
      </c>
      <c r="B931" s="267" t="s">
        <v>1201</v>
      </c>
      <c r="C931" s="247">
        <v>100</v>
      </c>
      <c r="D931" s="247" t="s">
        <v>74</v>
      </c>
      <c r="E931" s="247">
        <v>2</v>
      </c>
      <c r="F931" s="247">
        <v>2</v>
      </c>
      <c r="G931" s="249">
        <v>18989.15956</v>
      </c>
    </row>
    <row r="932" spans="1:7" s="10" customFormat="1" ht="43.9" hidden="1" customHeight="1">
      <c r="A932" s="264">
        <f t="shared" si="34"/>
        <v>890</v>
      </c>
      <c r="B932" s="267" t="s">
        <v>1202</v>
      </c>
      <c r="C932" s="247">
        <v>100</v>
      </c>
      <c r="D932" s="247" t="s">
        <v>74</v>
      </c>
      <c r="E932" s="245">
        <v>2</v>
      </c>
      <c r="F932" s="247">
        <v>2</v>
      </c>
      <c r="G932" s="249">
        <v>20518.96139</v>
      </c>
    </row>
    <row r="933" spans="1:7" s="10" customFormat="1" ht="40.15" hidden="1" customHeight="1">
      <c r="A933" s="264">
        <f t="shared" si="34"/>
        <v>891</v>
      </c>
      <c r="B933" s="267" t="s">
        <v>1203</v>
      </c>
      <c r="C933" s="247">
        <v>100</v>
      </c>
      <c r="D933" s="247" t="s">
        <v>74</v>
      </c>
      <c r="E933" s="247">
        <v>2</v>
      </c>
      <c r="F933" s="247">
        <v>2</v>
      </c>
      <c r="G933" s="246">
        <v>28019.22724</v>
      </c>
    </row>
    <row r="934" spans="1:7" s="10" customFormat="1" ht="34.9" hidden="1" customHeight="1">
      <c r="A934" s="264">
        <f t="shared" si="34"/>
        <v>892</v>
      </c>
      <c r="B934" s="267" t="s">
        <v>1204</v>
      </c>
      <c r="C934" s="247">
        <v>100</v>
      </c>
      <c r="D934" s="247" t="s">
        <v>74</v>
      </c>
      <c r="E934" s="247">
        <v>3</v>
      </c>
      <c r="F934" s="247">
        <v>3</v>
      </c>
      <c r="G934" s="248">
        <v>29084.791499999999</v>
      </c>
    </row>
    <row r="935" spans="1:7" s="10" customFormat="1" ht="37.15" hidden="1" customHeight="1">
      <c r="A935" s="264">
        <f t="shared" si="34"/>
        <v>893</v>
      </c>
      <c r="B935" s="267" t="s">
        <v>1205</v>
      </c>
      <c r="C935" s="247">
        <v>100</v>
      </c>
      <c r="D935" s="247" t="s">
        <v>74</v>
      </c>
      <c r="E935" s="247">
        <v>6</v>
      </c>
      <c r="F935" s="247">
        <v>6</v>
      </c>
      <c r="G935" s="248">
        <v>45450.128950000006</v>
      </c>
    </row>
    <row r="936" spans="1:7" s="10" customFormat="1" ht="35.450000000000003" hidden="1" customHeight="1">
      <c r="A936" s="264">
        <f t="shared" si="34"/>
        <v>894</v>
      </c>
      <c r="B936" s="267" t="s">
        <v>1206</v>
      </c>
      <c r="C936" s="247">
        <v>100</v>
      </c>
      <c r="D936" s="247" t="s">
        <v>74</v>
      </c>
      <c r="E936" s="247">
        <v>3</v>
      </c>
      <c r="F936" s="247">
        <v>3</v>
      </c>
      <c r="G936" s="248">
        <v>21393.97006</v>
      </c>
    </row>
    <row r="937" spans="1:7" s="10" customFormat="1" ht="38.450000000000003" hidden="1" customHeight="1">
      <c r="A937" s="264">
        <f t="shared" si="34"/>
        <v>895</v>
      </c>
      <c r="B937" s="267" t="s">
        <v>1207</v>
      </c>
      <c r="C937" s="247">
        <v>100</v>
      </c>
      <c r="D937" s="247" t="s">
        <v>74</v>
      </c>
      <c r="E937" s="247">
        <v>2</v>
      </c>
      <c r="F937" s="247">
        <v>2</v>
      </c>
      <c r="G937" s="246">
        <v>16995.262589999998</v>
      </c>
    </row>
    <row r="938" spans="1:7" s="10" customFormat="1" ht="37.15" hidden="1" customHeight="1">
      <c r="A938" s="264">
        <f t="shared" si="34"/>
        <v>896</v>
      </c>
      <c r="B938" s="268" t="s">
        <v>1208</v>
      </c>
      <c r="C938" s="245">
        <v>100</v>
      </c>
      <c r="D938" s="245" t="s">
        <v>74</v>
      </c>
      <c r="E938" s="245">
        <v>1</v>
      </c>
      <c r="F938" s="245">
        <v>1</v>
      </c>
      <c r="G938" s="246">
        <v>11616.156560000001</v>
      </c>
    </row>
    <row r="939" spans="1:7" s="10" customFormat="1" ht="36.6" hidden="1" customHeight="1">
      <c r="A939" s="264">
        <f t="shared" si="34"/>
        <v>897</v>
      </c>
      <c r="B939" s="268" t="s">
        <v>1209</v>
      </c>
      <c r="C939" s="245">
        <v>100</v>
      </c>
      <c r="D939" s="245" t="s">
        <v>74</v>
      </c>
      <c r="E939" s="245">
        <v>6</v>
      </c>
      <c r="F939" s="245">
        <v>6</v>
      </c>
      <c r="G939" s="246">
        <v>56185.654089999996</v>
      </c>
    </row>
    <row r="940" spans="1:7" s="10" customFormat="1" ht="37.9" hidden="1" customHeight="1">
      <c r="A940" s="264">
        <f t="shared" si="34"/>
        <v>898</v>
      </c>
      <c r="B940" s="268" t="s">
        <v>1210</v>
      </c>
      <c r="C940" s="245">
        <v>100</v>
      </c>
      <c r="D940" s="245" t="s">
        <v>74</v>
      </c>
      <c r="E940" s="245">
        <v>0</v>
      </c>
      <c r="F940" s="245">
        <v>0</v>
      </c>
      <c r="G940" s="246">
        <v>3361.7367599999998</v>
      </c>
    </row>
    <row r="941" spans="1:7" s="10" customFormat="1" ht="48.6" hidden="1" customHeight="1">
      <c r="A941" s="264">
        <f t="shared" si="34"/>
        <v>899</v>
      </c>
      <c r="B941" s="267" t="s">
        <v>1211</v>
      </c>
      <c r="C941" s="247">
        <v>100</v>
      </c>
      <c r="D941" s="247" t="s">
        <v>74</v>
      </c>
      <c r="E941" s="247">
        <v>0</v>
      </c>
      <c r="F941" s="247">
        <v>0</v>
      </c>
      <c r="G941" s="248">
        <v>7072.1965799999998</v>
      </c>
    </row>
    <row r="942" spans="1:7" s="10" customFormat="1" ht="51.6" hidden="1" customHeight="1">
      <c r="A942" s="264">
        <f t="shared" si="34"/>
        <v>900</v>
      </c>
      <c r="B942" s="267" t="s">
        <v>1212</v>
      </c>
      <c r="C942" s="247">
        <v>100</v>
      </c>
      <c r="D942" s="247" t="s">
        <v>74</v>
      </c>
      <c r="E942" s="247">
        <v>7</v>
      </c>
      <c r="F942" s="247">
        <v>7</v>
      </c>
      <c r="G942" s="246">
        <v>68460.108469999992</v>
      </c>
    </row>
    <row r="943" spans="1:7" s="10" customFormat="1" ht="52.15" hidden="1" customHeight="1">
      <c r="A943" s="264">
        <f t="shared" si="34"/>
        <v>901</v>
      </c>
      <c r="B943" s="268" t="s">
        <v>1213</v>
      </c>
      <c r="C943" s="247">
        <v>100</v>
      </c>
      <c r="D943" s="247" t="s">
        <v>74</v>
      </c>
      <c r="E943" s="247">
        <v>3</v>
      </c>
      <c r="F943" s="247">
        <v>3</v>
      </c>
      <c r="G943" s="248">
        <v>27375.611530000002</v>
      </c>
    </row>
    <row r="944" spans="1:7" s="10" customFormat="1" ht="28.15" hidden="1" customHeight="1">
      <c r="A944" s="264">
        <f t="shared" si="34"/>
        <v>902</v>
      </c>
      <c r="B944" s="268" t="s">
        <v>1214</v>
      </c>
      <c r="C944" s="247">
        <v>100</v>
      </c>
      <c r="D944" s="247" t="s">
        <v>74</v>
      </c>
      <c r="E944" s="247">
        <v>1</v>
      </c>
      <c r="F944" s="247">
        <v>1</v>
      </c>
      <c r="G944" s="248">
        <v>9709.53377</v>
      </c>
    </row>
    <row r="945" spans="1:7" s="10" customFormat="1" ht="53.45" hidden="1" customHeight="1">
      <c r="A945" s="264">
        <f t="shared" si="34"/>
        <v>903</v>
      </c>
      <c r="B945" s="267" t="s">
        <v>1215</v>
      </c>
      <c r="C945" s="247">
        <v>100</v>
      </c>
      <c r="D945" s="247" t="s">
        <v>74</v>
      </c>
      <c r="E945" s="247">
        <v>9</v>
      </c>
      <c r="F945" s="247">
        <v>9</v>
      </c>
      <c r="G945" s="248">
        <v>75123.376239999998</v>
      </c>
    </row>
    <row r="946" spans="1:7" s="10" customFormat="1" ht="55.15" hidden="1" customHeight="1">
      <c r="A946" s="264">
        <f t="shared" si="34"/>
        <v>904</v>
      </c>
      <c r="B946" s="267" t="s">
        <v>1216</v>
      </c>
      <c r="C946" s="247">
        <v>100</v>
      </c>
      <c r="D946" s="247" t="s">
        <v>74</v>
      </c>
      <c r="E946" s="247">
        <v>3</v>
      </c>
      <c r="F946" s="247">
        <v>3</v>
      </c>
      <c r="G946" s="248">
        <v>28768.252559999997</v>
      </c>
    </row>
    <row r="947" spans="1:7" s="10" customFormat="1" ht="37.9" hidden="1" customHeight="1">
      <c r="A947" s="264">
        <f t="shared" si="34"/>
        <v>905</v>
      </c>
      <c r="B947" s="267" t="s">
        <v>1217</v>
      </c>
      <c r="C947" s="247">
        <v>100</v>
      </c>
      <c r="D947" s="247" t="s">
        <v>74</v>
      </c>
      <c r="E947" s="247">
        <v>10</v>
      </c>
      <c r="F947" s="247">
        <v>10</v>
      </c>
      <c r="G947" s="246">
        <v>89263.486839999998</v>
      </c>
    </row>
    <row r="948" spans="1:7" s="10" customFormat="1" ht="39" hidden="1" customHeight="1">
      <c r="A948" s="264">
        <f t="shared" si="34"/>
        <v>906</v>
      </c>
      <c r="B948" s="267" t="s">
        <v>1218</v>
      </c>
      <c r="C948" s="247">
        <v>100</v>
      </c>
      <c r="D948" s="247" t="s">
        <v>74</v>
      </c>
      <c r="E948" s="247">
        <v>0</v>
      </c>
      <c r="F948" s="247">
        <v>0</v>
      </c>
      <c r="G948" s="248">
        <v>26548.77161</v>
      </c>
    </row>
    <row r="949" spans="1:7" s="10" customFormat="1" ht="37.15" hidden="1" customHeight="1">
      <c r="A949" s="264">
        <f t="shared" si="34"/>
        <v>907</v>
      </c>
      <c r="B949" s="267" t="s">
        <v>1219</v>
      </c>
      <c r="C949" s="247">
        <v>100</v>
      </c>
      <c r="D949" s="247" t="s">
        <v>74</v>
      </c>
      <c r="E949" s="247">
        <v>4</v>
      </c>
      <c r="F949" s="247">
        <v>4</v>
      </c>
      <c r="G949" s="248">
        <v>34751.455439999998</v>
      </c>
    </row>
    <row r="950" spans="1:7" s="10" customFormat="1" ht="37.9" hidden="1" customHeight="1">
      <c r="A950" s="264">
        <f t="shared" si="34"/>
        <v>908</v>
      </c>
      <c r="B950" s="267" t="s">
        <v>1220</v>
      </c>
      <c r="C950" s="247">
        <v>100</v>
      </c>
      <c r="D950" s="247" t="s">
        <v>74</v>
      </c>
      <c r="E950" s="247">
        <v>3</v>
      </c>
      <c r="F950" s="247">
        <v>3</v>
      </c>
      <c r="G950" s="248">
        <v>31579.962520000001</v>
      </c>
    </row>
    <row r="951" spans="1:7" s="10" customFormat="1" ht="54.6" hidden="1" customHeight="1">
      <c r="A951" s="264">
        <f t="shared" si="34"/>
        <v>909</v>
      </c>
      <c r="B951" s="267" t="s">
        <v>1221</v>
      </c>
      <c r="C951" s="247">
        <v>100</v>
      </c>
      <c r="D951" s="247" t="s">
        <v>74</v>
      </c>
      <c r="E951" s="247">
        <v>6</v>
      </c>
      <c r="F951" s="247">
        <v>6</v>
      </c>
      <c r="G951" s="248">
        <v>38631.02706</v>
      </c>
    </row>
    <row r="952" spans="1:7" s="10" customFormat="1" ht="37.9" hidden="1" customHeight="1">
      <c r="A952" s="264">
        <f t="shared" si="34"/>
        <v>910</v>
      </c>
      <c r="B952" s="267" t="s">
        <v>1222</v>
      </c>
      <c r="C952" s="247">
        <v>100</v>
      </c>
      <c r="D952" s="247" t="s">
        <v>74</v>
      </c>
      <c r="E952" s="247">
        <v>4</v>
      </c>
      <c r="F952" s="247">
        <v>4</v>
      </c>
      <c r="G952" s="248">
        <v>26813.006289999998</v>
      </c>
    </row>
    <row r="953" spans="1:7" s="10" customFormat="1" ht="37.9" hidden="1" customHeight="1">
      <c r="A953" s="264">
        <f t="shared" si="34"/>
        <v>911</v>
      </c>
      <c r="B953" s="267" t="s">
        <v>1223</v>
      </c>
      <c r="C953" s="247">
        <v>100</v>
      </c>
      <c r="D953" s="247" t="s">
        <v>74</v>
      </c>
      <c r="E953" s="247">
        <v>3</v>
      </c>
      <c r="F953" s="247">
        <v>3</v>
      </c>
      <c r="G953" s="249">
        <v>25977.590640000002</v>
      </c>
    </row>
    <row r="954" spans="1:7" s="10" customFormat="1" ht="37.9" hidden="1" customHeight="1">
      <c r="A954" s="264">
        <f t="shared" si="34"/>
        <v>912</v>
      </c>
      <c r="B954" s="267" t="s">
        <v>1224</v>
      </c>
      <c r="C954" s="247">
        <v>100</v>
      </c>
      <c r="D954" s="247" t="s">
        <v>75</v>
      </c>
      <c r="E954" s="247">
        <v>2</v>
      </c>
      <c r="F954" s="247">
        <v>2</v>
      </c>
      <c r="G954" s="248">
        <v>47988.573510000002</v>
      </c>
    </row>
    <row r="955" spans="1:7" s="10" customFormat="1" ht="37.15" hidden="1" customHeight="1">
      <c r="A955" s="264">
        <f t="shared" si="34"/>
        <v>913</v>
      </c>
      <c r="B955" s="267" t="s">
        <v>1225</v>
      </c>
      <c r="C955" s="247">
        <v>100</v>
      </c>
      <c r="D955" s="247" t="s">
        <v>75</v>
      </c>
      <c r="E955" s="247">
        <v>5</v>
      </c>
      <c r="F955" s="247">
        <v>5</v>
      </c>
      <c r="G955" s="248">
        <v>53974.265690000007</v>
      </c>
    </row>
    <row r="956" spans="1:7" s="10" customFormat="1" ht="33" hidden="1" customHeight="1">
      <c r="A956" s="264">
        <f t="shared" si="34"/>
        <v>914</v>
      </c>
      <c r="B956" s="267" t="s">
        <v>1226</v>
      </c>
      <c r="C956" s="247">
        <v>100</v>
      </c>
      <c r="D956" s="247" t="s">
        <v>75</v>
      </c>
      <c r="E956" s="247">
        <v>2</v>
      </c>
      <c r="F956" s="247">
        <v>2</v>
      </c>
      <c r="G956" s="246">
        <v>48932.366830000006</v>
      </c>
    </row>
    <row r="957" spans="1:7" s="10" customFormat="1" ht="52.9" hidden="1" customHeight="1">
      <c r="A957" s="264">
        <f t="shared" si="34"/>
        <v>915</v>
      </c>
      <c r="B957" s="267" t="s">
        <v>1227</v>
      </c>
      <c r="C957" s="247">
        <v>100</v>
      </c>
      <c r="D957" s="247" t="s">
        <v>75</v>
      </c>
      <c r="E957" s="247">
        <v>8</v>
      </c>
      <c r="F957" s="247">
        <v>8</v>
      </c>
      <c r="G957" s="248">
        <v>48732.336670000004</v>
      </c>
    </row>
    <row r="958" spans="1:7" s="10" customFormat="1" ht="39" hidden="1" customHeight="1">
      <c r="A958" s="264">
        <f t="shared" si="34"/>
        <v>916</v>
      </c>
      <c r="B958" s="267" t="s">
        <v>1228</v>
      </c>
      <c r="C958" s="247">
        <v>100</v>
      </c>
      <c r="D958" s="247" t="s">
        <v>75</v>
      </c>
      <c r="E958" s="247">
        <v>5</v>
      </c>
      <c r="F958" s="247">
        <v>5</v>
      </c>
      <c r="G958" s="248">
        <v>49680.705760000004</v>
      </c>
    </row>
    <row r="959" spans="1:7" s="10" customFormat="1" ht="37.9" hidden="1" customHeight="1">
      <c r="A959" s="264">
        <f t="shared" si="34"/>
        <v>917</v>
      </c>
      <c r="B959" s="267" t="s">
        <v>1229</v>
      </c>
      <c r="C959" s="247">
        <v>100</v>
      </c>
      <c r="D959" s="247" t="s">
        <v>75</v>
      </c>
      <c r="E959" s="247">
        <v>3</v>
      </c>
      <c r="F959" s="247">
        <v>3</v>
      </c>
      <c r="G959" s="246">
        <v>50074.416140000001</v>
      </c>
    </row>
    <row r="960" spans="1:7" s="10" customFormat="1" ht="45" hidden="1" customHeight="1">
      <c r="A960" s="264">
        <f t="shared" si="34"/>
        <v>918</v>
      </c>
      <c r="B960" s="267" t="s">
        <v>1230</v>
      </c>
      <c r="C960" s="247">
        <v>100</v>
      </c>
      <c r="D960" s="247" t="s">
        <v>75</v>
      </c>
      <c r="E960" s="247">
        <v>4</v>
      </c>
      <c r="F960" s="247">
        <v>4</v>
      </c>
      <c r="G960" s="248">
        <v>46123.857750000003</v>
      </c>
    </row>
    <row r="961" spans="1:7" s="10" customFormat="1" ht="52.15" hidden="1" customHeight="1">
      <c r="A961" s="264">
        <f t="shared" si="34"/>
        <v>919</v>
      </c>
      <c r="B961" s="267" t="s">
        <v>1231</v>
      </c>
      <c r="C961" s="247">
        <v>100</v>
      </c>
      <c r="D961" s="247" t="s">
        <v>75</v>
      </c>
      <c r="E961" s="247">
        <v>6</v>
      </c>
      <c r="F961" s="247">
        <v>6</v>
      </c>
      <c r="G961" s="246">
        <v>42367.489280000002</v>
      </c>
    </row>
    <row r="962" spans="1:7" s="10" customFormat="1" ht="55.15" hidden="1" customHeight="1">
      <c r="A962" s="264">
        <f t="shared" si="34"/>
        <v>920</v>
      </c>
      <c r="B962" s="267" t="s">
        <v>1232</v>
      </c>
      <c r="C962" s="247">
        <v>100</v>
      </c>
      <c r="D962" s="247" t="s">
        <v>75</v>
      </c>
      <c r="E962" s="247">
        <v>5</v>
      </c>
      <c r="F962" s="247">
        <v>5</v>
      </c>
      <c r="G962" s="248">
        <v>114677.35583000001</v>
      </c>
    </row>
    <row r="963" spans="1:7" s="10" customFormat="1" ht="40.15" hidden="1" customHeight="1">
      <c r="A963" s="264">
        <f t="shared" si="34"/>
        <v>921</v>
      </c>
      <c r="B963" s="267" t="s">
        <v>1233</v>
      </c>
      <c r="C963" s="247">
        <v>100</v>
      </c>
      <c r="D963" s="247" t="s">
        <v>75</v>
      </c>
      <c r="E963" s="247">
        <v>4</v>
      </c>
      <c r="F963" s="247">
        <v>4</v>
      </c>
      <c r="G963" s="248">
        <v>58132.40653</v>
      </c>
    </row>
    <row r="964" spans="1:7" s="10" customFormat="1" ht="42.6" hidden="1" customHeight="1">
      <c r="A964" s="264">
        <f t="shared" si="34"/>
        <v>922</v>
      </c>
      <c r="B964" s="267" t="s">
        <v>1234</v>
      </c>
      <c r="C964" s="247">
        <v>100</v>
      </c>
      <c r="D964" s="247" t="s">
        <v>75</v>
      </c>
      <c r="E964" s="247">
        <v>4</v>
      </c>
      <c r="F964" s="247">
        <v>4</v>
      </c>
      <c r="G964" s="248">
        <v>67571.637860000003</v>
      </c>
    </row>
    <row r="965" spans="1:7" s="10" customFormat="1" ht="48" hidden="1" customHeight="1">
      <c r="A965" s="264">
        <f t="shared" si="34"/>
        <v>923</v>
      </c>
      <c r="B965" s="267" t="s">
        <v>1235</v>
      </c>
      <c r="C965" s="247">
        <v>100</v>
      </c>
      <c r="D965" s="247" t="s">
        <v>75</v>
      </c>
      <c r="E965" s="247">
        <v>2</v>
      </c>
      <c r="F965" s="247">
        <v>2</v>
      </c>
      <c r="G965" s="248">
        <v>52438.439770000005</v>
      </c>
    </row>
    <row r="966" spans="1:7" s="10" customFormat="1" ht="30" hidden="1" customHeight="1">
      <c r="A966" s="264">
        <f t="shared" si="34"/>
        <v>924</v>
      </c>
      <c r="B966" s="267" t="s">
        <v>1236</v>
      </c>
      <c r="C966" s="247">
        <v>100</v>
      </c>
      <c r="D966" s="247" t="s">
        <v>75</v>
      </c>
      <c r="E966" s="247">
        <v>2</v>
      </c>
      <c r="F966" s="247">
        <v>2</v>
      </c>
      <c r="G966" s="248">
        <v>55418.688580000002</v>
      </c>
    </row>
    <row r="967" spans="1:7" s="10" customFormat="1" ht="37.9" hidden="1" customHeight="1">
      <c r="A967" s="264">
        <f t="shared" si="34"/>
        <v>925</v>
      </c>
      <c r="B967" s="267" t="s">
        <v>1237</v>
      </c>
      <c r="C967" s="247">
        <v>100</v>
      </c>
      <c r="D967" s="247" t="s">
        <v>75</v>
      </c>
      <c r="E967" s="247">
        <v>11</v>
      </c>
      <c r="F967" s="247">
        <v>11</v>
      </c>
      <c r="G967" s="248">
        <v>75208.563640000008</v>
      </c>
    </row>
    <row r="968" spans="1:7" s="10" customFormat="1" ht="37.9" hidden="1" customHeight="1">
      <c r="A968" s="264">
        <f t="shared" si="34"/>
        <v>926</v>
      </c>
      <c r="B968" s="267" t="s">
        <v>1238</v>
      </c>
      <c r="C968" s="247">
        <v>100</v>
      </c>
      <c r="D968" s="247" t="s">
        <v>75</v>
      </c>
      <c r="E968" s="247">
        <v>12</v>
      </c>
      <c r="F968" s="247">
        <v>12</v>
      </c>
      <c r="G968" s="248">
        <v>62400.918659999996</v>
      </c>
    </row>
    <row r="969" spans="1:7" s="10" customFormat="1" ht="40.15" hidden="1" customHeight="1">
      <c r="A969" s="264">
        <f t="shared" si="34"/>
        <v>927</v>
      </c>
      <c r="B969" s="267" t="s">
        <v>1239</v>
      </c>
      <c r="C969" s="247">
        <v>100</v>
      </c>
      <c r="D969" s="247" t="s">
        <v>75</v>
      </c>
      <c r="E969" s="247">
        <v>13</v>
      </c>
      <c r="F969" s="247">
        <v>13</v>
      </c>
      <c r="G969" s="248">
        <v>69998.031319999995</v>
      </c>
    </row>
    <row r="970" spans="1:7" s="10" customFormat="1" ht="55.15" hidden="1" customHeight="1">
      <c r="A970" s="264">
        <f t="shared" si="34"/>
        <v>928</v>
      </c>
      <c r="B970" s="267" t="s">
        <v>1240</v>
      </c>
      <c r="C970" s="247">
        <v>100</v>
      </c>
      <c r="D970" s="247" t="s">
        <v>75</v>
      </c>
      <c r="E970" s="247">
        <v>10</v>
      </c>
      <c r="F970" s="247">
        <v>10</v>
      </c>
      <c r="G970" s="248">
        <v>77898.780199999994</v>
      </c>
    </row>
    <row r="971" spans="1:7" s="10" customFormat="1" ht="42" hidden="1" customHeight="1">
      <c r="A971" s="264">
        <f t="shared" si="34"/>
        <v>929</v>
      </c>
      <c r="B971" s="267" t="s">
        <v>1241</v>
      </c>
      <c r="C971" s="247">
        <v>100</v>
      </c>
      <c r="D971" s="247" t="s">
        <v>75</v>
      </c>
      <c r="E971" s="247">
        <v>0</v>
      </c>
      <c r="F971" s="247">
        <v>0</v>
      </c>
      <c r="G971" s="248">
        <v>6668.4405999999999</v>
      </c>
    </row>
    <row r="972" spans="1:7" s="10" customFormat="1" ht="41.45" hidden="1" customHeight="1">
      <c r="A972" s="264">
        <f t="shared" si="34"/>
        <v>930</v>
      </c>
      <c r="B972" s="267" t="s">
        <v>1242</v>
      </c>
      <c r="C972" s="247">
        <v>100</v>
      </c>
      <c r="D972" s="247" t="s">
        <v>76</v>
      </c>
      <c r="E972" s="247">
        <v>16</v>
      </c>
      <c r="F972" s="247">
        <v>16</v>
      </c>
      <c r="G972" s="248">
        <v>62653.1</v>
      </c>
    </row>
    <row r="973" spans="1:7" s="10" customFormat="1" ht="43.15" hidden="1" customHeight="1">
      <c r="A973" s="264">
        <f t="shared" si="34"/>
        <v>931</v>
      </c>
      <c r="B973" s="267" t="s">
        <v>1243</v>
      </c>
      <c r="C973" s="247">
        <v>100</v>
      </c>
      <c r="D973" s="247" t="s">
        <v>77</v>
      </c>
      <c r="E973" s="247">
        <v>100</v>
      </c>
      <c r="F973" s="247">
        <v>100</v>
      </c>
      <c r="G973" s="248">
        <v>24390.43</v>
      </c>
    </row>
    <row r="974" spans="1:7" s="10" customFormat="1" ht="54" hidden="1" customHeight="1">
      <c r="A974" s="264">
        <f t="shared" si="34"/>
        <v>932</v>
      </c>
      <c r="B974" s="267" t="s">
        <v>1244</v>
      </c>
      <c r="C974" s="247">
        <v>100</v>
      </c>
      <c r="D974" s="247" t="s">
        <v>78</v>
      </c>
      <c r="E974" s="247">
        <v>100</v>
      </c>
      <c r="F974" s="247">
        <v>100</v>
      </c>
      <c r="G974" s="248">
        <v>14590.6</v>
      </c>
    </row>
    <row r="975" spans="1:7" s="10" customFormat="1" ht="39" hidden="1" customHeight="1">
      <c r="A975" s="264">
        <f t="shared" si="34"/>
        <v>933</v>
      </c>
      <c r="B975" s="267" t="s">
        <v>1245</v>
      </c>
      <c r="C975" s="247">
        <v>100</v>
      </c>
      <c r="D975" s="250" t="s">
        <v>79</v>
      </c>
      <c r="E975" s="247">
        <v>20</v>
      </c>
      <c r="F975" s="247">
        <v>20</v>
      </c>
      <c r="G975" s="251">
        <v>354497.23</v>
      </c>
    </row>
    <row r="976" spans="1:7" s="10" customFormat="1" ht="25.15" hidden="1" customHeight="1">
      <c r="A976" s="264">
        <f t="shared" si="34"/>
        <v>934</v>
      </c>
      <c r="B976" s="267" t="s">
        <v>1246</v>
      </c>
      <c r="C976" s="247">
        <v>100</v>
      </c>
      <c r="D976" s="250" t="s">
        <v>79</v>
      </c>
      <c r="E976" s="247">
        <v>52</v>
      </c>
      <c r="F976" s="247">
        <v>52</v>
      </c>
      <c r="G976" s="251">
        <v>59875.95</v>
      </c>
    </row>
    <row r="977" spans="1:7" s="10" customFormat="1" ht="62.45" hidden="1" customHeight="1">
      <c r="A977" s="264">
        <f t="shared" si="34"/>
        <v>935</v>
      </c>
      <c r="B977" s="267" t="s">
        <v>1562</v>
      </c>
      <c r="C977" s="247">
        <v>100</v>
      </c>
      <c r="D977" s="250" t="s">
        <v>1563</v>
      </c>
      <c r="E977" s="247">
        <v>50</v>
      </c>
      <c r="F977" s="247">
        <v>50</v>
      </c>
      <c r="G977" s="247">
        <v>85692.84</v>
      </c>
    </row>
    <row r="978" spans="1:7" s="10" customFormat="1" ht="47.45" hidden="1" customHeight="1">
      <c r="A978" s="264">
        <f t="shared" si="34"/>
        <v>936</v>
      </c>
      <c r="B978" s="267" t="s">
        <v>1247</v>
      </c>
      <c r="C978" s="247">
        <v>100</v>
      </c>
      <c r="D978" s="252" t="s">
        <v>76</v>
      </c>
      <c r="E978" s="247">
        <v>14</v>
      </c>
      <c r="F978" s="247">
        <v>14</v>
      </c>
      <c r="G978" s="253">
        <v>37636.400000000001</v>
      </c>
    </row>
    <row r="979" spans="1:7" s="10" customFormat="1" ht="43.9" hidden="1" customHeight="1">
      <c r="A979" s="264">
        <f t="shared" si="34"/>
        <v>937</v>
      </c>
      <c r="B979" s="266" t="s">
        <v>1248</v>
      </c>
      <c r="C979" s="245">
        <v>100</v>
      </c>
      <c r="D979" s="254" t="s">
        <v>76</v>
      </c>
      <c r="E979" s="245">
        <v>8</v>
      </c>
      <c r="F979" s="245">
        <v>8</v>
      </c>
      <c r="G979" s="253">
        <v>31379.57</v>
      </c>
    </row>
    <row r="980" spans="1:7" s="10" customFormat="1" ht="51" hidden="1" customHeight="1">
      <c r="A980" s="264">
        <f t="shared" si="34"/>
        <v>938</v>
      </c>
      <c r="B980" s="268" t="s">
        <v>1249</v>
      </c>
      <c r="C980" s="247">
        <v>100</v>
      </c>
      <c r="D980" s="252" t="s">
        <v>76</v>
      </c>
      <c r="E980" s="247">
        <v>12</v>
      </c>
      <c r="F980" s="247">
        <v>12</v>
      </c>
      <c r="G980" s="251">
        <v>11174.85</v>
      </c>
    </row>
    <row r="981" spans="1:7" s="10" customFormat="1" ht="34.9" hidden="1" customHeight="1">
      <c r="A981" s="264">
        <f t="shared" si="34"/>
        <v>939</v>
      </c>
      <c r="B981" s="269" t="s">
        <v>1250</v>
      </c>
      <c r="C981" s="247">
        <v>100</v>
      </c>
      <c r="D981" s="256" t="s">
        <v>80</v>
      </c>
      <c r="E981" s="247">
        <v>100</v>
      </c>
      <c r="F981" s="247">
        <v>100</v>
      </c>
      <c r="G981" s="251">
        <v>61310.83</v>
      </c>
    </row>
    <row r="982" spans="1:7" s="10" customFormat="1" ht="39" hidden="1" customHeight="1">
      <c r="A982" s="264">
        <f t="shared" si="34"/>
        <v>940</v>
      </c>
      <c r="B982" s="269" t="s">
        <v>1251</v>
      </c>
      <c r="C982" s="247">
        <v>100</v>
      </c>
      <c r="D982" s="256" t="s">
        <v>81</v>
      </c>
      <c r="E982" s="247">
        <v>100</v>
      </c>
      <c r="F982" s="247">
        <v>100</v>
      </c>
      <c r="G982" s="251">
        <v>22070.41</v>
      </c>
    </row>
    <row r="983" spans="1:7" s="10" customFormat="1" ht="13.15" hidden="1" customHeight="1">
      <c r="A983" s="403">
        <f t="shared" si="34"/>
        <v>941</v>
      </c>
      <c r="B983" s="406" t="s">
        <v>1252</v>
      </c>
      <c r="C983" s="407">
        <v>100</v>
      </c>
      <c r="D983" s="408" t="s">
        <v>83</v>
      </c>
      <c r="E983" s="407">
        <v>85</v>
      </c>
      <c r="F983" s="407">
        <v>85</v>
      </c>
      <c r="G983" s="405">
        <v>40966.28</v>
      </c>
    </row>
    <row r="984" spans="1:7" s="10" customFormat="1" ht="27" hidden="1" customHeight="1">
      <c r="A984" s="404"/>
      <c r="B984" s="406"/>
      <c r="C984" s="407"/>
      <c r="D984" s="408"/>
      <c r="E984" s="407"/>
      <c r="F984" s="407"/>
      <c r="G984" s="405"/>
    </row>
    <row r="985" spans="1:7" s="10" customFormat="1" ht="39.6" hidden="1" customHeight="1">
      <c r="A985" s="264">
        <f>A983+1</f>
        <v>942</v>
      </c>
      <c r="B985" s="270" t="s">
        <v>1253</v>
      </c>
      <c r="C985" s="257">
        <v>100</v>
      </c>
      <c r="D985" s="258" t="s">
        <v>84</v>
      </c>
      <c r="E985" s="257">
        <v>100</v>
      </c>
      <c r="F985" s="257">
        <v>100</v>
      </c>
      <c r="G985" s="259">
        <v>125696.39</v>
      </c>
    </row>
    <row r="986" spans="1:7" s="10" customFormat="1" ht="39.6" hidden="1" customHeight="1">
      <c r="A986" s="264">
        <f t="shared" si="34"/>
        <v>943</v>
      </c>
      <c r="B986" s="271" t="s">
        <v>1254</v>
      </c>
      <c r="C986" s="260">
        <v>100</v>
      </c>
      <c r="D986" s="261" t="s">
        <v>85</v>
      </c>
      <c r="E986" s="260">
        <v>90</v>
      </c>
      <c r="F986" s="260">
        <v>90</v>
      </c>
      <c r="G986" s="262">
        <v>13080.85</v>
      </c>
    </row>
    <row r="987" spans="1:7" s="10" customFormat="1" ht="40.15" hidden="1" customHeight="1">
      <c r="A987" s="264">
        <f t="shared" si="34"/>
        <v>944</v>
      </c>
      <c r="B987" s="272" t="s">
        <v>1255</v>
      </c>
      <c r="C987" s="264">
        <v>100</v>
      </c>
      <c r="D987" s="264" t="s">
        <v>68</v>
      </c>
      <c r="E987" s="264">
        <v>95</v>
      </c>
      <c r="F987" s="264">
        <v>95</v>
      </c>
      <c r="G987" s="264">
        <v>0</v>
      </c>
    </row>
    <row r="988" spans="1:7" s="10" customFormat="1" ht="37.15" hidden="1" customHeight="1">
      <c r="A988" s="264">
        <f t="shared" si="34"/>
        <v>945</v>
      </c>
      <c r="B988" s="272" t="s">
        <v>1256</v>
      </c>
      <c r="C988" s="264">
        <v>100</v>
      </c>
      <c r="D988" s="264" t="s">
        <v>69</v>
      </c>
      <c r="E988" s="264">
        <v>100</v>
      </c>
      <c r="F988" s="264">
        <v>100</v>
      </c>
      <c r="G988" s="264">
        <v>0</v>
      </c>
    </row>
    <row r="989" spans="1:7" s="10" customFormat="1" ht="40.9" hidden="1" customHeight="1">
      <c r="A989" s="264">
        <f t="shared" si="34"/>
        <v>946</v>
      </c>
      <c r="B989" s="272" t="s">
        <v>1257</v>
      </c>
      <c r="C989" s="264">
        <v>100</v>
      </c>
      <c r="D989" s="264" t="s">
        <v>70</v>
      </c>
      <c r="E989" s="264">
        <v>0</v>
      </c>
      <c r="F989" s="264">
        <v>0</v>
      </c>
      <c r="G989" s="264">
        <v>0</v>
      </c>
    </row>
    <row r="990" spans="1:7" s="10" customFormat="1" ht="42" hidden="1" customHeight="1">
      <c r="A990" s="264">
        <f t="shared" si="34"/>
        <v>947</v>
      </c>
      <c r="B990" s="272" t="s">
        <v>1258</v>
      </c>
      <c r="C990" s="264">
        <v>100</v>
      </c>
      <c r="D990" s="264" t="s">
        <v>71</v>
      </c>
      <c r="E990" s="264">
        <v>100</v>
      </c>
      <c r="F990" s="264">
        <v>100</v>
      </c>
      <c r="G990" s="265">
        <v>30395.599999999999</v>
      </c>
    </row>
    <row r="991" spans="1:7" s="10" customFormat="1" ht="37.15" hidden="1" customHeight="1">
      <c r="A991" s="264">
        <f t="shared" ref="A991:A994" si="35">A990+1</f>
        <v>948</v>
      </c>
      <c r="B991" s="272" t="s">
        <v>1259</v>
      </c>
      <c r="C991" s="264">
        <v>100</v>
      </c>
      <c r="D991" s="264" t="s">
        <v>70</v>
      </c>
      <c r="E991" s="264">
        <v>12</v>
      </c>
      <c r="F991" s="264">
        <v>13</v>
      </c>
      <c r="G991" s="264">
        <v>0</v>
      </c>
    </row>
    <row r="992" spans="1:7" s="10" customFormat="1" ht="37.15" hidden="1" customHeight="1">
      <c r="A992" s="264">
        <f t="shared" si="35"/>
        <v>949</v>
      </c>
      <c r="B992" s="272" t="s">
        <v>1260</v>
      </c>
      <c r="C992" s="264">
        <v>100</v>
      </c>
      <c r="D992" s="264" t="s">
        <v>72</v>
      </c>
      <c r="E992" s="264">
        <v>10</v>
      </c>
      <c r="F992" s="264">
        <v>11</v>
      </c>
      <c r="G992" s="264">
        <v>0</v>
      </c>
    </row>
    <row r="993" spans="1:7" s="10" customFormat="1" ht="33" hidden="1" customHeight="1">
      <c r="A993" s="264">
        <f t="shared" si="35"/>
        <v>950</v>
      </c>
      <c r="B993" s="272" t="s">
        <v>1261</v>
      </c>
      <c r="C993" s="264">
        <v>100</v>
      </c>
      <c r="D993" s="264" t="s">
        <v>73</v>
      </c>
      <c r="E993" s="264">
        <v>62</v>
      </c>
      <c r="F993" s="264">
        <v>62</v>
      </c>
      <c r="G993" s="264">
        <v>0</v>
      </c>
    </row>
    <row r="994" spans="1:7" s="10" customFormat="1" ht="35.450000000000003" hidden="1" customHeight="1">
      <c r="A994" s="264">
        <f t="shared" si="35"/>
        <v>951</v>
      </c>
      <c r="B994" s="272" t="s">
        <v>1262</v>
      </c>
      <c r="C994" s="264">
        <v>100</v>
      </c>
      <c r="D994" s="264" t="s">
        <v>86</v>
      </c>
      <c r="E994" s="264">
        <v>85</v>
      </c>
      <c r="F994" s="264">
        <v>85</v>
      </c>
      <c r="G994" s="264">
        <v>0</v>
      </c>
    </row>
    <row r="995" spans="1:7" s="7" customFormat="1" ht="27" hidden="1" customHeight="1">
      <c r="A995" s="371" t="s">
        <v>144</v>
      </c>
      <c r="B995" s="394"/>
      <c r="C995" s="394"/>
      <c r="D995" s="394"/>
      <c r="E995" s="394"/>
      <c r="F995" s="394"/>
      <c r="G995" s="394"/>
    </row>
    <row r="996" spans="1:7" s="7" customFormat="1" ht="37.15" hidden="1" customHeight="1">
      <c r="A996" s="338">
        <f>A994+1</f>
        <v>952</v>
      </c>
      <c r="B996" s="255" t="s">
        <v>1564</v>
      </c>
      <c r="C996" s="247">
        <v>100</v>
      </c>
      <c r="D996" s="255" t="s">
        <v>1565</v>
      </c>
      <c r="E996" s="274">
        <v>0.04</v>
      </c>
      <c r="F996" s="274">
        <v>0.05</v>
      </c>
      <c r="G996" s="248" t="s">
        <v>1566</v>
      </c>
    </row>
    <row r="997" spans="1:7" s="7" customFormat="1" ht="48.6" hidden="1" customHeight="1">
      <c r="A997" s="338">
        <f>A996+1</f>
        <v>953</v>
      </c>
      <c r="B997" s="275" t="s">
        <v>1567</v>
      </c>
      <c r="C997" s="276">
        <v>100</v>
      </c>
      <c r="D997" s="275" t="s">
        <v>1568</v>
      </c>
      <c r="E997" s="277" t="s">
        <v>47</v>
      </c>
      <c r="F997" s="277" t="s">
        <v>47</v>
      </c>
      <c r="G997" s="278">
        <v>1994.2</v>
      </c>
    </row>
    <row r="998" spans="1:7" s="7" customFormat="1" ht="50.45" hidden="1" customHeight="1">
      <c r="A998" s="338">
        <f t="shared" ref="A998:A1061" si="36">A997+1</f>
        <v>954</v>
      </c>
      <c r="B998" s="275" t="s">
        <v>1569</v>
      </c>
      <c r="C998" s="276">
        <v>100</v>
      </c>
      <c r="D998" s="275" t="s">
        <v>1570</v>
      </c>
      <c r="E998" s="279">
        <v>0.05</v>
      </c>
      <c r="F998" s="279">
        <v>0.05</v>
      </c>
      <c r="G998" s="278">
        <v>102403.1</v>
      </c>
    </row>
    <row r="999" spans="1:7" s="7" customFormat="1" ht="48" hidden="1" customHeight="1">
      <c r="A999" s="338">
        <f t="shared" si="36"/>
        <v>955</v>
      </c>
      <c r="B999" s="280" t="s">
        <v>1571</v>
      </c>
      <c r="C999" s="281">
        <v>100</v>
      </c>
      <c r="D999" s="282" t="s">
        <v>594</v>
      </c>
      <c r="E999" s="281">
        <v>1E-4</v>
      </c>
      <c r="F999" s="281">
        <v>1E-4</v>
      </c>
      <c r="G999" s="283">
        <v>3952.9279999999999</v>
      </c>
    </row>
    <row r="1000" spans="1:7" s="7" customFormat="1" ht="36" hidden="1" customHeight="1">
      <c r="A1000" s="338">
        <f t="shared" si="36"/>
        <v>956</v>
      </c>
      <c r="B1000" s="284" t="s">
        <v>145</v>
      </c>
      <c r="C1000" s="285">
        <v>100</v>
      </c>
      <c r="D1000" s="286" t="s">
        <v>1572</v>
      </c>
      <c r="E1000" s="287">
        <v>0</v>
      </c>
      <c r="F1000" s="288" t="s">
        <v>1573</v>
      </c>
      <c r="G1000" s="251" t="s">
        <v>1574</v>
      </c>
    </row>
    <row r="1001" spans="1:7" s="7" customFormat="1" ht="37.9" hidden="1" customHeight="1">
      <c r="A1001" s="338">
        <f t="shared" si="36"/>
        <v>957</v>
      </c>
      <c r="B1001" s="289" t="s">
        <v>156</v>
      </c>
      <c r="C1001" s="264">
        <v>100</v>
      </c>
      <c r="D1001" s="263" t="s">
        <v>157</v>
      </c>
      <c r="E1001" s="264">
        <v>82</v>
      </c>
      <c r="F1001" s="264">
        <v>82</v>
      </c>
      <c r="G1001" s="251" t="s">
        <v>1574</v>
      </c>
    </row>
    <row r="1002" spans="1:7" s="7" customFormat="1" ht="41.45" hidden="1" customHeight="1">
      <c r="A1002" s="338">
        <f t="shared" si="36"/>
        <v>958</v>
      </c>
      <c r="B1002" s="263" t="s">
        <v>1575</v>
      </c>
      <c r="C1002" s="290">
        <v>100</v>
      </c>
      <c r="D1002" s="263" t="s">
        <v>83</v>
      </c>
      <c r="E1002" s="287">
        <v>0</v>
      </c>
      <c r="F1002" s="287">
        <v>0.3</v>
      </c>
      <c r="G1002" s="251" t="s">
        <v>1574</v>
      </c>
    </row>
    <row r="1003" spans="1:7" s="7" customFormat="1" ht="64.900000000000006" hidden="1" customHeight="1">
      <c r="A1003" s="338">
        <f t="shared" si="36"/>
        <v>959</v>
      </c>
      <c r="B1003" s="263" t="s">
        <v>1576</v>
      </c>
      <c r="C1003" s="264">
        <v>100</v>
      </c>
      <c r="D1003" s="263" t="s">
        <v>1577</v>
      </c>
      <c r="E1003" s="287" t="s">
        <v>1574</v>
      </c>
      <c r="F1003" s="287" t="s">
        <v>1574</v>
      </c>
      <c r="G1003" s="251" t="s">
        <v>1574</v>
      </c>
    </row>
    <row r="1004" spans="1:7" s="7" customFormat="1" ht="36" hidden="1" customHeight="1">
      <c r="A1004" s="338">
        <f t="shared" si="36"/>
        <v>960</v>
      </c>
      <c r="B1004" s="291" t="s">
        <v>982</v>
      </c>
      <c r="C1004" s="290">
        <v>100</v>
      </c>
      <c r="D1004" s="286" t="s">
        <v>1578</v>
      </c>
      <c r="E1004" s="292">
        <v>1</v>
      </c>
      <c r="F1004" s="292">
        <v>9</v>
      </c>
      <c r="G1004" s="293">
        <v>16117.06753</v>
      </c>
    </row>
    <row r="1005" spans="1:7" s="7" customFormat="1" ht="49.15" hidden="1" customHeight="1">
      <c r="A1005" s="338">
        <f t="shared" si="36"/>
        <v>961</v>
      </c>
      <c r="B1005" s="291" t="s">
        <v>983</v>
      </c>
      <c r="C1005" s="290">
        <v>100</v>
      </c>
      <c r="D1005" s="286" t="s">
        <v>1578</v>
      </c>
      <c r="E1005" s="292">
        <v>1</v>
      </c>
      <c r="F1005" s="292">
        <v>9</v>
      </c>
      <c r="G1005" s="293">
        <v>15269.82445</v>
      </c>
    </row>
    <row r="1006" spans="1:7" s="7" customFormat="1" ht="33" hidden="1" customHeight="1">
      <c r="A1006" s="338">
        <f t="shared" si="36"/>
        <v>962</v>
      </c>
      <c r="B1006" s="291" t="s">
        <v>984</v>
      </c>
      <c r="C1006" s="290">
        <v>100</v>
      </c>
      <c r="D1006" s="286" t="s">
        <v>1579</v>
      </c>
      <c r="E1006" s="292">
        <v>1</v>
      </c>
      <c r="F1006" s="292">
        <v>1</v>
      </c>
      <c r="G1006" s="293">
        <v>8516.9848299999994</v>
      </c>
    </row>
    <row r="1007" spans="1:7" s="7" customFormat="1" ht="34.15" hidden="1" customHeight="1">
      <c r="A1007" s="338">
        <f t="shared" si="36"/>
        <v>963</v>
      </c>
      <c r="B1007" s="291" t="s">
        <v>985</v>
      </c>
      <c r="C1007" s="290">
        <v>100</v>
      </c>
      <c r="D1007" s="286" t="s">
        <v>1579</v>
      </c>
      <c r="E1007" s="292">
        <v>1</v>
      </c>
      <c r="F1007" s="292">
        <v>3</v>
      </c>
      <c r="G1007" s="293">
        <v>11933.75172</v>
      </c>
    </row>
    <row r="1008" spans="1:7" s="7" customFormat="1" ht="33.6" hidden="1" customHeight="1">
      <c r="A1008" s="338">
        <f t="shared" si="36"/>
        <v>964</v>
      </c>
      <c r="B1008" s="291" t="s">
        <v>986</v>
      </c>
      <c r="C1008" s="290">
        <v>100</v>
      </c>
      <c r="D1008" s="286" t="s">
        <v>1580</v>
      </c>
      <c r="E1008" s="292">
        <v>1</v>
      </c>
      <c r="F1008" s="292">
        <v>2</v>
      </c>
      <c r="G1008" s="293">
        <v>10522.822179999999</v>
      </c>
    </row>
    <row r="1009" spans="1:7" s="7" customFormat="1" ht="36" hidden="1" customHeight="1">
      <c r="A1009" s="338">
        <f t="shared" si="36"/>
        <v>965</v>
      </c>
      <c r="B1009" s="291" t="s">
        <v>987</v>
      </c>
      <c r="C1009" s="290">
        <v>100</v>
      </c>
      <c r="D1009" s="286" t="s">
        <v>1581</v>
      </c>
      <c r="E1009" s="292">
        <v>1</v>
      </c>
      <c r="F1009" s="292">
        <v>17</v>
      </c>
      <c r="G1009" s="293">
        <v>59131.649409999998</v>
      </c>
    </row>
    <row r="1010" spans="1:7" s="7" customFormat="1" ht="48" hidden="1" customHeight="1">
      <c r="A1010" s="338">
        <f t="shared" si="36"/>
        <v>966</v>
      </c>
      <c r="B1010" s="291" t="s">
        <v>988</v>
      </c>
      <c r="C1010" s="290">
        <v>100</v>
      </c>
      <c r="D1010" s="286" t="s">
        <v>1579</v>
      </c>
      <c r="E1010" s="292">
        <v>1</v>
      </c>
      <c r="F1010" s="292">
        <v>2</v>
      </c>
      <c r="G1010" s="293">
        <v>14712.765310000001</v>
      </c>
    </row>
    <row r="1011" spans="1:7" s="7" customFormat="1" ht="31.15" hidden="1" customHeight="1">
      <c r="A1011" s="338">
        <f t="shared" si="36"/>
        <v>967</v>
      </c>
      <c r="B1011" s="291" t="s">
        <v>989</v>
      </c>
      <c r="C1011" s="290">
        <v>100</v>
      </c>
      <c r="D1011" s="286" t="s">
        <v>1582</v>
      </c>
      <c r="E1011" s="292">
        <v>1</v>
      </c>
      <c r="F1011" s="292">
        <v>29</v>
      </c>
      <c r="G1011" s="293">
        <v>30085.115170000001</v>
      </c>
    </row>
    <row r="1012" spans="1:7" s="7" customFormat="1" ht="42" hidden="1" customHeight="1">
      <c r="A1012" s="338">
        <f t="shared" si="36"/>
        <v>968</v>
      </c>
      <c r="B1012" s="291" t="s">
        <v>990</v>
      </c>
      <c r="C1012" s="290">
        <v>100</v>
      </c>
      <c r="D1012" s="286" t="s">
        <v>1583</v>
      </c>
      <c r="E1012" s="292">
        <v>1</v>
      </c>
      <c r="F1012" s="292">
        <v>1</v>
      </c>
      <c r="G1012" s="293">
        <v>14961.49669</v>
      </c>
    </row>
    <row r="1013" spans="1:7" s="7" customFormat="1" ht="34.15" hidden="1" customHeight="1">
      <c r="A1013" s="338">
        <f t="shared" si="36"/>
        <v>969</v>
      </c>
      <c r="B1013" s="291" t="s">
        <v>991</v>
      </c>
      <c r="C1013" s="290">
        <v>100</v>
      </c>
      <c r="D1013" s="286" t="s">
        <v>1584</v>
      </c>
      <c r="E1013" s="292">
        <v>1</v>
      </c>
      <c r="F1013" s="292">
        <v>17.3</v>
      </c>
      <c r="G1013" s="293">
        <v>24100.391</v>
      </c>
    </row>
    <row r="1014" spans="1:7" s="7" customFormat="1" ht="45" hidden="1">
      <c r="A1014" s="338">
        <f t="shared" si="36"/>
        <v>970</v>
      </c>
      <c r="B1014" s="291" t="s">
        <v>992</v>
      </c>
      <c r="C1014" s="290">
        <v>100</v>
      </c>
      <c r="D1014" s="286" t="s">
        <v>1585</v>
      </c>
      <c r="E1014" s="292">
        <v>0</v>
      </c>
      <c r="F1014" s="292">
        <v>0</v>
      </c>
      <c r="G1014" s="293">
        <v>17549.837960000001</v>
      </c>
    </row>
    <row r="1015" spans="1:7" s="7" customFormat="1" ht="78.599999999999994" hidden="1" customHeight="1">
      <c r="A1015" s="338">
        <f t="shared" si="36"/>
        <v>971</v>
      </c>
      <c r="B1015" s="291" t="s">
        <v>993</v>
      </c>
      <c r="C1015" s="290">
        <v>100</v>
      </c>
      <c r="D1015" s="286" t="s">
        <v>1586</v>
      </c>
      <c r="E1015" s="292">
        <v>0</v>
      </c>
      <c r="F1015" s="292">
        <v>0</v>
      </c>
      <c r="G1015" s="293">
        <v>2425.1999999999998</v>
      </c>
    </row>
    <row r="1016" spans="1:7" s="7" customFormat="1" ht="33.6" hidden="1" customHeight="1">
      <c r="A1016" s="338">
        <f t="shared" si="36"/>
        <v>972</v>
      </c>
      <c r="B1016" s="294" t="s">
        <v>182</v>
      </c>
      <c r="C1016" s="264">
        <v>100</v>
      </c>
      <c r="D1016" s="295" t="s">
        <v>180</v>
      </c>
      <c r="E1016" s="251">
        <v>1.6496350364963503</v>
      </c>
      <c r="F1016" s="296">
        <v>5.2519209444025048</v>
      </c>
      <c r="G1016" s="297">
        <v>27767.991289999998</v>
      </c>
    </row>
    <row r="1017" spans="1:7" s="7" customFormat="1" ht="38.450000000000003" hidden="1" customHeight="1">
      <c r="A1017" s="338">
        <f t="shared" si="36"/>
        <v>973</v>
      </c>
      <c r="B1017" s="294" t="s">
        <v>183</v>
      </c>
      <c r="C1017" s="264">
        <v>100</v>
      </c>
      <c r="D1017" s="295" t="s">
        <v>180</v>
      </c>
      <c r="E1017" s="251">
        <v>1.0427350427350428</v>
      </c>
      <c r="F1017" s="296">
        <v>12.95356589630849</v>
      </c>
      <c r="G1017" s="297">
        <v>33056.966609999996</v>
      </c>
    </row>
    <row r="1018" spans="1:7" s="7" customFormat="1" ht="26.45" hidden="1" customHeight="1">
      <c r="A1018" s="338">
        <f t="shared" si="36"/>
        <v>974</v>
      </c>
      <c r="B1018" s="294" t="s">
        <v>184</v>
      </c>
      <c r="C1018" s="264">
        <v>100</v>
      </c>
      <c r="D1018" s="295" t="s">
        <v>180</v>
      </c>
      <c r="E1018" s="251">
        <v>1.5683453237410072</v>
      </c>
      <c r="F1018" s="296">
        <v>3.7243693139946665</v>
      </c>
      <c r="G1018" s="297">
        <v>36192.311689999995</v>
      </c>
    </row>
    <row r="1019" spans="1:7" s="7" customFormat="1" ht="37.9" hidden="1" customHeight="1">
      <c r="A1019" s="338">
        <f t="shared" si="36"/>
        <v>975</v>
      </c>
      <c r="B1019" s="294" t="s">
        <v>185</v>
      </c>
      <c r="C1019" s="264">
        <v>100</v>
      </c>
      <c r="D1019" s="295" t="s">
        <v>180</v>
      </c>
      <c r="E1019" s="251">
        <v>1.5029940119760479</v>
      </c>
      <c r="F1019" s="296">
        <v>4.2760260614197287</v>
      </c>
      <c r="G1019" s="298">
        <v>62161.651010000001</v>
      </c>
    </row>
    <row r="1020" spans="1:7" s="7" customFormat="1" ht="37.9" hidden="1" customHeight="1">
      <c r="A1020" s="338">
        <f t="shared" si="36"/>
        <v>976</v>
      </c>
      <c r="B1020" s="299" t="s">
        <v>285</v>
      </c>
      <c r="C1020" s="265">
        <v>100</v>
      </c>
      <c r="D1020" s="300" t="s">
        <v>180</v>
      </c>
      <c r="E1020" s="251">
        <v>1.1871428571428571</v>
      </c>
      <c r="F1020" s="301">
        <v>3.7435946645429135</v>
      </c>
      <c r="G1020" s="302">
        <v>70998.65389999999</v>
      </c>
    </row>
    <row r="1021" spans="1:7" s="7" customFormat="1" ht="37.9" hidden="1" customHeight="1">
      <c r="A1021" s="338">
        <f t="shared" si="36"/>
        <v>977</v>
      </c>
      <c r="B1021" s="294" t="s">
        <v>186</v>
      </c>
      <c r="C1021" s="264">
        <v>100</v>
      </c>
      <c r="D1021" s="295" t="s">
        <v>180</v>
      </c>
      <c r="E1021" s="251">
        <v>1.561611374407583</v>
      </c>
      <c r="F1021" s="296">
        <v>4.389728409801755</v>
      </c>
      <c r="G1021" s="297">
        <v>61489.177239999997</v>
      </c>
    </row>
    <row r="1022" spans="1:7" s="7" customFormat="1" ht="54" hidden="1" customHeight="1">
      <c r="A1022" s="338">
        <f t="shared" si="36"/>
        <v>978</v>
      </c>
      <c r="B1022" s="294" t="s">
        <v>187</v>
      </c>
      <c r="C1022" s="264">
        <v>100</v>
      </c>
      <c r="D1022" s="295" t="s">
        <v>180</v>
      </c>
      <c r="E1022" s="251">
        <v>1.4511627906976745</v>
      </c>
      <c r="F1022" s="296">
        <v>3.5188140485077266</v>
      </c>
      <c r="G1022" s="297">
        <v>29880.729019999999</v>
      </c>
    </row>
    <row r="1023" spans="1:7" s="7" customFormat="1" ht="43.15" hidden="1" customHeight="1">
      <c r="A1023" s="338">
        <f t="shared" si="36"/>
        <v>979</v>
      </c>
      <c r="B1023" s="294" t="s">
        <v>188</v>
      </c>
      <c r="C1023" s="264">
        <v>100</v>
      </c>
      <c r="D1023" s="295" t="s">
        <v>180</v>
      </c>
      <c r="E1023" s="251">
        <v>1.53125</v>
      </c>
      <c r="F1023" s="296">
        <v>4.8864121769151359</v>
      </c>
      <c r="G1023" s="297">
        <v>16727.654170000002</v>
      </c>
    </row>
    <row r="1024" spans="1:7" s="7" customFormat="1" ht="52.9" hidden="1" customHeight="1">
      <c r="A1024" s="338">
        <f t="shared" si="36"/>
        <v>980</v>
      </c>
      <c r="B1024" s="294" t="s">
        <v>189</v>
      </c>
      <c r="C1024" s="264">
        <v>100</v>
      </c>
      <c r="D1024" s="295" t="s">
        <v>180</v>
      </c>
      <c r="E1024" s="251">
        <v>2.3300142247510669</v>
      </c>
      <c r="F1024" s="296">
        <v>4.0874921587445208</v>
      </c>
      <c r="G1024" s="298">
        <v>99155.401060000004</v>
      </c>
    </row>
    <row r="1025" spans="1:7" s="7" customFormat="1" ht="51" hidden="1" customHeight="1">
      <c r="A1025" s="338">
        <f t="shared" si="36"/>
        <v>981</v>
      </c>
      <c r="B1025" s="294" t="s">
        <v>190</v>
      </c>
      <c r="C1025" s="264">
        <v>100</v>
      </c>
      <c r="D1025" s="295" t="s">
        <v>180</v>
      </c>
      <c r="E1025" s="251">
        <v>1.3875</v>
      </c>
      <c r="F1025" s="296">
        <v>5.1348514073016398</v>
      </c>
      <c r="G1025" s="297">
        <v>14042.753219999999</v>
      </c>
    </row>
    <row r="1026" spans="1:7" s="7" customFormat="1" ht="37.15" hidden="1" customHeight="1">
      <c r="A1026" s="338">
        <f t="shared" si="36"/>
        <v>982</v>
      </c>
      <c r="B1026" s="294" t="s">
        <v>191</v>
      </c>
      <c r="C1026" s="264">
        <v>100</v>
      </c>
      <c r="D1026" s="295" t="s">
        <v>180</v>
      </c>
      <c r="E1026" s="251">
        <v>1.4695652173913043</v>
      </c>
      <c r="F1026" s="296">
        <v>4.8084273403015336</v>
      </c>
      <c r="G1026" s="297">
        <v>22791.641459999999</v>
      </c>
    </row>
    <row r="1027" spans="1:7" s="7" customFormat="1" ht="31.9" hidden="1" customHeight="1">
      <c r="A1027" s="338">
        <f t="shared" si="36"/>
        <v>983</v>
      </c>
      <c r="B1027" s="294" t="s">
        <v>193</v>
      </c>
      <c r="C1027" s="264">
        <v>100</v>
      </c>
      <c r="D1027" s="295" t="s">
        <v>180</v>
      </c>
      <c r="E1027" s="251">
        <v>2.7578125</v>
      </c>
      <c r="F1027" s="296">
        <v>7.1454495905724391</v>
      </c>
      <c r="G1027" s="297">
        <v>41765.133849999991</v>
      </c>
    </row>
    <row r="1028" spans="1:7" s="7" customFormat="1" ht="42" hidden="1" customHeight="1">
      <c r="A1028" s="338">
        <f t="shared" si="36"/>
        <v>984</v>
      </c>
      <c r="B1028" s="294" t="s">
        <v>194</v>
      </c>
      <c r="C1028" s="264">
        <v>100</v>
      </c>
      <c r="D1028" s="295" t="s">
        <v>180</v>
      </c>
      <c r="E1028" s="251">
        <v>1.5222929936305734</v>
      </c>
      <c r="F1028" s="296">
        <v>8.6681048541529435</v>
      </c>
      <c r="G1028" s="297">
        <v>43095.296909999997</v>
      </c>
    </row>
    <row r="1029" spans="1:7" s="7" customFormat="1" ht="25.15" hidden="1" customHeight="1">
      <c r="A1029" s="338">
        <f t="shared" si="36"/>
        <v>985</v>
      </c>
      <c r="B1029" s="294" t="s">
        <v>195</v>
      </c>
      <c r="C1029" s="264">
        <v>100</v>
      </c>
      <c r="D1029" s="295" t="s">
        <v>180</v>
      </c>
      <c r="E1029" s="251">
        <v>1.7025316455696202</v>
      </c>
      <c r="F1029" s="296">
        <v>6.5087620074425487</v>
      </c>
      <c r="G1029" s="297">
        <v>35674.630199999992</v>
      </c>
    </row>
    <row r="1030" spans="1:7" s="7" customFormat="1" ht="33.6" hidden="1" customHeight="1">
      <c r="A1030" s="338">
        <f t="shared" si="36"/>
        <v>986</v>
      </c>
      <c r="B1030" s="294" t="s">
        <v>192</v>
      </c>
      <c r="C1030" s="264">
        <v>100</v>
      </c>
      <c r="D1030" s="295" t="s">
        <v>180</v>
      </c>
      <c r="E1030" s="251">
        <v>1.4444444444444444</v>
      </c>
      <c r="F1030" s="296">
        <v>5.0997917129735768</v>
      </c>
      <c r="G1030" s="297">
        <v>15057.09964</v>
      </c>
    </row>
    <row r="1031" spans="1:7" s="7" customFormat="1" ht="27.6" hidden="1" customHeight="1">
      <c r="A1031" s="338">
        <f t="shared" si="36"/>
        <v>987</v>
      </c>
      <c r="B1031" s="294" t="s">
        <v>196</v>
      </c>
      <c r="C1031" s="264">
        <v>100</v>
      </c>
      <c r="D1031" s="295" t="s">
        <v>180</v>
      </c>
      <c r="E1031" s="251">
        <v>0</v>
      </c>
      <c r="F1031" s="296">
        <v>9.0735787701601787</v>
      </c>
      <c r="G1031" s="297">
        <v>9342.9691500000008</v>
      </c>
    </row>
    <row r="1032" spans="1:7" s="7" customFormat="1" ht="51.6" hidden="1" customHeight="1">
      <c r="A1032" s="338">
        <f t="shared" si="36"/>
        <v>988</v>
      </c>
      <c r="B1032" s="294" t="s">
        <v>197</v>
      </c>
      <c r="C1032" s="264">
        <v>100</v>
      </c>
      <c r="D1032" s="295" t="s">
        <v>180</v>
      </c>
      <c r="E1032" s="251">
        <v>1.3297872340425532</v>
      </c>
      <c r="F1032" s="296">
        <v>4.5685697530465585</v>
      </c>
      <c r="G1032" s="297">
        <v>28350.61522</v>
      </c>
    </row>
    <row r="1033" spans="1:7" s="7" customFormat="1" ht="40.15" hidden="1" customHeight="1">
      <c r="A1033" s="338">
        <f t="shared" si="36"/>
        <v>989</v>
      </c>
      <c r="B1033" s="294" t="s">
        <v>198</v>
      </c>
      <c r="C1033" s="264">
        <v>100</v>
      </c>
      <c r="D1033" s="295" t="s">
        <v>180</v>
      </c>
      <c r="E1033" s="251">
        <v>1.9696969696969697</v>
      </c>
      <c r="F1033" s="296">
        <v>10.128141699439363</v>
      </c>
      <c r="G1033" s="298">
        <v>29051.627989999997</v>
      </c>
    </row>
    <row r="1034" spans="1:7" s="7" customFormat="1" ht="35.450000000000003" hidden="1" customHeight="1">
      <c r="A1034" s="338">
        <f t="shared" si="36"/>
        <v>990</v>
      </c>
      <c r="B1034" s="294" t="s">
        <v>199</v>
      </c>
      <c r="C1034" s="264">
        <v>100</v>
      </c>
      <c r="D1034" s="295" t="s">
        <v>180</v>
      </c>
      <c r="E1034" s="251">
        <v>1.1832061068702291</v>
      </c>
      <c r="F1034" s="296">
        <v>3.9402589282304707</v>
      </c>
      <c r="G1034" s="297">
        <v>14389.83325</v>
      </c>
    </row>
    <row r="1035" spans="1:7" s="7" customFormat="1" ht="37.15" hidden="1" customHeight="1">
      <c r="A1035" s="338">
        <f t="shared" si="36"/>
        <v>991</v>
      </c>
      <c r="B1035" s="294" t="s">
        <v>200</v>
      </c>
      <c r="C1035" s="264">
        <v>100</v>
      </c>
      <c r="D1035" s="295" t="s">
        <v>180</v>
      </c>
      <c r="E1035" s="251">
        <v>1.3478260869565217</v>
      </c>
      <c r="F1035" s="296">
        <v>4.4691309934263721</v>
      </c>
      <c r="G1035" s="297">
        <v>15869.42777</v>
      </c>
    </row>
    <row r="1036" spans="1:7" s="7" customFormat="1" ht="21.6" hidden="1" customHeight="1">
      <c r="A1036" s="338">
        <f t="shared" si="36"/>
        <v>992</v>
      </c>
      <c r="B1036" s="294" t="s">
        <v>201</v>
      </c>
      <c r="C1036" s="264">
        <v>100</v>
      </c>
      <c r="D1036" s="295" t="s">
        <v>180</v>
      </c>
      <c r="E1036" s="251">
        <v>1.3757225433526012</v>
      </c>
      <c r="F1036" s="296">
        <v>4.5605262942968317</v>
      </c>
      <c r="G1036" s="298">
        <v>23569.855970000001</v>
      </c>
    </row>
    <row r="1037" spans="1:7" s="7" customFormat="1" ht="22.15" hidden="1" customHeight="1">
      <c r="A1037" s="338">
        <f t="shared" si="36"/>
        <v>993</v>
      </c>
      <c r="B1037" s="294" t="s">
        <v>202</v>
      </c>
      <c r="C1037" s="264">
        <v>100</v>
      </c>
      <c r="D1037" s="295" t="s">
        <v>180</v>
      </c>
      <c r="E1037" s="251">
        <v>1.5932203389830508</v>
      </c>
      <c r="F1037" s="296">
        <v>7.3907575561931189</v>
      </c>
      <c r="G1037" s="297">
        <v>12914.395199999999</v>
      </c>
    </row>
    <row r="1038" spans="1:7" s="7" customFormat="1" ht="40.15" hidden="1" customHeight="1">
      <c r="A1038" s="338">
        <f t="shared" si="36"/>
        <v>994</v>
      </c>
      <c r="B1038" s="294" t="s">
        <v>203</v>
      </c>
      <c r="C1038" s="264">
        <v>100</v>
      </c>
      <c r="D1038" s="295" t="s">
        <v>180</v>
      </c>
      <c r="E1038" s="251">
        <v>1.6385542168674698</v>
      </c>
      <c r="F1038" s="296">
        <v>5.8180352329860128</v>
      </c>
      <c r="G1038" s="297">
        <v>16923.294519999999</v>
      </c>
    </row>
    <row r="1039" spans="1:7" s="7" customFormat="1" ht="36.6" hidden="1" customHeight="1">
      <c r="A1039" s="338">
        <f t="shared" si="36"/>
        <v>995</v>
      </c>
      <c r="B1039" s="294" t="s">
        <v>204</v>
      </c>
      <c r="C1039" s="264">
        <v>100</v>
      </c>
      <c r="D1039" s="295" t="s">
        <v>180</v>
      </c>
      <c r="E1039" s="251">
        <v>1.726027397260274</v>
      </c>
      <c r="F1039" s="296">
        <v>4.3192385521404297</v>
      </c>
      <c r="G1039" s="297">
        <v>22236.125400000001</v>
      </c>
    </row>
    <row r="1040" spans="1:7" s="7" customFormat="1" ht="34.15" hidden="1" customHeight="1">
      <c r="A1040" s="338">
        <f t="shared" si="36"/>
        <v>996</v>
      </c>
      <c r="B1040" s="294" t="s">
        <v>205</v>
      </c>
      <c r="C1040" s="264">
        <v>100</v>
      </c>
      <c r="D1040" s="295" t="s">
        <v>180</v>
      </c>
      <c r="E1040" s="251">
        <v>1.6282051282051282</v>
      </c>
      <c r="F1040" s="296">
        <v>4.6382997655951952</v>
      </c>
      <c r="G1040" s="297">
        <v>25714.65004</v>
      </c>
    </row>
    <row r="1041" spans="1:7" s="7" customFormat="1" ht="53.45" hidden="1" customHeight="1">
      <c r="A1041" s="338">
        <f t="shared" si="36"/>
        <v>997</v>
      </c>
      <c r="B1041" s="294" t="s">
        <v>206</v>
      </c>
      <c r="C1041" s="264">
        <v>100</v>
      </c>
      <c r="D1041" s="295" t="s">
        <v>180</v>
      </c>
      <c r="E1041" s="251">
        <v>1.9565217391304348</v>
      </c>
      <c r="F1041" s="296">
        <v>7.072248879152184</v>
      </c>
      <c r="G1041" s="297">
        <v>14695.885430000002</v>
      </c>
    </row>
    <row r="1042" spans="1:7" s="7" customFormat="1" ht="68.45" hidden="1" customHeight="1">
      <c r="A1042" s="338">
        <f t="shared" si="36"/>
        <v>998</v>
      </c>
      <c r="B1042" s="294" t="s">
        <v>181</v>
      </c>
      <c r="C1042" s="264">
        <v>100</v>
      </c>
      <c r="D1042" s="295" t="s">
        <v>180</v>
      </c>
      <c r="E1042" s="251">
        <v>1.6627906976744187</v>
      </c>
      <c r="F1042" s="296">
        <v>4.841784389088744</v>
      </c>
      <c r="G1042" s="297">
        <v>17113.359550000001</v>
      </c>
    </row>
    <row r="1043" spans="1:7" s="7" customFormat="1" ht="35.450000000000003" hidden="1" customHeight="1">
      <c r="A1043" s="338">
        <f t="shared" si="36"/>
        <v>999</v>
      </c>
      <c r="B1043" s="294" t="s">
        <v>207</v>
      </c>
      <c r="C1043" s="264">
        <v>100</v>
      </c>
      <c r="D1043" s="295" t="s">
        <v>180</v>
      </c>
      <c r="E1043" s="251">
        <v>2.2666666666666666</v>
      </c>
      <c r="F1043" s="296">
        <v>9.0643588395542878</v>
      </c>
      <c r="G1043" s="297">
        <v>16747.756989999998</v>
      </c>
    </row>
    <row r="1044" spans="1:7" s="7" customFormat="1" ht="31.9" hidden="1" customHeight="1">
      <c r="A1044" s="338">
        <f t="shared" si="36"/>
        <v>1000</v>
      </c>
      <c r="B1044" s="294" t="s">
        <v>208</v>
      </c>
      <c r="C1044" s="264">
        <v>100</v>
      </c>
      <c r="D1044" s="295" t="s">
        <v>180</v>
      </c>
      <c r="E1044" s="251">
        <v>1.558974358974359</v>
      </c>
      <c r="F1044" s="296">
        <v>4.3867523252201543</v>
      </c>
      <c r="G1044" s="297">
        <v>27929.024430000001</v>
      </c>
    </row>
    <row r="1045" spans="1:7" s="7" customFormat="1" ht="36" hidden="1" customHeight="1">
      <c r="A1045" s="338">
        <f t="shared" si="36"/>
        <v>1001</v>
      </c>
      <c r="B1045" s="294" t="s">
        <v>209</v>
      </c>
      <c r="C1045" s="264">
        <v>100</v>
      </c>
      <c r="D1045" s="295" t="s">
        <v>180</v>
      </c>
      <c r="E1045" s="251">
        <v>4.8620689655172411</v>
      </c>
      <c r="F1045" s="296">
        <v>7.1318666239016038</v>
      </c>
      <c r="G1045" s="297">
        <v>17359.714989999997</v>
      </c>
    </row>
    <row r="1046" spans="1:7" s="7" customFormat="1" ht="51" hidden="1" customHeight="1">
      <c r="A1046" s="338">
        <f t="shared" si="36"/>
        <v>1002</v>
      </c>
      <c r="B1046" s="294" t="s">
        <v>210</v>
      </c>
      <c r="C1046" s="264">
        <v>100</v>
      </c>
      <c r="D1046" s="295" t="s">
        <v>180</v>
      </c>
      <c r="E1046" s="251">
        <v>1.7126436781609196</v>
      </c>
      <c r="F1046" s="296">
        <v>6.2579135844742115</v>
      </c>
      <c r="G1046" s="297">
        <v>43400.059389999995</v>
      </c>
    </row>
    <row r="1047" spans="1:7" s="7" customFormat="1" ht="39" hidden="1" customHeight="1">
      <c r="A1047" s="338">
        <f t="shared" si="36"/>
        <v>1003</v>
      </c>
      <c r="B1047" s="294" t="s">
        <v>211</v>
      </c>
      <c r="C1047" s="264">
        <v>100</v>
      </c>
      <c r="D1047" s="295" t="s">
        <v>180</v>
      </c>
      <c r="E1047" s="251">
        <v>1.3897058823529411</v>
      </c>
      <c r="F1047" s="296">
        <v>5.4015244265338564</v>
      </c>
      <c r="G1047" s="297">
        <v>25121.427789999998</v>
      </c>
    </row>
    <row r="1048" spans="1:7" s="7" customFormat="1" ht="42" hidden="1" customHeight="1">
      <c r="A1048" s="338">
        <f t="shared" si="36"/>
        <v>1004</v>
      </c>
      <c r="B1048" s="294" t="s">
        <v>212</v>
      </c>
      <c r="C1048" s="264">
        <v>100</v>
      </c>
      <c r="D1048" s="295" t="s">
        <v>180</v>
      </c>
      <c r="E1048" s="251">
        <v>2.0166666666666666</v>
      </c>
      <c r="F1048" s="296">
        <v>6.8745188805955646</v>
      </c>
      <c r="G1048" s="297">
        <v>16571.926879999999</v>
      </c>
    </row>
    <row r="1049" spans="1:7" s="7" customFormat="1" ht="37.15" hidden="1" customHeight="1">
      <c r="A1049" s="338">
        <f t="shared" si="36"/>
        <v>1005</v>
      </c>
      <c r="B1049" s="294" t="s">
        <v>213</v>
      </c>
      <c r="C1049" s="264">
        <v>100</v>
      </c>
      <c r="D1049" s="295" t="s">
        <v>180</v>
      </c>
      <c r="E1049" s="251">
        <v>2</v>
      </c>
      <c r="F1049" s="296">
        <v>4.4957970679163637</v>
      </c>
      <c r="G1049" s="298">
        <v>16190.16383</v>
      </c>
    </row>
    <row r="1050" spans="1:7" s="7" customFormat="1" ht="35.450000000000003" hidden="1" customHeight="1">
      <c r="A1050" s="338">
        <f t="shared" si="36"/>
        <v>1006</v>
      </c>
      <c r="B1050" s="294" t="s">
        <v>214</v>
      </c>
      <c r="C1050" s="264">
        <v>100</v>
      </c>
      <c r="D1050" s="295" t="s">
        <v>180</v>
      </c>
      <c r="E1050" s="251">
        <v>1.975609756097561</v>
      </c>
      <c r="F1050" s="296">
        <v>5.9161079660997649</v>
      </c>
      <c r="G1050" s="297">
        <v>11703.43226</v>
      </c>
    </row>
    <row r="1051" spans="1:7" s="7" customFormat="1" ht="33" hidden="1" customHeight="1">
      <c r="A1051" s="338">
        <f t="shared" si="36"/>
        <v>1007</v>
      </c>
      <c r="B1051" s="294" t="s">
        <v>286</v>
      </c>
      <c r="C1051" s="264">
        <v>100</v>
      </c>
      <c r="D1051" s="295" t="s">
        <v>180</v>
      </c>
      <c r="E1051" s="251">
        <v>1.404040404040404</v>
      </c>
      <c r="F1051" s="303">
        <v>4.1542937574493815</v>
      </c>
      <c r="G1051" s="297">
        <v>23726.296589999998</v>
      </c>
    </row>
    <row r="1052" spans="1:7" s="7" customFormat="1" ht="33" hidden="1" customHeight="1">
      <c r="A1052" s="338">
        <f t="shared" si="36"/>
        <v>1008</v>
      </c>
      <c r="B1052" s="294" t="s">
        <v>215</v>
      </c>
      <c r="C1052" s="264">
        <v>100</v>
      </c>
      <c r="D1052" s="295" t="s">
        <v>180</v>
      </c>
      <c r="E1052" s="251">
        <v>1.341317365269461</v>
      </c>
      <c r="F1052" s="296">
        <v>4.0461693193241697</v>
      </c>
      <c r="G1052" s="297">
        <v>20439.398140000001</v>
      </c>
    </row>
    <row r="1053" spans="1:7" s="7" customFormat="1" ht="30.6" hidden="1" customHeight="1">
      <c r="A1053" s="338">
        <f t="shared" si="36"/>
        <v>1009</v>
      </c>
      <c r="B1053" s="294" t="s">
        <v>216</v>
      </c>
      <c r="C1053" s="264">
        <v>100</v>
      </c>
      <c r="D1053" s="295" t="s">
        <v>180</v>
      </c>
      <c r="E1053" s="251">
        <v>1.4098360655737705</v>
      </c>
      <c r="F1053" s="296">
        <v>4.8916927351565951</v>
      </c>
      <c r="G1053" s="297">
        <v>27070.279210000001</v>
      </c>
    </row>
    <row r="1054" spans="1:7" s="7" customFormat="1" ht="32.450000000000003" hidden="1" customHeight="1">
      <c r="A1054" s="338">
        <f t="shared" si="36"/>
        <v>1010</v>
      </c>
      <c r="B1054" s="294" t="s">
        <v>217</v>
      </c>
      <c r="C1054" s="264">
        <v>100</v>
      </c>
      <c r="D1054" s="295" t="s">
        <v>180</v>
      </c>
      <c r="E1054" s="251">
        <v>1.314410480349345</v>
      </c>
      <c r="F1054" s="296">
        <v>3.5607655125180027</v>
      </c>
      <c r="G1054" s="297">
        <v>23914.471109999999</v>
      </c>
    </row>
    <row r="1055" spans="1:7" s="7" customFormat="1" ht="36" hidden="1" customHeight="1">
      <c r="A1055" s="338">
        <f t="shared" si="36"/>
        <v>1011</v>
      </c>
      <c r="B1055" s="263" t="s">
        <v>287</v>
      </c>
      <c r="C1055" s="264">
        <v>100</v>
      </c>
      <c r="D1055" s="263" t="s">
        <v>180</v>
      </c>
      <c r="E1055" s="251">
        <v>1.2637614678899083</v>
      </c>
      <c r="F1055" s="296">
        <v>4.6490277026295477</v>
      </c>
      <c r="G1055" s="297">
        <v>60035.374190000002</v>
      </c>
    </row>
    <row r="1056" spans="1:7" s="7" customFormat="1" ht="40.15" hidden="1" customHeight="1">
      <c r="A1056" s="338">
        <f t="shared" si="36"/>
        <v>1012</v>
      </c>
      <c r="B1056" s="294" t="s">
        <v>218</v>
      </c>
      <c r="C1056" s="264">
        <v>100</v>
      </c>
      <c r="D1056" s="295" t="s">
        <v>180</v>
      </c>
      <c r="E1056" s="251">
        <v>1.8983050847457628</v>
      </c>
      <c r="F1056" s="296">
        <v>6.8539074527410735</v>
      </c>
      <c r="G1056" s="297">
        <v>16524.347160000001</v>
      </c>
    </row>
    <row r="1057" spans="1:7" s="7" customFormat="1" ht="31.9" hidden="1" customHeight="1">
      <c r="A1057" s="338">
        <f t="shared" si="36"/>
        <v>1013</v>
      </c>
      <c r="B1057" s="294" t="s">
        <v>219</v>
      </c>
      <c r="C1057" s="264">
        <v>100</v>
      </c>
      <c r="D1057" s="295" t="s">
        <v>180</v>
      </c>
      <c r="E1057" s="251">
        <v>1.304945054945055</v>
      </c>
      <c r="F1057" s="296">
        <v>4.1894319232928261</v>
      </c>
      <c r="G1057" s="297">
        <v>49568.786240000001</v>
      </c>
    </row>
    <row r="1058" spans="1:7" s="7" customFormat="1" ht="36" hidden="1" customHeight="1">
      <c r="A1058" s="338">
        <f t="shared" si="36"/>
        <v>1014</v>
      </c>
      <c r="B1058" s="294" t="s">
        <v>220</v>
      </c>
      <c r="C1058" s="264">
        <v>100</v>
      </c>
      <c r="D1058" s="295" t="s">
        <v>180</v>
      </c>
      <c r="E1058" s="251">
        <v>1.4244604316546763</v>
      </c>
      <c r="F1058" s="296">
        <v>5.6142438804939383</v>
      </c>
      <c r="G1058" s="297">
        <v>21744.428039999999</v>
      </c>
    </row>
    <row r="1059" spans="1:7" s="7" customFormat="1" ht="48.6" hidden="1" customHeight="1">
      <c r="A1059" s="338">
        <f t="shared" si="36"/>
        <v>1015</v>
      </c>
      <c r="B1059" s="294" t="s">
        <v>221</v>
      </c>
      <c r="C1059" s="264">
        <v>100</v>
      </c>
      <c r="D1059" s="295" t="s">
        <v>180</v>
      </c>
      <c r="E1059" s="251">
        <v>1.4015151515151516</v>
      </c>
      <c r="F1059" s="296">
        <v>9.08300691580585</v>
      </c>
      <c r="G1059" s="297">
        <v>33149.571839999997</v>
      </c>
    </row>
    <row r="1060" spans="1:7" s="7" customFormat="1" ht="33" hidden="1" customHeight="1">
      <c r="A1060" s="338">
        <f t="shared" si="36"/>
        <v>1016</v>
      </c>
      <c r="B1060" s="294" t="s">
        <v>222</v>
      </c>
      <c r="C1060" s="264">
        <v>100</v>
      </c>
      <c r="D1060" s="295" t="s">
        <v>180</v>
      </c>
      <c r="E1060" s="251">
        <v>2.06</v>
      </c>
      <c r="F1060" s="296">
        <v>7.2458861859577244</v>
      </c>
      <c r="G1060" s="297">
        <v>18822.031340000001</v>
      </c>
    </row>
    <row r="1061" spans="1:7" s="7" customFormat="1" ht="29.45" hidden="1" customHeight="1">
      <c r="A1061" s="338">
        <f t="shared" si="36"/>
        <v>1017</v>
      </c>
      <c r="B1061" s="294" t="s">
        <v>223</v>
      </c>
      <c r="C1061" s="264">
        <v>100</v>
      </c>
      <c r="D1061" s="295" t="s">
        <v>180</v>
      </c>
      <c r="E1061" s="251">
        <v>2.0051813471502591</v>
      </c>
      <c r="F1061" s="296">
        <v>5.0982814594483035</v>
      </c>
      <c r="G1061" s="297">
        <v>34343.925060000001</v>
      </c>
    </row>
    <row r="1062" spans="1:7" s="7" customFormat="1" ht="36" hidden="1" customHeight="1">
      <c r="A1062" s="338">
        <f t="shared" ref="A1062:A1125" si="37">A1061+1</f>
        <v>1018</v>
      </c>
      <c r="B1062" s="294" t="s">
        <v>224</v>
      </c>
      <c r="C1062" s="264">
        <v>100</v>
      </c>
      <c r="D1062" s="295" t="s">
        <v>180</v>
      </c>
      <c r="E1062" s="251">
        <v>2.1634615384615383</v>
      </c>
      <c r="F1062" s="296">
        <v>6.4887122402503898</v>
      </c>
      <c r="G1062" s="297">
        <v>16366.920699999999</v>
      </c>
    </row>
    <row r="1063" spans="1:7" s="7" customFormat="1" ht="36" hidden="1" customHeight="1">
      <c r="A1063" s="338">
        <f t="shared" si="37"/>
        <v>1019</v>
      </c>
      <c r="B1063" s="294" t="s">
        <v>225</v>
      </c>
      <c r="C1063" s="264">
        <v>100</v>
      </c>
      <c r="D1063" s="295" t="s">
        <v>180</v>
      </c>
      <c r="E1063" s="251">
        <v>2.034965034965035</v>
      </c>
      <c r="F1063" s="296">
        <v>4.7542993151572599</v>
      </c>
      <c r="G1063" s="297">
        <v>28794.566129999999</v>
      </c>
    </row>
    <row r="1064" spans="1:7" s="7" customFormat="1" ht="58.9" hidden="1" customHeight="1">
      <c r="A1064" s="338">
        <f t="shared" si="37"/>
        <v>1020</v>
      </c>
      <c r="B1064" s="294" t="s">
        <v>226</v>
      </c>
      <c r="C1064" s="264">
        <v>100</v>
      </c>
      <c r="D1064" s="295" t="s">
        <v>180</v>
      </c>
      <c r="E1064" s="251">
        <v>1.5725190839694656</v>
      </c>
      <c r="F1064" s="296">
        <v>5.5393487731473821</v>
      </c>
      <c r="G1064" s="297">
        <v>24432.10385</v>
      </c>
    </row>
    <row r="1065" spans="1:7" s="7" customFormat="1" ht="34.15" hidden="1" customHeight="1">
      <c r="A1065" s="338">
        <f t="shared" si="37"/>
        <v>1021</v>
      </c>
      <c r="B1065" s="294" t="s">
        <v>227</v>
      </c>
      <c r="C1065" s="264">
        <v>100</v>
      </c>
      <c r="D1065" s="295" t="s">
        <v>180</v>
      </c>
      <c r="E1065" s="251">
        <v>1.1705882352941177</v>
      </c>
      <c r="F1065" s="296">
        <v>5.3175333842892885</v>
      </c>
      <c r="G1065" s="297">
        <v>21862.404500000001</v>
      </c>
    </row>
    <row r="1066" spans="1:7" s="7" customFormat="1" ht="42" hidden="1" customHeight="1">
      <c r="A1066" s="338">
        <f t="shared" si="37"/>
        <v>1022</v>
      </c>
      <c r="B1066" s="294" t="s">
        <v>228</v>
      </c>
      <c r="C1066" s="264">
        <v>100</v>
      </c>
      <c r="D1066" s="295" t="s">
        <v>180</v>
      </c>
      <c r="E1066" s="251">
        <v>1.5901639344262295</v>
      </c>
      <c r="F1066" s="296">
        <v>6.4818927210842814</v>
      </c>
      <c r="G1066" s="297">
        <v>26468.816640000001</v>
      </c>
    </row>
    <row r="1067" spans="1:7" s="7" customFormat="1" ht="54.6" hidden="1" customHeight="1">
      <c r="A1067" s="338">
        <f t="shared" si="37"/>
        <v>1023</v>
      </c>
      <c r="B1067" s="294" t="s">
        <v>229</v>
      </c>
      <c r="C1067" s="264">
        <v>100</v>
      </c>
      <c r="D1067" s="295" t="s">
        <v>180</v>
      </c>
      <c r="E1067" s="251">
        <v>1.8415841584158417</v>
      </c>
      <c r="F1067" s="296">
        <v>4.7755016143951678</v>
      </c>
      <c r="G1067" s="298">
        <v>22441.966690000001</v>
      </c>
    </row>
    <row r="1068" spans="1:7" s="7" customFormat="1" ht="58.9" hidden="1" customHeight="1">
      <c r="A1068" s="338">
        <f t="shared" si="37"/>
        <v>1024</v>
      </c>
      <c r="B1068" s="294" t="s">
        <v>230</v>
      </c>
      <c r="C1068" s="264">
        <v>100</v>
      </c>
      <c r="D1068" s="295" t="s">
        <v>180</v>
      </c>
      <c r="E1068" s="251">
        <v>1.6554621848739495</v>
      </c>
      <c r="F1068" s="296">
        <v>5.3731444254394027</v>
      </c>
      <c r="G1068" s="297">
        <v>23646.684089999999</v>
      </c>
    </row>
    <row r="1069" spans="1:7" s="7" customFormat="1" ht="37.15" hidden="1" customHeight="1">
      <c r="A1069" s="338">
        <f t="shared" si="37"/>
        <v>1025</v>
      </c>
      <c r="B1069" s="294" t="s">
        <v>231</v>
      </c>
      <c r="C1069" s="264">
        <v>100</v>
      </c>
      <c r="D1069" s="295" t="s">
        <v>180</v>
      </c>
      <c r="E1069" s="251">
        <v>1.233644859813084</v>
      </c>
      <c r="F1069" s="296">
        <v>7.4687135024641584</v>
      </c>
      <c r="G1069" s="298">
        <v>19807.048149999999</v>
      </c>
    </row>
    <row r="1070" spans="1:7" s="7" customFormat="1" ht="36" hidden="1" customHeight="1">
      <c r="A1070" s="338">
        <f t="shared" si="37"/>
        <v>1026</v>
      </c>
      <c r="B1070" s="294" t="s">
        <v>232</v>
      </c>
      <c r="C1070" s="264">
        <v>100</v>
      </c>
      <c r="D1070" s="295" t="s">
        <v>180</v>
      </c>
      <c r="E1070" s="251">
        <v>2.1964285714285716</v>
      </c>
      <c r="F1070" s="296">
        <v>5.8273692162909034</v>
      </c>
      <c r="G1070" s="297">
        <v>15659.79967</v>
      </c>
    </row>
    <row r="1071" spans="1:7" s="7" customFormat="1" ht="55.15" hidden="1" customHeight="1">
      <c r="A1071" s="338">
        <f t="shared" si="37"/>
        <v>1027</v>
      </c>
      <c r="B1071" s="294" t="s">
        <v>233</v>
      </c>
      <c r="C1071" s="264">
        <v>100</v>
      </c>
      <c r="D1071" s="295" t="s">
        <v>180</v>
      </c>
      <c r="E1071" s="251">
        <v>1.2237288135593221</v>
      </c>
      <c r="F1071" s="296">
        <v>3.5104163678074474</v>
      </c>
      <c r="G1071" s="297">
        <v>27004.911059999999</v>
      </c>
    </row>
    <row r="1072" spans="1:7" s="7" customFormat="1" ht="45" hidden="1" customHeight="1">
      <c r="A1072" s="338">
        <f t="shared" si="37"/>
        <v>1028</v>
      </c>
      <c r="B1072" s="294" t="s">
        <v>234</v>
      </c>
      <c r="C1072" s="264">
        <v>100</v>
      </c>
      <c r="D1072" s="295" t="s">
        <v>180</v>
      </c>
      <c r="E1072" s="251">
        <v>1.3181818181818181</v>
      </c>
      <c r="F1072" s="296">
        <v>4.7719495531054505</v>
      </c>
      <c r="G1072" s="298">
        <v>24229.93075</v>
      </c>
    </row>
    <row r="1073" spans="1:7" s="7" customFormat="1" ht="23.45" hidden="1" customHeight="1">
      <c r="A1073" s="338">
        <f t="shared" si="37"/>
        <v>1029</v>
      </c>
      <c r="B1073" s="294" t="s">
        <v>235</v>
      </c>
      <c r="C1073" s="264">
        <v>100</v>
      </c>
      <c r="D1073" s="295" t="s">
        <v>180</v>
      </c>
      <c r="E1073" s="251">
        <v>1.3988095238095237</v>
      </c>
      <c r="F1073" s="296">
        <v>5.0336019832790022</v>
      </c>
      <c r="G1073" s="298">
        <v>26076.024649999999</v>
      </c>
    </row>
    <row r="1074" spans="1:7" s="7" customFormat="1" ht="39.6" hidden="1" customHeight="1">
      <c r="A1074" s="338">
        <f t="shared" si="37"/>
        <v>1030</v>
      </c>
      <c r="B1074" s="294" t="s">
        <v>236</v>
      </c>
      <c r="C1074" s="264">
        <v>100</v>
      </c>
      <c r="D1074" s="295" t="s">
        <v>180</v>
      </c>
      <c r="E1074" s="251">
        <v>2.25</v>
      </c>
      <c r="F1074" s="296">
        <v>7.4955826821082745</v>
      </c>
      <c r="G1074" s="297">
        <v>23702.247100000001</v>
      </c>
    </row>
    <row r="1075" spans="1:7" s="7" customFormat="1" ht="42" hidden="1" customHeight="1">
      <c r="A1075" s="338">
        <f t="shared" si="37"/>
        <v>1031</v>
      </c>
      <c r="B1075" s="294" t="s">
        <v>237</v>
      </c>
      <c r="C1075" s="264">
        <v>100</v>
      </c>
      <c r="D1075" s="295" t="s">
        <v>180</v>
      </c>
      <c r="E1075" s="251">
        <v>1.4609375</v>
      </c>
      <c r="F1075" s="296">
        <v>6.4661163045519592</v>
      </c>
      <c r="G1075" s="297">
        <v>54449.347840000002</v>
      </c>
    </row>
    <row r="1076" spans="1:7" s="7" customFormat="1" ht="53.45" hidden="1" customHeight="1">
      <c r="A1076" s="338">
        <f t="shared" si="37"/>
        <v>1032</v>
      </c>
      <c r="B1076" s="294" t="s">
        <v>238</v>
      </c>
      <c r="C1076" s="264">
        <v>100</v>
      </c>
      <c r="D1076" s="295" t="s">
        <v>180</v>
      </c>
      <c r="E1076" s="251">
        <v>1.7713178294573644</v>
      </c>
      <c r="F1076" s="296">
        <v>4.2857387651806391</v>
      </c>
      <c r="G1076" s="297">
        <v>42873.828559999994</v>
      </c>
    </row>
    <row r="1077" spans="1:7" s="7" customFormat="1" ht="37.15" hidden="1" customHeight="1">
      <c r="A1077" s="338">
        <f t="shared" si="37"/>
        <v>1033</v>
      </c>
      <c r="B1077" s="294" t="s">
        <v>239</v>
      </c>
      <c r="C1077" s="264">
        <v>100</v>
      </c>
      <c r="D1077" s="295" t="s">
        <v>180</v>
      </c>
      <c r="E1077" s="251">
        <v>1.3055555555555556</v>
      </c>
      <c r="F1077" s="296">
        <v>4.7881248246742851</v>
      </c>
      <c r="G1077" s="297">
        <v>30272.664379999998</v>
      </c>
    </row>
    <row r="1078" spans="1:7" s="7" customFormat="1" ht="55.15" hidden="1" customHeight="1">
      <c r="A1078" s="338">
        <f t="shared" si="37"/>
        <v>1034</v>
      </c>
      <c r="B1078" s="294" t="s">
        <v>240</v>
      </c>
      <c r="C1078" s="264">
        <v>100</v>
      </c>
      <c r="D1078" s="295" t="s">
        <v>180</v>
      </c>
      <c r="E1078" s="251">
        <v>1.8993288590604027</v>
      </c>
      <c r="F1078" s="296">
        <v>5.0483620125150273</v>
      </c>
      <c r="G1078" s="297">
        <v>28534.846859999998</v>
      </c>
    </row>
    <row r="1079" spans="1:7" s="7" customFormat="1" ht="54" hidden="1" customHeight="1">
      <c r="A1079" s="338">
        <f t="shared" si="37"/>
        <v>1035</v>
      </c>
      <c r="B1079" s="294" t="s">
        <v>241</v>
      </c>
      <c r="C1079" s="264">
        <v>100</v>
      </c>
      <c r="D1079" s="295" t="s">
        <v>180</v>
      </c>
      <c r="E1079" s="251">
        <v>1.2153110047846889</v>
      </c>
      <c r="F1079" s="296">
        <v>3.3215179917857678</v>
      </c>
      <c r="G1079" s="297">
        <v>25305.287609999999</v>
      </c>
    </row>
    <row r="1080" spans="1:7" s="7" customFormat="1" ht="28.15" hidden="1" customHeight="1">
      <c r="A1080" s="338">
        <f t="shared" si="37"/>
        <v>1036</v>
      </c>
      <c r="B1080" s="294" t="s">
        <v>242</v>
      </c>
      <c r="C1080" s="264">
        <v>100</v>
      </c>
      <c r="D1080" s="295" t="s">
        <v>180</v>
      </c>
      <c r="E1080" s="251">
        <v>1.6127659574468085</v>
      </c>
      <c r="F1080" s="296">
        <v>5.2733007836661505</v>
      </c>
      <c r="G1080" s="297">
        <v>44285.594990000005</v>
      </c>
    </row>
    <row r="1081" spans="1:7" s="7" customFormat="1" ht="54.6" hidden="1" customHeight="1">
      <c r="A1081" s="338">
        <f t="shared" si="37"/>
        <v>1037</v>
      </c>
      <c r="B1081" s="294" t="s">
        <v>243</v>
      </c>
      <c r="C1081" s="264">
        <v>100</v>
      </c>
      <c r="D1081" s="295" t="s">
        <v>180</v>
      </c>
      <c r="E1081" s="251">
        <v>1.4202898550724639</v>
      </c>
      <c r="F1081" s="296">
        <v>3.3223918749751258</v>
      </c>
      <c r="G1081" s="297">
        <v>34436.567730000002</v>
      </c>
    </row>
    <row r="1082" spans="1:7" s="7" customFormat="1" ht="52.9" hidden="1" customHeight="1">
      <c r="A1082" s="338">
        <f t="shared" si="37"/>
        <v>1038</v>
      </c>
      <c r="B1082" s="294" t="s">
        <v>244</v>
      </c>
      <c r="C1082" s="264">
        <v>100</v>
      </c>
      <c r="D1082" s="295" t="s">
        <v>180</v>
      </c>
      <c r="E1082" s="251">
        <v>1.1927710843373494</v>
      </c>
      <c r="F1082" s="296">
        <v>4.8902622136787253</v>
      </c>
      <c r="G1082" s="297">
        <v>29015.332739999998</v>
      </c>
    </row>
    <row r="1083" spans="1:7" s="7" customFormat="1" ht="35.450000000000003" hidden="1" customHeight="1">
      <c r="A1083" s="338">
        <f t="shared" si="37"/>
        <v>1039</v>
      </c>
      <c r="B1083" s="294" t="s">
        <v>245</v>
      </c>
      <c r="C1083" s="264">
        <v>100</v>
      </c>
      <c r="D1083" s="295" t="s">
        <v>180</v>
      </c>
      <c r="E1083" s="251">
        <v>1.1309523809523809</v>
      </c>
      <c r="F1083" s="296">
        <v>6.8412541096186761</v>
      </c>
      <c r="G1083" s="297">
        <v>26241.140960000001</v>
      </c>
    </row>
    <row r="1084" spans="1:7" s="7" customFormat="1" ht="41.45" hidden="1" customHeight="1">
      <c r="A1084" s="338">
        <f t="shared" si="37"/>
        <v>1040</v>
      </c>
      <c r="B1084" s="294" t="s">
        <v>246</v>
      </c>
      <c r="C1084" s="264">
        <v>100</v>
      </c>
      <c r="D1084" s="295" t="s">
        <v>180</v>
      </c>
      <c r="E1084" s="251">
        <v>1.375</v>
      </c>
      <c r="F1084" s="304">
        <v>6.9687860339454843</v>
      </c>
      <c r="G1084" s="297">
        <v>16122.799879999999</v>
      </c>
    </row>
    <row r="1085" spans="1:7" s="7" customFormat="1" ht="27.6" hidden="1" customHeight="1">
      <c r="A1085" s="338">
        <f t="shared" si="37"/>
        <v>1041</v>
      </c>
      <c r="B1085" s="294" t="s">
        <v>247</v>
      </c>
      <c r="C1085" s="264">
        <v>100</v>
      </c>
      <c r="D1085" s="295" t="s">
        <v>180</v>
      </c>
      <c r="E1085" s="251">
        <v>1.392079207920792</v>
      </c>
      <c r="F1085" s="296">
        <v>4.1084993161858598</v>
      </c>
      <c r="G1085" s="298">
        <v>89449.397309999986</v>
      </c>
    </row>
    <row r="1086" spans="1:7" s="7" customFormat="1" ht="44.45" hidden="1" customHeight="1">
      <c r="A1086" s="338">
        <f t="shared" si="37"/>
        <v>1042</v>
      </c>
      <c r="B1086" s="294" t="s">
        <v>248</v>
      </c>
      <c r="C1086" s="264">
        <v>100</v>
      </c>
      <c r="D1086" s="295" t="s">
        <v>180</v>
      </c>
      <c r="E1086" s="251">
        <v>1.1333333333333333</v>
      </c>
      <c r="F1086" s="296">
        <v>5.5908777664889939</v>
      </c>
      <c r="G1086" s="297">
        <v>25569.480500000001</v>
      </c>
    </row>
    <row r="1087" spans="1:7" s="7" customFormat="1" ht="37.9" hidden="1" customHeight="1">
      <c r="A1087" s="338">
        <f t="shared" si="37"/>
        <v>1043</v>
      </c>
      <c r="B1087" s="294" t="s">
        <v>249</v>
      </c>
      <c r="C1087" s="264">
        <v>100</v>
      </c>
      <c r="D1087" s="295" t="s">
        <v>180</v>
      </c>
      <c r="E1087" s="251">
        <v>1.0763052208835342</v>
      </c>
      <c r="F1087" s="296">
        <v>4.3688720664406686</v>
      </c>
      <c r="G1087" s="297">
        <v>58061.368140000006</v>
      </c>
    </row>
    <row r="1088" spans="1:7" s="7" customFormat="1" ht="33" hidden="1" customHeight="1">
      <c r="A1088" s="338">
        <f t="shared" si="37"/>
        <v>1044</v>
      </c>
      <c r="B1088" s="294" t="s">
        <v>250</v>
      </c>
      <c r="C1088" s="264">
        <v>100</v>
      </c>
      <c r="D1088" s="295" t="s">
        <v>180</v>
      </c>
      <c r="E1088" s="251">
        <v>0</v>
      </c>
      <c r="F1088" s="296">
        <v>4.1537963050351063</v>
      </c>
      <c r="G1088" s="297">
        <v>2254.7245400000002</v>
      </c>
    </row>
    <row r="1089" spans="1:7" s="7" customFormat="1" ht="42" hidden="1" customHeight="1">
      <c r="A1089" s="338">
        <f t="shared" si="37"/>
        <v>1045</v>
      </c>
      <c r="B1089" s="294" t="s">
        <v>251</v>
      </c>
      <c r="C1089" s="264">
        <v>100</v>
      </c>
      <c r="D1089" s="295" t="s">
        <v>180</v>
      </c>
      <c r="E1089" s="251">
        <v>2.4466666666666668</v>
      </c>
      <c r="F1089" s="296">
        <v>3.6688706789984873</v>
      </c>
      <c r="G1089" s="297">
        <v>31154.61924</v>
      </c>
    </row>
    <row r="1090" spans="1:7" s="7" customFormat="1" ht="41.45" hidden="1" customHeight="1">
      <c r="A1090" s="338">
        <f t="shared" si="37"/>
        <v>1046</v>
      </c>
      <c r="B1090" s="294" t="s">
        <v>252</v>
      </c>
      <c r="C1090" s="264">
        <v>100</v>
      </c>
      <c r="D1090" s="295" t="s">
        <v>180</v>
      </c>
      <c r="E1090" s="251">
        <v>1.4680851063829787</v>
      </c>
      <c r="F1090" s="296">
        <v>5.6951949143828511</v>
      </c>
      <c r="G1090" s="298">
        <v>26806.126850000001</v>
      </c>
    </row>
    <row r="1091" spans="1:7" s="7" customFormat="1" ht="48" hidden="1" customHeight="1">
      <c r="A1091" s="338">
        <f t="shared" si="37"/>
        <v>1047</v>
      </c>
      <c r="B1091" s="294" t="s">
        <v>253</v>
      </c>
      <c r="C1091" s="264">
        <v>100</v>
      </c>
      <c r="D1091" s="295" t="s">
        <v>180</v>
      </c>
      <c r="E1091" s="251">
        <v>1.2738853503184713</v>
      </c>
      <c r="F1091" s="296">
        <v>3.6000117609324622</v>
      </c>
      <c r="G1091" s="297">
        <v>25978.63725</v>
      </c>
    </row>
    <row r="1092" spans="1:7" s="7" customFormat="1" ht="39" hidden="1" customHeight="1">
      <c r="A1092" s="338">
        <f t="shared" si="37"/>
        <v>1048</v>
      </c>
      <c r="B1092" s="294" t="s">
        <v>254</v>
      </c>
      <c r="C1092" s="264">
        <v>100</v>
      </c>
      <c r="D1092" s="295" t="s">
        <v>180</v>
      </c>
      <c r="E1092" s="251">
        <v>1.2554744525547445</v>
      </c>
      <c r="F1092" s="296">
        <v>4.7340317142805493</v>
      </c>
      <c r="G1092" s="298">
        <v>22083.789419999997</v>
      </c>
    </row>
    <row r="1093" spans="1:7" s="7" customFormat="1" ht="37.9" hidden="1" customHeight="1">
      <c r="A1093" s="338">
        <f t="shared" si="37"/>
        <v>1049</v>
      </c>
      <c r="B1093" s="294" t="s">
        <v>255</v>
      </c>
      <c r="C1093" s="264">
        <v>100</v>
      </c>
      <c r="D1093" s="295" t="s">
        <v>180</v>
      </c>
      <c r="E1093" s="251">
        <v>1.4903846153846154</v>
      </c>
      <c r="F1093" s="296">
        <v>4.3541894099989751</v>
      </c>
      <c r="G1093" s="297">
        <v>16021.892539999999</v>
      </c>
    </row>
    <row r="1094" spans="1:7" s="7" customFormat="1" ht="49.15" hidden="1" customHeight="1">
      <c r="A1094" s="338">
        <f t="shared" si="37"/>
        <v>1050</v>
      </c>
      <c r="B1094" s="294" t="s">
        <v>256</v>
      </c>
      <c r="C1094" s="264">
        <v>100</v>
      </c>
      <c r="D1094" s="295" t="s">
        <v>180</v>
      </c>
      <c r="E1094" s="251">
        <v>2.0483870967741935</v>
      </c>
      <c r="F1094" s="296">
        <v>6.3546552439171311</v>
      </c>
      <c r="G1094" s="297">
        <v>16000.66401</v>
      </c>
    </row>
    <row r="1095" spans="1:7" s="7" customFormat="1" ht="34.9" hidden="1" customHeight="1">
      <c r="A1095" s="338">
        <f t="shared" si="37"/>
        <v>1051</v>
      </c>
      <c r="B1095" s="294" t="s">
        <v>257</v>
      </c>
      <c r="C1095" s="264">
        <v>100</v>
      </c>
      <c r="D1095" s="295" t="s">
        <v>180</v>
      </c>
      <c r="E1095" s="251">
        <v>1.1045454545454545</v>
      </c>
      <c r="F1095" s="296">
        <v>4.4710579881991421</v>
      </c>
      <c r="G1095" s="297">
        <v>32599.176179999995</v>
      </c>
    </row>
    <row r="1096" spans="1:7" s="7" customFormat="1" ht="49.15" hidden="1" customHeight="1">
      <c r="A1096" s="338">
        <f t="shared" si="37"/>
        <v>1052</v>
      </c>
      <c r="B1096" s="294" t="s">
        <v>258</v>
      </c>
      <c r="C1096" s="264">
        <v>100</v>
      </c>
      <c r="D1096" s="295" t="s">
        <v>180</v>
      </c>
      <c r="E1096" s="251">
        <v>1.5644171779141105</v>
      </c>
      <c r="F1096" s="296">
        <v>5.8005956142992501</v>
      </c>
      <c r="G1096" s="297">
        <v>31872.300059999998</v>
      </c>
    </row>
    <row r="1097" spans="1:7" s="7" customFormat="1" ht="37.9" hidden="1" customHeight="1">
      <c r="A1097" s="338">
        <f t="shared" si="37"/>
        <v>1053</v>
      </c>
      <c r="B1097" s="294" t="s">
        <v>259</v>
      </c>
      <c r="C1097" s="264">
        <v>100</v>
      </c>
      <c r="D1097" s="295" t="s">
        <v>180</v>
      </c>
      <c r="E1097" s="251">
        <v>1.2033426183844012</v>
      </c>
      <c r="F1097" s="296">
        <v>6.1296444089998783</v>
      </c>
      <c r="G1097" s="297">
        <v>57170.901080000003</v>
      </c>
    </row>
    <row r="1098" spans="1:7" s="7" customFormat="1" ht="43.9" hidden="1" customHeight="1">
      <c r="A1098" s="338">
        <f t="shared" si="37"/>
        <v>1054</v>
      </c>
      <c r="B1098" s="294" t="s">
        <v>260</v>
      </c>
      <c r="C1098" s="264">
        <v>100</v>
      </c>
      <c r="D1098" s="295" t="s">
        <v>180</v>
      </c>
      <c r="E1098" s="251">
        <v>1.8875</v>
      </c>
      <c r="F1098" s="296">
        <v>4.8143133732106014</v>
      </c>
      <c r="G1098" s="297">
        <v>16700.115249999999</v>
      </c>
    </row>
    <row r="1099" spans="1:7" s="7" customFormat="1" ht="43.9" hidden="1" customHeight="1">
      <c r="A1099" s="338">
        <f t="shared" si="37"/>
        <v>1055</v>
      </c>
      <c r="B1099" s="294" t="s">
        <v>261</v>
      </c>
      <c r="C1099" s="264">
        <v>100</v>
      </c>
      <c r="D1099" s="295" t="s">
        <v>180</v>
      </c>
      <c r="E1099" s="251">
        <v>1.2850877192982457</v>
      </c>
      <c r="F1099" s="304">
        <v>3.8308296611019532</v>
      </c>
      <c r="G1099" s="297">
        <v>29502.058440000001</v>
      </c>
    </row>
    <row r="1100" spans="1:7" s="7" customFormat="1" ht="59.45" hidden="1" customHeight="1">
      <c r="A1100" s="338">
        <f t="shared" si="37"/>
        <v>1056</v>
      </c>
      <c r="B1100" s="294" t="s">
        <v>262</v>
      </c>
      <c r="C1100" s="264">
        <v>100</v>
      </c>
      <c r="D1100" s="295" t="s">
        <v>180</v>
      </c>
      <c r="E1100" s="251">
        <v>1.4754716981132074</v>
      </c>
      <c r="F1100" s="296">
        <v>7.1499468929682273</v>
      </c>
      <c r="G1100" s="297">
        <v>57852.240600000005</v>
      </c>
    </row>
    <row r="1101" spans="1:7" s="7" customFormat="1" ht="57" hidden="1" customHeight="1">
      <c r="A1101" s="338">
        <f t="shared" si="37"/>
        <v>1057</v>
      </c>
      <c r="B1101" s="294" t="s">
        <v>263</v>
      </c>
      <c r="C1101" s="264">
        <v>100</v>
      </c>
      <c r="D1101" s="295" t="s">
        <v>180</v>
      </c>
      <c r="E1101" s="251">
        <v>1.8947368421052631</v>
      </c>
      <c r="F1101" s="296">
        <v>5.4534811838182238</v>
      </c>
      <c r="G1101" s="297">
        <v>25517.644319999999</v>
      </c>
    </row>
    <row r="1102" spans="1:7" s="7" customFormat="1" ht="57" hidden="1" customHeight="1">
      <c r="A1102" s="338">
        <f t="shared" si="37"/>
        <v>1058</v>
      </c>
      <c r="B1102" s="294" t="s">
        <v>264</v>
      </c>
      <c r="C1102" s="264">
        <v>100</v>
      </c>
      <c r="D1102" s="295" t="s">
        <v>180</v>
      </c>
      <c r="E1102" s="251">
        <v>1.803921568627451</v>
      </c>
      <c r="F1102" s="296">
        <v>3.4487151201805188</v>
      </c>
      <c r="G1102" s="297">
        <v>48793.585910000002</v>
      </c>
    </row>
    <row r="1103" spans="1:7" s="7" customFormat="1" ht="34.9" hidden="1" customHeight="1">
      <c r="A1103" s="338">
        <f t="shared" si="37"/>
        <v>1059</v>
      </c>
      <c r="B1103" s="294" t="s">
        <v>265</v>
      </c>
      <c r="C1103" s="264">
        <v>100</v>
      </c>
      <c r="D1103" s="295" t="s">
        <v>180</v>
      </c>
      <c r="E1103" s="251">
        <v>1.4328358208955223</v>
      </c>
      <c r="F1103" s="296">
        <v>5.6002305443240337</v>
      </c>
      <c r="G1103" s="297">
        <v>23062.003799999999</v>
      </c>
    </row>
    <row r="1104" spans="1:7" s="7" customFormat="1" ht="57.6" hidden="1" customHeight="1">
      <c r="A1104" s="338">
        <f t="shared" si="37"/>
        <v>1060</v>
      </c>
      <c r="B1104" s="294" t="s">
        <v>266</v>
      </c>
      <c r="C1104" s="264">
        <v>100</v>
      </c>
      <c r="D1104" s="295" t="s">
        <v>180</v>
      </c>
      <c r="E1104" s="251">
        <v>1.2802547770700636</v>
      </c>
      <c r="F1104" s="305">
        <v>5.6541005054044389</v>
      </c>
      <c r="G1104" s="306">
        <v>30001.295459999998</v>
      </c>
    </row>
    <row r="1105" spans="1:7" s="7" customFormat="1" ht="31.9" hidden="1" customHeight="1">
      <c r="A1105" s="338">
        <f t="shared" si="37"/>
        <v>1061</v>
      </c>
      <c r="B1105" s="294" t="s">
        <v>267</v>
      </c>
      <c r="C1105" s="264">
        <v>100</v>
      </c>
      <c r="D1105" s="295" t="s">
        <v>180</v>
      </c>
      <c r="E1105" s="251">
        <v>1.4569536423841059</v>
      </c>
      <c r="F1105" s="296">
        <v>5.9872606280606835</v>
      </c>
      <c r="G1105" s="297">
        <v>33544.176939999998</v>
      </c>
    </row>
    <row r="1106" spans="1:7" s="7" customFormat="1" ht="37.15" hidden="1" customHeight="1">
      <c r="A1106" s="338">
        <f t="shared" si="37"/>
        <v>1062</v>
      </c>
      <c r="B1106" s="294" t="s">
        <v>268</v>
      </c>
      <c r="C1106" s="264">
        <v>100</v>
      </c>
      <c r="D1106" s="295" t="s">
        <v>180</v>
      </c>
      <c r="E1106" s="251">
        <v>1.5810276679841897</v>
      </c>
      <c r="F1106" s="296">
        <v>3.9014248095429549</v>
      </c>
      <c r="G1106" s="297">
        <v>32366.765210000001</v>
      </c>
    </row>
    <row r="1107" spans="1:7" s="7" customFormat="1" ht="45" hidden="1" customHeight="1">
      <c r="A1107" s="338">
        <f t="shared" si="37"/>
        <v>1063</v>
      </c>
      <c r="B1107" s="294" t="s">
        <v>269</v>
      </c>
      <c r="C1107" s="264">
        <v>100</v>
      </c>
      <c r="D1107" s="295" t="s">
        <v>180</v>
      </c>
      <c r="E1107" s="251">
        <v>1.5450236966824644</v>
      </c>
      <c r="F1107" s="296">
        <v>4.073816446701386</v>
      </c>
      <c r="G1107" s="297">
        <v>27596.46529</v>
      </c>
    </row>
    <row r="1108" spans="1:7" s="7" customFormat="1" ht="58.15" hidden="1" customHeight="1">
      <c r="A1108" s="338">
        <f t="shared" si="37"/>
        <v>1064</v>
      </c>
      <c r="B1108" s="294" t="s">
        <v>270</v>
      </c>
      <c r="C1108" s="264">
        <v>100</v>
      </c>
      <c r="D1108" s="295" t="s">
        <v>180</v>
      </c>
      <c r="E1108" s="251">
        <v>1.2538461538461538</v>
      </c>
      <c r="F1108" s="296">
        <v>3.5804688761881613</v>
      </c>
      <c r="G1108" s="297">
        <v>25175.982010000003</v>
      </c>
    </row>
    <row r="1109" spans="1:7" s="7" customFormat="1" ht="32.450000000000003" hidden="1" customHeight="1">
      <c r="A1109" s="338">
        <f t="shared" si="37"/>
        <v>1065</v>
      </c>
      <c r="B1109" s="294" t="s">
        <v>271</v>
      </c>
      <c r="C1109" s="264">
        <v>100</v>
      </c>
      <c r="D1109" s="295" t="s">
        <v>180</v>
      </c>
      <c r="E1109" s="251">
        <v>1.26</v>
      </c>
      <c r="F1109" s="296">
        <v>3.6010022518934384</v>
      </c>
      <c r="G1109" s="297">
        <v>31990.406420000003</v>
      </c>
    </row>
    <row r="1110" spans="1:7" s="7" customFormat="1" ht="57" hidden="1" customHeight="1">
      <c r="A1110" s="338">
        <f t="shared" si="37"/>
        <v>1066</v>
      </c>
      <c r="B1110" s="294" t="s">
        <v>272</v>
      </c>
      <c r="C1110" s="264">
        <v>100</v>
      </c>
      <c r="D1110" s="295" t="s">
        <v>180</v>
      </c>
      <c r="E1110" s="251">
        <v>1.4064516129032258</v>
      </c>
      <c r="F1110" s="296">
        <v>6.0221145733576655</v>
      </c>
      <c r="G1110" s="297">
        <v>29466.896260000001</v>
      </c>
    </row>
    <row r="1111" spans="1:7" s="7" customFormat="1" ht="43.9" hidden="1" customHeight="1">
      <c r="A1111" s="338">
        <f t="shared" si="37"/>
        <v>1067</v>
      </c>
      <c r="B1111" s="294" t="s">
        <v>273</v>
      </c>
      <c r="C1111" s="264">
        <v>100</v>
      </c>
      <c r="D1111" s="295" t="s">
        <v>180</v>
      </c>
      <c r="E1111" s="251">
        <v>1.0470588235294118</v>
      </c>
      <c r="F1111" s="296">
        <v>4.7360976324577235</v>
      </c>
      <c r="G1111" s="297">
        <v>33218.023529999999</v>
      </c>
    </row>
    <row r="1112" spans="1:7" s="7" customFormat="1" ht="43.9" hidden="1" customHeight="1">
      <c r="A1112" s="338">
        <f t="shared" si="37"/>
        <v>1068</v>
      </c>
      <c r="B1112" s="294" t="s">
        <v>274</v>
      </c>
      <c r="C1112" s="264">
        <v>100</v>
      </c>
      <c r="D1112" s="295" t="s">
        <v>180</v>
      </c>
      <c r="E1112" s="251">
        <v>2.1699346405228757</v>
      </c>
      <c r="F1112" s="296">
        <v>5.902910925397153</v>
      </c>
      <c r="G1112" s="297">
        <v>39145.574030000003</v>
      </c>
    </row>
    <row r="1113" spans="1:7" s="7" customFormat="1" ht="37.15" hidden="1" customHeight="1">
      <c r="A1113" s="338">
        <f t="shared" si="37"/>
        <v>1069</v>
      </c>
      <c r="B1113" s="294" t="s">
        <v>275</v>
      </c>
      <c r="C1113" s="264">
        <v>100</v>
      </c>
      <c r="D1113" s="295" t="s">
        <v>180</v>
      </c>
      <c r="E1113" s="251">
        <v>1.4382022471910112</v>
      </c>
      <c r="F1113" s="296">
        <v>4.9409282158453154</v>
      </c>
      <c r="G1113" s="297">
        <v>53445.755429999997</v>
      </c>
    </row>
    <row r="1114" spans="1:7" s="7" customFormat="1" ht="53.45" hidden="1" customHeight="1">
      <c r="A1114" s="338">
        <f t="shared" si="37"/>
        <v>1070</v>
      </c>
      <c r="B1114" s="294" t="s">
        <v>276</v>
      </c>
      <c r="C1114" s="264">
        <v>100</v>
      </c>
      <c r="D1114" s="295" t="s">
        <v>180</v>
      </c>
      <c r="E1114" s="251">
        <v>1.3321428571428571</v>
      </c>
      <c r="F1114" s="296">
        <v>3.8056033177388162</v>
      </c>
      <c r="G1114" s="297">
        <v>37172.389060000001</v>
      </c>
    </row>
    <row r="1115" spans="1:7" s="7" customFormat="1" ht="35.450000000000003" hidden="1" customHeight="1">
      <c r="A1115" s="338">
        <f t="shared" si="37"/>
        <v>1071</v>
      </c>
      <c r="B1115" s="294" t="s">
        <v>277</v>
      </c>
      <c r="C1115" s="264">
        <v>100</v>
      </c>
      <c r="D1115" s="295" t="s">
        <v>180</v>
      </c>
      <c r="E1115" s="251">
        <v>1.3018181818181818</v>
      </c>
      <c r="F1115" s="296">
        <v>4.0016595102166139</v>
      </c>
      <c r="G1115" s="297">
        <v>32129.498960000001</v>
      </c>
    </row>
    <row r="1116" spans="1:7" s="7" customFormat="1" ht="51" hidden="1" customHeight="1">
      <c r="A1116" s="338">
        <f t="shared" si="37"/>
        <v>1072</v>
      </c>
      <c r="B1116" s="294" t="s">
        <v>278</v>
      </c>
      <c r="C1116" s="264">
        <v>100</v>
      </c>
      <c r="D1116" s="295" t="s">
        <v>180</v>
      </c>
      <c r="E1116" s="251">
        <v>1.4719101123595506</v>
      </c>
      <c r="F1116" s="296">
        <v>4.6399170593328751</v>
      </c>
      <c r="G1116" s="297">
        <v>30164.90207</v>
      </c>
    </row>
    <row r="1117" spans="1:7" s="7" customFormat="1" ht="49.15" hidden="1" customHeight="1">
      <c r="A1117" s="338">
        <f t="shared" si="37"/>
        <v>1073</v>
      </c>
      <c r="B1117" s="294" t="s">
        <v>279</v>
      </c>
      <c r="C1117" s="264">
        <v>100</v>
      </c>
      <c r="D1117" s="295" t="s">
        <v>180</v>
      </c>
      <c r="E1117" s="251">
        <v>1.4405940594059405</v>
      </c>
      <c r="F1117" s="296">
        <v>3.0092413592622487</v>
      </c>
      <c r="G1117" s="297">
        <v>27401.628390000002</v>
      </c>
    </row>
    <row r="1118" spans="1:7" s="7" customFormat="1" ht="48.6" hidden="1" customHeight="1">
      <c r="A1118" s="338">
        <f t="shared" si="37"/>
        <v>1074</v>
      </c>
      <c r="B1118" s="294" t="s">
        <v>280</v>
      </c>
      <c r="C1118" s="264">
        <v>100</v>
      </c>
      <c r="D1118" s="295" t="s">
        <v>180</v>
      </c>
      <c r="E1118" s="251">
        <v>1.5352941176470589</v>
      </c>
      <c r="F1118" s="296">
        <v>4.6018484633038472</v>
      </c>
      <c r="G1118" s="297">
        <v>29260.515080000001</v>
      </c>
    </row>
    <row r="1119" spans="1:7" s="7" customFormat="1" ht="52.9" hidden="1" customHeight="1">
      <c r="A1119" s="338">
        <f t="shared" si="37"/>
        <v>1075</v>
      </c>
      <c r="B1119" s="263" t="s">
        <v>1120</v>
      </c>
      <c r="C1119" s="264">
        <v>100</v>
      </c>
      <c r="D1119" s="295" t="s">
        <v>180</v>
      </c>
      <c r="E1119" s="251">
        <v>1.19009900990099</v>
      </c>
      <c r="F1119" s="296">
        <v>2.9418788730729535</v>
      </c>
      <c r="G1119" s="297">
        <v>48291.911079999998</v>
      </c>
    </row>
    <row r="1120" spans="1:7" s="7" customFormat="1" ht="43.9" hidden="1" customHeight="1">
      <c r="A1120" s="338">
        <f t="shared" si="37"/>
        <v>1076</v>
      </c>
      <c r="B1120" s="263" t="s">
        <v>1121</v>
      </c>
      <c r="C1120" s="264">
        <v>100</v>
      </c>
      <c r="D1120" s="295" t="s">
        <v>180</v>
      </c>
      <c r="E1120" s="251">
        <v>1.338235294117647</v>
      </c>
      <c r="F1120" s="304">
        <v>3.4586368826652172</v>
      </c>
      <c r="G1120" s="306">
        <v>103136.37341</v>
      </c>
    </row>
    <row r="1121" spans="1:7" s="7" customFormat="1" ht="37.9" hidden="1" customHeight="1">
      <c r="A1121" s="338">
        <f t="shared" si="37"/>
        <v>1077</v>
      </c>
      <c r="B1121" s="294" t="s">
        <v>1587</v>
      </c>
      <c r="C1121" s="264">
        <v>100</v>
      </c>
      <c r="D1121" s="295" t="s">
        <v>180</v>
      </c>
      <c r="E1121" s="251">
        <v>1.1965408805031446</v>
      </c>
      <c r="F1121" s="296">
        <v>3.9575229889582326</v>
      </c>
      <c r="G1121" s="297">
        <v>68698.486470000018</v>
      </c>
    </row>
    <row r="1122" spans="1:7" s="7" customFormat="1" ht="49.15" hidden="1" customHeight="1">
      <c r="A1122" s="338">
        <f t="shared" si="37"/>
        <v>1078</v>
      </c>
      <c r="B1122" s="294" t="s">
        <v>281</v>
      </c>
      <c r="C1122" s="264">
        <v>100</v>
      </c>
      <c r="D1122" s="295" t="s">
        <v>180</v>
      </c>
      <c r="E1122" s="251">
        <v>1.5272206303724929</v>
      </c>
      <c r="F1122" s="296">
        <v>3.1981006768660913</v>
      </c>
      <c r="G1122" s="297">
        <v>95034.345080000014</v>
      </c>
    </row>
    <row r="1123" spans="1:7" s="7" customFormat="1" ht="38.450000000000003" hidden="1" customHeight="1">
      <c r="A1123" s="338">
        <f t="shared" si="37"/>
        <v>1079</v>
      </c>
      <c r="B1123" s="307" t="s">
        <v>282</v>
      </c>
      <c r="C1123" s="264">
        <v>100</v>
      </c>
      <c r="D1123" s="295" t="s">
        <v>180</v>
      </c>
      <c r="E1123" s="251">
        <v>1.7525252525252526</v>
      </c>
      <c r="F1123" s="304">
        <v>2.2854775581443443</v>
      </c>
      <c r="G1123" s="308">
        <v>25805.055479999999</v>
      </c>
    </row>
    <row r="1124" spans="1:7" s="7" customFormat="1" ht="40.15" hidden="1" customHeight="1">
      <c r="A1124" s="338">
        <f t="shared" si="37"/>
        <v>1080</v>
      </c>
      <c r="B1124" s="294" t="s">
        <v>283</v>
      </c>
      <c r="C1124" s="264">
        <v>100</v>
      </c>
      <c r="D1124" s="295" t="s">
        <v>180</v>
      </c>
      <c r="E1124" s="251">
        <v>1.6047619047619048</v>
      </c>
      <c r="F1124" s="304">
        <v>2.5412617052756459</v>
      </c>
      <c r="G1124" s="306">
        <v>56330.404280000002</v>
      </c>
    </row>
    <row r="1125" spans="1:7" s="7" customFormat="1" ht="48" hidden="1" customHeight="1">
      <c r="A1125" s="338">
        <f t="shared" si="37"/>
        <v>1081</v>
      </c>
      <c r="B1125" s="299" t="s">
        <v>284</v>
      </c>
      <c r="C1125" s="264">
        <v>100</v>
      </c>
      <c r="D1125" s="300" t="s">
        <v>180</v>
      </c>
      <c r="E1125" s="251">
        <v>1.3137697516930023</v>
      </c>
      <c r="F1125" s="303">
        <v>4.2113247234701801</v>
      </c>
      <c r="G1125" s="309">
        <v>54947.73403</v>
      </c>
    </row>
    <row r="1126" spans="1:7" s="7" customFormat="1" ht="33.6" hidden="1" customHeight="1">
      <c r="A1126" s="338">
        <f t="shared" ref="A1126:A1161" si="38">A1125+1</f>
        <v>1082</v>
      </c>
      <c r="B1126" s="299" t="s">
        <v>996</v>
      </c>
      <c r="C1126" s="264">
        <v>100</v>
      </c>
      <c r="D1126" s="300" t="s">
        <v>180</v>
      </c>
      <c r="E1126" s="251">
        <v>1.5081300813008129</v>
      </c>
      <c r="F1126" s="303">
        <v>3.812485809992137</v>
      </c>
      <c r="G1126" s="309">
        <v>31413.025249999999</v>
      </c>
    </row>
    <row r="1127" spans="1:7" s="7" customFormat="1" ht="37.15" hidden="1" customHeight="1">
      <c r="A1127" s="338">
        <f t="shared" si="38"/>
        <v>1083</v>
      </c>
      <c r="B1127" s="299" t="s">
        <v>997</v>
      </c>
      <c r="C1127" s="264">
        <v>100</v>
      </c>
      <c r="D1127" s="300" t="s">
        <v>180</v>
      </c>
      <c r="E1127" s="251">
        <v>1.1305057096247961</v>
      </c>
      <c r="F1127" s="303">
        <v>3.1266574782571706</v>
      </c>
      <c r="G1127" s="309">
        <v>54926.290359999999</v>
      </c>
    </row>
    <row r="1128" spans="1:7" s="7" customFormat="1" ht="40.15" hidden="1" customHeight="1">
      <c r="A1128" s="338">
        <f t="shared" si="38"/>
        <v>1084</v>
      </c>
      <c r="B1128" s="299" t="s">
        <v>998</v>
      </c>
      <c r="C1128" s="264">
        <v>100</v>
      </c>
      <c r="D1128" s="300" t="s">
        <v>180</v>
      </c>
      <c r="E1128" s="253">
        <v>1.3924914675767919</v>
      </c>
      <c r="F1128" s="303">
        <v>3.5043901863137523</v>
      </c>
      <c r="G1128" s="309">
        <v>34894.055120000005</v>
      </c>
    </row>
    <row r="1129" spans="1:7" s="7" customFormat="1" ht="37.9" hidden="1" customHeight="1">
      <c r="A1129" s="338">
        <f t="shared" si="38"/>
        <v>1085</v>
      </c>
      <c r="B1129" s="299" t="s">
        <v>999</v>
      </c>
      <c r="C1129" s="264">
        <v>100</v>
      </c>
      <c r="D1129" s="300" t="s">
        <v>180</v>
      </c>
      <c r="E1129" s="251">
        <v>1.0888030888030888</v>
      </c>
      <c r="F1129" s="301">
        <v>4.344638450351443</v>
      </c>
      <c r="G1129" s="302">
        <v>54105.924920000005</v>
      </c>
    </row>
    <row r="1130" spans="1:7" s="7" customFormat="1" ht="39" hidden="1" customHeight="1">
      <c r="A1130" s="338">
        <f t="shared" si="38"/>
        <v>1086</v>
      </c>
      <c r="B1130" s="299" t="s">
        <v>1265</v>
      </c>
      <c r="C1130" s="264">
        <v>100</v>
      </c>
      <c r="D1130" s="300" t="s">
        <v>180</v>
      </c>
      <c r="E1130" s="251">
        <v>1.0888888888888888</v>
      </c>
      <c r="F1130" s="301">
        <v>5.5352789226372767</v>
      </c>
      <c r="G1130" s="302">
        <v>21135.595519999999</v>
      </c>
    </row>
    <row r="1131" spans="1:7" s="7" customFormat="1" ht="35.450000000000003" hidden="1" customHeight="1">
      <c r="A1131" s="338">
        <f t="shared" si="38"/>
        <v>1087</v>
      </c>
      <c r="B1131" s="310" t="s">
        <v>994</v>
      </c>
      <c r="C1131" s="311" t="s">
        <v>995</v>
      </c>
      <c r="D1131" s="263" t="s">
        <v>179</v>
      </c>
      <c r="E1131" s="312">
        <v>0</v>
      </c>
      <c r="F1131" s="312">
        <v>28.261638013016888</v>
      </c>
      <c r="G1131" s="302">
        <v>12139.778130000001</v>
      </c>
    </row>
    <row r="1132" spans="1:7" s="7" customFormat="1" ht="39" hidden="1" customHeight="1">
      <c r="A1132" s="338">
        <f t="shared" si="38"/>
        <v>1088</v>
      </c>
      <c r="B1132" s="313" t="s">
        <v>1000</v>
      </c>
      <c r="C1132" s="314">
        <v>100</v>
      </c>
      <c r="D1132" s="315" t="s">
        <v>179</v>
      </c>
      <c r="E1132" s="316">
        <v>1</v>
      </c>
      <c r="F1132" s="317">
        <v>0.11904344162033542</v>
      </c>
      <c r="G1132" s="318">
        <v>67866.99573000001</v>
      </c>
    </row>
    <row r="1133" spans="1:7" s="7" customFormat="1" ht="35.450000000000003" hidden="1" customHeight="1">
      <c r="A1133" s="338">
        <f t="shared" si="38"/>
        <v>1089</v>
      </c>
      <c r="B1133" s="313" t="s">
        <v>1588</v>
      </c>
      <c r="C1133" s="314">
        <v>100</v>
      </c>
      <c r="D1133" s="315" t="s">
        <v>179</v>
      </c>
      <c r="E1133" s="316">
        <v>0.92218350754936118</v>
      </c>
      <c r="F1133" s="317">
        <v>0.10969087896637941</v>
      </c>
      <c r="G1133" s="318">
        <v>49008.913760000003</v>
      </c>
    </row>
    <row r="1134" spans="1:7" s="7" customFormat="1" ht="39" hidden="1" customHeight="1">
      <c r="A1134" s="338">
        <f t="shared" si="38"/>
        <v>1090</v>
      </c>
      <c r="B1134" s="313" t="s">
        <v>1589</v>
      </c>
      <c r="C1134" s="314">
        <v>100</v>
      </c>
      <c r="D1134" s="315" t="s">
        <v>179</v>
      </c>
      <c r="E1134" s="316">
        <v>0.93968871595330739</v>
      </c>
      <c r="F1134" s="317">
        <v>7.9399762705453236E-2</v>
      </c>
      <c r="G1134" s="318">
        <v>59984.989829999999</v>
      </c>
    </row>
    <row r="1135" spans="1:7" s="7" customFormat="1" ht="51" hidden="1" customHeight="1">
      <c r="A1135" s="338">
        <f t="shared" si="38"/>
        <v>1091</v>
      </c>
      <c r="B1135" s="313" t="s">
        <v>1058</v>
      </c>
      <c r="C1135" s="314">
        <v>100</v>
      </c>
      <c r="D1135" s="315" t="s">
        <v>179</v>
      </c>
      <c r="E1135" s="316">
        <v>0.90361890694239289</v>
      </c>
      <c r="F1135" s="317">
        <v>0.13102799660844533</v>
      </c>
      <c r="G1135" s="318">
        <v>175501.30106</v>
      </c>
    </row>
    <row r="1136" spans="1:7" s="7" customFormat="1" ht="33" hidden="1" customHeight="1">
      <c r="A1136" s="338">
        <f t="shared" si="38"/>
        <v>1092</v>
      </c>
      <c r="B1136" s="313" t="s">
        <v>1590</v>
      </c>
      <c r="C1136" s="314">
        <v>100</v>
      </c>
      <c r="D1136" s="315" t="s">
        <v>179</v>
      </c>
      <c r="E1136" s="316">
        <v>0.95284697508896798</v>
      </c>
      <c r="F1136" s="317">
        <v>4.5052523264908495E-2</v>
      </c>
      <c r="G1136" s="318">
        <v>72805.629860000001</v>
      </c>
    </row>
    <row r="1137" spans="1:7" s="7" customFormat="1" ht="34.15" hidden="1" customHeight="1">
      <c r="A1137" s="338">
        <f t="shared" si="38"/>
        <v>1093</v>
      </c>
      <c r="B1137" s="313" t="s">
        <v>1004</v>
      </c>
      <c r="C1137" s="314">
        <v>100</v>
      </c>
      <c r="D1137" s="315" t="s">
        <v>179</v>
      </c>
      <c r="E1137" s="316">
        <v>0.305993690851735</v>
      </c>
      <c r="F1137" s="317">
        <v>0.18264850801284427</v>
      </c>
      <c r="G1137" s="318">
        <v>39333.006540000002</v>
      </c>
    </row>
    <row r="1138" spans="1:7" s="7" customFormat="1" ht="37.15" hidden="1" customHeight="1">
      <c r="A1138" s="338">
        <f t="shared" si="38"/>
        <v>1094</v>
      </c>
      <c r="B1138" s="313" t="s">
        <v>1056</v>
      </c>
      <c r="C1138" s="314">
        <v>100</v>
      </c>
      <c r="D1138" s="315" t="s">
        <v>179</v>
      </c>
      <c r="E1138" s="316">
        <v>0.69806094182825484</v>
      </c>
      <c r="F1138" s="317">
        <v>0.14545362585105426</v>
      </c>
      <c r="G1138" s="318">
        <v>48895.721819999999</v>
      </c>
    </row>
    <row r="1139" spans="1:7" s="7" customFormat="1" ht="31.9" hidden="1" customHeight="1">
      <c r="A1139" s="338">
        <f t="shared" si="38"/>
        <v>1095</v>
      </c>
      <c r="B1139" s="313" t="s">
        <v>1057</v>
      </c>
      <c r="C1139" s="314">
        <v>100</v>
      </c>
      <c r="D1139" s="315" t="s">
        <v>179</v>
      </c>
      <c r="E1139" s="316">
        <v>0.91569086651053866</v>
      </c>
      <c r="F1139" s="317">
        <v>0.12305448504828953</v>
      </c>
      <c r="G1139" s="318">
        <v>94032.27145</v>
      </c>
    </row>
    <row r="1140" spans="1:7" s="7" customFormat="1" ht="32.450000000000003" hidden="1" customHeight="1">
      <c r="A1140" s="338">
        <f t="shared" si="38"/>
        <v>1096</v>
      </c>
      <c r="B1140" s="313" t="s">
        <v>1033</v>
      </c>
      <c r="C1140" s="314">
        <v>100</v>
      </c>
      <c r="D1140" s="315" t="s">
        <v>179</v>
      </c>
      <c r="E1140" s="316">
        <v>0.86686390532544377</v>
      </c>
      <c r="F1140" s="317">
        <v>6.8890625130748173E-2</v>
      </c>
      <c r="G1140" s="318">
        <v>66232.279630000005</v>
      </c>
    </row>
    <row r="1141" spans="1:7" s="7" customFormat="1" ht="31.15" hidden="1" customHeight="1">
      <c r="A1141" s="338">
        <f t="shared" si="38"/>
        <v>1097</v>
      </c>
      <c r="B1141" s="313" t="s">
        <v>1055</v>
      </c>
      <c r="C1141" s="314">
        <v>100</v>
      </c>
      <c r="D1141" s="315" t="s">
        <v>179</v>
      </c>
      <c r="E1141" s="316">
        <v>0.97318205260443524</v>
      </c>
      <c r="F1141" s="317">
        <v>0.10443259358009715</v>
      </c>
      <c r="G1141" s="318">
        <v>122731.31943999999</v>
      </c>
    </row>
    <row r="1142" spans="1:7" s="7" customFormat="1" ht="39" hidden="1" customHeight="1">
      <c r="A1142" s="338">
        <f t="shared" si="38"/>
        <v>1098</v>
      </c>
      <c r="B1142" s="313" t="s">
        <v>1001</v>
      </c>
      <c r="C1142" s="314">
        <v>100</v>
      </c>
      <c r="D1142" s="315" t="s">
        <v>179</v>
      </c>
      <c r="E1142" s="316">
        <v>0.95598264104153752</v>
      </c>
      <c r="F1142" s="317">
        <v>9.4024128012415997E-2</v>
      </c>
      <c r="G1142" s="318">
        <v>68767.511209999997</v>
      </c>
    </row>
    <row r="1143" spans="1:7" s="7" customFormat="1" ht="33" hidden="1" customHeight="1">
      <c r="A1143" s="338">
        <f t="shared" si="38"/>
        <v>1099</v>
      </c>
      <c r="B1143" s="313" t="s">
        <v>1005</v>
      </c>
      <c r="C1143" s="314">
        <v>100</v>
      </c>
      <c r="D1143" s="315" t="s">
        <v>179</v>
      </c>
      <c r="E1143" s="316">
        <v>0.97391304347826091</v>
      </c>
      <c r="F1143" s="317">
        <v>3.3366519900844271E-2</v>
      </c>
      <c r="G1143" s="318">
        <v>50460.981619999999</v>
      </c>
    </row>
    <row r="1144" spans="1:7" s="7" customFormat="1" ht="35.450000000000003" hidden="1" customHeight="1">
      <c r="A1144" s="338">
        <f t="shared" si="38"/>
        <v>1100</v>
      </c>
      <c r="B1144" s="313" t="s">
        <v>1006</v>
      </c>
      <c r="C1144" s="314">
        <v>100</v>
      </c>
      <c r="D1144" s="315" t="s">
        <v>179</v>
      </c>
      <c r="E1144" s="316">
        <v>0.96789989118607178</v>
      </c>
      <c r="F1144" s="317">
        <v>5.9004542662848269E-2</v>
      </c>
      <c r="G1144" s="318">
        <v>95504.313070000004</v>
      </c>
    </row>
    <row r="1145" spans="1:7" s="7" customFormat="1" ht="33.6" hidden="1" customHeight="1">
      <c r="A1145" s="338">
        <f t="shared" si="38"/>
        <v>1101</v>
      </c>
      <c r="B1145" s="313" t="s">
        <v>1007</v>
      </c>
      <c r="C1145" s="314">
        <v>100</v>
      </c>
      <c r="D1145" s="315" t="s">
        <v>179</v>
      </c>
      <c r="E1145" s="316">
        <v>1.3806406856302189E-2</v>
      </c>
      <c r="F1145" s="317">
        <v>1.3806406856302189E-2</v>
      </c>
      <c r="G1145" s="318">
        <v>26529.31164</v>
      </c>
    </row>
    <row r="1146" spans="1:7" s="7" customFormat="1" ht="34.15" hidden="1" customHeight="1">
      <c r="A1146" s="338">
        <f t="shared" si="38"/>
        <v>1102</v>
      </c>
      <c r="B1146" s="313" t="s">
        <v>1008</v>
      </c>
      <c r="C1146" s="314">
        <v>100</v>
      </c>
      <c r="D1146" s="315" t="s">
        <v>179</v>
      </c>
      <c r="E1146" s="316">
        <v>0.96638655462184875</v>
      </c>
      <c r="F1146" s="317">
        <v>3.6304952214065267E-2</v>
      </c>
      <c r="G1146" s="318">
        <v>71044.855079999994</v>
      </c>
    </row>
    <row r="1147" spans="1:7" s="7" customFormat="1" ht="36" hidden="1" customHeight="1">
      <c r="A1147" s="338">
        <f t="shared" si="38"/>
        <v>1103</v>
      </c>
      <c r="B1147" s="313" t="s">
        <v>1009</v>
      </c>
      <c r="C1147" s="314">
        <v>100</v>
      </c>
      <c r="D1147" s="315" t="s">
        <v>179</v>
      </c>
      <c r="E1147" s="316">
        <v>0.95438596491228067</v>
      </c>
      <c r="F1147" s="317">
        <v>1.920276825170697E-2</v>
      </c>
      <c r="G1147" s="318">
        <v>65879.193739999988</v>
      </c>
    </row>
    <row r="1148" spans="1:7" s="7" customFormat="1" ht="35.450000000000003" hidden="1" customHeight="1">
      <c r="A1148" s="338">
        <f t="shared" si="38"/>
        <v>1104</v>
      </c>
      <c r="B1148" s="313" t="s">
        <v>1010</v>
      </c>
      <c r="C1148" s="314">
        <v>100</v>
      </c>
      <c r="D1148" s="315" t="s">
        <v>179</v>
      </c>
      <c r="E1148" s="316">
        <v>0.98128342245989308</v>
      </c>
      <c r="F1148" s="317">
        <v>3.4303106651328741E-2</v>
      </c>
      <c r="G1148" s="318">
        <v>38956.556909999999</v>
      </c>
    </row>
    <row r="1149" spans="1:7" s="7" customFormat="1" ht="39" hidden="1" customHeight="1">
      <c r="A1149" s="338">
        <f t="shared" si="38"/>
        <v>1105</v>
      </c>
      <c r="B1149" s="313" t="s">
        <v>1011</v>
      </c>
      <c r="C1149" s="314">
        <v>100</v>
      </c>
      <c r="D1149" s="315" t="s">
        <v>179</v>
      </c>
      <c r="E1149" s="316">
        <v>0.95211267605633798</v>
      </c>
      <c r="F1149" s="317">
        <v>1.7756163297481753E-2</v>
      </c>
      <c r="G1149" s="318">
        <v>70418.104689999993</v>
      </c>
    </row>
    <row r="1150" spans="1:7" s="7" customFormat="1" ht="34.15" hidden="1" customHeight="1">
      <c r="A1150" s="338">
        <f t="shared" si="38"/>
        <v>1106</v>
      </c>
      <c r="B1150" s="313" t="s">
        <v>1266</v>
      </c>
      <c r="C1150" s="314">
        <v>100</v>
      </c>
      <c r="D1150" s="315" t="s">
        <v>179</v>
      </c>
      <c r="E1150" s="316">
        <v>0.91842105263157892</v>
      </c>
      <c r="F1150" s="317">
        <v>8.3396315094726448E-2</v>
      </c>
      <c r="G1150" s="318">
        <v>53708.02216</v>
      </c>
    </row>
    <row r="1151" spans="1:7" s="7" customFormat="1" ht="34.15" hidden="1" customHeight="1">
      <c r="A1151" s="338">
        <f t="shared" si="38"/>
        <v>1107</v>
      </c>
      <c r="B1151" s="313" t="s">
        <v>1012</v>
      </c>
      <c r="C1151" s="314">
        <v>100</v>
      </c>
      <c r="D1151" s="315" t="s">
        <v>179</v>
      </c>
      <c r="E1151" s="316">
        <v>0.95419847328244278</v>
      </c>
      <c r="F1151" s="317">
        <v>4.1378227227526598E-2</v>
      </c>
      <c r="G1151" s="318">
        <v>52331.717100000002</v>
      </c>
    </row>
    <row r="1152" spans="1:7" s="7" customFormat="1" ht="36" hidden="1" customHeight="1">
      <c r="A1152" s="338">
        <f t="shared" si="38"/>
        <v>1108</v>
      </c>
      <c r="B1152" s="313" t="s">
        <v>1013</v>
      </c>
      <c r="C1152" s="314">
        <v>100</v>
      </c>
      <c r="D1152" s="315" t="s">
        <v>179</v>
      </c>
      <c r="E1152" s="316">
        <v>0.98349587396849214</v>
      </c>
      <c r="F1152" s="317">
        <v>6.6382860637376195E-2</v>
      </c>
      <c r="G1152" s="318">
        <v>78887.913029999996</v>
      </c>
    </row>
    <row r="1153" spans="1:7" s="7" customFormat="1" ht="39.6" hidden="1" customHeight="1">
      <c r="A1153" s="338">
        <f t="shared" si="38"/>
        <v>1109</v>
      </c>
      <c r="B1153" s="313" t="s">
        <v>1014</v>
      </c>
      <c r="C1153" s="314">
        <v>100</v>
      </c>
      <c r="D1153" s="315" t="s">
        <v>179</v>
      </c>
      <c r="E1153" s="316">
        <v>0.97503285151116947</v>
      </c>
      <c r="F1153" s="317">
        <v>2.6530175884152962E-2</v>
      </c>
      <c r="G1153" s="318">
        <v>51744.742299999998</v>
      </c>
    </row>
    <row r="1154" spans="1:7" s="7" customFormat="1" ht="39" hidden="1" customHeight="1">
      <c r="A1154" s="338">
        <f t="shared" si="38"/>
        <v>1110</v>
      </c>
      <c r="B1154" s="313" t="s">
        <v>1015</v>
      </c>
      <c r="C1154" s="314">
        <v>100</v>
      </c>
      <c r="D1154" s="315" t="s">
        <v>179</v>
      </c>
      <c r="E1154" s="316">
        <v>0.90423387096774188</v>
      </c>
      <c r="F1154" s="317">
        <v>4.2676131227553205E-2</v>
      </c>
      <c r="G1154" s="318">
        <v>54687.422639999997</v>
      </c>
    </row>
    <row r="1155" spans="1:7" s="7" customFormat="1" ht="40.15" hidden="1" customHeight="1">
      <c r="A1155" s="338">
        <f t="shared" si="38"/>
        <v>1111</v>
      </c>
      <c r="B1155" s="313" t="s">
        <v>1016</v>
      </c>
      <c r="C1155" s="314">
        <v>100</v>
      </c>
      <c r="D1155" s="315" t="s">
        <v>179</v>
      </c>
      <c r="E1155" s="316">
        <v>0.97972972972972971</v>
      </c>
      <c r="F1155" s="317">
        <v>2.0806398757427513E-2</v>
      </c>
      <c r="G1155" s="318">
        <v>60996.213409999997</v>
      </c>
    </row>
    <row r="1156" spans="1:7" s="7" customFormat="1" ht="35.450000000000003" hidden="1" customHeight="1">
      <c r="A1156" s="338">
        <f t="shared" si="38"/>
        <v>1112</v>
      </c>
      <c r="B1156" s="313" t="s">
        <v>1017</v>
      </c>
      <c r="C1156" s="314">
        <v>100</v>
      </c>
      <c r="D1156" s="315" t="s">
        <v>179</v>
      </c>
      <c r="E1156" s="316">
        <v>0.97551789077212803</v>
      </c>
      <c r="F1156" s="317">
        <v>3.150988321158199E-2</v>
      </c>
      <c r="G1156" s="318">
        <v>27784.670270000002</v>
      </c>
    </row>
    <row r="1157" spans="1:7" s="7" customFormat="1" ht="34.15" hidden="1" customHeight="1">
      <c r="A1157" s="338">
        <f t="shared" si="38"/>
        <v>1113</v>
      </c>
      <c r="B1157" s="313" t="s">
        <v>1018</v>
      </c>
      <c r="C1157" s="314">
        <v>100</v>
      </c>
      <c r="D1157" s="315" t="s">
        <v>179</v>
      </c>
      <c r="E1157" s="316">
        <v>0.93074119076549211</v>
      </c>
      <c r="F1157" s="317">
        <v>3.543140554097457E-2</v>
      </c>
      <c r="G1157" s="318">
        <v>59873.029710000003</v>
      </c>
    </row>
    <row r="1158" spans="1:7" s="7" customFormat="1" ht="45" hidden="1" customHeight="1">
      <c r="A1158" s="338">
        <f t="shared" si="38"/>
        <v>1114</v>
      </c>
      <c r="B1158" s="313" t="s">
        <v>1019</v>
      </c>
      <c r="C1158" s="314">
        <v>100</v>
      </c>
      <c r="D1158" s="315" t="s">
        <v>179</v>
      </c>
      <c r="E1158" s="316">
        <v>0.96081923419412285</v>
      </c>
      <c r="F1158" s="317">
        <v>5.4551170344827704E-2</v>
      </c>
      <c r="G1158" s="318">
        <v>74682.192239999989</v>
      </c>
    </row>
    <row r="1159" spans="1:7" s="7" customFormat="1" ht="41.45" hidden="1" customHeight="1">
      <c r="A1159" s="338">
        <f t="shared" si="38"/>
        <v>1115</v>
      </c>
      <c r="B1159" s="313" t="s">
        <v>1020</v>
      </c>
      <c r="C1159" s="314">
        <v>100</v>
      </c>
      <c r="D1159" s="315" t="s">
        <v>179</v>
      </c>
      <c r="E1159" s="316">
        <v>0.97484276729559749</v>
      </c>
      <c r="F1159" s="317">
        <v>4.0777078260273658E-2</v>
      </c>
      <c r="G1159" s="318">
        <v>78351.46931</v>
      </c>
    </row>
    <row r="1160" spans="1:7" s="7" customFormat="1" ht="33.6" hidden="1" customHeight="1">
      <c r="A1160" s="338">
        <f t="shared" si="38"/>
        <v>1116</v>
      </c>
      <c r="B1160" s="313" t="s">
        <v>1021</v>
      </c>
      <c r="C1160" s="314">
        <v>100</v>
      </c>
      <c r="D1160" s="315" t="s">
        <v>179</v>
      </c>
      <c r="E1160" s="316">
        <v>0.96299483648881234</v>
      </c>
      <c r="F1160" s="317">
        <v>2.14710031716836E-2</v>
      </c>
      <c r="G1160" s="318">
        <v>61468.262089999997</v>
      </c>
    </row>
    <row r="1161" spans="1:7" s="7" customFormat="1" ht="35.450000000000003" hidden="1" customHeight="1">
      <c r="A1161" s="338">
        <f t="shared" si="38"/>
        <v>1117</v>
      </c>
      <c r="B1161" s="313" t="s">
        <v>1022</v>
      </c>
      <c r="C1161" s="314">
        <v>100</v>
      </c>
      <c r="D1161" s="315" t="s">
        <v>179</v>
      </c>
      <c r="E1161" s="316">
        <v>0.95069532237673826</v>
      </c>
      <c r="F1161" s="317">
        <v>2.3363434826236151E-2</v>
      </c>
      <c r="G1161" s="318">
        <v>70393.041150000005</v>
      </c>
    </row>
    <row r="1162" spans="1:7" s="7" customFormat="1" ht="39" hidden="1" customHeight="1">
      <c r="A1162" s="34">
        <f t="shared" ref="A1162:A1189" si="39">A1161+1</f>
        <v>1118</v>
      </c>
      <c r="B1162" s="313" t="s">
        <v>1023</v>
      </c>
      <c r="C1162" s="314">
        <v>100</v>
      </c>
      <c r="D1162" s="315" t="s">
        <v>179</v>
      </c>
      <c r="E1162" s="316">
        <v>0.95036101083032487</v>
      </c>
      <c r="F1162" s="317">
        <v>6.2460729118891334E-2</v>
      </c>
      <c r="G1162" s="318">
        <v>52547.992600000005</v>
      </c>
    </row>
    <row r="1163" spans="1:7" s="7" customFormat="1" ht="35.450000000000003" hidden="1" customHeight="1">
      <c r="A1163" s="34">
        <f t="shared" si="39"/>
        <v>1119</v>
      </c>
      <c r="B1163" s="313" t="s">
        <v>1024</v>
      </c>
      <c r="C1163" s="314">
        <v>100</v>
      </c>
      <c r="D1163" s="315" t="s">
        <v>179</v>
      </c>
      <c r="E1163" s="316">
        <v>0.96957403651115615</v>
      </c>
      <c r="F1163" s="317">
        <v>3.0216008663738858E-2</v>
      </c>
      <c r="G1163" s="318">
        <v>49014.064729999998</v>
      </c>
    </row>
    <row r="1164" spans="1:7" s="7" customFormat="1" ht="38.450000000000003" hidden="1" customHeight="1">
      <c r="A1164" s="34">
        <f t="shared" si="39"/>
        <v>1120</v>
      </c>
      <c r="B1164" s="313" t="s">
        <v>1025</v>
      </c>
      <c r="C1164" s="314">
        <v>100</v>
      </c>
      <c r="D1164" s="315" t="s">
        <v>179</v>
      </c>
      <c r="E1164" s="316">
        <v>0.93205804749340371</v>
      </c>
      <c r="F1164" s="317">
        <v>4.0517638766719988E-2</v>
      </c>
      <c r="G1164" s="318">
        <v>73312.566279999999</v>
      </c>
    </row>
    <row r="1165" spans="1:7" s="7" customFormat="1" ht="37.15" hidden="1" customHeight="1">
      <c r="A1165" s="34">
        <f t="shared" si="39"/>
        <v>1121</v>
      </c>
      <c r="B1165" s="313" t="s">
        <v>1026</v>
      </c>
      <c r="C1165" s="314">
        <v>100</v>
      </c>
      <c r="D1165" s="315" t="s">
        <v>179</v>
      </c>
      <c r="E1165" s="316">
        <v>0.97001303780964798</v>
      </c>
      <c r="F1165" s="317">
        <v>7.7773727176773888E-2</v>
      </c>
      <c r="G1165" s="318">
        <v>45438.973789999996</v>
      </c>
    </row>
    <row r="1166" spans="1:7" s="7" customFormat="1" ht="36" hidden="1" customHeight="1">
      <c r="A1166" s="34">
        <f t="shared" si="39"/>
        <v>1122</v>
      </c>
      <c r="B1166" s="313" t="s">
        <v>1027</v>
      </c>
      <c r="C1166" s="314">
        <v>100</v>
      </c>
      <c r="D1166" s="315" t="s">
        <v>179</v>
      </c>
      <c r="E1166" s="316">
        <v>0.95395683453237412</v>
      </c>
      <c r="F1166" s="317">
        <v>6.7142167355796145E-2</v>
      </c>
      <c r="G1166" s="318">
        <v>72133.948400000008</v>
      </c>
    </row>
    <row r="1167" spans="1:7" s="7" customFormat="1" ht="36" hidden="1" customHeight="1">
      <c r="A1167" s="34">
        <f t="shared" si="39"/>
        <v>1123</v>
      </c>
      <c r="B1167" s="313" t="s">
        <v>1028</v>
      </c>
      <c r="C1167" s="314">
        <v>100</v>
      </c>
      <c r="D1167" s="315" t="s">
        <v>179</v>
      </c>
      <c r="E1167" s="316">
        <v>0.13183120068893284</v>
      </c>
      <c r="F1167" s="317">
        <v>0.13183120068893284</v>
      </c>
      <c r="G1167" s="318">
        <v>24200.803969999997</v>
      </c>
    </row>
    <row r="1168" spans="1:7" s="7" customFormat="1" ht="34.15" hidden="1" customHeight="1">
      <c r="A1168" s="34">
        <f t="shared" si="39"/>
        <v>1124</v>
      </c>
      <c r="B1168" s="313" t="s">
        <v>1029</v>
      </c>
      <c r="C1168" s="314">
        <v>100</v>
      </c>
      <c r="D1168" s="315" t="s">
        <v>179</v>
      </c>
      <c r="E1168" s="316">
        <v>0.94860994102780116</v>
      </c>
      <c r="F1168" s="317">
        <v>5.5130347261569401E-2</v>
      </c>
      <c r="G1168" s="318">
        <v>60198.09403</v>
      </c>
    </row>
    <row r="1169" spans="1:7" s="7" customFormat="1" ht="36" hidden="1" customHeight="1">
      <c r="A1169" s="34">
        <f t="shared" si="39"/>
        <v>1125</v>
      </c>
      <c r="B1169" s="313" t="s">
        <v>1059</v>
      </c>
      <c r="C1169" s="314">
        <v>100</v>
      </c>
      <c r="D1169" s="315" t="s">
        <v>179</v>
      </c>
      <c r="E1169" s="316">
        <v>0.94630872483221473</v>
      </c>
      <c r="F1169" s="317">
        <v>0.13093192471355675</v>
      </c>
      <c r="G1169" s="318">
        <v>75482.115480000008</v>
      </c>
    </row>
    <row r="1170" spans="1:7" s="7" customFormat="1" ht="37.15" hidden="1" customHeight="1">
      <c r="A1170" s="34">
        <f t="shared" si="39"/>
        <v>1126</v>
      </c>
      <c r="B1170" s="313" t="s">
        <v>1030</v>
      </c>
      <c r="C1170" s="314">
        <v>100</v>
      </c>
      <c r="D1170" s="315" t="s">
        <v>179</v>
      </c>
      <c r="E1170" s="316">
        <v>0.96097934200459068</v>
      </c>
      <c r="F1170" s="317">
        <v>6.6593400283199156E-2</v>
      </c>
      <c r="G1170" s="318">
        <v>62567.607329999999</v>
      </c>
    </row>
    <row r="1171" spans="1:7" s="7" customFormat="1" ht="37.15" hidden="1" customHeight="1">
      <c r="A1171" s="34">
        <f t="shared" si="39"/>
        <v>1127</v>
      </c>
      <c r="B1171" s="313" t="s">
        <v>1031</v>
      </c>
      <c r="C1171" s="314">
        <v>100</v>
      </c>
      <c r="D1171" s="315" t="s">
        <v>179</v>
      </c>
      <c r="E1171" s="316">
        <v>0.98867313915857602</v>
      </c>
      <c r="F1171" s="317">
        <v>4.2465020522885699E-2</v>
      </c>
      <c r="G1171" s="318">
        <v>29041.794600000001</v>
      </c>
    </row>
    <row r="1172" spans="1:7" s="7" customFormat="1" ht="33.6" hidden="1" customHeight="1">
      <c r="A1172" s="34">
        <f t="shared" si="39"/>
        <v>1128</v>
      </c>
      <c r="B1172" s="313" t="s">
        <v>1032</v>
      </c>
      <c r="C1172" s="314">
        <v>100</v>
      </c>
      <c r="D1172" s="315" t="s">
        <v>179</v>
      </c>
      <c r="E1172" s="316">
        <v>0.97371638141809291</v>
      </c>
      <c r="F1172" s="317">
        <v>5.8590656780229122E-2</v>
      </c>
      <c r="G1172" s="318">
        <v>81222.243920000008</v>
      </c>
    </row>
    <row r="1173" spans="1:7" s="7" customFormat="1" ht="37.9" hidden="1" customHeight="1">
      <c r="A1173" s="34">
        <f t="shared" si="39"/>
        <v>1129</v>
      </c>
      <c r="B1173" s="313" t="s">
        <v>1034</v>
      </c>
      <c r="C1173" s="314">
        <v>100</v>
      </c>
      <c r="D1173" s="315" t="s">
        <v>179</v>
      </c>
      <c r="E1173" s="316">
        <v>0.94469026548672563</v>
      </c>
      <c r="F1173" s="317">
        <v>5.8686638714392281E-2</v>
      </c>
      <c r="G1173" s="318">
        <v>55039.965779999999</v>
      </c>
    </row>
    <row r="1174" spans="1:7" s="7" customFormat="1" ht="33.6" hidden="1" customHeight="1">
      <c r="A1174" s="34">
        <f t="shared" si="39"/>
        <v>1130</v>
      </c>
      <c r="B1174" s="313" t="s">
        <v>1035</v>
      </c>
      <c r="C1174" s="314">
        <v>100</v>
      </c>
      <c r="D1174" s="315" t="s">
        <v>179</v>
      </c>
      <c r="E1174" s="316">
        <v>0.95619834710743801</v>
      </c>
      <c r="F1174" s="317">
        <v>9.0061374352327972E-2</v>
      </c>
      <c r="G1174" s="318">
        <v>65832.311709999994</v>
      </c>
    </row>
    <row r="1175" spans="1:7" s="7" customFormat="1" ht="35.450000000000003" hidden="1" customHeight="1">
      <c r="A1175" s="34">
        <f t="shared" si="39"/>
        <v>1131</v>
      </c>
      <c r="B1175" s="313" t="s">
        <v>1036</v>
      </c>
      <c r="C1175" s="314">
        <v>100</v>
      </c>
      <c r="D1175" s="315" t="s">
        <v>179</v>
      </c>
      <c r="E1175" s="316">
        <v>0.94806421152030218</v>
      </c>
      <c r="F1175" s="317">
        <v>7.8954544353769252E-2</v>
      </c>
      <c r="G1175" s="318">
        <v>59314.575660000002</v>
      </c>
    </row>
    <row r="1176" spans="1:7" s="7" customFormat="1" ht="39" hidden="1" customHeight="1">
      <c r="A1176" s="34">
        <f t="shared" si="39"/>
        <v>1132</v>
      </c>
      <c r="B1176" s="313" t="s">
        <v>1037</v>
      </c>
      <c r="C1176" s="314">
        <v>100</v>
      </c>
      <c r="D1176" s="315" t="s">
        <v>179</v>
      </c>
      <c r="E1176" s="316">
        <v>0.92253521126760563</v>
      </c>
      <c r="F1176" s="317">
        <v>4.821095122543817E-2</v>
      </c>
      <c r="G1176" s="318">
        <v>63024.138920000005</v>
      </c>
    </row>
    <row r="1177" spans="1:7" s="7" customFormat="1" ht="36" hidden="1" customHeight="1">
      <c r="A1177" s="34">
        <f t="shared" si="39"/>
        <v>1133</v>
      </c>
      <c r="B1177" s="313" t="s">
        <v>1038</v>
      </c>
      <c r="C1177" s="314">
        <v>100</v>
      </c>
      <c r="D1177" s="315" t="s">
        <v>179</v>
      </c>
      <c r="E1177" s="316">
        <v>0.95595667870036105</v>
      </c>
      <c r="F1177" s="317">
        <v>2.879168771201579E-2</v>
      </c>
      <c r="G1177" s="318">
        <v>40644.282220000001</v>
      </c>
    </row>
    <row r="1178" spans="1:7" s="7" customFormat="1" ht="43.15" hidden="1" customHeight="1">
      <c r="A1178" s="34">
        <f t="shared" si="39"/>
        <v>1134</v>
      </c>
      <c r="B1178" s="313" t="s">
        <v>1039</v>
      </c>
      <c r="C1178" s="314">
        <v>100</v>
      </c>
      <c r="D1178" s="315" t="s">
        <v>179</v>
      </c>
      <c r="E1178" s="316">
        <v>0.96869759642258246</v>
      </c>
      <c r="F1178" s="317">
        <v>6.71518214714516E-2</v>
      </c>
      <c r="G1178" s="318">
        <v>88933.338790000009</v>
      </c>
    </row>
    <row r="1179" spans="1:7" s="7" customFormat="1" ht="40.15" hidden="1" customHeight="1">
      <c r="A1179" s="34">
        <f t="shared" si="39"/>
        <v>1135</v>
      </c>
      <c r="B1179" s="313" t="s">
        <v>1040</v>
      </c>
      <c r="C1179" s="314">
        <v>100</v>
      </c>
      <c r="D1179" s="315" t="s">
        <v>179</v>
      </c>
      <c r="E1179" s="316">
        <v>0.94676131322094059</v>
      </c>
      <c r="F1179" s="317">
        <v>5.5568653494835196E-2</v>
      </c>
      <c r="G1179" s="318">
        <v>69759.471510000003</v>
      </c>
    </row>
    <row r="1180" spans="1:7" s="7" customFormat="1" ht="38.450000000000003" hidden="1" customHeight="1">
      <c r="A1180" s="34">
        <f t="shared" si="39"/>
        <v>1136</v>
      </c>
      <c r="B1180" s="313" t="s">
        <v>1041</v>
      </c>
      <c r="C1180" s="314">
        <v>100</v>
      </c>
      <c r="D1180" s="315" t="s">
        <v>179</v>
      </c>
      <c r="E1180" s="316">
        <v>0.96289424860853434</v>
      </c>
      <c r="F1180" s="317">
        <v>4.236241533719709E-2</v>
      </c>
      <c r="G1180" s="318">
        <v>79296.300560000003</v>
      </c>
    </row>
    <row r="1181" spans="1:7" s="7" customFormat="1" ht="42" hidden="1" customHeight="1">
      <c r="A1181" s="34">
        <f t="shared" si="39"/>
        <v>1137</v>
      </c>
      <c r="B1181" s="313" t="s">
        <v>1042</v>
      </c>
      <c r="C1181" s="314">
        <v>100</v>
      </c>
      <c r="D1181" s="315" t="s">
        <v>179</v>
      </c>
      <c r="E1181" s="316">
        <v>0.97419052088221492</v>
      </c>
      <c r="F1181" s="317">
        <v>0.11622247073242364</v>
      </c>
      <c r="G1181" s="318">
        <v>101419.03884000001</v>
      </c>
    </row>
    <row r="1182" spans="1:7" s="7" customFormat="1" ht="36" hidden="1" customHeight="1">
      <c r="A1182" s="34">
        <f t="shared" si="39"/>
        <v>1138</v>
      </c>
      <c r="B1182" s="313" t="s">
        <v>1043</v>
      </c>
      <c r="C1182" s="314">
        <v>100</v>
      </c>
      <c r="D1182" s="315" t="s">
        <v>179</v>
      </c>
      <c r="E1182" s="316">
        <v>0.94954128440366969</v>
      </c>
      <c r="F1182" s="317">
        <v>5.9672751986616368E-2</v>
      </c>
      <c r="G1182" s="318">
        <v>49720.924719999995</v>
      </c>
    </row>
    <row r="1183" spans="1:7" s="7" customFormat="1" ht="29.45" hidden="1" customHeight="1">
      <c r="A1183" s="34">
        <f t="shared" si="39"/>
        <v>1139</v>
      </c>
      <c r="B1183" s="313" t="s">
        <v>1060</v>
      </c>
      <c r="C1183" s="314">
        <v>100</v>
      </c>
      <c r="D1183" s="315" t="s">
        <v>179</v>
      </c>
      <c r="E1183" s="316">
        <v>0.94678899082568813</v>
      </c>
      <c r="F1183" s="317">
        <v>0.10914796897223844</v>
      </c>
      <c r="G1183" s="318">
        <v>92761.631779999996</v>
      </c>
    </row>
    <row r="1184" spans="1:7" s="7" customFormat="1" ht="39" hidden="1" customHeight="1">
      <c r="A1184" s="34">
        <f t="shared" si="39"/>
        <v>1140</v>
      </c>
      <c r="B1184" s="313" t="s">
        <v>1044</v>
      </c>
      <c r="C1184" s="314">
        <v>100</v>
      </c>
      <c r="D1184" s="315" t="s">
        <v>179</v>
      </c>
      <c r="E1184" s="316">
        <v>0.95381526104417669</v>
      </c>
      <c r="F1184" s="317">
        <v>4.0291467647700641E-2</v>
      </c>
      <c r="G1184" s="318">
        <v>76668.616250000006</v>
      </c>
    </row>
    <row r="1185" spans="1:7" s="7" customFormat="1" ht="26.45" hidden="1" customHeight="1">
      <c r="A1185" s="34">
        <f t="shared" si="39"/>
        <v>1141</v>
      </c>
      <c r="B1185" s="313" t="s">
        <v>1061</v>
      </c>
      <c r="C1185" s="314">
        <v>100</v>
      </c>
      <c r="D1185" s="315" t="s">
        <v>179</v>
      </c>
      <c r="E1185" s="316">
        <v>0.92304609218436873</v>
      </c>
      <c r="F1185" s="317">
        <v>9.7800792438261785E-2</v>
      </c>
      <c r="G1185" s="318">
        <v>133302.50459999999</v>
      </c>
    </row>
    <row r="1186" spans="1:7" s="7" customFormat="1" ht="37.9" hidden="1" customHeight="1">
      <c r="A1186" s="34">
        <f t="shared" si="39"/>
        <v>1142</v>
      </c>
      <c r="B1186" s="313" t="s">
        <v>1045</v>
      </c>
      <c r="C1186" s="314">
        <v>100</v>
      </c>
      <c r="D1186" s="315" t="s">
        <v>179</v>
      </c>
      <c r="E1186" s="316">
        <v>0.95604395604395609</v>
      </c>
      <c r="F1186" s="317">
        <v>3.6626633110046436E-2</v>
      </c>
      <c r="G1186" s="318">
        <v>88715.733939999991</v>
      </c>
    </row>
    <row r="1187" spans="1:7" s="7" customFormat="1" ht="43.15" hidden="1" customHeight="1">
      <c r="A1187" s="34">
        <f t="shared" si="39"/>
        <v>1143</v>
      </c>
      <c r="B1187" s="313" t="s">
        <v>1046</v>
      </c>
      <c r="C1187" s="314">
        <v>100</v>
      </c>
      <c r="D1187" s="315" t="s">
        <v>179</v>
      </c>
      <c r="E1187" s="316">
        <v>1</v>
      </c>
      <c r="F1187" s="317">
        <v>2.9204923873343835E-2</v>
      </c>
      <c r="G1187" s="318">
        <v>35610.686450000001</v>
      </c>
    </row>
    <row r="1188" spans="1:7" s="7" customFormat="1" ht="39" hidden="1" customHeight="1">
      <c r="A1188" s="34">
        <f t="shared" si="39"/>
        <v>1144</v>
      </c>
      <c r="B1188" s="313" t="s">
        <v>1047</v>
      </c>
      <c r="C1188" s="314">
        <v>100</v>
      </c>
      <c r="D1188" s="315" t="s">
        <v>179</v>
      </c>
      <c r="E1188" s="316">
        <v>0.96632265073329715</v>
      </c>
      <c r="F1188" s="317">
        <v>5.583959723096299E-2</v>
      </c>
      <c r="G1188" s="318">
        <v>103021.45970000001</v>
      </c>
    </row>
    <row r="1189" spans="1:7" s="7" customFormat="1" ht="26.45" hidden="1" customHeight="1">
      <c r="A1189" s="34">
        <f t="shared" si="39"/>
        <v>1145</v>
      </c>
      <c r="B1189" s="313" t="s">
        <v>1062</v>
      </c>
      <c r="C1189" s="314">
        <v>100</v>
      </c>
      <c r="D1189" s="315" t="s">
        <v>179</v>
      </c>
      <c r="E1189" s="316">
        <v>0.96818549474251825</v>
      </c>
      <c r="F1189" s="317">
        <v>7.877534408331277E-2</v>
      </c>
      <c r="G1189" s="318">
        <v>206692.89796999999</v>
      </c>
    </row>
    <row r="1190" spans="1:7" s="7" customFormat="1" ht="25.15" hidden="1" customHeight="1">
      <c r="A1190" s="34">
        <f t="shared" ref="A1190:A1239" si="40">A1189+1</f>
        <v>1146</v>
      </c>
      <c r="B1190" s="319" t="s">
        <v>1002</v>
      </c>
      <c r="C1190" s="314">
        <v>100</v>
      </c>
      <c r="D1190" s="315" t="s">
        <v>179</v>
      </c>
      <c r="E1190" s="316">
        <v>0.71713147410358569</v>
      </c>
      <c r="F1190" s="317">
        <v>2.6937316400121869E-3</v>
      </c>
      <c r="G1190" s="318">
        <v>18621.933229999999</v>
      </c>
    </row>
    <row r="1191" spans="1:7" s="7" customFormat="1" ht="29.45" hidden="1" customHeight="1">
      <c r="A1191" s="34">
        <f t="shared" si="40"/>
        <v>1147</v>
      </c>
      <c r="B1191" s="319" t="s">
        <v>1003</v>
      </c>
      <c r="C1191" s="314">
        <v>100</v>
      </c>
      <c r="D1191" s="315" t="s">
        <v>179</v>
      </c>
      <c r="E1191" s="316">
        <v>1</v>
      </c>
      <c r="F1191" s="317">
        <v>0.11764976988569154</v>
      </c>
      <c r="G1191" s="318">
        <v>40706.22279</v>
      </c>
    </row>
    <row r="1192" spans="1:7" s="7" customFormat="1" ht="28.15" hidden="1" customHeight="1">
      <c r="A1192" s="34">
        <f t="shared" si="40"/>
        <v>1148</v>
      </c>
      <c r="B1192" s="319" t="s">
        <v>1063</v>
      </c>
      <c r="C1192" s="314">
        <v>100</v>
      </c>
      <c r="D1192" s="315" t="s">
        <v>179</v>
      </c>
      <c r="E1192" s="316">
        <v>0.17954774509033433</v>
      </c>
      <c r="F1192" s="317">
        <v>0.17954774509033433</v>
      </c>
      <c r="G1192" s="318">
        <v>144660.38790999999</v>
      </c>
    </row>
    <row r="1193" spans="1:7" s="7" customFormat="1" ht="39" hidden="1" customHeight="1">
      <c r="A1193" s="34">
        <f t="shared" si="40"/>
        <v>1149</v>
      </c>
      <c r="B1193" s="319" t="s">
        <v>1054</v>
      </c>
      <c r="C1193" s="314">
        <v>100</v>
      </c>
      <c r="D1193" s="315" t="s">
        <v>179</v>
      </c>
      <c r="E1193" s="316">
        <v>0.26388022148842616</v>
      </c>
      <c r="F1193" s="317">
        <v>0.26388022148842616</v>
      </c>
      <c r="G1193" s="318">
        <v>16463.706200000001</v>
      </c>
    </row>
    <row r="1194" spans="1:7" s="7" customFormat="1" ht="35.450000000000003" hidden="1" customHeight="1">
      <c r="A1194" s="34">
        <f t="shared" si="40"/>
        <v>1150</v>
      </c>
      <c r="B1194" s="319" t="s">
        <v>1048</v>
      </c>
      <c r="C1194" s="314">
        <v>100</v>
      </c>
      <c r="D1194" s="315" t="s">
        <v>179</v>
      </c>
      <c r="E1194" s="316">
        <v>0.50027123653015715</v>
      </c>
      <c r="F1194" s="317">
        <v>0.50027123653015715</v>
      </c>
      <c r="G1194" s="318">
        <v>14761.928529999999</v>
      </c>
    </row>
    <row r="1195" spans="1:7" s="7" customFormat="1" ht="34.15" hidden="1" customHeight="1">
      <c r="A1195" s="34">
        <f t="shared" si="40"/>
        <v>1151</v>
      </c>
      <c r="B1195" s="319" t="s">
        <v>1049</v>
      </c>
      <c r="C1195" s="314">
        <v>100</v>
      </c>
      <c r="D1195" s="315" t="s">
        <v>179</v>
      </c>
      <c r="E1195" s="316">
        <v>0.2182291350355946</v>
      </c>
      <c r="F1195" s="317">
        <v>0.2182291350355946</v>
      </c>
      <c r="G1195" s="318">
        <v>32352.175469999998</v>
      </c>
    </row>
    <row r="1196" spans="1:7" s="7" customFormat="1" ht="34.15" hidden="1" customHeight="1">
      <c r="A1196" s="34">
        <f t="shared" si="40"/>
        <v>1152</v>
      </c>
      <c r="B1196" s="319" t="s">
        <v>1050</v>
      </c>
      <c r="C1196" s="314">
        <v>100</v>
      </c>
      <c r="D1196" s="315" t="s">
        <v>179</v>
      </c>
      <c r="E1196" s="316">
        <v>0.38977122702562528</v>
      </c>
      <c r="F1196" s="317">
        <v>0.38977122702562528</v>
      </c>
      <c r="G1196" s="318">
        <v>19328.285619999999</v>
      </c>
    </row>
    <row r="1197" spans="1:7" s="7" customFormat="1" ht="37.15" hidden="1" customHeight="1">
      <c r="A1197" s="34">
        <f t="shared" si="40"/>
        <v>1153</v>
      </c>
      <c r="B1197" s="319" t="s">
        <v>1052</v>
      </c>
      <c r="C1197" s="314">
        <v>100</v>
      </c>
      <c r="D1197" s="315" t="s">
        <v>179</v>
      </c>
      <c r="E1197" s="316">
        <v>1.3799836617089944E-3</v>
      </c>
      <c r="F1197" s="317">
        <v>1.3799836617089944E-3</v>
      </c>
      <c r="G1197" s="318">
        <v>117230.69419999998</v>
      </c>
    </row>
    <row r="1198" spans="1:7" s="7" customFormat="1" ht="37.15" hidden="1" customHeight="1">
      <c r="A1198" s="34">
        <f t="shared" si="40"/>
        <v>1154</v>
      </c>
      <c r="B1198" s="319" t="s">
        <v>1053</v>
      </c>
      <c r="C1198" s="314">
        <v>100</v>
      </c>
      <c r="D1198" s="315" t="s">
        <v>179</v>
      </c>
      <c r="E1198" s="316">
        <v>6.2786858348365504E-2</v>
      </c>
      <c r="F1198" s="317">
        <v>6.2786858348365504E-2</v>
      </c>
      <c r="G1198" s="318">
        <v>27532.965170000003</v>
      </c>
    </row>
    <row r="1199" spans="1:7" s="7" customFormat="1" ht="37.9" hidden="1" customHeight="1">
      <c r="A1199" s="34">
        <f t="shared" si="40"/>
        <v>1155</v>
      </c>
      <c r="B1199" s="319" t="s">
        <v>1051</v>
      </c>
      <c r="C1199" s="314">
        <v>100</v>
      </c>
      <c r="D1199" s="315" t="s">
        <v>179</v>
      </c>
      <c r="E1199" s="316">
        <v>6.6900780083883227E-2</v>
      </c>
      <c r="F1199" s="320">
        <v>6.6900780083883227E-2</v>
      </c>
      <c r="G1199" s="318">
        <v>37038.599929999997</v>
      </c>
    </row>
    <row r="1200" spans="1:7" s="7" customFormat="1" ht="37.15" hidden="1" customHeight="1">
      <c r="A1200" s="34">
        <f t="shared" si="40"/>
        <v>1156</v>
      </c>
      <c r="B1200" s="289" t="s">
        <v>1591</v>
      </c>
      <c r="C1200" s="314">
        <v>100</v>
      </c>
      <c r="D1200" s="289" t="s">
        <v>159</v>
      </c>
      <c r="E1200" s="321">
        <f>246/2923*100</f>
        <v>8.4160109476565168</v>
      </c>
      <c r="F1200" s="322">
        <f>1123.6/23857.6*100</f>
        <v>4.7096103547716446</v>
      </c>
      <c r="G1200" s="323">
        <f>8347.1+638.5</f>
        <v>8985.6</v>
      </c>
    </row>
    <row r="1201" spans="1:7" s="7" customFormat="1" ht="39.6" hidden="1" customHeight="1">
      <c r="A1201" s="34">
        <f t="shared" si="40"/>
        <v>1157</v>
      </c>
      <c r="B1201" s="289" t="s">
        <v>1592</v>
      </c>
      <c r="C1201" s="314">
        <v>100</v>
      </c>
      <c r="D1201" s="289" t="s">
        <v>159</v>
      </c>
      <c r="E1201" s="321">
        <f>587/2923*100</f>
        <v>20.082107423879574</v>
      </c>
      <c r="F1201" s="321">
        <f>3240/23857.6*100</f>
        <v>13.58057809670713</v>
      </c>
      <c r="G1201" s="323">
        <f>21786.1+4588.3</f>
        <v>26374.399999999998</v>
      </c>
    </row>
    <row r="1202" spans="1:7" s="7" customFormat="1" ht="36.6" hidden="1" customHeight="1">
      <c r="A1202" s="34">
        <f t="shared" si="40"/>
        <v>1158</v>
      </c>
      <c r="B1202" s="289" t="s">
        <v>1593</v>
      </c>
      <c r="C1202" s="314">
        <v>100</v>
      </c>
      <c r="D1202" s="289" t="s">
        <v>159</v>
      </c>
      <c r="E1202" s="321">
        <f>800/2923*100</f>
        <v>27.36914129319193</v>
      </c>
      <c r="F1202" s="321">
        <f>5026/23857.6*100</f>
        <v>21.066662195694455</v>
      </c>
      <c r="G1202" s="323">
        <f>19115.5+348.3</f>
        <v>19463.8</v>
      </c>
    </row>
    <row r="1203" spans="1:7" s="7" customFormat="1" ht="39" hidden="1" customHeight="1">
      <c r="A1203" s="34">
        <f t="shared" si="40"/>
        <v>1159</v>
      </c>
      <c r="B1203" s="289" t="s">
        <v>1594</v>
      </c>
      <c r="C1203" s="314">
        <v>100</v>
      </c>
      <c r="D1203" s="289" t="s">
        <v>159</v>
      </c>
      <c r="E1203" s="321">
        <f>1290/2923*100</f>
        <v>44.132740335271983</v>
      </c>
      <c r="F1203" s="321">
        <f>14468/23857.6*100</f>
        <v>60.643149352826775</v>
      </c>
      <c r="G1203" s="323">
        <f>22731.2+7762.9</f>
        <v>30494.1</v>
      </c>
    </row>
    <row r="1204" spans="1:7" s="7" customFormat="1" ht="51.6" hidden="1" customHeight="1">
      <c r="A1204" s="34">
        <f t="shared" si="40"/>
        <v>1160</v>
      </c>
      <c r="B1204" s="289" t="s">
        <v>1595</v>
      </c>
      <c r="C1204" s="314">
        <v>100</v>
      </c>
      <c r="D1204" s="289" t="s">
        <v>160</v>
      </c>
      <c r="E1204" s="322">
        <f>72256/248255*100</f>
        <v>29.105556786368851</v>
      </c>
      <c r="F1204" s="321">
        <f>13540/42450*100</f>
        <v>31.896348645465256</v>
      </c>
      <c r="G1204" s="323">
        <f>9288.5+3310.4</f>
        <v>12598.9</v>
      </c>
    </row>
    <row r="1205" spans="1:7" s="7" customFormat="1" ht="37.15" hidden="1" customHeight="1">
      <c r="A1205" s="34">
        <f t="shared" si="40"/>
        <v>1161</v>
      </c>
      <c r="B1205" s="289" t="s">
        <v>1596</v>
      </c>
      <c r="C1205" s="314">
        <v>100</v>
      </c>
      <c r="D1205" s="289" t="s">
        <v>160</v>
      </c>
      <c r="E1205" s="322">
        <f>175999/248255*100</f>
        <v>70.894443213631149</v>
      </c>
      <c r="F1205" s="321">
        <f>28910/42450*100</f>
        <v>68.103651354534747</v>
      </c>
      <c r="G1205" s="323">
        <f>7666.1+248.3</f>
        <v>7914.4000000000005</v>
      </c>
    </row>
    <row r="1206" spans="1:7" s="7" customFormat="1" ht="24" hidden="1" customHeight="1">
      <c r="A1206" s="34">
        <f t="shared" si="40"/>
        <v>1162</v>
      </c>
      <c r="B1206" s="289" t="s">
        <v>1597</v>
      </c>
      <c r="C1206" s="314">
        <v>100</v>
      </c>
      <c r="D1206" s="289" t="s">
        <v>161</v>
      </c>
      <c r="E1206" s="324">
        <f>253/253*100</f>
        <v>100</v>
      </c>
      <c r="F1206" s="325">
        <v>100</v>
      </c>
      <c r="G1206" s="323">
        <f>28170.3+248.3</f>
        <v>28418.6</v>
      </c>
    </row>
    <row r="1207" spans="1:7" s="7" customFormat="1" ht="37.15" hidden="1" customHeight="1">
      <c r="A1207" s="34">
        <f t="shared" si="40"/>
        <v>1163</v>
      </c>
      <c r="B1207" s="289" t="s">
        <v>1598</v>
      </c>
      <c r="C1207" s="314">
        <v>100</v>
      </c>
      <c r="D1207" s="289" t="s">
        <v>162</v>
      </c>
      <c r="E1207" s="324">
        <v>100</v>
      </c>
      <c r="F1207" s="324">
        <v>100</v>
      </c>
      <c r="G1207" s="323">
        <f>69339.5+40880.6</f>
        <v>110220.1</v>
      </c>
    </row>
    <row r="1208" spans="1:7" s="7" customFormat="1" ht="38.450000000000003" hidden="1" customHeight="1">
      <c r="A1208" s="34">
        <f t="shared" si="40"/>
        <v>1164</v>
      </c>
      <c r="B1208" s="289" t="s">
        <v>1599</v>
      </c>
      <c r="C1208" s="314">
        <v>100</v>
      </c>
      <c r="D1208" s="289" t="s">
        <v>163</v>
      </c>
      <c r="E1208" s="324">
        <v>100</v>
      </c>
      <c r="F1208" s="324">
        <v>100</v>
      </c>
      <c r="G1208" s="323">
        <f>10856.6+12676.3</f>
        <v>23532.9</v>
      </c>
    </row>
    <row r="1209" spans="1:7" s="7" customFormat="1" ht="37.9" hidden="1" customHeight="1">
      <c r="A1209" s="34">
        <f t="shared" si="40"/>
        <v>1165</v>
      </c>
      <c r="B1209" s="289" t="s">
        <v>164</v>
      </c>
      <c r="C1209" s="314">
        <v>100</v>
      </c>
      <c r="D1209" s="289" t="s">
        <v>165</v>
      </c>
      <c r="E1209" s="324">
        <v>100</v>
      </c>
      <c r="F1209" s="324">
        <v>100</v>
      </c>
      <c r="G1209" s="323">
        <f>47127.4+1153.1</f>
        <v>48280.5</v>
      </c>
    </row>
    <row r="1210" spans="1:7" s="7" customFormat="1" ht="33" hidden="1" customHeight="1">
      <c r="A1210" s="34">
        <f t="shared" si="40"/>
        <v>1166</v>
      </c>
      <c r="B1210" s="326" t="s">
        <v>1600</v>
      </c>
      <c r="C1210" s="314">
        <v>100</v>
      </c>
      <c r="D1210" s="289" t="s">
        <v>166</v>
      </c>
      <c r="E1210" s="321">
        <f>629/8326*100</f>
        <v>7.554648090319481</v>
      </c>
      <c r="F1210" s="321">
        <f>3663.3/58244*100</f>
        <v>6.289574891834353</v>
      </c>
      <c r="G1210" s="323">
        <f>33895+859.3</f>
        <v>34754.300000000003</v>
      </c>
    </row>
    <row r="1211" spans="1:7" s="7" customFormat="1" ht="38.450000000000003" hidden="1" customHeight="1">
      <c r="A1211" s="34">
        <f t="shared" si="40"/>
        <v>1167</v>
      </c>
      <c r="B1211" s="326" t="s">
        <v>167</v>
      </c>
      <c r="C1211" s="314">
        <v>100</v>
      </c>
      <c r="D1211" s="289" t="s">
        <v>166</v>
      </c>
      <c r="E1211" s="321">
        <f>419/8326*100</f>
        <v>5.0324285371126587</v>
      </c>
      <c r="F1211" s="321">
        <f>3665.3/58244*100</f>
        <v>6.2930087219284392</v>
      </c>
      <c r="G1211" s="323">
        <f>10769.5+971.2</f>
        <v>11740.7</v>
      </c>
    </row>
    <row r="1212" spans="1:7" s="7" customFormat="1" ht="37.15" hidden="1" customHeight="1">
      <c r="A1212" s="34">
        <f t="shared" si="40"/>
        <v>1168</v>
      </c>
      <c r="B1212" s="326" t="s">
        <v>168</v>
      </c>
      <c r="C1212" s="314">
        <v>100</v>
      </c>
      <c r="D1212" s="289" t="s">
        <v>166</v>
      </c>
      <c r="E1212" s="321">
        <f>642/8326*100</f>
        <v>7.7107854912322846</v>
      </c>
      <c r="F1212" s="321">
        <f>4865.6/58244*100</f>
        <v>8.3538218528947183</v>
      </c>
      <c r="G1212" s="323">
        <f>17905.2+3092.7</f>
        <v>20997.9</v>
      </c>
    </row>
    <row r="1213" spans="1:7" s="7" customFormat="1" ht="36.6" hidden="1" customHeight="1">
      <c r="A1213" s="34">
        <f t="shared" si="40"/>
        <v>1169</v>
      </c>
      <c r="B1213" s="289" t="s">
        <v>169</v>
      </c>
      <c r="C1213" s="314">
        <v>100</v>
      </c>
      <c r="D1213" s="289" t="s">
        <v>166</v>
      </c>
      <c r="E1213" s="321">
        <f>400/8326*100</f>
        <v>4.8042277203939463</v>
      </c>
      <c r="F1213" s="321">
        <f>3565.2/58244*100</f>
        <v>6.1211455257193865</v>
      </c>
      <c r="G1213" s="323">
        <f>16957.5+632.3</f>
        <v>17589.8</v>
      </c>
    </row>
    <row r="1214" spans="1:7" s="7" customFormat="1" ht="33.6" hidden="1" customHeight="1">
      <c r="A1214" s="34">
        <f t="shared" si="40"/>
        <v>1170</v>
      </c>
      <c r="B1214" s="289" t="s">
        <v>170</v>
      </c>
      <c r="C1214" s="314">
        <v>100</v>
      </c>
      <c r="D1214" s="289" t="s">
        <v>166</v>
      </c>
      <c r="E1214" s="321">
        <f>720/8326*100</f>
        <v>8.6476098967091026</v>
      </c>
      <c r="F1214" s="321">
        <f>2478/58244*100</f>
        <v>4.254515486573724</v>
      </c>
      <c r="G1214" s="323">
        <f>28271+1970.7</f>
        <v>30241.7</v>
      </c>
    </row>
    <row r="1215" spans="1:7" s="7" customFormat="1" ht="40.9" hidden="1" customHeight="1">
      <c r="A1215" s="34">
        <f t="shared" si="40"/>
        <v>1171</v>
      </c>
      <c r="B1215" s="326" t="s">
        <v>171</v>
      </c>
      <c r="C1215" s="314">
        <v>100</v>
      </c>
      <c r="D1215" s="289" t="s">
        <v>166</v>
      </c>
      <c r="E1215" s="321">
        <f>1343/8326*100</f>
        <v>16.130194571222674</v>
      </c>
      <c r="F1215" s="321">
        <f>7000/58244*100</f>
        <v>12.018405329304306</v>
      </c>
      <c r="G1215" s="323">
        <f>22611.9+2028.9</f>
        <v>24640.800000000003</v>
      </c>
    </row>
    <row r="1216" spans="1:7" s="7" customFormat="1" ht="41.45" hidden="1" customHeight="1">
      <c r="A1216" s="34">
        <f t="shared" si="40"/>
        <v>1172</v>
      </c>
      <c r="B1216" s="289" t="s">
        <v>1601</v>
      </c>
      <c r="C1216" s="314">
        <v>100</v>
      </c>
      <c r="D1216" s="289" t="s">
        <v>166</v>
      </c>
      <c r="E1216" s="321">
        <f>796/8326*100</f>
        <v>9.560413163583954</v>
      </c>
      <c r="F1216" s="321">
        <f>9007.9/58244*100</f>
        <v>15.465799052262893</v>
      </c>
      <c r="G1216" s="323">
        <f>23037.7+1272.3</f>
        <v>24310</v>
      </c>
    </row>
    <row r="1217" spans="1:7" s="7" customFormat="1" ht="32.450000000000003" hidden="1" customHeight="1">
      <c r="A1217" s="34">
        <f t="shared" si="40"/>
        <v>1173</v>
      </c>
      <c r="B1217" s="326" t="s">
        <v>172</v>
      </c>
      <c r="C1217" s="314">
        <v>100</v>
      </c>
      <c r="D1217" s="289" t="s">
        <v>166</v>
      </c>
      <c r="E1217" s="321">
        <f>707/8326*100</f>
        <v>8.4914724957963017</v>
      </c>
      <c r="F1217" s="321">
        <f>5470/58244*100</f>
        <v>9.3915253073277931</v>
      </c>
      <c r="G1217" s="323">
        <f>14375.2+272.3</f>
        <v>14647.5</v>
      </c>
    </row>
    <row r="1218" spans="1:7" s="7" customFormat="1" ht="37.15" hidden="1" customHeight="1">
      <c r="A1218" s="34">
        <f t="shared" si="40"/>
        <v>1174</v>
      </c>
      <c r="B1218" s="326" t="s">
        <v>173</v>
      </c>
      <c r="C1218" s="314">
        <v>100</v>
      </c>
      <c r="D1218" s="289" t="s">
        <v>166</v>
      </c>
      <c r="E1218" s="321">
        <f>548/8326*100</f>
        <v>6.5817919769397077</v>
      </c>
      <c r="F1218" s="321">
        <f>1732.4/58244*100</f>
        <v>2.9743836274981117</v>
      </c>
      <c r="G1218" s="323">
        <f>14566.6+1147.2</f>
        <v>15713.800000000001</v>
      </c>
    </row>
    <row r="1219" spans="1:7" s="7" customFormat="1" ht="41.45" hidden="1" customHeight="1">
      <c r="A1219" s="34">
        <f t="shared" si="40"/>
        <v>1175</v>
      </c>
      <c r="B1219" s="289" t="s">
        <v>174</v>
      </c>
      <c r="C1219" s="314">
        <v>100</v>
      </c>
      <c r="D1219" s="289" t="s">
        <v>166</v>
      </c>
      <c r="E1219" s="321">
        <f>447/8326*100</f>
        <v>5.3687244775402352</v>
      </c>
      <c r="F1219" s="321" t="s">
        <v>1602</v>
      </c>
      <c r="G1219" s="323">
        <f>13727.8+348.3</f>
        <v>14076.099999999999</v>
      </c>
    </row>
    <row r="1220" spans="1:7" s="7" customFormat="1" ht="37.15" hidden="1" customHeight="1">
      <c r="A1220" s="34">
        <f t="shared" si="40"/>
        <v>1176</v>
      </c>
      <c r="B1220" s="289" t="s">
        <v>175</v>
      </c>
      <c r="C1220" s="314">
        <v>100</v>
      </c>
      <c r="D1220" s="289" t="s">
        <v>166</v>
      </c>
      <c r="E1220" s="321">
        <f>537/8326*100</f>
        <v>6.4496757146288735</v>
      </c>
      <c r="F1220" s="321">
        <f>5055.2/58244*100</f>
        <v>8.6793489458141604</v>
      </c>
      <c r="G1220" s="323">
        <f>9593.8+936.3</f>
        <v>10530.099999999999</v>
      </c>
    </row>
    <row r="1221" spans="1:7" s="7" customFormat="1" ht="33" hidden="1" customHeight="1">
      <c r="A1221" s="34">
        <f t="shared" si="40"/>
        <v>1177</v>
      </c>
      <c r="B1221" s="289" t="s">
        <v>176</v>
      </c>
      <c r="C1221" s="314">
        <v>100</v>
      </c>
      <c r="D1221" s="289" t="s">
        <v>166</v>
      </c>
      <c r="E1221" s="321">
        <f>444/8326*100</f>
        <v>5.3326927696372808</v>
      </c>
      <c r="F1221" s="321">
        <f>3762.2/58244*100</f>
        <v>6.4593777899869513</v>
      </c>
      <c r="G1221" s="323">
        <f>7187.5+753</f>
        <v>7940.5</v>
      </c>
    </row>
    <row r="1222" spans="1:7" s="7" customFormat="1" ht="45" hidden="1">
      <c r="A1222" s="34">
        <f t="shared" si="40"/>
        <v>1178</v>
      </c>
      <c r="B1222" s="289" t="s">
        <v>177</v>
      </c>
      <c r="C1222" s="314">
        <v>100</v>
      </c>
      <c r="D1222" s="289" t="s">
        <v>166</v>
      </c>
      <c r="E1222" s="321">
        <f>694/8326*100</f>
        <v>8.3353350948834972</v>
      </c>
      <c r="F1222" s="321">
        <f>7978.4/58244*100</f>
        <v>13.698235011331638</v>
      </c>
      <c r="G1222" s="323">
        <f>11741+1437</f>
        <v>13178</v>
      </c>
    </row>
    <row r="1223" spans="1:7" s="7" customFormat="1" ht="39.6" hidden="1" customHeight="1">
      <c r="A1223" s="34">
        <f t="shared" si="40"/>
        <v>1179</v>
      </c>
      <c r="B1223" s="289" t="s">
        <v>1603</v>
      </c>
      <c r="C1223" s="314">
        <v>100</v>
      </c>
      <c r="D1223" s="289" t="s">
        <v>178</v>
      </c>
      <c r="E1223" s="324">
        <v>100</v>
      </c>
      <c r="F1223" s="324">
        <v>100</v>
      </c>
      <c r="G1223" s="323">
        <f>45208.1+16569.9</f>
        <v>61778</v>
      </c>
    </row>
    <row r="1224" spans="1:7" s="7" customFormat="1" ht="53.45" hidden="1" customHeight="1">
      <c r="A1224" s="34">
        <f t="shared" si="40"/>
        <v>1180</v>
      </c>
      <c r="B1224" s="291" t="s">
        <v>146</v>
      </c>
      <c r="C1224" s="290">
        <v>100</v>
      </c>
      <c r="D1224" s="291" t="s">
        <v>974</v>
      </c>
      <c r="E1224" s="327">
        <v>25</v>
      </c>
      <c r="F1224" s="327">
        <v>25</v>
      </c>
      <c r="G1224" s="328">
        <v>0</v>
      </c>
    </row>
    <row r="1225" spans="1:7" s="7" customFormat="1" ht="39.6" hidden="1" customHeight="1">
      <c r="A1225" s="34">
        <f t="shared" si="40"/>
        <v>1181</v>
      </c>
      <c r="B1225" s="291" t="s">
        <v>147</v>
      </c>
      <c r="C1225" s="290">
        <v>100</v>
      </c>
      <c r="D1225" s="291" t="s">
        <v>975</v>
      </c>
      <c r="E1225" s="290">
        <v>100</v>
      </c>
      <c r="F1225" s="290">
        <v>100</v>
      </c>
      <c r="G1225" s="328">
        <v>0</v>
      </c>
    </row>
    <row r="1226" spans="1:7" s="7" customFormat="1" ht="93.6" hidden="1" customHeight="1">
      <c r="A1226" s="34">
        <f t="shared" si="40"/>
        <v>1182</v>
      </c>
      <c r="B1226" s="291" t="s">
        <v>148</v>
      </c>
      <c r="C1226" s="290">
        <v>100</v>
      </c>
      <c r="D1226" s="291" t="s">
        <v>976</v>
      </c>
      <c r="E1226" s="290" t="s">
        <v>47</v>
      </c>
      <c r="F1226" s="290" t="s">
        <v>47</v>
      </c>
      <c r="G1226" s="328" t="s">
        <v>47</v>
      </c>
    </row>
    <row r="1227" spans="1:7" s="7" customFormat="1" ht="30" hidden="1">
      <c r="A1227" s="34">
        <f t="shared" si="40"/>
        <v>1183</v>
      </c>
      <c r="B1227" s="291" t="s">
        <v>149</v>
      </c>
      <c r="C1227" s="290">
        <v>100</v>
      </c>
      <c r="D1227" s="291" t="s">
        <v>977</v>
      </c>
      <c r="E1227" s="290">
        <v>100</v>
      </c>
      <c r="F1227" s="290">
        <v>100</v>
      </c>
      <c r="G1227" s="328">
        <v>0</v>
      </c>
    </row>
    <row r="1228" spans="1:7" s="7" customFormat="1" ht="39.6" hidden="1" customHeight="1">
      <c r="A1228" s="34">
        <f t="shared" si="40"/>
        <v>1184</v>
      </c>
      <c r="B1228" s="329" t="s">
        <v>150</v>
      </c>
      <c r="C1228" s="330">
        <v>100</v>
      </c>
      <c r="D1228" s="331" t="s">
        <v>978</v>
      </c>
      <c r="E1228" s="330">
        <v>50</v>
      </c>
      <c r="F1228" s="330">
        <v>50</v>
      </c>
      <c r="G1228" s="332">
        <v>0</v>
      </c>
    </row>
    <row r="1229" spans="1:7" s="7" customFormat="1" ht="56.45" hidden="1" customHeight="1">
      <c r="A1229" s="34">
        <f t="shared" si="40"/>
        <v>1185</v>
      </c>
      <c r="B1229" s="329" t="s">
        <v>151</v>
      </c>
      <c r="C1229" s="330">
        <v>100</v>
      </c>
      <c r="D1229" s="331" t="s">
        <v>979</v>
      </c>
      <c r="E1229" s="330">
        <v>50</v>
      </c>
      <c r="F1229" s="330">
        <v>50</v>
      </c>
      <c r="G1229" s="332">
        <v>0</v>
      </c>
    </row>
    <row r="1230" spans="1:7" s="7" customFormat="1" ht="34.15" hidden="1" customHeight="1">
      <c r="A1230" s="34">
        <f t="shared" si="40"/>
        <v>1186</v>
      </c>
      <c r="B1230" s="291" t="s">
        <v>152</v>
      </c>
      <c r="C1230" s="290">
        <v>100</v>
      </c>
      <c r="D1230" s="291" t="s">
        <v>980</v>
      </c>
      <c r="E1230" s="327">
        <v>100</v>
      </c>
      <c r="F1230" s="327">
        <v>100</v>
      </c>
      <c r="G1230" s="328">
        <v>0</v>
      </c>
    </row>
    <row r="1231" spans="1:7" s="7" customFormat="1" ht="35.450000000000003" hidden="1" customHeight="1">
      <c r="A1231" s="34">
        <f t="shared" si="40"/>
        <v>1187</v>
      </c>
      <c r="B1231" s="291" t="s">
        <v>153</v>
      </c>
      <c r="C1231" s="290">
        <v>100</v>
      </c>
      <c r="D1231" s="291" t="s">
        <v>154</v>
      </c>
      <c r="E1231" s="333">
        <v>0</v>
      </c>
      <c r="F1231" s="333">
        <v>0</v>
      </c>
      <c r="G1231" s="328">
        <v>0</v>
      </c>
    </row>
    <row r="1232" spans="1:7" s="7" customFormat="1" ht="37.15" hidden="1" customHeight="1">
      <c r="A1232" s="34">
        <f t="shared" si="40"/>
        <v>1188</v>
      </c>
      <c r="B1232" s="291" t="s">
        <v>155</v>
      </c>
      <c r="C1232" s="290">
        <v>95</v>
      </c>
      <c r="D1232" s="291" t="s">
        <v>154</v>
      </c>
      <c r="E1232" s="333">
        <v>0</v>
      </c>
      <c r="F1232" s="333">
        <v>0</v>
      </c>
      <c r="G1232" s="328">
        <v>0</v>
      </c>
    </row>
    <row r="1233" spans="1:7" s="7" customFormat="1" ht="29.45" hidden="1" customHeight="1">
      <c r="A1233" s="34">
        <f t="shared" si="40"/>
        <v>1189</v>
      </c>
      <c r="B1233" s="291" t="s">
        <v>1604</v>
      </c>
      <c r="C1233" s="290">
        <v>100</v>
      </c>
      <c r="D1233" s="291" t="s">
        <v>981</v>
      </c>
      <c r="E1233" s="327">
        <v>100</v>
      </c>
      <c r="F1233" s="327">
        <v>100</v>
      </c>
      <c r="G1233" s="328">
        <v>0</v>
      </c>
    </row>
    <row r="1234" spans="1:7" s="7" customFormat="1" ht="41.45" hidden="1" customHeight="1">
      <c r="A1234" s="400">
        <f t="shared" si="40"/>
        <v>1190</v>
      </c>
      <c r="B1234" s="397" t="s">
        <v>158</v>
      </c>
      <c r="C1234" s="290">
        <v>100</v>
      </c>
      <c r="D1234" s="291" t="s">
        <v>1605</v>
      </c>
      <c r="E1234" s="290">
        <v>55</v>
      </c>
      <c r="F1234" s="290">
        <v>55</v>
      </c>
      <c r="G1234" s="328">
        <v>0</v>
      </c>
    </row>
    <row r="1235" spans="1:7" s="7" customFormat="1" ht="30" hidden="1">
      <c r="A1235" s="401"/>
      <c r="B1235" s="398"/>
      <c r="C1235" s="334">
        <v>100</v>
      </c>
      <c r="D1235" s="291" t="s">
        <v>1606</v>
      </c>
      <c r="E1235" s="335">
        <v>21.428571428571427</v>
      </c>
      <c r="F1235" s="335">
        <v>21.428571428571427</v>
      </c>
      <c r="G1235" s="336">
        <v>0</v>
      </c>
    </row>
    <row r="1236" spans="1:7" s="7" customFormat="1" ht="30" hidden="1">
      <c r="A1236" s="402"/>
      <c r="B1236" s="399"/>
      <c r="C1236" s="334">
        <v>100</v>
      </c>
      <c r="D1236" s="331" t="s">
        <v>1607</v>
      </c>
      <c r="E1236" s="337">
        <v>0.4352987732489117</v>
      </c>
      <c r="F1236" s="337">
        <v>0.4352987732489117</v>
      </c>
      <c r="G1236" s="336">
        <v>0</v>
      </c>
    </row>
    <row r="1237" spans="1:7" s="7" customFormat="1" ht="46.15" hidden="1" customHeight="1">
      <c r="A1237" s="34">
        <f>A1234+1</f>
        <v>1191</v>
      </c>
      <c r="B1237" s="319" t="s">
        <v>1608</v>
      </c>
      <c r="C1237" s="264">
        <v>100</v>
      </c>
      <c r="D1237" s="263" t="s">
        <v>1609</v>
      </c>
      <c r="E1237" s="264">
        <v>100</v>
      </c>
      <c r="F1237" s="264">
        <v>100</v>
      </c>
      <c r="G1237" s="251">
        <v>29979.26</v>
      </c>
    </row>
    <row r="1238" spans="1:7" s="7" customFormat="1" ht="105" hidden="1">
      <c r="A1238" s="34">
        <f t="shared" si="40"/>
        <v>1192</v>
      </c>
      <c r="B1238" s="319" t="s">
        <v>1610</v>
      </c>
      <c r="C1238" s="264">
        <v>100</v>
      </c>
      <c r="D1238" s="263" t="s">
        <v>1611</v>
      </c>
      <c r="E1238" s="287">
        <v>100</v>
      </c>
      <c r="F1238" s="287">
        <v>100</v>
      </c>
      <c r="G1238" s="328">
        <v>46737.03</v>
      </c>
    </row>
    <row r="1239" spans="1:7" s="7" customFormat="1" ht="94.15" hidden="1" customHeight="1">
      <c r="A1239" s="34">
        <f t="shared" si="40"/>
        <v>1193</v>
      </c>
      <c r="B1239" s="319" t="s">
        <v>1612</v>
      </c>
      <c r="C1239" s="290">
        <v>100</v>
      </c>
      <c r="D1239" s="286" t="s">
        <v>1613</v>
      </c>
      <c r="E1239" s="287">
        <v>100</v>
      </c>
      <c r="F1239" s="287">
        <v>100</v>
      </c>
      <c r="G1239" s="328">
        <v>25045.200000000001</v>
      </c>
    </row>
    <row r="1240" spans="1:7" s="7" customFormat="1" ht="30" hidden="1" customHeight="1">
      <c r="A1240" s="371" t="s">
        <v>346</v>
      </c>
      <c r="B1240" s="371"/>
      <c r="C1240" s="371"/>
      <c r="D1240" s="371"/>
      <c r="E1240" s="371"/>
      <c r="F1240" s="371"/>
      <c r="G1240" s="371"/>
    </row>
    <row r="1241" spans="1:7" s="7" customFormat="1" ht="19.899999999999999" hidden="1" customHeight="1">
      <c r="A1241" s="34">
        <f>A1239+1</f>
        <v>1194</v>
      </c>
      <c r="B1241" s="339" t="s">
        <v>347</v>
      </c>
      <c r="C1241" s="340">
        <v>100</v>
      </c>
      <c r="D1241" s="340" t="s">
        <v>440</v>
      </c>
      <c r="E1241" s="341">
        <v>21.18</v>
      </c>
      <c r="F1241" s="340">
        <v>19.3</v>
      </c>
      <c r="G1241" s="340">
        <v>47530.3</v>
      </c>
    </row>
    <row r="1242" spans="1:7" s="7" customFormat="1" ht="18" hidden="1" customHeight="1">
      <c r="A1242" s="34">
        <f>A1241+1</f>
        <v>1195</v>
      </c>
      <c r="B1242" s="339" t="s">
        <v>348</v>
      </c>
      <c r="C1242" s="340">
        <v>100</v>
      </c>
      <c r="D1242" s="340" t="s">
        <v>440</v>
      </c>
      <c r="E1242" s="341">
        <v>20.98</v>
      </c>
      <c r="F1242" s="340">
        <v>23.2</v>
      </c>
      <c r="G1242" s="340">
        <v>57288.5</v>
      </c>
    </row>
    <row r="1243" spans="1:7" s="7" customFormat="1" ht="18" hidden="1" customHeight="1">
      <c r="A1243" s="34">
        <f t="shared" ref="A1243:A1276" si="41">A1242+1</f>
        <v>1196</v>
      </c>
      <c r="B1243" s="339" t="s">
        <v>349</v>
      </c>
      <c r="C1243" s="340">
        <v>100</v>
      </c>
      <c r="D1243" s="340" t="s">
        <v>440</v>
      </c>
      <c r="E1243" s="341">
        <v>21.46</v>
      </c>
      <c r="F1243" s="340">
        <v>20.2</v>
      </c>
      <c r="G1243" s="340">
        <v>49859.8</v>
      </c>
    </row>
    <row r="1244" spans="1:7" s="7" customFormat="1" ht="19.899999999999999" hidden="1" customHeight="1">
      <c r="A1244" s="34">
        <f t="shared" si="41"/>
        <v>1197</v>
      </c>
      <c r="B1244" s="339" t="s">
        <v>350</v>
      </c>
      <c r="C1244" s="340">
        <v>100</v>
      </c>
      <c r="D1244" s="340" t="s">
        <v>440</v>
      </c>
      <c r="E1244" s="341">
        <v>15.92</v>
      </c>
      <c r="F1244" s="340">
        <v>21.2</v>
      </c>
      <c r="G1244" s="340">
        <v>52347.8</v>
      </c>
    </row>
    <row r="1245" spans="1:7" s="7" customFormat="1" ht="19.899999999999999" hidden="1" customHeight="1">
      <c r="A1245" s="34">
        <f t="shared" si="41"/>
        <v>1198</v>
      </c>
      <c r="B1245" s="339" t="s">
        <v>351</v>
      </c>
      <c r="C1245" s="340">
        <v>100</v>
      </c>
      <c r="D1245" s="340" t="s">
        <v>440</v>
      </c>
      <c r="E1245" s="341">
        <v>20.440000000000001</v>
      </c>
      <c r="F1245" s="340">
        <v>16.100000000000001</v>
      </c>
      <c r="G1245" s="340">
        <v>39707.300000000003</v>
      </c>
    </row>
    <row r="1246" spans="1:7" s="7" customFormat="1" ht="19.149999999999999" hidden="1" customHeight="1">
      <c r="A1246" s="34">
        <f t="shared" si="41"/>
        <v>1199</v>
      </c>
      <c r="B1246" s="339" t="s">
        <v>352</v>
      </c>
      <c r="C1246" s="340">
        <v>100</v>
      </c>
      <c r="D1246" s="340" t="s">
        <v>128</v>
      </c>
      <c r="E1246" s="341">
        <v>100</v>
      </c>
      <c r="F1246" s="340">
        <v>45.5</v>
      </c>
      <c r="G1246" s="340">
        <v>17387.400000000001</v>
      </c>
    </row>
    <row r="1247" spans="1:7" s="7" customFormat="1" ht="18" hidden="1" customHeight="1">
      <c r="A1247" s="34">
        <f t="shared" si="41"/>
        <v>1200</v>
      </c>
      <c r="B1247" s="339" t="s">
        <v>353</v>
      </c>
      <c r="C1247" s="340">
        <v>100</v>
      </c>
      <c r="D1247" s="340" t="s">
        <v>128</v>
      </c>
      <c r="E1247" s="341">
        <v>100</v>
      </c>
      <c r="F1247" s="340">
        <v>36.6</v>
      </c>
      <c r="G1247" s="340">
        <v>13959.4</v>
      </c>
    </row>
    <row r="1248" spans="1:7" s="7" customFormat="1" ht="19.899999999999999" hidden="1" customHeight="1">
      <c r="A1248" s="34">
        <f t="shared" si="41"/>
        <v>1201</v>
      </c>
      <c r="B1248" s="339" t="s">
        <v>354</v>
      </c>
      <c r="C1248" s="340">
        <v>100</v>
      </c>
      <c r="D1248" s="340" t="s">
        <v>128</v>
      </c>
      <c r="E1248" s="341">
        <v>100</v>
      </c>
      <c r="F1248" s="340">
        <v>17.899999999999999</v>
      </c>
      <c r="G1248" s="340">
        <v>6845.4</v>
      </c>
    </row>
    <row r="1249" spans="1:7" s="7" customFormat="1" ht="17.45" hidden="1" customHeight="1">
      <c r="A1249" s="34">
        <f t="shared" si="41"/>
        <v>1202</v>
      </c>
      <c r="B1249" s="339" t="s">
        <v>355</v>
      </c>
      <c r="C1249" s="340">
        <v>100</v>
      </c>
      <c r="D1249" s="340" t="s">
        <v>643</v>
      </c>
      <c r="E1249" s="341">
        <v>6.4</v>
      </c>
      <c r="F1249" s="340">
        <v>7.5</v>
      </c>
      <c r="G1249" s="340">
        <v>13333</v>
      </c>
    </row>
    <row r="1250" spans="1:7" s="7" customFormat="1" ht="19.899999999999999" hidden="1" customHeight="1">
      <c r="A1250" s="34">
        <f t="shared" si="41"/>
        <v>1203</v>
      </c>
      <c r="B1250" s="339" t="s">
        <v>356</v>
      </c>
      <c r="C1250" s="340">
        <v>100</v>
      </c>
      <c r="D1250" s="340" t="s">
        <v>643</v>
      </c>
      <c r="E1250" s="341">
        <v>9.06</v>
      </c>
      <c r="F1250" s="340">
        <v>8.5</v>
      </c>
      <c r="G1250" s="340">
        <v>15013</v>
      </c>
    </row>
    <row r="1251" spans="1:7" s="7" customFormat="1" ht="19.899999999999999" hidden="1" customHeight="1">
      <c r="A1251" s="34">
        <f t="shared" si="41"/>
        <v>1204</v>
      </c>
      <c r="B1251" s="339" t="s">
        <v>357</v>
      </c>
      <c r="C1251" s="340">
        <v>100</v>
      </c>
      <c r="D1251" s="340" t="s">
        <v>643</v>
      </c>
      <c r="E1251" s="341">
        <v>14.12</v>
      </c>
      <c r="F1251" s="340">
        <v>13</v>
      </c>
      <c r="G1251" s="340">
        <v>23057.7</v>
      </c>
    </row>
    <row r="1252" spans="1:7" s="7" customFormat="1" ht="21.6" hidden="1" customHeight="1">
      <c r="A1252" s="34">
        <f t="shared" si="41"/>
        <v>1205</v>
      </c>
      <c r="B1252" s="339" t="s">
        <v>358</v>
      </c>
      <c r="C1252" s="340">
        <v>100</v>
      </c>
      <c r="D1252" s="340" t="s">
        <v>643</v>
      </c>
      <c r="E1252" s="341">
        <v>9.1999999999999993</v>
      </c>
      <c r="F1252" s="340">
        <v>8.6</v>
      </c>
      <c r="G1252" s="340">
        <v>15294.6</v>
      </c>
    </row>
    <row r="1253" spans="1:7" s="7" customFormat="1" ht="19.899999999999999" hidden="1" customHeight="1">
      <c r="A1253" s="34">
        <f t="shared" si="41"/>
        <v>1206</v>
      </c>
      <c r="B1253" s="339" t="s">
        <v>359</v>
      </c>
      <c r="C1253" s="340">
        <v>100</v>
      </c>
      <c r="D1253" s="340" t="s">
        <v>643</v>
      </c>
      <c r="E1253" s="341">
        <v>14.12</v>
      </c>
      <c r="F1253" s="340">
        <v>13.2</v>
      </c>
      <c r="G1253" s="340">
        <v>23526.400000000001</v>
      </c>
    </row>
    <row r="1254" spans="1:7" s="7" customFormat="1" ht="15" hidden="1">
      <c r="A1254" s="34">
        <f t="shared" si="41"/>
        <v>1207</v>
      </c>
      <c r="B1254" s="339" t="s">
        <v>360</v>
      </c>
      <c r="C1254" s="340">
        <v>100</v>
      </c>
      <c r="D1254" s="340" t="s">
        <v>643</v>
      </c>
      <c r="E1254" s="341">
        <v>16.29</v>
      </c>
      <c r="F1254" s="340">
        <v>13.2</v>
      </c>
      <c r="G1254" s="340">
        <v>23461.1</v>
      </c>
    </row>
    <row r="1255" spans="1:7" s="7" customFormat="1" ht="22.9" hidden="1" customHeight="1">
      <c r="A1255" s="34">
        <f t="shared" si="41"/>
        <v>1208</v>
      </c>
      <c r="B1255" s="339" t="s">
        <v>361</v>
      </c>
      <c r="C1255" s="340">
        <v>100</v>
      </c>
      <c r="D1255" s="340" t="s">
        <v>643</v>
      </c>
      <c r="E1255" s="341">
        <v>14.76</v>
      </c>
      <c r="F1255" s="340">
        <v>14</v>
      </c>
      <c r="G1255" s="340">
        <v>24789.9</v>
      </c>
    </row>
    <row r="1256" spans="1:7" s="7" customFormat="1" ht="20.45" hidden="1" customHeight="1">
      <c r="A1256" s="34">
        <f t="shared" si="41"/>
        <v>1209</v>
      </c>
      <c r="B1256" s="339" t="s">
        <v>362</v>
      </c>
      <c r="C1256" s="340">
        <v>100</v>
      </c>
      <c r="D1256" s="340" t="s">
        <v>643</v>
      </c>
      <c r="E1256" s="341">
        <v>10.35</v>
      </c>
      <c r="F1256" s="340">
        <v>10.8</v>
      </c>
      <c r="G1256" s="340">
        <v>19248</v>
      </c>
    </row>
    <row r="1257" spans="1:7" s="7" customFormat="1" ht="24" hidden="1" customHeight="1">
      <c r="A1257" s="34">
        <f t="shared" si="41"/>
        <v>1210</v>
      </c>
      <c r="B1257" s="339" t="s">
        <v>363</v>
      </c>
      <c r="C1257" s="340">
        <v>100</v>
      </c>
      <c r="D1257" s="340" t="s">
        <v>643</v>
      </c>
      <c r="E1257" s="341">
        <v>5.53</v>
      </c>
      <c r="F1257" s="340">
        <v>11.2</v>
      </c>
      <c r="G1257" s="340">
        <v>19915.8</v>
      </c>
    </row>
    <row r="1258" spans="1:7" s="7" customFormat="1" ht="19.899999999999999" hidden="1" customHeight="1">
      <c r="A1258" s="34">
        <f t="shared" si="41"/>
        <v>1211</v>
      </c>
      <c r="B1258" s="339" t="s">
        <v>364</v>
      </c>
      <c r="C1258" s="340">
        <v>100</v>
      </c>
      <c r="D1258" s="340" t="s">
        <v>128</v>
      </c>
      <c r="E1258" s="341">
        <v>53.7</v>
      </c>
      <c r="F1258" s="340">
        <v>49.2</v>
      </c>
      <c r="G1258" s="340">
        <v>12725.9</v>
      </c>
    </row>
    <row r="1259" spans="1:7" s="7" customFormat="1" ht="18" hidden="1" customHeight="1">
      <c r="A1259" s="34">
        <f t="shared" si="41"/>
        <v>1212</v>
      </c>
      <c r="B1259" s="339" t="s">
        <v>365</v>
      </c>
      <c r="C1259" s="340">
        <v>100</v>
      </c>
      <c r="D1259" s="340" t="s">
        <v>128</v>
      </c>
      <c r="E1259" s="341">
        <v>46.3</v>
      </c>
      <c r="F1259" s="340">
        <v>50.8</v>
      </c>
      <c r="G1259" s="340">
        <v>13126.5</v>
      </c>
    </row>
    <row r="1260" spans="1:7" s="7" customFormat="1" ht="23.45" hidden="1" customHeight="1">
      <c r="A1260" s="34">
        <f t="shared" si="41"/>
        <v>1213</v>
      </c>
      <c r="B1260" s="339" t="s">
        <v>366</v>
      </c>
      <c r="C1260" s="340">
        <v>100</v>
      </c>
      <c r="D1260" s="340" t="s">
        <v>675</v>
      </c>
      <c r="E1260" s="341">
        <v>100</v>
      </c>
      <c r="F1260" s="340">
        <v>100</v>
      </c>
      <c r="G1260" s="340">
        <v>37796.800000000003</v>
      </c>
    </row>
    <row r="1261" spans="1:7" s="7" customFormat="1" ht="20.45" hidden="1" customHeight="1">
      <c r="A1261" s="34">
        <f t="shared" si="41"/>
        <v>1214</v>
      </c>
      <c r="B1261" s="339" t="s">
        <v>367</v>
      </c>
      <c r="C1261" s="340">
        <v>100</v>
      </c>
      <c r="D1261" s="340" t="s">
        <v>675</v>
      </c>
      <c r="E1261" s="341"/>
      <c r="F1261" s="340"/>
      <c r="G1261" s="340"/>
    </row>
    <row r="1262" spans="1:7" s="7" customFormat="1" ht="36" hidden="1" customHeight="1">
      <c r="A1262" s="34">
        <f t="shared" si="41"/>
        <v>1215</v>
      </c>
      <c r="B1262" s="339" t="s">
        <v>368</v>
      </c>
      <c r="C1262" s="340">
        <v>100</v>
      </c>
      <c r="D1262" s="340" t="s">
        <v>673</v>
      </c>
      <c r="E1262" s="341">
        <v>100</v>
      </c>
      <c r="F1262" s="342">
        <v>100</v>
      </c>
      <c r="G1262" s="342">
        <v>1017.9</v>
      </c>
    </row>
    <row r="1263" spans="1:7" s="7" customFormat="1" ht="34.15" hidden="1" customHeight="1">
      <c r="A1263" s="34">
        <f t="shared" si="41"/>
        <v>1216</v>
      </c>
      <c r="B1263" s="339" t="s">
        <v>369</v>
      </c>
      <c r="C1263" s="340">
        <v>100</v>
      </c>
      <c r="D1263" s="340" t="s">
        <v>673</v>
      </c>
      <c r="E1263" s="341">
        <v>41</v>
      </c>
      <c r="F1263" s="342">
        <v>100</v>
      </c>
      <c r="G1263" s="342">
        <v>17006.8</v>
      </c>
    </row>
    <row r="1264" spans="1:7" s="7" customFormat="1" ht="22.15" hidden="1" customHeight="1">
      <c r="A1264" s="34">
        <f t="shared" si="41"/>
        <v>1217</v>
      </c>
      <c r="B1264" s="339" t="s">
        <v>375</v>
      </c>
      <c r="C1264" s="340">
        <v>100</v>
      </c>
      <c r="D1264" s="340" t="s">
        <v>675</v>
      </c>
      <c r="E1264" s="341">
        <v>100</v>
      </c>
      <c r="F1264" s="342">
        <v>100</v>
      </c>
      <c r="G1264" s="342">
        <v>107</v>
      </c>
    </row>
    <row r="1265" spans="1:7" s="7" customFormat="1" ht="19.899999999999999" hidden="1" customHeight="1">
      <c r="A1265" s="34">
        <f t="shared" si="41"/>
        <v>1218</v>
      </c>
      <c r="B1265" s="339" t="s">
        <v>376</v>
      </c>
      <c r="C1265" s="340">
        <v>100</v>
      </c>
      <c r="D1265" s="340" t="s">
        <v>673</v>
      </c>
      <c r="E1265" s="341">
        <v>98</v>
      </c>
      <c r="F1265" s="342">
        <v>100</v>
      </c>
      <c r="G1265" s="342">
        <v>755.7</v>
      </c>
    </row>
    <row r="1266" spans="1:7" s="7" customFormat="1" ht="45" hidden="1">
      <c r="A1266" s="34">
        <f t="shared" si="41"/>
        <v>1219</v>
      </c>
      <c r="B1266" s="339" t="s">
        <v>377</v>
      </c>
      <c r="C1266" s="340">
        <v>100</v>
      </c>
      <c r="D1266" s="340" t="s">
        <v>675</v>
      </c>
      <c r="E1266" s="341">
        <v>100</v>
      </c>
      <c r="F1266" s="340">
        <v>100</v>
      </c>
      <c r="G1266" s="340">
        <v>27037.5</v>
      </c>
    </row>
    <row r="1267" spans="1:7" s="7" customFormat="1" ht="20.45" hidden="1" customHeight="1">
      <c r="A1267" s="34">
        <f t="shared" si="41"/>
        <v>1220</v>
      </c>
      <c r="B1267" s="339" t="s">
        <v>378</v>
      </c>
      <c r="C1267" s="340">
        <v>100</v>
      </c>
      <c r="D1267" s="340" t="s">
        <v>679</v>
      </c>
      <c r="E1267" s="341">
        <v>100</v>
      </c>
      <c r="F1267" s="340"/>
      <c r="G1267" s="340"/>
    </row>
    <row r="1268" spans="1:7" s="7" customFormat="1" ht="22.15" hidden="1" customHeight="1">
      <c r="A1268" s="34">
        <f t="shared" si="41"/>
        <v>1221</v>
      </c>
      <c r="B1268" s="339" t="s">
        <v>379</v>
      </c>
      <c r="C1268" s="340">
        <v>100</v>
      </c>
      <c r="D1268" s="340" t="s">
        <v>674</v>
      </c>
      <c r="E1268" s="341">
        <v>100</v>
      </c>
      <c r="F1268" s="340"/>
      <c r="G1268" s="340"/>
    </row>
    <row r="1269" spans="1:7" s="7" customFormat="1" ht="21.6" hidden="1" customHeight="1">
      <c r="A1269" s="34">
        <f t="shared" si="41"/>
        <v>1222</v>
      </c>
      <c r="B1269" s="339" t="s">
        <v>940</v>
      </c>
      <c r="C1269" s="340">
        <v>100</v>
      </c>
      <c r="D1269" s="340" t="s">
        <v>677</v>
      </c>
      <c r="E1269" s="341">
        <v>100</v>
      </c>
      <c r="F1269" s="340"/>
      <c r="G1269" s="340"/>
    </row>
    <row r="1270" spans="1:7" s="7" customFormat="1" ht="20.45" hidden="1" customHeight="1">
      <c r="A1270" s="34">
        <f t="shared" si="41"/>
        <v>1223</v>
      </c>
      <c r="B1270" s="339" t="s">
        <v>380</v>
      </c>
      <c r="C1270" s="340">
        <v>100</v>
      </c>
      <c r="D1270" s="340" t="s">
        <v>678</v>
      </c>
      <c r="E1270" s="341">
        <v>100</v>
      </c>
      <c r="F1270" s="340"/>
      <c r="G1270" s="340"/>
    </row>
    <row r="1271" spans="1:7" s="7" customFormat="1" ht="24.6" hidden="1" customHeight="1">
      <c r="A1271" s="34">
        <f t="shared" si="41"/>
        <v>1224</v>
      </c>
      <c r="B1271" s="343" t="s">
        <v>941</v>
      </c>
      <c r="C1271" s="344">
        <v>100</v>
      </c>
      <c r="D1271" s="340" t="s">
        <v>676</v>
      </c>
      <c r="E1271" s="345">
        <v>45</v>
      </c>
      <c r="F1271" s="346"/>
      <c r="G1271" s="344"/>
    </row>
    <row r="1272" spans="1:7" s="7" customFormat="1" ht="25.15" hidden="1" customHeight="1">
      <c r="A1272" s="34">
        <f t="shared" si="41"/>
        <v>1225</v>
      </c>
      <c r="B1272" s="339" t="s">
        <v>371</v>
      </c>
      <c r="C1272" s="340">
        <v>100</v>
      </c>
      <c r="D1272" s="340" t="s">
        <v>675</v>
      </c>
      <c r="E1272" s="341">
        <v>100</v>
      </c>
      <c r="F1272" s="340">
        <v>100</v>
      </c>
      <c r="G1272" s="340">
        <v>2047.2</v>
      </c>
    </row>
    <row r="1273" spans="1:7" s="7" customFormat="1" ht="23.45" hidden="1" customHeight="1">
      <c r="A1273" s="34">
        <f t="shared" si="41"/>
        <v>1226</v>
      </c>
      <c r="B1273" s="339" t="s">
        <v>372</v>
      </c>
      <c r="C1273" s="340">
        <v>100</v>
      </c>
      <c r="D1273" s="340" t="s">
        <v>675</v>
      </c>
      <c r="E1273" s="341">
        <v>100</v>
      </c>
      <c r="F1273" s="340">
        <v>100</v>
      </c>
      <c r="G1273" s="340">
        <v>243.3</v>
      </c>
    </row>
    <row r="1274" spans="1:7" s="7" customFormat="1" ht="34.15" hidden="1" customHeight="1">
      <c r="A1274" s="34">
        <f t="shared" si="41"/>
        <v>1227</v>
      </c>
      <c r="B1274" s="339" t="s">
        <v>373</v>
      </c>
      <c r="C1274" s="340">
        <v>100</v>
      </c>
      <c r="D1274" s="340" t="s">
        <v>675</v>
      </c>
      <c r="E1274" s="341">
        <v>100</v>
      </c>
      <c r="F1274" s="340">
        <v>100</v>
      </c>
      <c r="G1274" s="340">
        <v>470332.2</v>
      </c>
    </row>
    <row r="1275" spans="1:7" s="7" customFormat="1" ht="28.15" hidden="1" customHeight="1">
      <c r="A1275" s="34">
        <f t="shared" si="41"/>
        <v>1228</v>
      </c>
      <c r="B1275" s="339" t="s">
        <v>374</v>
      </c>
      <c r="C1275" s="340">
        <v>100</v>
      </c>
      <c r="D1275" s="340" t="s">
        <v>675</v>
      </c>
      <c r="E1275" s="341">
        <v>100</v>
      </c>
      <c r="F1275" s="340">
        <v>100</v>
      </c>
      <c r="G1275" s="340">
        <v>5438000</v>
      </c>
    </row>
    <row r="1276" spans="1:7" s="7" customFormat="1" ht="25.9" hidden="1" customHeight="1">
      <c r="A1276" s="34">
        <f t="shared" si="41"/>
        <v>1229</v>
      </c>
      <c r="B1276" s="339" t="s">
        <v>370</v>
      </c>
      <c r="C1276" s="340">
        <v>100</v>
      </c>
      <c r="D1276" s="340" t="s">
        <v>675</v>
      </c>
      <c r="E1276" s="341">
        <v>100</v>
      </c>
      <c r="F1276" s="340">
        <v>100</v>
      </c>
      <c r="G1276" s="340">
        <v>25.3</v>
      </c>
    </row>
    <row r="1277" spans="1:7" s="11" customFormat="1" ht="30.6" hidden="1" customHeight="1">
      <c r="A1277" s="409" t="s">
        <v>823</v>
      </c>
      <c r="B1277" s="409"/>
      <c r="C1277" s="409"/>
      <c r="D1277" s="409"/>
      <c r="E1277" s="409"/>
      <c r="F1277" s="409"/>
      <c r="G1277" s="409"/>
    </row>
    <row r="1278" spans="1:7" s="7" customFormat="1" ht="25.5" hidden="1">
      <c r="A1278" s="34">
        <f>A1276+1</f>
        <v>1230</v>
      </c>
      <c r="B1278" s="347" t="s">
        <v>782</v>
      </c>
      <c r="C1278" s="348">
        <v>100</v>
      </c>
      <c r="D1278" s="349" t="s">
        <v>783</v>
      </c>
      <c r="E1278" s="348">
        <v>42</v>
      </c>
      <c r="F1278" s="348">
        <v>42</v>
      </c>
      <c r="G1278" s="350">
        <v>0</v>
      </c>
    </row>
    <row r="1279" spans="1:7" s="7" customFormat="1" ht="25.15" hidden="1" customHeight="1">
      <c r="A1279" s="34">
        <f>A1278+1</f>
        <v>1231</v>
      </c>
      <c r="B1279" s="347" t="s">
        <v>784</v>
      </c>
      <c r="C1279" s="348">
        <v>100</v>
      </c>
      <c r="D1279" s="351" t="s">
        <v>411</v>
      </c>
      <c r="E1279" s="348">
        <v>97</v>
      </c>
      <c r="F1279" s="348">
        <v>97</v>
      </c>
      <c r="G1279" s="352">
        <v>10093.44</v>
      </c>
    </row>
    <row r="1280" spans="1:7" s="7" customFormat="1" ht="27.6" hidden="1" customHeight="1">
      <c r="A1280" s="34">
        <f t="shared" ref="A1280:A1319" si="42">A1279+1</f>
        <v>1232</v>
      </c>
      <c r="B1280" s="347" t="s">
        <v>785</v>
      </c>
      <c r="C1280" s="348">
        <v>100</v>
      </c>
      <c r="D1280" s="351" t="s">
        <v>114</v>
      </c>
      <c r="E1280" s="348">
        <v>50</v>
      </c>
      <c r="F1280" s="348">
        <v>50</v>
      </c>
      <c r="G1280" s="352">
        <v>10288.99</v>
      </c>
    </row>
    <row r="1281" spans="1:7" s="7" customFormat="1" ht="26.45" hidden="1" customHeight="1">
      <c r="A1281" s="34">
        <f t="shared" si="42"/>
        <v>1233</v>
      </c>
      <c r="B1281" s="347" t="s">
        <v>786</v>
      </c>
      <c r="C1281" s="348">
        <v>100</v>
      </c>
      <c r="D1281" s="349" t="s">
        <v>74</v>
      </c>
      <c r="E1281" s="348">
        <v>5</v>
      </c>
      <c r="F1281" s="348">
        <v>5</v>
      </c>
      <c r="G1281" s="352">
        <v>26021.21</v>
      </c>
    </row>
    <row r="1282" spans="1:7" s="7" customFormat="1" ht="38.25" hidden="1">
      <c r="A1282" s="34">
        <f t="shared" si="42"/>
        <v>1234</v>
      </c>
      <c r="B1282" s="347" t="s">
        <v>787</v>
      </c>
      <c r="C1282" s="348">
        <v>100</v>
      </c>
      <c r="D1282" s="351" t="s">
        <v>595</v>
      </c>
      <c r="E1282" s="348">
        <v>11</v>
      </c>
      <c r="F1282" s="348">
        <v>11</v>
      </c>
      <c r="G1282" s="352">
        <v>25726.42</v>
      </c>
    </row>
    <row r="1283" spans="1:7" s="7" customFormat="1" ht="21.6" hidden="1" customHeight="1">
      <c r="A1283" s="34">
        <f t="shared" si="42"/>
        <v>1235</v>
      </c>
      <c r="B1283" s="347" t="s">
        <v>788</v>
      </c>
      <c r="C1283" s="348">
        <v>100</v>
      </c>
      <c r="D1283" s="349" t="s">
        <v>74</v>
      </c>
      <c r="E1283" s="348">
        <v>11</v>
      </c>
      <c r="F1283" s="348">
        <v>11</v>
      </c>
      <c r="G1283" s="352">
        <v>77528.639999999999</v>
      </c>
    </row>
    <row r="1284" spans="1:7" s="7" customFormat="1" ht="21" hidden="1" customHeight="1">
      <c r="A1284" s="34">
        <f t="shared" si="42"/>
        <v>1236</v>
      </c>
      <c r="B1284" s="347" t="s">
        <v>789</v>
      </c>
      <c r="C1284" s="348">
        <v>100</v>
      </c>
      <c r="D1284" s="349" t="s">
        <v>74</v>
      </c>
      <c r="E1284" s="348">
        <v>5</v>
      </c>
      <c r="F1284" s="348">
        <v>5</v>
      </c>
      <c r="G1284" s="352">
        <v>11621.14</v>
      </c>
    </row>
    <row r="1285" spans="1:7" s="7" customFormat="1" ht="33" hidden="1" customHeight="1">
      <c r="A1285" s="34">
        <f t="shared" si="42"/>
        <v>1237</v>
      </c>
      <c r="B1285" s="347" t="s">
        <v>790</v>
      </c>
      <c r="C1285" s="348">
        <v>100</v>
      </c>
      <c r="D1285" s="351" t="s">
        <v>595</v>
      </c>
      <c r="E1285" s="348">
        <v>100</v>
      </c>
      <c r="F1285" s="348">
        <v>100</v>
      </c>
      <c r="G1285" s="352">
        <v>16865.5</v>
      </c>
    </row>
    <row r="1286" spans="1:7" s="7" customFormat="1" ht="33" hidden="1" customHeight="1">
      <c r="A1286" s="34">
        <f t="shared" si="42"/>
        <v>1238</v>
      </c>
      <c r="B1286" s="347" t="s">
        <v>791</v>
      </c>
      <c r="C1286" s="348">
        <v>100</v>
      </c>
      <c r="D1286" s="351" t="s">
        <v>595</v>
      </c>
      <c r="E1286" s="348">
        <v>5</v>
      </c>
      <c r="F1286" s="348">
        <v>5</v>
      </c>
      <c r="G1286" s="352">
        <v>13524.47</v>
      </c>
    </row>
    <row r="1287" spans="1:7" s="7" customFormat="1" ht="21.6" hidden="1" customHeight="1">
      <c r="A1287" s="34">
        <f t="shared" si="42"/>
        <v>1239</v>
      </c>
      <c r="B1287" s="347" t="s">
        <v>792</v>
      </c>
      <c r="C1287" s="348">
        <v>100</v>
      </c>
      <c r="D1287" s="349" t="s">
        <v>74</v>
      </c>
      <c r="E1287" s="348">
        <v>5</v>
      </c>
      <c r="F1287" s="348">
        <v>5</v>
      </c>
      <c r="G1287" s="352">
        <v>21830.1</v>
      </c>
    </row>
    <row r="1288" spans="1:7" s="7" customFormat="1" ht="33" hidden="1" customHeight="1">
      <c r="A1288" s="34">
        <f t="shared" si="42"/>
        <v>1240</v>
      </c>
      <c r="B1288" s="347" t="s">
        <v>793</v>
      </c>
      <c r="C1288" s="348">
        <v>100</v>
      </c>
      <c r="D1288" s="351" t="s">
        <v>595</v>
      </c>
      <c r="E1288" s="348">
        <v>5</v>
      </c>
      <c r="F1288" s="348">
        <v>5</v>
      </c>
      <c r="G1288" s="352">
        <v>11764.26</v>
      </c>
    </row>
    <row r="1289" spans="1:7" s="7" customFormat="1" ht="23.45" hidden="1" customHeight="1">
      <c r="A1289" s="34">
        <f t="shared" si="42"/>
        <v>1241</v>
      </c>
      <c r="B1289" s="347" t="s">
        <v>794</v>
      </c>
      <c r="C1289" s="348">
        <v>100</v>
      </c>
      <c r="D1289" s="349" t="s">
        <v>74</v>
      </c>
      <c r="E1289" s="348">
        <v>5</v>
      </c>
      <c r="F1289" s="348">
        <v>5</v>
      </c>
      <c r="G1289" s="352">
        <v>18425.419999999998</v>
      </c>
    </row>
    <row r="1290" spans="1:7" s="7" customFormat="1" ht="28.9" hidden="1" customHeight="1">
      <c r="A1290" s="34">
        <f t="shared" si="42"/>
        <v>1242</v>
      </c>
      <c r="B1290" s="347" t="s">
        <v>795</v>
      </c>
      <c r="C1290" s="348">
        <v>100</v>
      </c>
      <c r="D1290" s="349" t="s">
        <v>74</v>
      </c>
      <c r="E1290" s="348">
        <v>5</v>
      </c>
      <c r="F1290" s="348">
        <v>5</v>
      </c>
      <c r="G1290" s="352">
        <v>10406.98</v>
      </c>
    </row>
    <row r="1291" spans="1:7" s="7" customFormat="1" ht="27.6" hidden="1" customHeight="1">
      <c r="A1291" s="34">
        <f t="shared" si="42"/>
        <v>1243</v>
      </c>
      <c r="B1291" s="347" t="s">
        <v>796</v>
      </c>
      <c r="C1291" s="348">
        <v>100</v>
      </c>
      <c r="D1291" s="349" t="s">
        <v>74</v>
      </c>
      <c r="E1291" s="348">
        <v>5</v>
      </c>
      <c r="F1291" s="348">
        <v>5</v>
      </c>
      <c r="G1291" s="352">
        <v>9669.32</v>
      </c>
    </row>
    <row r="1292" spans="1:7" s="7" customFormat="1" ht="25.9" hidden="1" customHeight="1">
      <c r="A1292" s="34">
        <f t="shared" si="42"/>
        <v>1244</v>
      </c>
      <c r="B1292" s="347" t="s">
        <v>797</v>
      </c>
      <c r="C1292" s="348">
        <v>100</v>
      </c>
      <c r="D1292" s="349" t="s">
        <v>74</v>
      </c>
      <c r="E1292" s="348">
        <v>5</v>
      </c>
      <c r="F1292" s="348">
        <v>5</v>
      </c>
      <c r="G1292" s="352">
        <v>30493.67</v>
      </c>
    </row>
    <row r="1293" spans="1:7" s="7" customFormat="1" ht="21.6" hidden="1" customHeight="1">
      <c r="A1293" s="34">
        <f t="shared" si="42"/>
        <v>1245</v>
      </c>
      <c r="B1293" s="347" t="s">
        <v>798</v>
      </c>
      <c r="C1293" s="348">
        <v>100</v>
      </c>
      <c r="D1293" s="349" t="s">
        <v>74</v>
      </c>
      <c r="E1293" s="348">
        <v>5</v>
      </c>
      <c r="F1293" s="348">
        <v>5</v>
      </c>
      <c r="G1293" s="352">
        <v>13548.3</v>
      </c>
    </row>
    <row r="1294" spans="1:7" s="7" customFormat="1" ht="25.9" hidden="1" customHeight="1">
      <c r="A1294" s="34">
        <f t="shared" si="42"/>
        <v>1246</v>
      </c>
      <c r="B1294" s="347" t="s">
        <v>799</v>
      </c>
      <c r="C1294" s="348">
        <v>100</v>
      </c>
      <c r="D1294" s="349" t="s">
        <v>74</v>
      </c>
      <c r="E1294" s="348">
        <v>5</v>
      </c>
      <c r="F1294" s="348">
        <v>5</v>
      </c>
      <c r="G1294" s="352">
        <v>14923.48</v>
      </c>
    </row>
    <row r="1295" spans="1:7" s="7" customFormat="1" ht="27.6" hidden="1" customHeight="1">
      <c r="A1295" s="34">
        <f t="shared" si="42"/>
        <v>1247</v>
      </c>
      <c r="B1295" s="347" t="s">
        <v>800</v>
      </c>
      <c r="C1295" s="348">
        <v>100</v>
      </c>
      <c r="D1295" s="349" t="s">
        <v>74</v>
      </c>
      <c r="E1295" s="348">
        <v>5</v>
      </c>
      <c r="F1295" s="348">
        <v>5</v>
      </c>
      <c r="G1295" s="352">
        <v>11486.01</v>
      </c>
    </row>
    <row r="1296" spans="1:7" s="7" customFormat="1" ht="28.9" hidden="1" customHeight="1">
      <c r="A1296" s="34">
        <f t="shared" si="42"/>
        <v>1248</v>
      </c>
      <c r="B1296" s="347" t="s">
        <v>801</v>
      </c>
      <c r="C1296" s="348">
        <v>100</v>
      </c>
      <c r="D1296" s="349" t="s">
        <v>74</v>
      </c>
      <c r="E1296" s="348">
        <v>5</v>
      </c>
      <c r="F1296" s="348">
        <v>5</v>
      </c>
      <c r="G1296" s="352">
        <v>14047.28</v>
      </c>
    </row>
    <row r="1297" spans="1:7" s="7" customFormat="1" ht="27.6" hidden="1" customHeight="1">
      <c r="A1297" s="34">
        <f t="shared" si="42"/>
        <v>1249</v>
      </c>
      <c r="B1297" s="347" t="s">
        <v>802</v>
      </c>
      <c r="C1297" s="348">
        <v>100</v>
      </c>
      <c r="D1297" s="349" t="s">
        <v>74</v>
      </c>
      <c r="E1297" s="348">
        <v>5</v>
      </c>
      <c r="F1297" s="348">
        <v>5</v>
      </c>
      <c r="G1297" s="352">
        <v>21167.35</v>
      </c>
    </row>
    <row r="1298" spans="1:7" s="7" customFormat="1" ht="27.6" hidden="1" customHeight="1">
      <c r="A1298" s="34">
        <f t="shared" si="42"/>
        <v>1250</v>
      </c>
      <c r="B1298" s="347" t="s">
        <v>803</v>
      </c>
      <c r="C1298" s="348">
        <v>100</v>
      </c>
      <c r="D1298" s="349" t="s">
        <v>74</v>
      </c>
      <c r="E1298" s="348">
        <v>5</v>
      </c>
      <c r="F1298" s="348">
        <v>5</v>
      </c>
      <c r="G1298" s="352">
        <v>26331.54</v>
      </c>
    </row>
    <row r="1299" spans="1:7" s="7" customFormat="1" ht="21" hidden="1" customHeight="1">
      <c r="A1299" s="34">
        <f t="shared" si="42"/>
        <v>1251</v>
      </c>
      <c r="B1299" s="347" t="s">
        <v>804</v>
      </c>
      <c r="C1299" s="348">
        <v>100</v>
      </c>
      <c r="D1299" s="349" t="s">
        <v>74</v>
      </c>
      <c r="E1299" s="348">
        <v>5</v>
      </c>
      <c r="F1299" s="348">
        <v>5</v>
      </c>
      <c r="G1299" s="352">
        <v>37886.199999999997</v>
      </c>
    </row>
    <row r="1300" spans="1:7" s="7" customFormat="1" ht="34.15" hidden="1" customHeight="1">
      <c r="A1300" s="34">
        <f t="shared" si="42"/>
        <v>1252</v>
      </c>
      <c r="B1300" s="347" t="s">
        <v>805</v>
      </c>
      <c r="C1300" s="348">
        <v>100</v>
      </c>
      <c r="D1300" s="351" t="s">
        <v>595</v>
      </c>
      <c r="E1300" s="348">
        <v>100</v>
      </c>
      <c r="F1300" s="348">
        <v>100</v>
      </c>
      <c r="G1300" s="352">
        <v>6239.24</v>
      </c>
    </row>
    <row r="1301" spans="1:7" s="7" customFormat="1" ht="37.9" hidden="1" customHeight="1">
      <c r="A1301" s="34">
        <f t="shared" si="42"/>
        <v>1253</v>
      </c>
      <c r="B1301" s="347" t="s">
        <v>1263</v>
      </c>
      <c r="C1301" s="348">
        <v>100</v>
      </c>
      <c r="D1301" s="351" t="s">
        <v>595</v>
      </c>
      <c r="E1301" s="348">
        <v>11</v>
      </c>
      <c r="F1301" s="348">
        <v>11</v>
      </c>
      <c r="G1301" s="352">
        <v>32017.19</v>
      </c>
    </row>
    <row r="1302" spans="1:7" s="7" customFormat="1" ht="29.45" hidden="1" customHeight="1">
      <c r="A1302" s="34">
        <f t="shared" si="42"/>
        <v>1254</v>
      </c>
      <c r="B1302" s="347" t="s">
        <v>1264</v>
      </c>
      <c r="C1302" s="348">
        <v>100</v>
      </c>
      <c r="D1302" s="349" t="s">
        <v>74</v>
      </c>
      <c r="E1302" s="348">
        <v>11</v>
      </c>
      <c r="F1302" s="348">
        <v>11</v>
      </c>
      <c r="G1302" s="352">
        <v>42691.06</v>
      </c>
    </row>
    <row r="1303" spans="1:7" s="7" customFormat="1" ht="36" hidden="1" customHeight="1">
      <c r="A1303" s="34">
        <f t="shared" si="42"/>
        <v>1255</v>
      </c>
      <c r="B1303" s="347" t="s">
        <v>806</v>
      </c>
      <c r="C1303" s="348">
        <v>100</v>
      </c>
      <c r="D1303" s="351" t="s">
        <v>595</v>
      </c>
      <c r="E1303" s="348">
        <v>11</v>
      </c>
      <c r="F1303" s="348">
        <v>11</v>
      </c>
      <c r="G1303" s="352">
        <v>43627.58</v>
      </c>
    </row>
    <row r="1304" spans="1:7" s="7" customFormat="1" ht="34.9" hidden="1" customHeight="1">
      <c r="A1304" s="34">
        <f t="shared" si="42"/>
        <v>1256</v>
      </c>
      <c r="B1304" s="347" t="s">
        <v>807</v>
      </c>
      <c r="C1304" s="348">
        <v>100</v>
      </c>
      <c r="D1304" s="351" t="s">
        <v>595</v>
      </c>
      <c r="E1304" s="348">
        <v>11</v>
      </c>
      <c r="F1304" s="348">
        <v>11</v>
      </c>
      <c r="G1304" s="352">
        <v>66288.98</v>
      </c>
    </row>
    <row r="1305" spans="1:7" s="7" customFormat="1" ht="37.9" hidden="1" customHeight="1">
      <c r="A1305" s="34">
        <f t="shared" si="42"/>
        <v>1257</v>
      </c>
      <c r="B1305" s="347" t="s">
        <v>808</v>
      </c>
      <c r="C1305" s="348">
        <v>100</v>
      </c>
      <c r="D1305" s="351" t="s">
        <v>595</v>
      </c>
      <c r="E1305" s="348">
        <v>11</v>
      </c>
      <c r="F1305" s="348">
        <v>11</v>
      </c>
      <c r="G1305" s="352">
        <v>59618.54</v>
      </c>
    </row>
    <row r="1306" spans="1:7" s="7" customFormat="1" ht="35.450000000000003" hidden="1" customHeight="1">
      <c r="A1306" s="34">
        <f t="shared" si="42"/>
        <v>1258</v>
      </c>
      <c r="B1306" s="347" t="s">
        <v>809</v>
      </c>
      <c r="C1306" s="348">
        <v>100</v>
      </c>
      <c r="D1306" s="351" t="s">
        <v>595</v>
      </c>
      <c r="E1306" s="348">
        <v>11</v>
      </c>
      <c r="F1306" s="348">
        <v>11</v>
      </c>
      <c r="G1306" s="352">
        <v>37401.33</v>
      </c>
    </row>
    <row r="1307" spans="1:7" s="7" customFormat="1" ht="33" hidden="1" customHeight="1">
      <c r="A1307" s="34">
        <f t="shared" si="42"/>
        <v>1259</v>
      </c>
      <c r="B1307" s="347" t="s">
        <v>810</v>
      </c>
      <c r="C1307" s="348">
        <v>100</v>
      </c>
      <c r="D1307" s="351" t="s">
        <v>595</v>
      </c>
      <c r="E1307" s="348">
        <v>11</v>
      </c>
      <c r="F1307" s="348">
        <v>11</v>
      </c>
      <c r="G1307" s="352">
        <v>32629.51</v>
      </c>
    </row>
    <row r="1308" spans="1:7" s="7" customFormat="1" ht="40.15" hidden="1" customHeight="1">
      <c r="A1308" s="34">
        <f t="shared" si="42"/>
        <v>1260</v>
      </c>
      <c r="B1308" s="347" t="s">
        <v>811</v>
      </c>
      <c r="C1308" s="348">
        <v>100</v>
      </c>
      <c r="D1308" s="351" t="s">
        <v>595</v>
      </c>
      <c r="E1308" s="348">
        <v>11</v>
      </c>
      <c r="F1308" s="348">
        <v>11</v>
      </c>
      <c r="G1308" s="352">
        <v>28404.61</v>
      </c>
    </row>
    <row r="1309" spans="1:7" s="7" customFormat="1" ht="22.15" hidden="1" customHeight="1">
      <c r="A1309" s="34">
        <f t="shared" si="42"/>
        <v>1261</v>
      </c>
      <c r="B1309" s="347" t="s">
        <v>812</v>
      </c>
      <c r="C1309" s="348">
        <v>100</v>
      </c>
      <c r="D1309" s="351" t="s">
        <v>813</v>
      </c>
      <c r="E1309" s="348">
        <v>97</v>
      </c>
      <c r="F1309" s="348">
        <v>97</v>
      </c>
      <c r="G1309" s="352">
        <v>11576.08</v>
      </c>
    </row>
    <row r="1310" spans="1:7" s="7" customFormat="1" ht="25.15" hidden="1" customHeight="1">
      <c r="A1310" s="34">
        <f t="shared" si="42"/>
        <v>1262</v>
      </c>
      <c r="B1310" s="347" t="s">
        <v>814</v>
      </c>
      <c r="C1310" s="348">
        <v>100</v>
      </c>
      <c r="D1310" s="351" t="s">
        <v>130</v>
      </c>
      <c r="E1310" s="348">
        <v>67</v>
      </c>
      <c r="F1310" s="348">
        <v>67</v>
      </c>
      <c r="G1310" s="352">
        <v>9805.1200000000008</v>
      </c>
    </row>
    <row r="1311" spans="1:7" s="7" customFormat="1" ht="19.149999999999999" hidden="1" customHeight="1">
      <c r="A1311" s="34">
        <f t="shared" si="42"/>
        <v>1263</v>
      </c>
      <c r="B1311" s="347" t="s">
        <v>815</v>
      </c>
      <c r="C1311" s="348">
        <v>100</v>
      </c>
      <c r="D1311" s="351" t="s">
        <v>114</v>
      </c>
      <c r="E1311" s="348">
        <v>50</v>
      </c>
      <c r="F1311" s="348">
        <v>50</v>
      </c>
      <c r="G1311" s="352">
        <v>22617.54</v>
      </c>
    </row>
    <row r="1312" spans="1:7" s="7" customFormat="1" ht="31.9" hidden="1" customHeight="1">
      <c r="A1312" s="34">
        <f t="shared" si="42"/>
        <v>1264</v>
      </c>
      <c r="B1312" s="347" t="s">
        <v>816</v>
      </c>
      <c r="C1312" s="348">
        <v>100</v>
      </c>
      <c r="D1312" s="351" t="s">
        <v>384</v>
      </c>
      <c r="E1312" s="348">
        <v>45</v>
      </c>
      <c r="F1312" s="348">
        <v>45</v>
      </c>
      <c r="G1312" s="352">
        <v>11659.45</v>
      </c>
    </row>
    <row r="1313" spans="1:7" s="7" customFormat="1" ht="25.5" hidden="1">
      <c r="A1313" s="34">
        <f t="shared" si="42"/>
        <v>1265</v>
      </c>
      <c r="B1313" s="347" t="s">
        <v>817</v>
      </c>
      <c r="C1313" s="348">
        <v>100</v>
      </c>
      <c r="D1313" s="351" t="s">
        <v>384</v>
      </c>
      <c r="E1313" s="348">
        <v>87</v>
      </c>
      <c r="F1313" s="348">
        <v>87</v>
      </c>
      <c r="G1313" s="352">
        <v>6606.82</v>
      </c>
    </row>
    <row r="1314" spans="1:7" s="7" customFormat="1" ht="33" hidden="1" customHeight="1">
      <c r="A1314" s="34">
        <f t="shared" si="42"/>
        <v>1266</v>
      </c>
      <c r="B1314" s="347" t="s">
        <v>818</v>
      </c>
      <c r="C1314" s="348">
        <v>100</v>
      </c>
      <c r="D1314" s="351" t="s">
        <v>819</v>
      </c>
      <c r="E1314" s="348">
        <v>68</v>
      </c>
      <c r="F1314" s="348">
        <v>68</v>
      </c>
      <c r="G1314" s="352">
        <v>1488.89</v>
      </c>
    </row>
    <row r="1315" spans="1:7" s="7" customFormat="1" ht="25.5" hidden="1">
      <c r="A1315" s="34">
        <f t="shared" si="42"/>
        <v>1267</v>
      </c>
      <c r="B1315" s="347" t="s">
        <v>820</v>
      </c>
      <c r="C1315" s="348">
        <v>100</v>
      </c>
      <c r="D1315" s="351" t="s">
        <v>384</v>
      </c>
      <c r="E1315" s="348">
        <v>100</v>
      </c>
      <c r="F1315" s="348">
        <v>100</v>
      </c>
      <c r="G1315" s="352">
        <v>19496.34</v>
      </c>
    </row>
    <row r="1316" spans="1:7" s="7" customFormat="1" ht="41.45" hidden="1" customHeight="1">
      <c r="A1316" s="34">
        <f t="shared" si="42"/>
        <v>1268</v>
      </c>
      <c r="B1316" s="347" t="s">
        <v>821</v>
      </c>
      <c r="C1316" s="348">
        <v>100</v>
      </c>
      <c r="D1316" s="358" t="s">
        <v>1122</v>
      </c>
      <c r="E1316" s="348">
        <v>24</v>
      </c>
      <c r="F1316" s="348">
        <v>24</v>
      </c>
      <c r="G1316" s="350">
        <v>0</v>
      </c>
    </row>
    <row r="1317" spans="1:7" s="7" customFormat="1" ht="23.45" hidden="1" customHeight="1">
      <c r="A1317" s="34">
        <f t="shared" si="42"/>
        <v>1269</v>
      </c>
      <c r="B1317" s="347" t="s">
        <v>822</v>
      </c>
      <c r="C1317" s="348">
        <v>100</v>
      </c>
      <c r="D1317" s="351" t="s">
        <v>134</v>
      </c>
      <c r="E1317" s="348">
        <v>100</v>
      </c>
      <c r="F1317" s="348">
        <v>100</v>
      </c>
      <c r="G1317" s="350">
        <v>0</v>
      </c>
    </row>
    <row r="1318" spans="1:7" s="7" customFormat="1" ht="52.9" hidden="1" customHeight="1">
      <c r="A1318" s="34">
        <f t="shared" si="42"/>
        <v>1270</v>
      </c>
      <c r="B1318" s="347" t="s">
        <v>1123</v>
      </c>
      <c r="C1318" s="348">
        <v>100</v>
      </c>
      <c r="D1318" s="357" t="s">
        <v>594</v>
      </c>
      <c r="E1318" s="348">
        <v>100</v>
      </c>
      <c r="F1318" s="348">
        <v>100</v>
      </c>
      <c r="G1318" s="350">
        <v>0</v>
      </c>
    </row>
    <row r="1319" spans="1:7" s="7" customFormat="1" ht="21" hidden="1" customHeight="1">
      <c r="A1319" s="34">
        <f t="shared" si="42"/>
        <v>1271</v>
      </c>
      <c r="B1319" s="353" t="s">
        <v>1614</v>
      </c>
      <c r="C1319" s="354">
        <v>100</v>
      </c>
      <c r="D1319" s="355" t="s">
        <v>1136</v>
      </c>
      <c r="E1319" s="354">
        <v>30</v>
      </c>
      <c r="F1319" s="356">
        <v>30</v>
      </c>
      <c r="G1319" s="350">
        <v>0</v>
      </c>
    </row>
    <row r="1320" spans="1:7" s="7" customFormat="1" ht="23.45" hidden="1" customHeight="1">
      <c r="A1320" s="338">
        <f>A1319+1</f>
        <v>1272</v>
      </c>
      <c r="B1320" s="353" t="s">
        <v>1615</v>
      </c>
      <c r="C1320" s="354">
        <v>100</v>
      </c>
      <c r="D1320" s="355" t="s">
        <v>1616</v>
      </c>
      <c r="E1320" s="354">
        <v>20</v>
      </c>
      <c r="F1320" s="356">
        <v>20</v>
      </c>
      <c r="G1320" s="350">
        <v>0</v>
      </c>
    </row>
    <row r="1321" spans="1:7" s="7" customFormat="1" ht="38.25">
      <c r="A1321" s="348">
        <v>639</v>
      </c>
      <c r="B1321" s="208" t="s">
        <v>1620</v>
      </c>
      <c r="C1321" s="348">
        <v>100</v>
      </c>
      <c r="D1321" s="351" t="s">
        <v>1619</v>
      </c>
      <c r="E1321" s="348">
        <v>100</v>
      </c>
      <c r="F1321" s="348">
        <v>100</v>
      </c>
      <c r="G1321" s="352">
        <v>8453.1</v>
      </c>
    </row>
    <row r="1322" spans="1:7" s="7" customFormat="1">
      <c r="B1322" s="6"/>
      <c r="G1322" s="13"/>
    </row>
    <row r="1323" spans="1:7" s="7" customFormat="1">
      <c r="B1323" s="6"/>
      <c r="G1323" s="13"/>
    </row>
    <row r="1324" spans="1:7" s="7" customFormat="1">
      <c r="B1324" s="6"/>
      <c r="G1324" s="13"/>
    </row>
  </sheetData>
  <mergeCells count="57">
    <mergeCell ref="G927:G928"/>
    <mergeCell ref="B927:B928"/>
    <mergeCell ref="C927:C928"/>
    <mergeCell ref="D927:D928"/>
    <mergeCell ref="E927:E928"/>
    <mergeCell ref="F927:F928"/>
    <mergeCell ref="A136:G136"/>
    <mergeCell ref="A1277:G1277"/>
    <mergeCell ref="A299:G299"/>
    <mergeCell ref="A321:G321"/>
    <mergeCell ref="A345:G345"/>
    <mergeCell ref="A385:G385"/>
    <mergeCell ref="A416:G416"/>
    <mergeCell ref="A447:G447"/>
    <mergeCell ref="A500:G500"/>
    <mergeCell ref="A520:G520"/>
    <mergeCell ref="A546:G546"/>
    <mergeCell ref="A568:G568"/>
    <mergeCell ref="A610:G610"/>
    <mergeCell ref="A655:G655"/>
    <mergeCell ref="A670:G670"/>
    <mergeCell ref="A160:G160"/>
    <mergeCell ref="A1240:G1240"/>
    <mergeCell ref="A852:G852"/>
    <mergeCell ref="A872:G872"/>
    <mergeCell ref="A893:G893"/>
    <mergeCell ref="A924:G924"/>
    <mergeCell ref="A995:G995"/>
    <mergeCell ref="A927:A928"/>
    <mergeCell ref="B1234:B1236"/>
    <mergeCell ref="A1234:A1236"/>
    <mergeCell ref="A983:A984"/>
    <mergeCell ref="G983:G984"/>
    <mergeCell ref="B983:B984"/>
    <mergeCell ref="C983:C984"/>
    <mergeCell ref="D983:D984"/>
    <mergeCell ref="E983:E984"/>
    <mergeCell ref="F983:F984"/>
    <mergeCell ref="A4:G4"/>
    <mergeCell ref="A23:G23"/>
    <mergeCell ref="A51:G51"/>
    <mergeCell ref="A78:G78"/>
    <mergeCell ref="A131:G131"/>
    <mergeCell ref="A122:G122"/>
    <mergeCell ref="A126:G126"/>
    <mergeCell ref="A177:G177"/>
    <mergeCell ref="A180:G180"/>
    <mergeCell ref="A588:G588"/>
    <mergeCell ref="A826:G826"/>
    <mergeCell ref="A699:G699"/>
    <mergeCell ref="A737:G737"/>
    <mergeCell ref="A790:G790"/>
    <mergeCell ref="A810:G810"/>
    <mergeCell ref="A184:G184"/>
    <mergeCell ref="A243:G243"/>
    <mergeCell ref="A248:G248"/>
    <mergeCell ref="A292:G292"/>
  </mergeCells>
  <hyperlinks>
    <hyperlink ref="B778" r:id="rId1" display="http://gov.cap.ru/Default.aspx?gov_id=825"/>
    <hyperlink ref="D978" r:id="rId2"/>
    <hyperlink ref="D979" r:id="rId3"/>
    <hyperlink ref="D980" r:id="rId4"/>
    <hyperlink ref="D981" r:id="rId5"/>
    <hyperlink ref="D982" r:id="rId6"/>
  </hyperlinks>
  <pageMargins left="0.31496062992125984" right="0.31496062992125984" top="0.74803149606299213" bottom="0.74803149606299213" header="0.31496062992125984" footer="0.31496062992125984"/>
  <pageSetup paperSize="9" scale="6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MIO</cp:lastModifiedBy>
  <cp:lastPrinted>2025-02-06T12:19:47Z</cp:lastPrinted>
  <dcterms:created xsi:type="dcterms:W3CDTF">2019-01-15T07:57:15Z</dcterms:created>
  <dcterms:modified xsi:type="dcterms:W3CDTF">2025-02-06T13:20:38Z</dcterms:modified>
</cp:coreProperties>
</file>