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<sst xmlns="http://schemas.openxmlformats.org/spreadsheetml/2006/main" count="48" uniqueCount="48">
  <si>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</si>
  <si>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</si>
  <si>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</si>
  <si>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</si>
  <si>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</si>
  <si>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</si>
  <si>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</si>
  <si>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</si>
  <si>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</si>
  <si>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</si>
  <si>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</si>
  <si>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</si>
  <si>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</si>
  <si>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</si>
  <si>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</si>
  <si>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</si>
  <si>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</si>
  <si>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</si>
  <si>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</si>
  <si>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</si>
  <si>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</si>
  <si>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</si>
  <si>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</si>
  <si>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</si>
  <si>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</si>
  <si>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</si>
  <si>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</si>
  <si>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</si>
  <si>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</si>
  <si>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</si>
  <si>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</si>
  <si>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</si>
  <si>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</si>
  <si>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</si>
  <si>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</si>
  <si>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Т.Н. Манюкова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</si>
  <si>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</si>
  <si>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</si>
  <si>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</si>
  <si>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Анализ исполнения доходов бюджета Козловского МО за 2023 год по сравнению с 2022 годом</t>
  </si>
  <si>
    <t>% исполне-ния к 2022 году</t>
  </si>
  <si>
    <t>Отклонение от 2022 года 
( +, - )</t>
  </si>
  <si>
    <t>Доходы от реализации имущества</t>
  </si>
  <si>
    <t>Доходы от продажи  земельных  участков</t>
  </si>
  <si>
    <t>И.о. начальника финансового отдела администрации</t>
  </si>
  <si>
    <t xml:space="preserve">Козловского муниципального округа </t>
  </si>
  <si>
    <t>Фактическое исполнение на 01.10.2022</t>
  </si>
  <si>
    <t>Фактическое исполнение на 01.10.2023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</si>
</sst>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  <numFmt numFmtId="178" formatCode="#,##0.000"/>
    <numFmt numFmtId="179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41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61" applyFont="1" applyFill="1" applyBorder="1" applyAlignment="1">
      <alignment horizontal="center" vertical="center" wrapText="1"/>
    </xf>
    <xf numFmtId="41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41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1" fontId="9" fillId="0" borderId="15" xfId="61" applyFont="1" applyFill="1" applyBorder="1" applyAlignment="1">
      <alignment horizontal="right" wrapText="1"/>
    </xf>
    <xf numFmtId="164" fontId="11" fillId="0" borderId="14" xfId="57" applyNumberFormat="1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64" fontId="12" fillId="0" borderId="0" xfId="57" applyNumberFormat="1" applyFont="1" applyFill="1" applyBorder="1" applyAlignment="1">
      <alignment wrapText="1"/>
    </xf>
    <xf numFmtId="175" fontId="11" fillId="0" borderId="0" xfId="61" applyNumberFormat="1" applyFont="1" applyFill="1" applyBorder="1" applyAlignment="1">
      <alignment horizontal="right" wrapText="1"/>
    </xf>
    <xf numFmtId="41" fontId="0" fillId="0" borderId="0" xfId="61" applyFont="1" applyFill="1" applyBorder="1" applyAlignment="1">
      <alignment/>
    </xf>
    <xf numFmtId="41" fontId="0" fillId="0" borderId="0" xfId="61" applyFont="1" applyFill="1" applyBorder="1" applyAlignment="1">
      <alignment horizontal="right"/>
    </xf>
    <xf numFmtId="175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9" fontId="12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wrapText="1"/>
    </xf>
    <xf numFmtId="179" fontId="11" fillId="0" borderId="14" xfId="61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wrapText="1"/>
    </xf>
    <xf numFmtId="174" fontId="12" fillId="0" borderId="15" xfId="61" applyNumberFormat="1" applyFont="1" applyFill="1" applyBorder="1" applyAlignment="1">
      <alignment horizontal="right" wrapText="1"/>
    </xf>
    <xf numFmtId="174" fontId="11" fillId="0" borderId="15" xfId="61" applyNumberFormat="1" applyFont="1" applyFill="1" applyBorder="1" applyAlignment="1">
      <alignment horizontal="right" wrapText="1"/>
    </xf>
    <xf numFmtId="179" fontId="11" fillId="33" borderId="14" xfId="0" applyNumberFormat="1" applyFont="1" applyFill="1" applyBorder="1" applyAlignment="1">
      <alignment wrapText="1"/>
    </xf>
    <xf numFmtId="174" fontId="11" fillId="0" borderId="16" xfId="0" applyNumberFormat="1" applyFont="1" applyFill="1" applyBorder="1" applyAlignment="1">
      <alignment wrapText="1"/>
    </xf>
    <xf numFmtId="179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79" fontId="12" fillId="0" borderId="17" xfId="0" applyNumberFormat="1" applyFont="1" applyFill="1" applyBorder="1" applyAlignment="1">
      <alignment wrapText="1"/>
    </xf>
    <xf numFmtId="164" fontId="12" fillId="0" borderId="17" xfId="57" applyNumberFormat="1" applyFont="1" applyFill="1" applyBorder="1" applyAlignment="1">
      <alignment wrapText="1"/>
    </xf>
    <xf numFmtId="174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41" fontId="7" fillId="0" borderId="0" xfId="61" applyFont="1" applyFill="1" applyAlignment="1">
      <alignment horizontal="center" wrapText="1"/>
    </xf>
    <xf numFmtId="41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19">
      <selection activeCell="J27" sqref="J27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39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46</v>
      </c>
      <c r="C3" s="15" t="s">
        <v>47</v>
      </c>
      <c r="D3" s="14" t="s">
        <v>40</v>
      </c>
      <c r="E3" s="16" t="s">
        <v>41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75662.3</v>
      </c>
      <c r="C6" s="36">
        <f>C7</f>
        <v>73524.8</v>
      </c>
      <c r="D6" s="24">
        <f aca="true" t="shared" si="0" ref="D6:D42">IF(B6=0,"   ",C6/B6)</f>
        <v>0.9717494710047143</v>
      </c>
      <c r="E6" s="40">
        <f aca="true" t="shared" si="1" ref="E6:E42">C6-B6</f>
        <v>-2137.5</v>
      </c>
    </row>
    <row r="7" spans="1:5" s="5" customFormat="1" ht="15" customHeight="1">
      <c r="A7" s="35" t="s">
        <v>11</v>
      </c>
      <c r="B7" s="37">
        <v>75662.3</v>
      </c>
      <c r="C7" s="37">
        <v>73524.8</v>
      </c>
      <c r="D7" s="23">
        <f t="shared" si="0"/>
        <v>0.9717494710047143</v>
      </c>
      <c r="E7" s="41">
        <f t="shared" si="1"/>
        <v>-2137.5</v>
      </c>
    </row>
    <row r="8" spans="1:5" s="5" customFormat="1" ht="38.25" customHeight="1">
      <c r="A8" s="35" t="s">
        <v>21</v>
      </c>
      <c r="B8" s="36">
        <f>B9</f>
        <v>10482.4</v>
      </c>
      <c r="C8" s="36">
        <f>C9</f>
        <v>10396.7</v>
      </c>
      <c r="D8" s="24">
        <f t="shared" si="0"/>
        <v>0.9918243913607572</v>
      </c>
      <c r="E8" s="40">
        <f t="shared" si="1"/>
        <v>-85.69999999999891</v>
      </c>
    </row>
    <row r="9" spans="1:5" s="5" customFormat="1" ht="27.75" customHeight="1">
      <c r="A9" s="35" t="s">
        <v>22</v>
      </c>
      <c r="B9" s="37">
        <v>10482.4</v>
      </c>
      <c r="C9" s="37">
        <v>10396.7</v>
      </c>
      <c r="D9" s="23">
        <f t="shared" si="0"/>
        <v>0.9918243913607572</v>
      </c>
      <c r="E9" s="41">
        <f t="shared" si="1"/>
        <v>-85.69999999999891</v>
      </c>
    </row>
    <row r="10" spans="1:5" s="6" customFormat="1" ht="15" customHeight="1">
      <c r="A10" s="35" t="s">
        <v>2</v>
      </c>
      <c r="B10" s="39">
        <f>B12+B13+B11+B14</f>
        <v>5514.900000000001</v>
      </c>
      <c r="C10" s="39">
        <f>C12+C13+C11+C14</f>
        <v>7088.2</v>
      </c>
      <c r="D10" s="24">
        <f t="shared" si="0"/>
        <v>1.2852816914177954</v>
      </c>
      <c r="E10" s="40">
        <f t="shared" si="1"/>
        <v>1573.2999999999993</v>
      </c>
    </row>
    <row r="11" spans="1:5" s="5" customFormat="1" ht="27" customHeight="1">
      <c r="A11" s="35" t="s">
        <v>33</v>
      </c>
      <c r="B11" s="37">
        <v>3227.8</v>
      </c>
      <c r="C11" s="37">
        <v>5452.4</v>
      </c>
      <c r="D11" s="23">
        <f t="shared" si="0"/>
        <v>1.689200074354049</v>
      </c>
      <c r="E11" s="41">
        <f>C11-B11</f>
        <v>2224.5999999999995</v>
      </c>
    </row>
    <row r="12" spans="1:5" s="5" customFormat="1" ht="26.25" customHeight="1">
      <c r="A12" s="35" t="s">
        <v>32</v>
      </c>
      <c r="B12" s="37">
        <v>1.5</v>
      </c>
      <c r="C12" s="37">
        <v>-146.9</v>
      </c>
      <c r="D12" s="23">
        <f t="shared" si="0"/>
        <v>-97.93333333333334</v>
      </c>
      <c r="E12" s="41">
        <f t="shared" si="1"/>
        <v>-148.4</v>
      </c>
    </row>
    <row r="13" spans="1:5" s="5" customFormat="1" ht="15">
      <c r="A13" s="35" t="s">
        <v>4</v>
      </c>
      <c r="B13" s="37">
        <v>1377</v>
      </c>
      <c r="C13" s="37">
        <v>1303.1</v>
      </c>
      <c r="D13" s="23">
        <f>IF(B13=0,"   ",C13/B13)</f>
        <v>0.9463326071169208</v>
      </c>
      <c r="E13" s="41">
        <f>C13-B13</f>
        <v>-73.90000000000009</v>
      </c>
    </row>
    <row r="14" spans="1:5" s="5" customFormat="1" ht="27" customHeight="1">
      <c r="A14" s="35" t="s">
        <v>34</v>
      </c>
      <c r="B14" s="37">
        <v>908.6</v>
      </c>
      <c r="C14" s="37">
        <v>479.6</v>
      </c>
      <c r="D14" s="23">
        <v>0</v>
      </c>
      <c r="E14" s="41">
        <f>C14-B14</f>
        <v>-429</v>
      </c>
    </row>
    <row r="15" spans="1:5" s="6" customFormat="1" ht="14.25" customHeight="1">
      <c r="A15" s="35" t="s">
        <v>17</v>
      </c>
      <c r="B15" s="39">
        <f>SUM(B16:B20)</f>
        <v>3082.8</v>
      </c>
      <c r="C15" s="39">
        <f>SUM(C16:C20)</f>
        <v>3346.5</v>
      </c>
      <c r="D15" s="24">
        <f t="shared" si="0"/>
        <v>1.0855391202802647</v>
      </c>
      <c r="E15" s="40">
        <f t="shared" si="1"/>
        <v>263.6999999999998</v>
      </c>
    </row>
    <row r="16" spans="1:5" s="5" customFormat="1" ht="15">
      <c r="A16" s="35" t="s">
        <v>18</v>
      </c>
      <c r="B16" s="37">
        <v>687.2</v>
      </c>
      <c r="C16" s="37">
        <v>773.6</v>
      </c>
      <c r="D16" s="23">
        <f t="shared" si="0"/>
        <v>1.1257275902211874</v>
      </c>
      <c r="E16" s="41">
        <f t="shared" si="1"/>
        <v>86.39999999999998</v>
      </c>
    </row>
    <row r="17" spans="1:5" s="6" customFormat="1" ht="15">
      <c r="A17" s="35" t="s">
        <v>27</v>
      </c>
      <c r="B17" s="37">
        <v>81.4</v>
      </c>
      <c r="C17" s="37">
        <v>40.9</v>
      </c>
      <c r="D17" s="23">
        <f t="shared" si="0"/>
        <v>0.5024570024570024</v>
      </c>
      <c r="E17" s="41">
        <f t="shared" si="1"/>
        <v>-40.50000000000001</v>
      </c>
    </row>
    <row r="18" spans="1:5" s="6" customFormat="1" ht="15">
      <c r="A18" s="35" t="s">
        <v>28</v>
      </c>
      <c r="B18" s="37">
        <v>220.3</v>
      </c>
      <c r="C18" s="37">
        <v>202</v>
      </c>
      <c r="D18" s="23">
        <f>IF(B18=0,"   ",C18/B18)</f>
        <v>0.9169314571039491</v>
      </c>
      <c r="E18" s="41">
        <f>C18-B18</f>
        <v>-18.30000000000001</v>
      </c>
    </row>
    <row r="19" spans="1:5" s="5" customFormat="1" ht="15">
      <c r="A19" s="35" t="s">
        <v>25</v>
      </c>
      <c r="B19" s="37">
        <v>1530.2</v>
      </c>
      <c r="C19" s="37">
        <v>2014.5</v>
      </c>
      <c r="D19" s="23">
        <f t="shared" si="0"/>
        <v>1.316494575872435</v>
      </c>
      <c r="E19" s="41">
        <f t="shared" si="1"/>
        <v>484.29999999999995</v>
      </c>
    </row>
    <row r="20" spans="1:5" s="5" customFormat="1" ht="15">
      <c r="A20" s="35" t="s">
        <v>26</v>
      </c>
      <c r="B20" s="37">
        <v>563.7</v>
      </c>
      <c r="C20" s="37">
        <v>315.5</v>
      </c>
      <c r="D20" s="23">
        <f>IF(B20=0,"   ",C20/B20)</f>
        <v>0.559694873159482</v>
      </c>
      <c r="E20" s="41">
        <f>C20-B20</f>
        <v>-248.20000000000005</v>
      </c>
    </row>
    <row r="21" spans="1:5" s="5" customFormat="1" ht="25.5">
      <c r="A21" s="35" t="s">
        <v>14</v>
      </c>
      <c r="B21" s="39">
        <f>B22+B23</f>
        <v>-1.8</v>
      </c>
      <c r="C21" s="39">
        <f>C22+C23</f>
        <v>-6.199999999999999</v>
      </c>
      <c r="D21" s="24">
        <f t="shared" si="0"/>
        <v>3.4444444444444438</v>
      </c>
      <c r="E21" s="40">
        <f t="shared" si="1"/>
        <v>-4.3999999999999995</v>
      </c>
    </row>
    <row r="22" spans="1:5" s="5" customFormat="1" ht="15">
      <c r="A22" s="35" t="s">
        <v>5</v>
      </c>
      <c r="B22" s="37">
        <v>0</v>
      </c>
      <c r="C22" s="37">
        <v>-6.6</v>
      </c>
      <c r="D22" s="23">
        <v>0</v>
      </c>
      <c r="E22" s="41">
        <f t="shared" si="1"/>
        <v>-6.6</v>
      </c>
    </row>
    <row r="23" spans="1:5" s="5" customFormat="1" ht="15">
      <c r="A23" s="35" t="s">
        <v>15</v>
      </c>
      <c r="B23" s="37">
        <v>-1.8</v>
      </c>
      <c r="C23" s="37">
        <v>0.4</v>
      </c>
      <c r="D23" s="23">
        <f t="shared" si="0"/>
        <v>-0.22222222222222224</v>
      </c>
      <c r="E23" s="41">
        <f t="shared" si="1"/>
        <v>2.2</v>
      </c>
    </row>
    <row r="24" spans="1:5" s="5" customFormat="1" ht="15">
      <c r="A24" s="35" t="s">
        <v>6</v>
      </c>
      <c r="B24" s="39">
        <v>1492.3</v>
      </c>
      <c r="C24" s="39">
        <v>1231.1</v>
      </c>
      <c r="D24" s="24">
        <f t="shared" si="0"/>
        <v>0.8249681699390202</v>
      </c>
      <c r="E24" s="41">
        <f t="shared" si="1"/>
        <v>-261.20000000000005</v>
      </c>
    </row>
    <row r="25" spans="1:5" s="5" customFormat="1" ht="16.5" customHeight="1">
      <c r="A25" s="35" t="s">
        <v>37</v>
      </c>
      <c r="B25" s="39">
        <v>0</v>
      </c>
      <c r="C25" s="39">
        <v>0</v>
      </c>
      <c r="D25" s="24" t="str">
        <f t="shared" si="0"/>
        <v>   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96232.9</v>
      </c>
      <c r="C26" s="39">
        <f>C6+C8+C10+C15+C21+C24+C25</f>
        <v>95581.1</v>
      </c>
      <c r="D26" s="24">
        <f t="shared" si="0"/>
        <v>0.9932268486141436</v>
      </c>
      <c r="E26" s="40">
        <f t="shared" si="1"/>
        <v>-651.7999999999884</v>
      </c>
    </row>
    <row r="27" spans="1:5" s="5" customFormat="1" ht="40.5" customHeight="1">
      <c r="A27" s="35" t="s">
        <v>29</v>
      </c>
      <c r="B27" s="39">
        <f>B28+B29+B30</f>
        <v>6231.400000000001</v>
      </c>
      <c r="C27" s="39">
        <f>C28+C29+C30</f>
        <v>5561.3</v>
      </c>
      <c r="D27" s="24">
        <f t="shared" si="0"/>
        <v>0.8924639727830022</v>
      </c>
      <c r="E27" s="40">
        <f t="shared" si="1"/>
        <v>-670.1000000000004</v>
      </c>
    </row>
    <row r="28" spans="1:5" s="5" customFormat="1" ht="15">
      <c r="A28" s="35" t="s">
        <v>16</v>
      </c>
      <c r="B28" s="37">
        <v>4462.1</v>
      </c>
      <c r="C28" s="37">
        <v>4102.5</v>
      </c>
      <c r="D28" s="23">
        <f t="shared" si="0"/>
        <v>0.9194101432061136</v>
      </c>
      <c r="E28" s="43">
        <f t="shared" si="1"/>
        <v>-359.60000000000036</v>
      </c>
    </row>
    <row r="29" spans="1:5" s="5" customFormat="1" ht="15" customHeight="1">
      <c r="A29" s="35" t="s">
        <v>24</v>
      </c>
      <c r="B29" s="38">
        <v>958.5</v>
      </c>
      <c r="C29" s="38">
        <v>655.6</v>
      </c>
      <c r="D29" s="23">
        <f t="shared" si="0"/>
        <v>0.6839853938445488</v>
      </c>
      <c r="E29" s="41">
        <f t="shared" si="1"/>
        <v>-302.9</v>
      </c>
    </row>
    <row r="30" spans="1:5" s="5" customFormat="1" ht="81.75" customHeight="1">
      <c r="A30" s="35" t="s">
        <v>38</v>
      </c>
      <c r="B30" s="38">
        <v>810.8</v>
      </c>
      <c r="C30" s="38">
        <v>803.2</v>
      </c>
      <c r="D30" s="23">
        <f t="shared" si="0"/>
        <v>0.9906265416872226</v>
      </c>
      <c r="E30" s="41">
        <f t="shared" si="1"/>
        <v>-7.599999999999909</v>
      </c>
    </row>
    <row r="31" spans="1:5" s="5" customFormat="1" ht="26.25" customHeight="1">
      <c r="A31" s="35" t="s">
        <v>7</v>
      </c>
      <c r="B31" s="39">
        <f>B32</f>
        <v>658.1</v>
      </c>
      <c r="C31" s="39">
        <f>C32</f>
        <v>33.3</v>
      </c>
      <c r="D31" s="24">
        <f t="shared" si="0"/>
        <v>0.0506002127336271</v>
      </c>
      <c r="E31" s="40">
        <f t="shared" si="1"/>
        <v>-624.8000000000001</v>
      </c>
    </row>
    <row r="32" spans="1:5" s="5" customFormat="1" ht="27.75" customHeight="1">
      <c r="A32" s="35" t="s">
        <v>8</v>
      </c>
      <c r="B32" s="37">
        <v>658.1</v>
      </c>
      <c r="C32" s="37">
        <v>33.3</v>
      </c>
      <c r="D32" s="23">
        <f t="shared" si="0"/>
        <v>0.0506002127336271</v>
      </c>
      <c r="E32" s="41">
        <f t="shared" si="1"/>
        <v>-624.8000000000001</v>
      </c>
    </row>
    <row r="33" spans="1:5" s="5" customFormat="1" ht="27.75" customHeight="1">
      <c r="A33" s="35" t="s">
        <v>30</v>
      </c>
      <c r="B33" s="39">
        <v>1259.9</v>
      </c>
      <c r="C33" s="39">
        <v>637.1</v>
      </c>
      <c r="D33" s="24">
        <f t="shared" si="0"/>
        <v>0.5056750535756805</v>
      </c>
      <c r="E33" s="40">
        <f t="shared" si="1"/>
        <v>-622.8000000000001</v>
      </c>
    </row>
    <row r="34" spans="1:5" s="5" customFormat="1" ht="27" customHeight="1">
      <c r="A34" s="35" t="s">
        <v>31</v>
      </c>
      <c r="B34" s="39">
        <f>B35+B36</f>
        <v>11775.7</v>
      </c>
      <c r="C34" s="39">
        <f>C35+C36</f>
        <v>10342.300000000001</v>
      </c>
      <c r="D34" s="24">
        <f t="shared" si="0"/>
        <v>0.878274752244028</v>
      </c>
      <c r="E34" s="40">
        <f t="shared" si="1"/>
        <v>-1433.3999999999996</v>
      </c>
    </row>
    <row r="35" spans="1:5" s="5" customFormat="1" ht="14.25" customHeight="1">
      <c r="A35" s="35" t="s">
        <v>42</v>
      </c>
      <c r="B35" s="42">
        <v>2387.6</v>
      </c>
      <c r="C35" s="42">
        <v>226.7</v>
      </c>
      <c r="D35" s="23">
        <f t="shared" si="0"/>
        <v>0.09494890266376277</v>
      </c>
      <c r="E35" s="41">
        <f t="shared" si="1"/>
        <v>-2160.9</v>
      </c>
    </row>
    <row r="36" spans="1:5" s="5" customFormat="1" ht="13.5" customHeight="1">
      <c r="A36" s="35" t="s">
        <v>43</v>
      </c>
      <c r="B36" s="37">
        <v>9388.1</v>
      </c>
      <c r="C36" s="37">
        <v>10115.6</v>
      </c>
      <c r="D36" s="23">
        <f t="shared" si="0"/>
        <v>1.0774917182390473</v>
      </c>
      <c r="E36" s="41">
        <f t="shared" si="1"/>
        <v>727.5</v>
      </c>
    </row>
    <row r="37" spans="1:5" s="5" customFormat="1" ht="14.25">
      <c r="A37" s="35" t="s">
        <v>9</v>
      </c>
      <c r="B37" s="39">
        <v>777</v>
      </c>
      <c r="C37" s="39">
        <v>772.8</v>
      </c>
      <c r="D37" s="24">
        <f t="shared" si="0"/>
        <v>0.9945945945945945</v>
      </c>
      <c r="E37" s="40">
        <f t="shared" si="1"/>
        <v>-4.2000000000000455</v>
      </c>
    </row>
    <row r="38" spans="1:5" s="5" customFormat="1" ht="14.25">
      <c r="A38" s="35" t="s">
        <v>10</v>
      </c>
      <c r="B38" s="39">
        <f>B39+B40</f>
        <v>998.7</v>
      </c>
      <c r="C38" s="39">
        <f>C39+C40</f>
        <v>635.6</v>
      </c>
      <c r="D38" s="24">
        <f t="shared" si="0"/>
        <v>0.6364273555622308</v>
      </c>
      <c r="E38" s="40">
        <f t="shared" si="1"/>
        <v>-363.1</v>
      </c>
    </row>
    <row r="39" spans="1:5" s="7" customFormat="1" ht="15" customHeight="1">
      <c r="A39" s="35" t="s">
        <v>13</v>
      </c>
      <c r="B39" s="44">
        <v>-3.8</v>
      </c>
      <c r="C39" s="44">
        <v>0</v>
      </c>
      <c r="D39" s="23">
        <f t="shared" si="0"/>
        <v>0</v>
      </c>
      <c r="E39" s="41">
        <f t="shared" si="1"/>
        <v>3.8</v>
      </c>
    </row>
    <row r="40" spans="1:5" s="7" customFormat="1" ht="15" customHeight="1">
      <c r="A40" s="35" t="s">
        <v>36</v>
      </c>
      <c r="B40" s="44">
        <v>1002.5</v>
      </c>
      <c r="C40" s="44">
        <v>635.6</v>
      </c>
      <c r="D40" s="23">
        <v>0</v>
      </c>
      <c r="E40" s="41">
        <f>C40-B40</f>
        <v>-366.9</v>
      </c>
    </row>
    <row r="41" spans="1:5" s="7" customFormat="1" ht="15" customHeight="1">
      <c r="A41" s="45" t="s">
        <v>20</v>
      </c>
      <c r="B41" s="39">
        <f>B27+B31+B33+B34+B37+B38</f>
        <v>21700.800000000003</v>
      </c>
      <c r="C41" s="39">
        <f>C27+C31+C33+C34+C37+C38</f>
        <v>17982.399999999998</v>
      </c>
      <c r="D41" s="24">
        <f t="shared" si="0"/>
        <v>0.8286514782865145</v>
      </c>
      <c r="E41" s="40">
        <f t="shared" si="1"/>
        <v>-3718.400000000005</v>
      </c>
    </row>
    <row r="42" spans="1:5" s="7" customFormat="1" ht="15" thickBot="1">
      <c r="A42" s="49" t="s">
        <v>3</v>
      </c>
      <c r="B42" s="46">
        <f>B26+B41</f>
        <v>117933.7</v>
      </c>
      <c r="C42" s="46">
        <f>C26+C41</f>
        <v>113563.5</v>
      </c>
      <c r="D42" s="47">
        <f t="shared" si="0"/>
        <v>0.9629435860996476</v>
      </c>
      <c r="E42" s="48">
        <f t="shared" si="1"/>
        <v>-4370.199999999997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26.25" customHeight="1">
      <c r="A44" s="56" t="s">
        <v>44</v>
      </c>
      <c r="B44" s="56"/>
      <c r="C44" s="28"/>
      <c r="D44" s="29"/>
      <c r="E44" s="33"/>
    </row>
    <row r="45" spans="1:5" s="7" customFormat="1" ht="15" customHeight="1">
      <c r="A45" s="34" t="s">
        <v>45</v>
      </c>
      <c r="B45" s="28"/>
      <c r="C45" s="55" t="s">
        <v>35</v>
      </c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3">
    <mergeCell ref="A1:E1"/>
    <mergeCell ref="C45:D45"/>
    <mergeCell ref="A44:B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2023-08-02T11:08:17Z</cp:lastPrinted>
  <dcterms:created xsi:type="dcterms:W3CDTF">2001-03-21T05:21:19Z</dcterms:created>
  <dcterms:modified xsi:type="dcterms:W3CDTF">2023-10-24T13:55:12Z</dcterms:modified>
  <cp:category/>
  <cp:version/>
  <cp:contentType/>
  <cp:contentStatus/>
</cp:coreProperties>
</file>