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6" sheetId="1" r:id="rId1"/>
  </sheets>
  <definedNames>
    <definedName name="_xlnm.Print_Titles" localSheetId="0">'стр.1_6'!$6:$8</definedName>
    <definedName name="_xlnm.Print_Area" localSheetId="0">'стр.1_6'!$A$1:$L$205</definedName>
  </definedNames>
  <calcPr fullCalcOnLoad="1"/>
</workbook>
</file>

<file path=xl/sharedStrings.xml><?xml version="1.0" encoding="utf-8"?>
<sst xmlns="http://schemas.openxmlformats.org/spreadsheetml/2006/main" count="573" uniqueCount="407">
  <si>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</si>
  <si>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</si>
  <si>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</si>
  <si>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</si>
  <si>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</si>
  <si>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</si>
  <si>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</si>
  <si>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</si>
  <si>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</si>
  <si>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</si>
  <si>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</si>
  <si>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</si>
  <si>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</si>
  <si>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</si>
  <si>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</si>
  <si>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</si>
  <si>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</si>
  <si>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</si>
  <si>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</si>
  <si>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</si>
  <si>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</si>
  <si>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</si>
  <si>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</si>
  <si>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</si>
  <si>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</si>
  <si>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</si>
  <si>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</si>
  <si>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</si>
  <si>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</si>
  <si>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</si>
  <si>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</si>
  <si>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</si>
  <si>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</si>
  <si>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</si>
  <si>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</si>
  <si>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</si>
  <si>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</si>
  <si>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</si>
  <si>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</si>
  <si>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</si>
  <si>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</si>
  <si>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</si>
  <si>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</si>
  <si>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</si>
  <si>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</si>
  <si>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</si>
  <si>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</si>
  <si>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</si>
  <si>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</si>
  <si>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</si>
  <si>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</si>
  <si>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</si>
  <si>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</si>
  <si>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</si>
  <si>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</si>
  <si>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</si>
  <si>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</si>
  <si>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</si>
  <si>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</si>
  <si>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</si>
  <si>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</si>
  <si>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</si>
  <si>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</si>
  <si>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</si>
  <si>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</si>
  <si>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</si>
  <si>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</si>
  <si>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</si>
  <si>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</si>
  <si>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</si>
  <si>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</si>
  <si>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</si>
  <si>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</si>
  <si>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</si>
  <si>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</si>
  <si>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</si>
  <si>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</si>
  <si>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</si>
  <si>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</si>
  <si>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</si>
  <si>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</si>
  <si>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</si>
  <si>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</si>
  <si>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</si>
  <si>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</si>
  <si>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</si>
  <si>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</si>
  <si>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</si>
  <si>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</si>
  <si>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</si>
  <si>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</si>
  <si>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</si>
  <si>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</si>
  <si>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</si>
  <si>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</si>
  <si>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</si>
  <si>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</si>
  <si>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</si>
  <si>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</si>
  <si>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</si>
  <si>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</si>
  <si>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</si>
  <si>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</si>
  <si>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</si>
  <si>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</si>
  <si>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</si>
  <si>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</si>
  <si>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</si>
  <si>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</si>
  <si>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</si>
  <si>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</si>
  <si>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</si>
  <si>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</si>
  <si>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</si>
  <si>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</si>
  <si>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</si>
  <si>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</si>
  <si>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</si>
  <si>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</si>
  <si>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</si>
  <si>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</si>
  <si>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</si>
  <si>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</si>
  <si>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</si>
  <si>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</si>
  <si>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</si>
  <si>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</si>
  <si>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</si>
  <si>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</si>
  <si>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</si>
  <si>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</si>
  <si>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</si>
  <si>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</si>
  <si>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</si>
  <si>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</si>
  <si>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</si>
  <si>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</si>
  <si>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</si>
  <si>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</si>
  <si>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</si>
  <si>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</si>
  <si>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</si>
  <si>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</si>
  <si>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</si>
  <si>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</si>
  <si>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</si>
  <si>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</si>
  <si>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</si>
  <si>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</si>
  <si>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</si>
  <si>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</si>
  <si>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</si>
  <si>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</si>
  <si>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</si>
  <si>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</si>
  <si>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</si>
  <si>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</si>
  <si>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</si>
  <si>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</si>
  <si>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</si>
  <si>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</si>
  <si>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</si>
  <si>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</si>
  <si>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</si>
  <si>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</si>
  <si>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</si>
  <si>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</si>
  <si>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</si>
  <si>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</si>
  <si>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</si>
  <si>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</si>
  <si>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</si>
  <si>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</si>
  <si>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</si>
  <si>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</si>
  <si>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</si>
  <si>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</si>
  <si>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</si>
  <si>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</si>
  <si>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</si>
  <si>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</si>
  <si>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</si>
  <si>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</si>
  <si>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</si>
  <si>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</si>
  <si>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</si>
  <si>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</si>
  <si>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</si>
  <si>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</si>
  <si>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</si>
  <si>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</si>
  <si>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</si>
  <si>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</si>
  <si>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</si>
  <si>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</si>
  <si>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</si>
  <si>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</si>
  <si>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</si>
  <si>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</si>
  <si>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</si>
  <si>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</si>
  <si>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</si>
  <si>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</si>
  <si>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</si>
  <si>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</si>
  <si>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</si>
  <si>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</si>
  <si>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</si>
  <si>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</si>
  <si>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</si>
  <si>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</si>
  <si>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</si>
  <si>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</si>
  <si>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</si>
  <si>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</si>
  <si>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</si>
  <si>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</si>
  <si>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</si>
  <si>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</si>
  <si>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</si>
  <si>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</si>
  <si>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</si>
  <si>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</si>
  <si>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</si>
  <si>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</si>
  <si>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</si>
  <si>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</si>
  <si>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</si>
  <si>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</si>
  <si>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</si>
  <si>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</si>
  <si>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</si>
  <si>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</si>
  <si>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</si>
  <si>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</si>
  <si>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</si>
  <si>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</si>
  <si>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</si>
  <si>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</si>
  <si>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</si>
  <si>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</si>
  <si>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</si>
  <si>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</si>
  <si>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</si>
  <si>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</si>
  <si>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</si>
  <si>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</si>
  <si>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</si>
  <si>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</si>
  <si>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</si>
  <si>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</si>
  <si>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</si>
  <si>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</si>
  <si>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</si>
  <si>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</si>
  <si>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</si>
  <si>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</si>
  <si>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</si>
  <si>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</si>
  <si>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</si>
  <si>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</si>
  <si>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</si>
  <si>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</si>
  <si>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</si>
  <si>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</si>
  <si>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</si>
  <si>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</si>
  <si>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</si>
  <si>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</si>
  <si>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</si>
  <si>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</si>
  <si>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</si>
  <si>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</si>
  <si>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</si>
  <si>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</si>
  <si>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</si>
  <si>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</si>
  <si>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</si>
  <si>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</si>
  <si>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</si>
  <si>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</si>
  <si>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</si>
  <si>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</si>
  <si>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</si>
  <si>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</si>
  <si>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</si>
  <si>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</si>
  <si>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</si>
  <si>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Название субъекта Российской Федерации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</si>
  <si>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</si>
  <si>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</si>
  <si>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</si>
  <si>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</si>
  <si>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</si>
  <si>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</si>
  <si>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</si>
  <si>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</si>
  <si>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</si>
  <si>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</si>
  <si>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</si>
  <si>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</si>
  <si>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</si>
  <si>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</si>
  <si>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</si>
  <si>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</si>
  <si>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</si>
  <si>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</si>
  <si>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</si>
  <si>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</si>
  <si>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 xml:space="preserve"> 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</si>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</sst>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53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8"/>
      <name val="Times New Roman"/>
      <family val="1"/>
    </font>
    <font>
      <b/>
      <sz val="6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theme="1"/>
      <name val="Times New Roman"/>
      <family val="1"/>
    </font>
    <font>
      <b/>
      <sz val="6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2"/>
    </xf>
    <xf numFmtId="0" fontId="7" fillId="0" borderId="11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7" fillId="7" borderId="10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9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tabSelected="1" view="pageBreakPreview" zoomScale="115" zoomScaleNormal="200" zoomScaleSheetLayoutView="115" zoomScalePageLayoutView="0" workbookViewId="0" topLeftCell="A1">
      <selection activeCell="N22" sqref="N22"/>
    </sheetView>
  </sheetViews>
  <sheetFormatPr defaultColWidth="9.00390625" defaultRowHeight="12.75"/>
  <cols>
    <col min="1" max="1" width="5.375" style="29" bestFit="1" customWidth="1"/>
    <col min="2" max="2" width="35.125" style="22" customWidth="1"/>
    <col min="3" max="3" width="18.875" style="22" customWidth="1"/>
    <col min="4" max="4" width="5.125" style="22" bestFit="1" customWidth="1"/>
    <col min="5" max="5" width="5.75390625" style="22" customWidth="1"/>
    <col min="6" max="6" width="6.75390625" style="22" customWidth="1"/>
    <col min="7" max="7" width="9.75390625" style="22" customWidth="1"/>
    <col min="8" max="8" width="6.375" style="22" bestFit="1" customWidth="1"/>
    <col min="9" max="9" width="9.75390625" style="22" customWidth="1"/>
    <col min="10" max="10" width="6.375" style="22" bestFit="1" customWidth="1"/>
    <col min="11" max="11" width="9.75390625" style="22" customWidth="1"/>
    <col min="12" max="12" width="6.375" style="22" bestFit="1" customWidth="1"/>
    <col min="13" max="16384" width="9.125" style="22" customWidth="1"/>
  </cols>
  <sheetData>
    <row r="1" s="3" customFormat="1" ht="6" customHeight="1">
      <c r="A1" s="24"/>
    </row>
    <row r="2" spans="1:12" s="4" customFormat="1" ht="24.75" customHeight="1">
      <c r="A2" s="49" t="s">
        <v>287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6" customFormat="1" ht="6" customHeight="1">
      <c r="A3" s="2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7" customFormat="1" ht="8.25" customHeight="1">
      <c r="A4" s="51" t="s">
        <v>288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="3" customFormat="1" ht="6" customHeight="1">
      <c r="A5" s="24"/>
    </row>
    <row r="6" spans="1:12" s="2" customFormat="1" ht="21" customHeight="1">
      <c r="A6" s="26"/>
      <c r="B6" s="9"/>
      <c r="C6" s="9"/>
      <c r="D6" s="10" t="s">
        <v>2</v>
      </c>
      <c r="E6" s="10" t="s">
        <v>2</v>
      </c>
      <c r="F6" s="11" t="s">
        <v>3</v>
      </c>
      <c r="G6" s="52" t="s">
        <v>7</v>
      </c>
      <c r="H6" s="52"/>
      <c r="I6" s="52"/>
      <c r="J6" s="52"/>
      <c r="K6" s="52"/>
      <c r="L6" s="52"/>
    </row>
    <row r="7" spans="1:12" s="2" customFormat="1" ht="10.5">
      <c r="A7" s="27"/>
      <c r="B7" s="12" t="s">
        <v>0</v>
      </c>
      <c r="C7" s="12" t="s">
        <v>1</v>
      </c>
      <c r="D7" s="42">
        <v>2020</v>
      </c>
      <c r="E7" s="42">
        <v>2021</v>
      </c>
      <c r="F7" s="42">
        <v>2022</v>
      </c>
      <c r="G7" s="52">
        <v>2023</v>
      </c>
      <c r="H7" s="52"/>
      <c r="I7" s="52">
        <v>2024</v>
      </c>
      <c r="J7" s="52"/>
      <c r="K7" s="52">
        <v>2025</v>
      </c>
      <c r="L7" s="52"/>
    </row>
    <row r="8" spans="1:12" s="2" customFormat="1" ht="12" customHeight="1">
      <c r="A8" s="27"/>
      <c r="B8" s="12"/>
      <c r="C8" s="12"/>
      <c r="D8" s="43"/>
      <c r="E8" s="43"/>
      <c r="F8" s="53"/>
      <c r="G8" s="10" t="s">
        <v>4</v>
      </c>
      <c r="H8" s="33" t="s">
        <v>308</v>
      </c>
      <c r="I8" s="10" t="s">
        <v>4</v>
      </c>
      <c r="J8" s="33" t="s">
        <v>308</v>
      </c>
      <c r="K8" s="10" t="s">
        <v>4</v>
      </c>
      <c r="L8" s="33" t="s">
        <v>308</v>
      </c>
    </row>
    <row r="9" spans="1:12" s="2" customFormat="1" ht="12" customHeight="1">
      <c r="A9" s="28"/>
      <c r="B9" s="13"/>
      <c r="C9" s="13"/>
      <c r="D9" s="44"/>
      <c r="E9" s="44"/>
      <c r="F9" s="54"/>
      <c r="G9" s="10" t="s">
        <v>5</v>
      </c>
      <c r="H9" s="33" t="s">
        <v>6</v>
      </c>
      <c r="I9" s="10" t="s">
        <v>5</v>
      </c>
      <c r="J9" s="33" t="s">
        <v>6</v>
      </c>
      <c r="K9" s="10" t="s">
        <v>5</v>
      </c>
      <c r="L9" s="33" t="s">
        <v>6</v>
      </c>
    </row>
    <row r="10" spans="1:12" s="2" customFormat="1" ht="10.5">
      <c r="A10" s="34"/>
      <c r="B10" s="35" t="s">
        <v>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s="2" customFormat="1" ht="10.5">
      <c r="A11" s="23" t="s">
        <v>9</v>
      </c>
      <c r="B11" s="14" t="s">
        <v>10</v>
      </c>
      <c r="C11" s="10" t="s">
        <v>51</v>
      </c>
      <c r="D11" s="10">
        <v>31.874</v>
      </c>
      <c r="E11" s="10">
        <v>31.503</v>
      </c>
      <c r="F11" s="10">
        <v>31.1</v>
      </c>
      <c r="G11" s="10">
        <v>30.684</v>
      </c>
      <c r="H11" s="10">
        <v>30.8</v>
      </c>
      <c r="I11" s="10">
        <v>30.684</v>
      </c>
      <c r="J11" s="10">
        <v>30.8</v>
      </c>
      <c r="K11" s="10">
        <v>30.684</v>
      </c>
      <c r="L11" s="10">
        <v>30.8</v>
      </c>
    </row>
    <row r="12" spans="1:12" s="2" customFormat="1" ht="10.5">
      <c r="A12" s="23" t="s">
        <v>11</v>
      </c>
      <c r="B12" s="14" t="s">
        <v>12</v>
      </c>
      <c r="C12" s="10" t="s">
        <v>51</v>
      </c>
      <c r="D12" s="10">
        <v>31.641</v>
      </c>
      <c r="E12" s="10">
        <v>31.366</v>
      </c>
      <c r="F12" s="10">
        <v>30.834</v>
      </c>
      <c r="G12" s="10">
        <v>30.534</v>
      </c>
      <c r="H12" s="10">
        <v>30.834</v>
      </c>
      <c r="I12" s="10">
        <v>30.534</v>
      </c>
      <c r="J12" s="10">
        <v>30.834</v>
      </c>
      <c r="K12" s="10">
        <v>30.534</v>
      </c>
      <c r="L12" s="10">
        <v>30.834</v>
      </c>
    </row>
    <row r="13" spans="1:12" s="16" customFormat="1" ht="21">
      <c r="A13" s="23" t="s">
        <v>13</v>
      </c>
      <c r="B13" s="15" t="s">
        <v>43</v>
      </c>
      <c r="C13" s="10" t="s">
        <v>51</v>
      </c>
      <c r="D13" s="10">
        <v>17.329</v>
      </c>
      <c r="E13" s="39">
        <v>17</v>
      </c>
      <c r="F13" s="39">
        <v>17.1</v>
      </c>
      <c r="G13" s="10"/>
      <c r="H13" s="10"/>
      <c r="I13" s="10"/>
      <c r="J13" s="10"/>
      <c r="K13" s="10"/>
      <c r="L13" s="10"/>
    </row>
    <row r="14" spans="1:12" s="2" customFormat="1" ht="21">
      <c r="A14" s="23" t="s">
        <v>14</v>
      </c>
      <c r="B14" s="15" t="s">
        <v>54</v>
      </c>
      <c r="C14" s="10" t="s">
        <v>51</v>
      </c>
      <c r="D14" s="10">
        <v>8.697</v>
      </c>
      <c r="E14" s="10">
        <v>8.838</v>
      </c>
      <c r="F14" s="10"/>
      <c r="G14" s="10"/>
      <c r="H14" s="10" t="s">
        <v>309</v>
      </c>
      <c r="I14" s="10"/>
      <c r="J14" s="10"/>
      <c r="K14" s="10"/>
      <c r="L14" s="10"/>
    </row>
    <row r="15" spans="1:12" s="2" customFormat="1" ht="10.5">
      <c r="A15" s="23" t="s">
        <v>15</v>
      </c>
      <c r="B15" s="14" t="s">
        <v>60</v>
      </c>
      <c r="C15" s="10" t="s">
        <v>52</v>
      </c>
      <c r="D15" s="10">
        <v>71</v>
      </c>
      <c r="E15" s="10">
        <v>71</v>
      </c>
      <c r="F15" s="10">
        <v>71</v>
      </c>
      <c r="G15" s="10">
        <v>71</v>
      </c>
      <c r="H15" s="10">
        <v>71</v>
      </c>
      <c r="I15" s="10">
        <v>71</v>
      </c>
      <c r="J15" s="10">
        <v>71</v>
      </c>
      <c r="K15" s="10">
        <v>71</v>
      </c>
      <c r="L15" s="10">
        <v>71</v>
      </c>
    </row>
    <row r="16" spans="1:12" s="2" customFormat="1" ht="21">
      <c r="A16" s="23" t="s">
        <v>16</v>
      </c>
      <c r="B16" s="14" t="s">
        <v>17</v>
      </c>
      <c r="C16" s="11" t="s">
        <v>53</v>
      </c>
      <c r="D16" s="10">
        <v>7.7</v>
      </c>
      <c r="E16" s="10">
        <v>7</v>
      </c>
      <c r="F16" s="10">
        <v>7.5</v>
      </c>
      <c r="G16" s="10">
        <v>7.5</v>
      </c>
      <c r="H16" s="10">
        <v>7.7</v>
      </c>
      <c r="I16" s="10">
        <v>7.5</v>
      </c>
      <c r="J16" s="10">
        <v>7.7</v>
      </c>
      <c r="K16" s="10">
        <v>7.5</v>
      </c>
      <c r="L16" s="10">
        <v>7.7</v>
      </c>
    </row>
    <row r="17" spans="1:12" s="2" customFormat="1" ht="10.5">
      <c r="A17" s="23" t="s">
        <v>18</v>
      </c>
      <c r="B17" s="14" t="s">
        <v>19</v>
      </c>
      <c r="C17" s="10" t="s">
        <v>55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s="2" customFormat="1" ht="21">
      <c r="A18" s="23" t="s">
        <v>20</v>
      </c>
      <c r="B18" s="14" t="s">
        <v>21</v>
      </c>
      <c r="C18" s="11" t="s">
        <v>56</v>
      </c>
      <c r="D18" s="10">
        <v>18.4</v>
      </c>
      <c r="E18" s="10">
        <v>18.7</v>
      </c>
      <c r="F18" s="10">
        <v>18.7</v>
      </c>
      <c r="G18" s="10">
        <v>18.8</v>
      </c>
      <c r="H18" s="10">
        <v>18.7</v>
      </c>
      <c r="I18" s="10">
        <v>18.7</v>
      </c>
      <c r="J18" s="10">
        <v>18.5</v>
      </c>
      <c r="K18" s="10">
        <v>18.7</v>
      </c>
      <c r="L18" s="10">
        <v>18.5</v>
      </c>
    </row>
    <row r="19" spans="1:12" s="2" customFormat="1" ht="10.5">
      <c r="A19" s="23" t="s">
        <v>22</v>
      </c>
      <c r="B19" s="14" t="s">
        <v>23</v>
      </c>
      <c r="C19" s="10" t="s">
        <v>57</v>
      </c>
      <c r="D19" s="10">
        <v>-10.7</v>
      </c>
      <c r="E19" s="10">
        <v>-11.7</v>
      </c>
      <c r="F19" s="10">
        <v>-10.7</v>
      </c>
      <c r="G19" s="10">
        <v>-11.2</v>
      </c>
      <c r="H19" s="10">
        <v>-10.5</v>
      </c>
      <c r="I19" s="10">
        <v>-10.8</v>
      </c>
      <c r="J19" s="10">
        <v>-10.1</v>
      </c>
      <c r="K19" s="10">
        <v>-10.8</v>
      </c>
      <c r="L19" s="10">
        <v>-10.1</v>
      </c>
    </row>
    <row r="20" spans="1:12" s="2" customFormat="1" ht="10.5">
      <c r="A20" s="23" t="s">
        <v>24</v>
      </c>
      <c r="B20" s="14" t="s">
        <v>25</v>
      </c>
      <c r="C20" s="10" t="s">
        <v>51</v>
      </c>
      <c r="D20" s="10">
        <v>0.066</v>
      </c>
      <c r="E20" s="10">
        <v>-0.169</v>
      </c>
      <c r="F20" s="10">
        <v>-0.36</v>
      </c>
      <c r="G20" s="10"/>
      <c r="H20" s="10"/>
      <c r="I20" s="10"/>
      <c r="J20" s="10"/>
      <c r="K20" s="10"/>
      <c r="L20" s="10"/>
    </row>
    <row r="21" spans="1:12" s="2" customFormat="1" ht="10.5">
      <c r="A21" s="34"/>
      <c r="B21" s="35" t="s">
        <v>26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s="2" customFormat="1" ht="10.5">
      <c r="A22" s="23" t="s">
        <v>27</v>
      </c>
      <c r="B22" s="14" t="s">
        <v>26</v>
      </c>
      <c r="C22" s="10" t="s">
        <v>291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 s="2" customFormat="1" ht="10.5">
      <c r="A23" s="23" t="s">
        <v>28</v>
      </c>
      <c r="B23" s="14" t="s">
        <v>29</v>
      </c>
      <c r="C23" s="10" t="s">
        <v>58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 s="2" customFormat="1" ht="10.5">
      <c r="A24" s="23" t="s">
        <v>30</v>
      </c>
      <c r="B24" s="14" t="s">
        <v>31</v>
      </c>
      <c r="C24" s="10" t="s">
        <v>58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 s="2" customFormat="1" ht="10.5">
      <c r="A25" s="34"/>
      <c r="B25" s="35" t="s">
        <v>32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2" s="2" customFormat="1" ht="21">
      <c r="A26" s="23" t="s">
        <v>33</v>
      </c>
      <c r="B26" s="15" t="s">
        <v>34</v>
      </c>
      <c r="C26" s="10" t="s">
        <v>291</v>
      </c>
      <c r="D26" s="10">
        <v>4937.2</v>
      </c>
      <c r="E26" s="10">
        <v>5416.6</v>
      </c>
      <c r="F26" s="10">
        <v>4529.9</v>
      </c>
      <c r="G26" s="40">
        <f>F26*100.8%</f>
        <v>4566.1392</v>
      </c>
      <c r="H26" s="40">
        <f>F26*102.3%</f>
        <v>4634.087699999999</v>
      </c>
      <c r="I26" s="40">
        <f>G26*101.3%</f>
        <v>4625.499009599999</v>
      </c>
      <c r="J26" s="40">
        <f>H26*102.6%</f>
        <v>4754.573980199999</v>
      </c>
      <c r="K26" s="40">
        <f>I26*103.1%</f>
        <v>4768.889478897599</v>
      </c>
      <c r="L26" s="40">
        <f>J26*104.6%</f>
        <v>4973.2843832891995</v>
      </c>
    </row>
    <row r="27" spans="1:12" s="2" customFormat="1" ht="21">
      <c r="A27" s="23" t="s">
        <v>35</v>
      </c>
      <c r="B27" s="14" t="s">
        <v>36</v>
      </c>
      <c r="C27" s="11" t="s">
        <v>59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 s="2" customFormat="1" ht="10.5" customHeight="1">
      <c r="A28" s="23"/>
      <c r="B28" s="17" t="s">
        <v>37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s="2" customFormat="1" ht="21">
      <c r="A29" s="23" t="s">
        <v>38</v>
      </c>
      <c r="B29" s="18" t="s">
        <v>110</v>
      </c>
      <c r="C29" s="11" t="s">
        <v>59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1:12" s="2" customFormat="1" ht="21">
      <c r="A30" s="23" t="s">
        <v>39</v>
      </c>
      <c r="B30" s="14" t="s">
        <v>40</v>
      </c>
      <c r="C30" s="11" t="s">
        <v>59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 s="2" customFormat="1" ht="21">
      <c r="A31" s="23" t="s">
        <v>41</v>
      </c>
      <c r="B31" s="14" t="s">
        <v>42</v>
      </c>
      <c r="C31" s="11" t="s">
        <v>59</v>
      </c>
      <c r="D31" s="10"/>
      <c r="E31" s="10"/>
      <c r="F31" s="10"/>
      <c r="G31" s="10"/>
      <c r="H31" s="10"/>
      <c r="I31" s="10"/>
      <c r="J31" s="10"/>
      <c r="K31" s="10"/>
      <c r="L31" s="10"/>
    </row>
    <row r="32" spans="1:12" s="2" customFormat="1" ht="21">
      <c r="A32" s="23" t="s">
        <v>44</v>
      </c>
      <c r="B32" s="14" t="s">
        <v>47</v>
      </c>
      <c r="C32" s="11" t="s">
        <v>59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 s="2" customFormat="1" ht="21">
      <c r="A33" s="23" t="s">
        <v>45</v>
      </c>
      <c r="B33" s="14" t="s">
        <v>48</v>
      </c>
      <c r="C33" s="11" t="s">
        <v>59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 s="2" customFormat="1" ht="21">
      <c r="A34" s="23" t="s">
        <v>46</v>
      </c>
      <c r="B34" s="15" t="s">
        <v>49</v>
      </c>
      <c r="C34" s="11" t="s">
        <v>59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 s="2" customFormat="1" ht="21">
      <c r="A35" s="23" t="s">
        <v>50</v>
      </c>
      <c r="B35" s="18" t="s">
        <v>111</v>
      </c>
      <c r="C35" s="11" t="s">
        <v>59</v>
      </c>
      <c r="D35" s="10">
        <v>109</v>
      </c>
      <c r="E35" s="10">
        <v>106.2</v>
      </c>
      <c r="F35" s="10">
        <v>69.2</v>
      </c>
      <c r="G35" s="10">
        <v>100.1</v>
      </c>
      <c r="H35" s="10">
        <v>100.7</v>
      </c>
      <c r="I35" s="10">
        <v>100.4</v>
      </c>
      <c r="J35" s="10">
        <v>101.9</v>
      </c>
      <c r="K35" s="10">
        <v>100.4</v>
      </c>
      <c r="L35" s="10">
        <v>101.9</v>
      </c>
    </row>
    <row r="36" spans="1:12" s="2" customFormat="1" ht="21">
      <c r="A36" s="23" t="s">
        <v>61</v>
      </c>
      <c r="B36" s="14" t="s">
        <v>62</v>
      </c>
      <c r="C36" s="11" t="s">
        <v>59</v>
      </c>
      <c r="D36" s="10">
        <v>75.1</v>
      </c>
      <c r="E36" s="10">
        <v>220</v>
      </c>
      <c r="F36" s="10">
        <v>114.9</v>
      </c>
      <c r="G36" s="10">
        <v>101.4</v>
      </c>
      <c r="H36" s="10">
        <v>101.7</v>
      </c>
      <c r="I36" s="10">
        <v>100.3</v>
      </c>
      <c r="J36" s="10">
        <v>100.4</v>
      </c>
      <c r="K36" s="10">
        <v>102.6</v>
      </c>
      <c r="L36" s="10">
        <v>103.9</v>
      </c>
    </row>
    <row r="37" spans="1:12" s="2" customFormat="1" ht="21">
      <c r="A37" s="23" t="s">
        <v>63</v>
      </c>
      <c r="B37" s="14" t="s">
        <v>64</v>
      </c>
      <c r="C37" s="11" t="s">
        <v>59</v>
      </c>
      <c r="D37" s="10">
        <v>101.3</v>
      </c>
      <c r="E37" s="10">
        <v>101.6</v>
      </c>
      <c r="F37" s="10">
        <v>101.7</v>
      </c>
      <c r="G37" s="10">
        <v>101.5</v>
      </c>
      <c r="H37" s="10">
        <v>101.8</v>
      </c>
      <c r="I37" s="10">
        <v>101.5</v>
      </c>
      <c r="J37" s="10">
        <v>101.8</v>
      </c>
      <c r="K37" s="10">
        <v>101.5</v>
      </c>
      <c r="L37" s="10">
        <v>101.8</v>
      </c>
    </row>
    <row r="38" spans="1:12" s="2" customFormat="1" ht="21">
      <c r="A38" s="23" t="s">
        <v>65</v>
      </c>
      <c r="B38" s="14" t="s">
        <v>66</v>
      </c>
      <c r="C38" s="11" t="s">
        <v>59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 s="2" customFormat="1" ht="21">
      <c r="A39" s="23" t="s">
        <v>67</v>
      </c>
      <c r="B39" s="14" t="s">
        <v>68</v>
      </c>
      <c r="C39" s="11" t="s">
        <v>59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 s="2" customFormat="1" ht="21">
      <c r="A40" s="23" t="s">
        <v>69</v>
      </c>
      <c r="B40" s="14" t="s">
        <v>70</v>
      </c>
      <c r="C40" s="11" t="s">
        <v>59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12" s="2" customFormat="1" ht="21">
      <c r="A41" s="23" t="s">
        <v>71</v>
      </c>
      <c r="B41" s="14" t="s">
        <v>72</v>
      </c>
      <c r="C41" s="11" t="s">
        <v>59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 s="2" customFormat="1" ht="31.5">
      <c r="A42" s="23" t="s">
        <v>73</v>
      </c>
      <c r="B42" s="15" t="s">
        <v>74</v>
      </c>
      <c r="C42" s="11" t="s">
        <v>59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 s="2" customFormat="1" ht="21">
      <c r="A43" s="23" t="s">
        <v>75</v>
      </c>
      <c r="B43" s="14" t="s">
        <v>76</v>
      </c>
      <c r="C43" s="11" t="s">
        <v>59</v>
      </c>
      <c r="D43" s="10"/>
      <c r="E43" s="10"/>
      <c r="F43" s="10"/>
      <c r="G43" s="10"/>
      <c r="H43" s="10"/>
      <c r="I43" s="10"/>
      <c r="J43" s="10"/>
      <c r="K43" s="10"/>
      <c r="L43" s="10"/>
    </row>
    <row r="44" spans="1:12" s="2" customFormat="1" ht="21">
      <c r="A44" s="23" t="s">
        <v>77</v>
      </c>
      <c r="B44" s="15" t="s">
        <v>78</v>
      </c>
      <c r="C44" s="11" t="s">
        <v>59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2" s="2" customFormat="1" ht="21">
      <c r="A45" s="23" t="s">
        <v>79</v>
      </c>
      <c r="B45" s="14" t="s">
        <v>80</v>
      </c>
      <c r="C45" s="11" t="s">
        <v>59</v>
      </c>
      <c r="D45" s="10"/>
      <c r="E45" s="10"/>
      <c r="F45" s="10"/>
      <c r="G45" s="10"/>
      <c r="H45" s="10"/>
      <c r="I45" s="10"/>
      <c r="J45" s="10"/>
      <c r="K45" s="10"/>
      <c r="L45" s="10"/>
    </row>
    <row r="46" spans="1:12" s="2" customFormat="1" ht="21">
      <c r="A46" s="23" t="s">
        <v>81</v>
      </c>
      <c r="B46" s="15" t="s">
        <v>82</v>
      </c>
      <c r="C46" s="11" t="s">
        <v>59</v>
      </c>
      <c r="D46" s="10"/>
      <c r="E46" s="10"/>
      <c r="F46" s="10"/>
      <c r="G46" s="10"/>
      <c r="H46" s="10"/>
      <c r="I46" s="10"/>
      <c r="J46" s="10"/>
      <c r="K46" s="10"/>
      <c r="L46" s="10"/>
    </row>
    <row r="47" spans="1:12" s="2" customFormat="1" ht="21">
      <c r="A47" s="23" t="s">
        <v>83</v>
      </c>
      <c r="B47" s="15" t="s">
        <v>84</v>
      </c>
      <c r="C47" s="11" t="s">
        <v>59</v>
      </c>
      <c r="D47" s="10"/>
      <c r="E47" s="10"/>
      <c r="F47" s="10"/>
      <c r="G47" s="10"/>
      <c r="H47" s="10"/>
      <c r="I47" s="10"/>
      <c r="J47" s="10"/>
      <c r="K47" s="10"/>
      <c r="L47" s="10"/>
    </row>
    <row r="48" spans="1:12" s="2" customFormat="1" ht="21">
      <c r="A48" s="23" t="s">
        <v>85</v>
      </c>
      <c r="B48" s="14" t="s">
        <v>86</v>
      </c>
      <c r="C48" s="11" t="s">
        <v>59</v>
      </c>
      <c r="D48" s="10"/>
      <c r="E48" s="10"/>
      <c r="F48" s="10"/>
      <c r="G48" s="10"/>
      <c r="H48" s="10"/>
      <c r="I48" s="10"/>
      <c r="J48" s="10"/>
      <c r="K48" s="10"/>
      <c r="L48" s="10"/>
    </row>
    <row r="49" spans="1:12" s="2" customFormat="1" ht="21">
      <c r="A49" s="23" t="s">
        <v>87</v>
      </c>
      <c r="B49" s="15" t="s">
        <v>88</v>
      </c>
      <c r="C49" s="11" t="s">
        <v>59</v>
      </c>
      <c r="D49" s="10">
        <v>122.6</v>
      </c>
      <c r="E49" s="10">
        <v>110.5</v>
      </c>
      <c r="F49" s="10">
        <v>106.2</v>
      </c>
      <c r="G49" s="10">
        <v>106.9</v>
      </c>
      <c r="H49" s="10">
        <v>107.4</v>
      </c>
      <c r="I49" s="10">
        <v>107.6</v>
      </c>
      <c r="J49" s="10">
        <v>108.6</v>
      </c>
      <c r="K49" s="10">
        <v>108.3</v>
      </c>
      <c r="L49" s="10">
        <v>109.8</v>
      </c>
    </row>
    <row r="50" spans="1:12" s="2" customFormat="1" ht="21">
      <c r="A50" s="23" t="s">
        <v>89</v>
      </c>
      <c r="B50" s="14" t="s">
        <v>90</v>
      </c>
      <c r="C50" s="11" t="s">
        <v>59</v>
      </c>
      <c r="D50" s="10"/>
      <c r="E50" s="10"/>
      <c r="F50" s="10"/>
      <c r="G50" s="10"/>
      <c r="H50" s="10"/>
      <c r="I50" s="10"/>
      <c r="J50" s="10"/>
      <c r="K50" s="10"/>
      <c r="L50" s="10"/>
    </row>
    <row r="51" spans="1:12" s="2" customFormat="1" ht="21">
      <c r="A51" s="23" t="s">
        <v>91</v>
      </c>
      <c r="B51" s="15" t="s">
        <v>92</v>
      </c>
      <c r="C51" s="11" t="s">
        <v>59</v>
      </c>
      <c r="D51" s="10"/>
      <c r="E51" s="10"/>
      <c r="F51" s="10"/>
      <c r="G51" s="10"/>
      <c r="H51" s="10"/>
      <c r="I51" s="10"/>
      <c r="J51" s="10"/>
      <c r="K51" s="10"/>
      <c r="L51" s="10"/>
    </row>
    <row r="52" spans="1:12" s="2" customFormat="1" ht="21">
      <c r="A52" s="23" t="s">
        <v>93</v>
      </c>
      <c r="B52" s="15" t="s">
        <v>94</v>
      </c>
      <c r="C52" s="11" t="s">
        <v>59</v>
      </c>
      <c r="D52" s="10"/>
      <c r="E52" s="10"/>
      <c r="F52" s="10"/>
      <c r="G52" s="10"/>
      <c r="H52" s="10"/>
      <c r="I52" s="10"/>
      <c r="J52" s="10"/>
      <c r="K52" s="10"/>
      <c r="L52" s="10"/>
    </row>
    <row r="53" spans="1:12" s="2" customFormat="1" ht="21">
      <c r="A53" s="23" t="s">
        <v>95</v>
      </c>
      <c r="B53" s="14" t="s">
        <v>96</v>
      </c>
      <c r="C53" s="11" t="s">
        <v>59</v>
      </c>
      <c r="D53" s="10"/>
      <c r="E53" s="10"/>
      <c r="F53" s="10"/>
      <c r="G53" s="10"/>
      <c r="H53" s="10"/>
      <c r="I53" s="10"/>
      <c r="J53" s="10"/>
      <c r="K53" s="10"/>
      <c r="L53" s="10"/>
    </row>
    <row r="54" spans="1:12" s="2" customFormat="1" ht="21">
      <c r="A54" s="23" t="s">
        <v>97</v>
      </c>
      <c r="B54" s="15" t="s">
        <v>98</v>
      </c>
      <c r="C54" s="11" t="s">
        <v>59</v>
      </c>
      <c r="D54" s="10"/>
      <c r="E54" s="10"/>
      <c r="F54" s="10"/>
      <c r="G54" s="10"/>
      <c r="H54" s="10"/>
      <c r="I54" s="10"/>
      <c r="J54" s="10"/>
      <c r="K54" s="10"/>
      <c r="L54" s="10"/>
    </row>
    <row r="55" spans="1:12" s="2" customFormat="1" ht="21">
      <c r="A55" s="23" t="s">
        <v>99</v>
      </c>
      <c r="B55" s="15" t="s">
        <v>298</v>
      </c>
      <c r="C55" s="11" t="s">
        <v>59</v>
      </c>
      <c r="D55" s="10">
        <v>106.4</v>
      </c>
      <c r="E55" s="10">
        <v>98.8</v>
      </c>
      <c r="F55" s="10">
        <v>68.2</v>
      </c>
      <c r="G55" s="10">
        <v>98.8</v>
      </c>
      <c r="H55" s="10">
        <v>99.3</v>
      </c>
      <c r="I55" s="10">
        <v>99.5</v>
      </c>
      <c r="J55" s="10">
        <v>100.5</v>
      </c>
      <c r="K55" s="10">
        <v>100.2</v>
      </c>
      <c r="L55" s="10">
        <v>101.7</v>
      </c>
    </row>
    <row r="56" spans="1:12" s="2" customFormat="1" ht="21">
      <c r="A56" s="23" t="s">
        <v>100</v>
      </c>
      <c r="B56" s="15" t="s">
        <v>101</v>
      </c>
      <c r="C56" s="11" t="s">
        <v>59</v>
      </c>
      <c r="D56" s="10"/>
      <c r="E56" s="10"/>
      <c r="F56" s="10"/>
      <c r="G56" s="10"/>
      <c r="H56" s="10"/>
      <c r="I56" s="10"/>
      <c r="J56" s="10"/>
      <c r="K56" s="10"/>
      <c r="L56" s="10"/>
    </row>
    <row r="57" spans="1:12" s="2" customFormat="1" ht="21">
      <c r="A57" s="23" t="s">
        <v>102</v>
      </c>
      <c r="B57" s="14" t="s">
        <v>103</v>
      </c>
      <c r="C57" s="11" t="s">
        <v>59</v>
      </c>
      <c r="D57" s="10"/>
      <c r="E57" s="10"/>
      <c r="F57" s="10"/>
      <c r="G57" s="10"/>
      <c r="H57" s="10"/>
      <c r="I57" s="10"/>
      <c r="J57" s="10"/>
      <c r="K57" s="10"/>
      <c r="L57" s="10"/>
    </row>
    <row r="58" spans="1:12" s="2" customFormat="1" ht="21">
      <c r="A58" s="23" t="s">
        <v>104</v>
      </c>
      <c r="B58" s="14" t="s">
        <v>105</v>
      </c>
      <c r="C58" s="11" t="s">
        <v>59</v>
      </c>
      <c r="D58" s="10"/>
      <c r="E58" s="10"/>
      <c r="F58" s="10"/>
      <c r="G58" s="10"/>
      <c r="H58" s="10"/>
      <c r="I58" s="10"/>
      <c r="J58" s="10"/>
      <c r="K58" s="10"/>
      <c r="L58" s="10"/>
    </row>
    <row r="59" spans="1:12" s="2" customFormat="1" ht="21">
      <c r="A59" s="23" t="s">
        <v>106</v>
      </c>
      <c r="B59" s="14" t="s">
        <v>107</v>
      </c>
      <c r="C59" s="11" t="s">
        <v>59</v>
      </c>
      <c r="D59" s="10"/>
      <c r="E59" s="10"/>
      <c r="F59" s="10"/>
      <c r="G59" s="10"/>
      <c r="H59" s="10"/>
      <c r="I59" s="10"/>
      <c r="J59" s="10"/>
      <c r="K59" s="10"/>
      <c r="L59" s="10"/>
    </row>
    <row r="60" spans="1:12" s="2" customFormat="1" ht="21">
      <c r="A60" s="23" t="s">
        <v>108</v>
      </c>
      <c r="B60" s="17" t="s">
        <v>109</v>
      </c>
      <c r="C60" s="11" t="s">
        <v>59</v>
      </c>
      <c r="D60" s="10">
        <v>102.6</v>
      </c>
      <c r="E60" s="10">
        <v>108.4</v>
      </c>
      <c r="F60" s="10">
        <v>73.8</v>
      </c>
      <c r="G60" s="10">
        <v>101</v>
      </c>
      <c r="H60" s="10">
        <v>102</v>
      </c>
      <c r="I60" s="10">
        <v>101.1</v>
      </c>
      <c r="J60" s="10">
        <v>102</v>
      </c>
      <c r="K60" s="10">
        <v>101</v>
      </c>
      <c r="L60" s="10">
        <v>102</v>
      </c>
    </row>
    <row r="61" spans="1:12" s="2" customFormat="1" ht="27">
      <c r="A61" s="23" t="s">
        <v>112</v>
      </c>
      <c r="B61" s="17" t="s">
        <v>113</v>
      </c>
      <c r="C61" s="11" t="s">
        <v>59</v>
      </c>
      <c r="D61" s="10">
        <v>119.9</v>
      </c>
      <c r="E61" s="10">
        <v>120.4</v>
      </c>
      <c r="F61" s="10">
        <v>105.3</v>
      </c>
      <c r="G61" s="10">
        <v>102.3</v>
      </c>
      <c r="H61" s="10">
        <v>104.6</v>
      </c>
      <c r="I61" s="10">
        <v>102.3</v>
      </c>
      <c r="J61" s="10">
        <v>104.6</v>
      </c>
      <c r="K61" s="10">
        <v>105.2</v>
      </c>
      <c r="L61" s="10">
        <v>105.9</v>
      </c>
    </row>
    <row r="62" spans="1:12" s="2" customFormat="1" ht="10.5">
      <c r="A62" s="23" t="s">
        <v>114</v>
      </c>
      <c r="B62" s="14" t="s">
        <v>115</v>
      </c>
      <c r="C62" s="10" t="s">
        <v>297</v>
      </c>
      <c r="D62" s="10">
        <v>64.38</v>
      </c>
      <c r="E62" s="10">
        <v>68.62</v>
      </c>
      <c r="F62" s="10">
        <v>68.7</v>
      </c>
      <c r="G62" s="10">
        <v>68.7</v>
      </c>
      <c r="H62" s="10">
        <v>70</v>
      </c>
      <c r="I62" s="10">
        <v>70</v>
      </c>
      <c r="J62" s="10">
        <v>70.5</v>
      </c>
      <c r="K62" s="10">
        <v>70.5</v>
      </c>
      <c r="L62" s="10">
        <v>71.5</v>
      </c>
    </row>
    <row r="63" spans="1:12" s="2" customFormat="1" ht="21">
      <c r="A63" s="23" t="s">
        <v>116</v>
      </c>
      <c r="B63" s="15" t="s">
        <v>117</v>
      </c>
      <c r="C63" s="11" t="s">
        <v>118</v>
      </c>
      <c r="D63" s="10">
        <v>4683.66</v>
      </c>
      <c r="E63" s="10">
        <v>4932.33</v>
      </c>
      <c r="F63" s="10">
        <v>5088</v>
      </c>
      <c r="G63" s="40">
        <f>F63*103.1%</f>
        <v>5245.727999999999</v>
      </c>
      <c r="H63" s="40">
        <f>F63*103.3%</f>
        <v>5255.9039999999995</v>
      </c>
      <c r="I63" s="40">
        <f>G63*101.2%</f>
        <v>5308.676735999999</v>
      </c>
      <c r="J63" s="40">
        <f>H63*103.3%</f>
        <v>5429.348831999999</v>
      </c>
      <c r="K63" s="10">
        <v>5429.3</v>
      </c>
      <c r="L63" s="40">
        <f>J63*104.3%</f>
        <v>5662.810831775998</v>
      </c>
    </row>
    <row r="64" spans="1:12" s="2" customFormat="1" ht="30.75" customHeight="1">
      <c r="A64" s="23" t="s">
        <v>119</v>
      </c>
      <c r="B64" s="15" t="s">
        <v>120</v>
      </c>
      <c r="C64" s="11" t="s">
        <v>299</v>
      </c>
      <c r="D64" s="10">
        <v>109.67</v>
      </c>
      <c r="E64" s="10">
        <v>105</v>
      </c>
      <c r="F64" s="10">
        <v>103.33</v>
      </c>
      <c r="G64" s="10">
        <f>G63/F63*100</f>
        <v>103.1</v>
      </c>
      <c r="H64" s="10">
        <f>H63/F63*100</f>
        <v>103.3</v>
      </c>
      <c r="I64" s="10">
        <f>I63/G63*100</f>
        <v>101.2</v>
      </c>
      <c r="J64" s="10">
        <f>J63/H63*100</f>
        <v>103.3</v>
      </c>
      <c r="K64" s="40">
        <f>K63/I63*100</f>
        <v>102.2721907925192</v>
      </c>
      <c r="L64" s="10">
        <f>L63/J63*100</f>
        <v>104.3</v>
      </c>
    </row>
    <row r="65" spans="1:12" s="2" customFormat="1" ht="10.5">
      <c r="A65" s="34"/>
      <c r="B65" s="35" t="s">
        <v>121</v>
      </c>
      <c r="C65" s="37"/>
      <c r="D65" s="36"/>
      <c r="E65" s="36"/>
      <c r="F65" s="36"/>
      <c r="G65" s="36"/>
      <c r="H65" s="36"/>
      <c r="I65" s="36"/>
      <c r="J65" s="36"/>
      <c r="K65" s="36"/>
      <c r="L65" s="36"/>
    </row>
    <row r="66" spans="1:12" s="2" customFormat="1" ht="10.5">
      <c r="A66" s="23" t="s">
        <v>122</v>
      </c>
      <c r="B66" s="14" t="s">
        <v>123</v>
      </c>
      <c r="C66" s="10" t="s">
        <v>291</v>
      </c>
      <c r="D66" s="40">
        <v>2824.9</v>
      </c>
      <c r="E66" s="10">
        <v>3178</v>
      </c>
      <c r="F66" s="10">
        <v>3365.5</v>
      </c>
      <c r="G66" s="40">
        <f>F66*101.2%</f>
        <v>3405.886</v>
      </c>
      <c r="H66" s="40">
        <f>G66*103.3%</f>
        <v>3518.280238</v>
      </c>
      <c r="I66" s="40">
        <f>G66*102%</f>
        <v>3474.00372</v>
      </c>
      <c r="J66" s="40">
        <f>H66*102%</f>
        <v>3588.64584276</v>
      </c>
      <c r="K66" s="40">
        <f>I66*102%</f>
        <v>3543.4837944</v>
      </c>
      <c r="L66" s="40">
        <f>J66*101%</f>
        <v>3624.5323011876003</v>
      </c>
    </row>
    <row r="67" spans="1:12" s="2" customFormat="1" ht="21">
      <c r="A67" s="23" t="s">
        <v>124</v>
      </c>
      <c r="B67" s="14" t="s">
        <v>125</v>
      </c>
      <c r="C67" s="11" t="s">
        <v>59</v>
      </c>
      <c r="D67" s="10">
        <v>108.3</v>
      </c>
      <c r="E67" s="10">
        <v>106</v>
      </c>
      <c r="F67" s="10">
        <v>103.6</v>
      </c>
      <c r="G67" s="10">
        <v>103.5</v>
      </c>
      <c r="H67" s="10">
        <v>103</v>
      </c>
      <c r="I67" s="10">
        <v>104</v>
      </c>
      <c r="J67" s="10">
        <v>103.5</v>
      </c>
      <c r="K67" s="10">
        <v>102.5</v>
      </c>
      <c r="L67" s="10">
        <v>102</v>
      </c>
    </row>
    <row r="68" spans="1:12" s="2" customFormat="1" ht="10.5">
      <c r="A68" s="23" t="s">
        <v>126</v>
      </c>
      <c r="B68" s="14" t="s">
        <v>127</v>
      </c>
      <c r="C68" s="10" t="s">
        <v>291</v>
      </c>
      <c r="D68" s="10">
        <v>1159.2</v>
      </c>
      <c r="E68" s="10">
        <v>1306.2</v>
      </c>
      <c r="F68" s="10">
        <v>1383.2</v>
      </c>
      <c r="G68" s="10">
        <v>1399.8</v>
      </c>
      <c r="H68" s="10">
        <v>1446</v>
      </c>
      <c r="I68" s="10">
        <v>1427.8</v>
      </c>
      <c r="J68" s="10">
        <v>1474.9</v>
      </c>
      <c r="K68" s="10">
        <v>1456.4</v>
      </c>
      <c r="L68" s="10">
        <v>1489.7</v>
      </c>
    </row>
    <row r="69" spans="1:12" s="2" customFormat="1" ht="21">
      <c r="A69" s="23" t="s">
        <v>128</v>
      </c>
      <c r="B69" s="14" t="s">
        <v>129</v>
      </c>
      <c r="C69" s="11" t="s">
        <v>59</v>
      </c>
      <c r="D69" s="10">
        <v>108.5</v>
      </c>
      <c r="E69" s="10">
        <v>96</v>
      </c>
      <c r="F69" s="10">
        <v>103.3</v>
      </c>
      <c r="G69" s="40">
        <f>G68/F68*100</f>
        <v>101.20011567379987</v>
      </c>
      <c r="H69" s="40">
        <f>H68/F68*100</f>
        <v>104.54019664545979</v>
      </c>
      <c r="I69" s="40">
        <f>I68/G68*100</f>
        <v>102.00028575510787</v>
      </c>
      <c r="J69" s="40">
        <f>J68/H68*100</f>
        <v>101.99861687413556</v>
      </c>
      <c r="K69" s="40">
        <f>K68/I68*100</f>
        <v>102.00308166409862</v>
      </c>
      <c r="L69" s="40">
        <f>L68/J68*100</f>
        <v>101.00345786154993</v>
      </c>
    </row>
    <row r="70" spans="1:12" s="2" customFormat="1" ht="10.5">
      <c r="A70" s="23" t="s">
        <v>130</v>
      </c>
      <c r="B70" s="14" t="s">
        <v>131</v>
      </c>
      <c r="C70" s="10" t="s">
        <v>291</v>
      </c>
      <c r="D70" s="10">
        <v>1665.7</v>
      </c>
      <c r="E70" s="10">
        <v>1871.8</v>
      </c>
      <c r="F70" s="10">
        <v>1982.3</v>
      </c>
      <c r="G70" s="10">
        <v>2006.1</v>
      </c>
      <c r="H70" s="10">
        <v>2072.3</v>
      </c>
      <c r="I70" s="10">
        <v>2046.2</v>
      </c>
      <c r="J70" s="10">
        <v>2113.7</v>
      </c>
      <c r="K70" s="10">
        <v>2087.1</v>
      </c>
      <c r="L70" s="10">
        <v>2134.8</v>
      </c>
    </row>
    <row r="71" spans="1:12" s="2" customFormat="1" ht="21">
      <c r="A71" s="23" t="s">
        <v>132</v>
      </c>
      <c r="B71" s="14" t="s">
        <v>133</v>
      </c>
      <c r="C71" s="11" t="s">
        <v>59</v>
      </c>
      <c r="D71" s="10">
        <v>109.2</v>
      </c>
      <c r="E71" s="10">
        <v>100.4</v>
      </c>
      <c r="F71" s="10">
        <v>107.7</v>
      </c>
      <c r="G71" s="40">
        <f>G70/F70*100</f>
        <v>101.20062553599354</v>
      </c>
      <c r="H71" s="40">
        <f>H70/F70*100</f>
        <v>104.54018059829492</v>
      </c>
      <c r="I71" s="40">
        <f>I70/G70*100</f>
        <v>101.99890334479838</v>
      </c>
      <c r="J71" s="40">
        <f>J70/H70*100</f>
        <v>101.99778024417311</v>
      </c>
      <c r="K71" s="40">
        <f>K70/I70*100</f>
        <v>101.99882709412569</v>
      </c>
      <c r="L71" s="40">
        <f>L70/J70*100</f>
        <v>100.99824951506837</v>
      </c>
    </row>
    <row r="72" spans="1:12" s="2" customFormat="1" ht="10.5">
      <c r="A72" s="34"/>
      <c r="B72" s="35" t="s">
        <v>134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s="2" customFormat="1" ht="21" customHeight="1">
      <c r="A73" s="23" t="s">
        <v>135</v>
      </c>
      <c r="B73" s="15" t="s">
        <v>136</v>
      </c>
      <c r="C73" s="11" t="s">
        <v>300</v>
      </c>
      <c r="D73" s="10">
        <v>20.857</v>
      </c>
      <c r="E73" s="10">
        <v>25.303</v>
      </c>
      <c r="F73" s="10">
        <v>126.6</v>
      </c>
      <c r="G73" s="10">
        <v>23</v>
      </c>
      <c r="H73" s="10">
        <v>25</v>
      </c>
      <c r="I73" s="10">
        <v>25</v>
      </c>
      <c r="J73" s="10">
        <v>25</v>
      </c>
      <c r="K73" s="10">
        <v>23</v>
      </c>
      <c r="L73" s="10">
        <v>23</v>
      </c>
    </row>
    <row r="74" spans="1:12" s="2" customFormat="1" ht="21">
      <c r="A74" s="23" t="s">
        <v>137</v>
      </c>
      <c r="B74" s="15" t="s">
        <v>138</v>
      </c>
      <c r="C74" s="11" t="s">
        <v>59</v>
      </c>
      <c r="D74" s="10">
        <v>86.2</v>
      </c>
      <c r="E74" s="40">
        <f>E73/D73/E75*10000</f>
        <v>113.80542622904959</v>
      </c>
      <c r="F74" s="40">
        <f>F73/E73/F75*10000</f>
        <v>443.953796402859</v>
      </c>
      <c r="G74" s="40">
        <f>G73/F73/G75*10000</f>
        <v>16.821719033409398</v>
      </c>
      <c r="H74" s="40">
        <f>H73/F73/H75*10000</f>
        <v>18.420928532691992</v>
      </c>
      <c r="I74" s="40">
        <f>I73/G73/I75*10000</f>
        <v>101.11223458038423</v>
      </c>
      <c r="J74" s="40">
        <f>J73/H73/J75*10000</f>
        <v>93.7207122774133</v>
      </c>
      <c r="K74" s="40">
        <f>K73/I73/K75*10000</f>
        <v>86.7924528301887</v>
      </c>
      <c r="L74" s="40">
        <f>L73/J73/L75*10000</f>
        <v>87.2865275142315</v>
      </c>
    </row>
    <row r="75" spans="1:12" s="2" customFormat="1" ht="10.5">
      <c r="A75" s="23" t="s">
        <v>139</v>
      </c>
      <c r="B75" s="14" t="s">
        <v>140</v>
      </c>
      <c r="C75" s="11" t="s">
        <v>141</v>
      </c>
      <c r="D75" s="10">
        <v>102.7</v>
      </c>
      <c r="E75" s="10">
        <v>106.6</v>
      </c>
      <c r="F75" s="10">
        <v>112.7</v>
      </c>
      <c r="G75" s="10">
        <v>108</v>
      </c>
      <c r="H75" s="10">
        <v>107.2</v>
      </c>
      <c r="I75" s="10">
        <v>107.5</v>
      </c>
      <c r="J75" s="10">
        <v>106.7</v>
      </c>
      <c r="K75" s="10">
        <v>106</v>
      </c>
      <c r="L75" s="10">
        <v>105.4</v>
      </c>
    </row>
    <row r="76" spans="1:12" s="2" customFormat="1" ht="10.5">
      <c r="A76" s="23" t="s">
        <v>142</v>
      </c>
      <c r="B76" s="14" t="s">
        <v>143</v>
      </c>
      <c r="C76" s="10" t="s">
        <v>304</v>
      </c>
      <c r="D76" s="10">
        <v>12.131</v>
      </c>
      <c r="E76" s="10">
        <v>28.722</v>
      </c>
      <c r="F76" s="10">
        <v>19.6</v>
      </c>
      <c r="G76" s="10">
        <v>15</v>
      </c>
      <c r="H76" s="10">
        <v>16.5</v>
      </c>
      <c r="I76" s="10">
        <v>12.3</v>
      </c>
      <c r="J76" s="10">
        <v>12.7</v>
      </c>
      <c r="K76" s="10">
        <v>12.3</v>
      </c>
      <c r="L76" s="10">
        <v>12.7</v>
      </c>
    </row>
    <row r="77" spans="1:12" s="2" customFormat="1" ht="10.5">
      <c r="A77" s="34"/>
      <c r="B77" s="35" t="s">
        <v>144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</row>
    <row r="78" spans="1:12" s="2" customFormat="1" ht="21">
      <c r="A78" s="23" t="s">
        <v>145</v>
      </c>
      <c r="B78" s="15" t="s">
        <v>146</v>
      </c>
      <c r="C78" s="11" t="s">
        <v>147</v>
      </c>
      <c r="D78" s="10">
        <v>105.2</v>
      </c>
      <c r="E78" s="10">
        <v>108.9</v>
      </c>
      <c r="F78" s="10">
        <v>112.9</v>
      </c>
      <c r="G78" s="10">
        <v>104.8</v>
      </c>
      <c r="H78" s="10">
        <v>105.5</v>
      </c>
      <c r="I78" s="10">
        <v>104.5</v>
      </c>
      <c r="J78" s="10">
        <v>104.8</v>
      </c>
      <c r="K78" s="10">
        <v>104.2</v>
      </c>
      <c r="L78" s="10">
        <v>104.5</v>
      </c>
    </row>
    <row r="79" spans="1:12" s="2" customFormat="1" ht="10.5" customHeight="1">
      <c r="A79" s="23" t="s">
        <v>148</v>
      </c>
      <c r="B79" s="15" t="s">
        <v>149</v>
      </c>
      <c r="C79" s="11" t="s">
        <v>141</v>
      </c>
      <c r="D79" s="10">
        <v>102.9</v>
      </c>
      <c r="E79" s="10">
        <v>106.8</v>
      </c>
      <c r="F79" s="10">
        <v>114.7</v>
      </c>
      <c r="G79" s="10">
        <v>107.8</v>
      </c>
      <c r="H79" s="10">
        <v>106</v>
      </c>
      <c r="I79" s="10">
        <v>104.4</v>
      </c>
      <c r="J79" s="10">
        <v>105.2</v>
      </c>
      <c r="K79" s="10">
        <v>104.2</v>
      </c>
      <c r="L79" s="10">
        <v>104.6</v>
      </c>
    </row>
    <row r="80" spans="1:12" s="2" customFormat="1" ht="10.5">
      <c r="A80" s="23" t="s">
        <v>150</v>
      </c>
      <c r="B80" s="14" t="s">
        <v>151</v>
      </c>
      <c r="C80" s="10" t="s">
        <v>292</v>
      </c>
      <c r="D80" s="10">
        <v>1145.4</v>
      </c>
      <c r="E80" s="10">
        <v>1138.4</v>
      </c>
      <c r="F80" s="10">
        <v>1318.6</v>
      </c>
      <c r="G80" s="10">
        <v>1318.6</v>
      </c>
      <c r="H80" s="40">
        <f>F80*104.4%</f>
        <v>1376.6184</v>
      </c>
      <c r="I80" s="40">
        <f>G80*103.3%</f>
        <v>1362.1137999999999</v>
      </c>
      <c r="J80" s="40">
        <f>H80*105.6%</f>
        <v>1453.7090304</v>
      </c>
      <c r="K80" s="10">
        <v>1318.9</v>
      </c>
      <c r="L80" s="40">
        <f>J80*106.7%</f>
        <v>1551.1075354368</v>
      </c>
    </row>
    <row r="81" spans="1:12" s="2" customFormat="1" ht="21">
      <c r="A81" s="23" t="s">
        <v>152</v>
      </c>
      <c r="B81" s="14" t="s">
        <v>153</v>
      </c>
      <c r="C81" s="11" t="s">
        <v>59</v>
      </c>
      <c r="D81" s="10">
        <v>69.6</v>
      </c>
      <c r="E81" s="10">
        <v>92.2</v>
      </c>
      <c r="F81" s="40">
        <f>F80/E80/F82*10000</f>
        <v>103.41895893986545</v>
      </c>
      <c r="G81" s="40">
        <f>G80/F80/G82*10000</f>
        <v>90.74410163339384</v>
      </c>
      <c r="H81" s="40">
        <f>H80/F80/H82*10000</f>
        <v>96.48798521256931</v>
      </c>
      <c r="I81" s="40">
        <f>I80/G80/I82*10000</f>
        <v>98.85167464114832</v>
      </c>
      <c r="J81" s="40">
        <f>J80/H80/J82*10000</f>
        <v>101.63618864292589</v>
      </c>
      <c r="K81" s="40">
        <f>K80/I80/K82*10000</f>
        <v>93.10331316833272</v>
      </c>
      <c r="L81" s="40">
        <f>L80/J80/L82*10000</f>
        <v>103.59223300970874</v>
      </c>
    </row>
    <row r="82" spans="1:12" s="2" customFormat="1" ht="10.5">
      <c r="A82" s="23" t="s">
        <v>154</v>
      </c>
      <c r="B82" s="14" t="s">
        <v>155</v>
      </c>
      <c r="C82" s="10" t="s">
        <v>141</v>
      </c>
      <c r="D82" s="10">
        <v>103.5</v>
      </c>
      <c r="E82" s="10">
        <v>107.8</v>
      </c>
      <c r="F82" s="10">
        <v>112</v>
      </c>
      <c r="G82" s="10">
        <v>110.2</v>
      </c>
      <c r="H82" s="10">
        <v>108.2</v>
      </c>
      <c r="I82" s="10">
        <v>104.5</v>
      </c>
      <c r="J82" s="10">
        <v>103.9</v>
      </c>
      <c r="K82" s="10">
        <v>104</v>
      </c>
      <c r="L82" s="10">
        <v>103</v>
      </c>
    </row>
    <row r="83" spans="1:12" s="2" customFormat="1" ht="10.5">
      <c r="A83" s="23" t="s">
        <v>156</v>
      </c>
      <c r="B83" s="14" t="s">
        <v>157</v>
      </c>
      <c r="C83" s="11" t="s">
        <v>292</v>
      </c>
      <c r="D83" s="10">
        <v>109.8</v>
      </c>
      <c r="E83" s="10">
        <v>129.3</v>
      </c>
      <c r="F83" s="10">
        <v>134.9</v>
      </c>
      <c r="G83" s="10">
        <v>135.6</v>
      </c>
      <c r="H83" s="10">
        <v>141.1</v>
      </c>
      <c r="I83" s="40">
        <f>G83*104%</f>
        <v>141.024</v>
      </c>
      <c r="J83" s="40">
        <f>H83*105%</f>
        <v>148.155</v>
      </c>
      <c r="K83" s="40">
        <f>I83*103.7%</f>
        <v>146.241888</v>
      </c>
      <c r="L83" s="40">
        <f>J83*104.9%</f>
        <v>155.41459500000002</v>
      </c>
    </row>
    <row r="84" spans="1:12" s="2" customFormat="1" ht="21">
      <c r="A84" s="23" t="s">
        <v>158</v>
      </c>
      <c r="B84" s="14" t="s">
        <v>159</v>
      </c>
      <c r="C84" s="11" t="s">
        <v>59</v>
      </c>
      <c r="D84" s="10">
        <v>80.6</v>
      </c>
      <c r="E84" s="10">
        <v>112.7</v>
      </c>
      <c r="F84" s="10">
        <v>93.7</v>
      </c>
      <c r="G84" s="40">
        <f>G83/F83/G85*10000</f>
        <v>94.82915367078338</v>
      </c>
      <c r="H84" s="40">
        <f>H83/F83/H85*10000</f>
        <v>99.7101973640044</v>
      </c>
      <c r="I84" s="10">
        <f>I83/G83/I85*10000</f>
        <v>100</v>
      </c>
      <c r="J84" s="40">
        <f>J83/H83/J85*10000</f>
        <v>101.15606936416185</v>
      </c>
      <c r="K84" s="40">
        <f>K83/I83/K85*10000</f>
        <v>99.424736337488</v>
      </c>
      <c r="L84" s="40">
        <f>L83/J83/L85*10000</f>
        <v>101.0597302504817</v>
      </c>
    </row>
    <row r="85" spans="1:12" s="2" customFormat="1" ht="10.5">
      <c r="A85" s="23" t="s">
        <v>160</v>
      </c>
      <c r="B85" s="14" t="s">
        <v>161</v>
      </c>
      <c r="C85" s="11" t="s">
        <v>141</v>
      </c>
      <c r="D85" s="10">
        <v>102.3</v>
      </c>
      <c r="E85" s="10">
        <v>104.5</v>
      </c>
      <c r="F85" s="10">
        <v>111.3</v>
      </c>
      <c r="G85" s="10">
        <v>106</v>
      </c>
      <c r="H85" s="10">
        <v>104.9</v>
      </c>
      <c r="I85" s="10">
        <v>104</v>
      </c>
      <c r="J85" s="10">
        <v>103.8</v>
      </c>
      <c r="K85" s="10">
        <v>104.3</v>
      </c>
      <c r="L85" s="10">
        <v>103.8</v>
      </c>
    </row>
    <row r="86" spans="1:12" s="2" customFormat="1" ht="10.5">
      <c r="A86" s="34"/>
      <c r="B86" s="35" t="s">
        <v>162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</row>
    <row r="87" spans="1:12" s="2" customFormat="1" ht="10.5">
      <c r="A87" s="23" t="s">
        <v>163</v>
      </c>
      <c r="B87" s="14" t="s">
        <v>164</v>
      </c>
      <c r="C87" s="11" t="s">
        <v>293</v>
      </c>
      <c r="D87" s="10"/>
      <c r="E87" s="10"/>
      <c r="F87" s="10"/>
      <c r="G87" s="10"/>
      <c r="H87" s="10"/>
      <c r="I87" s="10"/>
      <c r="J87" s="10"/>
      <c r="K87" s="10"/>
      <c r="L87" s="10"/>
    </row>
    <row r="88" spans="1:12" s="2" customFormat="1" ht="10.5">
      <c r="A88" s="23" t="s">
        <v>165</v>
      </c>
      <c r="B88" s="14" t="s">
        <v>166</v>
      </c>
      <c r="C88" s="11" t="s">
        <v>293</v>
      </c>
      <c r="D88" s="10"/>
      <c r="E88" s="10"/>
      <c r="F88" s="10"/>
      <c r="G88" s="10"/>
      <c r="H88" s="10"/>
      <c r="I88" s="10"/>
      <c r="J88" s="10"/>
      <c r="K88" s="10"/>
      <c r="L88" s="10"/>
    </row>
    <row r="89" spans="1:12" s="2" customFormat="1" ht="10.5">
      <c r="A89" s="23"/>
      <c r="B89" s="18" t="s">
        <v>167</v>
      </c>
      <c r="C89" s="11"/>
      <c r="D89" s="10"/>
      <c r="E89" s="10"/>
      <c r="F89" s="10"/>
      <c r="G89" s="10"/>
      <c r="H89" s="10"/>
      <c r="I89" s="10"/>
      <c r="J89" s="10"/>
      <c r="K89" s="10"/>
      <c r="L89" s="10"/>
    </row>
    <row r="90" spans="1:12" s="2" customFormat="1" ht="10.5">
      <c r="A90" s="23" t="s">
        <v>168</v>
      </c>
      <c r="B90" s="14" t="s">
        <v>169</v>
      </c>
      <c r="C90" s="11" t="s">
        <v>293</v>
      </c>
      <c r="D90" s="10"/>
      <c r="E90" s="10"/>
      <c r="F90" s="10"/>
      <c r="G90" s="10"/>
      <c r="H90" s="10"/>
      <c r="I90" s="10"/>
      <c r="J90" s="10"/>
      <c r="K90" s="10"/>
      <c r="L90" s="10"/>
    </row>
    <row r="91" spans="1:12" s="2" customFormat="1" ht="10.5">
      <c r="A91" s="23" t="s">
        <v>170</v>
      </c>
      <c r="B91" s="14" t="s">
        <v>171</v>
      </c>
      <c r="C91" s="11" t="s">
        <v>293</v>
      </c>
      <c r="D91" s="10"/>
      <c r="E91" s="10"/>
      <c r="F91" s="10"/>
      <c r="G91" s="10"/>
      <c r="H91" s="10"/>
      <c r="I91" s="10"/>
      <c r="J91" s="10"/>
      <c r="K91" s="10"/>
      <c r="L91" s="10"/>
    </row>
    <row r="92" spans="1:12" s="2" customFormat="1" ht="10.5">
      <c r="A92" s="23" t="s">
        <v>172</v>
      </c>
      <c r="B92" s="14" t="s">
        <v>173</v>
      </c>
      <c r="C92" s="11" t="s">
        <v>293</v>
      </c>
      <c r="D92" s="10"/>
      <c r="E92" s="10"/>
      <c r="F92" s="10"/>
      <c r="G92" s="10"/>
      <c r="H92" s="10"/>
      <c r="I92" s="10"/>
      <c r="J92" s="10"/>
      <c r="K92" s="10"/>
      <c r="L92" s="10"/>
    </row>
    <row r="93" spans="1:12" s="2" customFormat="1" ht="10.5">
      <c r="A93" s="23"/>
      <c r="B93" s="18" t="s">
        <v>305</v>
      </c>
      <c r="C93" s="11"/>
      <c r="D93" s="10"/>
      <c r="E93" s="10"/>
      <c r="F93" s="10"/>
      <c r="G93" s="10"/>
      <c r="H93" s="10"/>
      <c r="I93" s="10"/>
      <c r="J93" s="10"/>
      <c r="K93" s="10"/>
      <c r="L93" s="10"/>
    </row>
    <row r="94" spans="1:12" s="2" customFormat="1" ht="10.5">
      <c r="A94" s="23" t="s">
        <v>174</v>
      </c>
      <c r="B94" s="14" t="s">
        <v>169</v>
      </c>
      <c r="C94" s="11" t="s">
        <v>293</v>
      </c>
      <c r="D94" s="10"/>
      <c r="E94" s="10"/>
      <c r="F94" s="10"/>
      <c r="G94" s="10"/>
      <c r="H94" s="10"/>
      <c r="I94" s="10"/>
      <c r="J94" s="10"/>
      <c r="K94" s="10"/>
      <c r="L94" s="10"/>
    </row>
    <row r="95" spans="1:12" s="2" customFormat="1" ht="10.5">
      <c r="A95" s="23" t="s">
        <v>175</v>
      </c>
      <c r="B95" s="14" t="s">
        <v>173</v>
      </c>
      <c r="C95" s="11" t="s">
        <v>293</v>
      </c>
      <c r="D95" s="10"/>
      <c r="E95" s="10"/>
      <c r="F95" s="10"/>
      <c r="G95" s="10"/>
      <c r="H95" s="10"/>
      <c r="I95" s="10"/>
      <c r="J95" s="10"/>
      <c r="K95" s="10"/>
      <c r="L95" s="10"/>
    </row>
    <row r="96" spans="1:12" s="2" customFormat="1" ht="21">
      <c r="A96" s="34"/>
      <c r="B96" s="38" t="s">
        <v>176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</row>
    <row r="97" spans="1:12" s="2" customFormat="1" ht="21">
      <c r="A97" s="23" t="s">
        <v>177</v>
      </c>
      <c r="B97" s="15" t="s">
        <v>178</v>
      </c>
      <c r="C97" s="10" t="s">
        <v>179</v>
      </c>
      <c r="D97" s="10">
        <v>109</v>
      </c>
      <c r="E97" s="10">
        <v>191</v>
      </c>
      <c r="F97" s="10">
        <v>199</v>
      </c>
      <c r="G97" s="10">
        <v>199</v>
      </c>
      <c r="H97" s="10">
        <v>220</v>
      </c>
      <c r="I97" s="10">
        <v>205</v>
      </c>
      <c r="J97" s="10">
        <v>230</v>
      </c>
      <c r="K97" s="10">
        <v>215</v>
      </c>
      <c r="L97" s="10">
        <v>230</v>
      </c>
    </row>
    <row r="98" spans="1:12" s="2" customFormat="1" ht="30.75" customHeight="1">
      <c r="A98" s="23" t="s">
        <v>180</v>
      </c>
      <c r="B98" s="15" t="s">
        <v>181</v>
      </c>
      <c r="C98" s="10" t="s">
        <v>51</v>
      </c>
      <c r="D98" s="10">
        <v>3.5</v>
      </c>
      <c r="E98" s="10">
        <v>3.4</v>
      </c>
      <c r="F98" s="10">
        <v>3.4</v>
      </c>
      <c r="G98" s="10">
        <v>3.3</v>
      </c>
      <c r="H98" s="10">
        <v>3.4</v>
      </c>
      <c r="I98" s="10">
        <v>3.3</v>
      </c>
      <c r="J98" s="10">
        <v>3.4</v>
      </c>
      <c r="K98" s="10">
        <v>3.3</v>
      </c>
      <c r="L98" s="10">
        <v>3.4</v>
      </c>
    </row>
    <row r="99" spans="1:12" s="2" customFormat="1" ht="10.5" customHeight="1">
      <c r="A99" s="23" t="s">
        <v>182</v>
      </c>
      <c r="B99" s="15" t="s">
        <v>183</v>
      </c>
      <c r="C99" s="10" t="s">
        <v>294</v>
      </c>
      <c r="D99" s="10">
        <v>1.981</v>
      </c>
      <c r="E99" s="10">
        <v>2.08</v>
      </c>
      <c r="F99" s="10">
        <v>2.184</v>
      </c>
      <c r="G99" s="10">
        <v>2.184</v>
      </c>
      <c r="H99" s="10">
        <v>2.293</v>
      </c>
      <c r="I99" s="10">
        <v>2.293</v>
      </c>
      <c r="J99" s="10">
        <v>2.407</v>
      </c>
      <c r="K99" s="10">
        <v>2.407</v>
      </c>
      <c r="L99" s="10">
        <v>2.527</v>
      </c>
    </row>
    <row r="100" spans="1:12" s="2" customFormat="1" ht="10.5">
      <c r="A100" s="34"/>
      <c r="B100" s="35" t="s">
        <v>184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</row>
    <row r="101" spans="1:12" s="2" customFormat="1" ht="10.5">
      <c r="A101" s="23" t="s">
        <v>185</v>
      </c>
      <c r="B101" s="14" t="s">
        <v>186</v>
      </c>
      <c r="C101" s="10" t="s">
        <v>292</v>
      </c>
      <c r="D101" s="10">
        <v>871.7</v>
      </c>
      <c r="E101" s="10">
        <v>1629.1</v>
      </c>
      <c r="F101" s="10">
        <v>1500</v>
      </c>
      <c r="G101" s="10">
        <v>1500</v>
      </c>
      <c r="H101" s="10">
        <v>1600</v>
      </c>
      <c r="I101" s="10">
        <v>1500</v>
      </c>
      <c r="J101" s="10">
        <v>1600</v>
      </c>
      <c r="K101" s="10">
        <v>1500</v>
      </c>
      <c r="L101" s="10">
        <v>1600</v>
      </c>
    </row>
    <row r="102" spans="1:12" s="2" customFormat="1" ht="21">
      <c r="A102" s="23" t="s">
        <v>187</v>
      </c>
      <c r="B102" s="14" t="s">
        <v>188</v>
      </c>
      <c r="C102" s="11" t="s">
        <v>59</v>
      </c>
      <c r="D102" s="10">
        <v>93.1</v>
      </c>
      <c r="E102" s="40">
        <f>E101/D101/E103*10000</f>
        <v>176.97697984780697</v>
      </c>
      <c r="F102" s="40">
        <f>F101/E101/F103*10000</f>
        <v>80.76787635407345</v>
      </c>
      <c r="G102" s="40">
        <f>G101/F101/G103*10000</f>
        <v>93.45794392523364</v>
      </c>
      <c r="H102" s="40">
        <f>H101/F101/H103*10000</f>
        <v>99.78172747115684</v>
      </c>
      <c r="I102" s="40">
        <f>I101/G101/I103*10000</f>
        <v>94.6969696969697</v>
      </c>
      <c r="J102" s="40">
        <f>J101/H101/J103*10000</f>
        <v>94.87666034155598</v>
      </c>
      <c r="K102" s="40">
        <f>K101/I101/K103*10000</f>
        <v>95.05703422053232</v>
      </c>
      <c r="L102" s="40">
        <f>L101/J101/L103*10000</f>
        <v>95.23809523809524</v>
      </c>
    </row>
    <row r="103" spans="1:12" s="2" customFormat="1" ht="10.5">
      <c r="A103" s="23" t="s">
        <v>189</v>
      </c>
      <c r="B103" s="14" t="s">
        <v>190</v>
      </c>
      <c r="C103" s="10" t="s">
        <v>141</v>
      </c>
      <c r="D103" s="10">
        <v>105.3</v>
      </c>
      <c r="E103" s="10">
        <v>105.6</v>
      </c>
      <c r="F103" s="10">
        <v>114</v>
      </c>
      <c r="G103" s="10">
        <v>107</v>
      </c>
      <c r="H103" s="10">
        <v>106.9</v>
      </c>
      <c r="I103" s="10">
        <v>105.6</v>
      </c>
      <c r="J103" s="10">
        <v>105.4</v>
      </c>
      <c r="K103" s="10">
        <v>105.2</v>
      </c>
      <c r="L103" s="10">
        <v>105</v>
      </c>
    </row>
    <row r="104" spans="1:12" s="2" customFormat="1" ht="21">
      <c r="A104" s="23" t="s">
        <v>191</v>
      </c>
      <c r="B104" s="15" t="s">
        <v>192</v>
      </c>
      <c r="C104" s="10" t="s">
        <v>193</v>
      </c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s="2" customFormat="1" ht="36">
      <c r="A105" s="23"/>
      <c r="B105" s="17" t="s">
        <v>306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s="2" customFormat="1" ht="10.5">
      <c r="A106" s="23" t="s">
        <v>194</v>
      </c>
      <c r="B106" s="14" t="s">
        <v>195</v>
      </c>
      <c r="C106" s="10" t="s">
        <v>292</v>
      </c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s="2" customFormat="1" ht="10.5">
      <c r="A107" s="23" t="s">
        <v>196</v>
      </c>
      <c r="B107" s="14" t="s">
        <v>197</v>
      </c>
      <c r="C107" s="10" t="s">
        <v>292</v>
      </c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s="2" customFormat="1" ht="10.5">
      <c r="A108" s="23" t="s">
        <v>310</v>
      </c>
      <c r="B108" s="19" t="s">
        <v>198</v>
      </c>
      <c r="C108" s="10" t="s">
        <v>292</v>
      </c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s="2" customFormat="1" ht="10.5">
      <c r="A109" s="23" t="s">
        <v>312</v>
      </c>
      <c r="B109" s="20" t="s">
        <v>289</v>
      </c>
      <c r="C109" s="10" t="s">
        <v>292</v>
      </c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s="2" customFormat="1" ht="10.5">
      <c r="A110" s="23" t="s">
        <v>311</v>
      </c>
      <c r="B110" s="19" t="s">
        <v>199</v>
      </c>
      <c r="C110" s="10" t="s">
        <v>292</v>
      </c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s="2" customFormat="1" ht="10.5">
      <c r="A111" s="23" t="s">
        <v>313</v>
      </c>
      <c r="B111" s="19" t="s">
        <v>200</v>
      </c>
      <c r="C111" s="10" t="s">
        <v>292</v>
      </c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s="2" customFormat="1" ht="10.5">
      <c r="A112" s="23" t="s">
        <v>315</v>
      </c>
      <c r="B112" s="20" t="s">
        <v>201</v>
      </c>
      <c r="C112" s="10" t="s">
        <v>292</v>
      </c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s="2" customFormat="1" ht="10.5">
      <c r="A113" s="23" t="s">
        <v>316</v>
      </c>
      <c r="B113" s="20" t="s">
        <v>202</v>
      </c>
      <c r="C113" s="10" t="s">
        <v>292</v>
      </c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s="2" customFormat="1" ht="10.5">
      <c r="A114" s="23" t="s">
        <v>317</v>
      </c>
      <c r="B114" s="20" t="s">
        <v>203</v>
      </c>
      <c r="C114" s="10" t="s">
        <v>292</v>
      </c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s="2" customFormat="1" ht="10.5">
      <c r="A115" s="23" t="s">
        <v>314</v>
      </c>
      <c r="B115" s="19" t="s">
        <v>204</v>
      </c>
      <c r="C115" s="10" t="s">
        <v>292</v>
      </c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s="2" customFormat="1" ht="10.5" customHeight="1">
      <c r="A116" s="34"/>
      <c r="B116" s="38" t="s">
        <v>205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</row>
    <row r="117" spans="1:12" s="2" customFormat="1" ht="21" customHeight="1">
      <c r="A117" s="23" t="s">
        <v>206</v>
      </c>
      <c r="B117" s="17" t="s">
        <v>207</v>
      </c>
      <c r="C117" s="10" t="s">
        <v>291</v>
      </c>
      <c r="D117" s="10">
        <v>829.9</v>
      </c>
      <c r="E117" s="10">
        <v>1115.8</v>
      </c>
      <c r="F117" s="10">
        <v>982.9</v>
      </c>
      <c r="G117" s="55">
        <v>839.5</v>
      </c>
      <c r="H117" s="55">
        <f>H118+H131</f>
        <v>839.5</v>
      </c>
      <c r="I117" s="55">
        <v>818.6</v>
      </c>
      <c r="J117" s="55">
        <f>J118+J131</f>
        <v>818.5999999999999</v>
      </c>
      <c r="K117" s="40">
        <v>840</v>
      </c>
      <c r="L117" s="40">
        <v>845</v>
      </c>
    </row>
    <row r="118" spans="1:12" s="2" customFormat="1" ht="10.5">
      <c r="A118" s="23" t="s">
        <v>208</v>
      </c>
      <c r="B118" s="18" t="s">
        <v>209</v>
      </c>
      <c r="C118" s="10" t="s">
        <v>291</v>
      </c>
      <c r="D118" s="10">
        <v>212.6</v>
      </c>
      <c r="E118" s="10">
        <v>235.8</v>
      </c>
      <c r="F118" s="10">
        <v>228.7</v>
      </c>
      <c r="G118" s="56">
        <v>212.5</v>
      </c>
      <c r="H118" s="56">
        <v>212.5</v>
      </c>
      <c r="I118" s="56">
        <v>219.7</v>
      </c>
      <c r="J118" s="56">
        <v>219.7</v>
      </c>
      <c r="K118" s="40">
        <v>221</v>
      </c>
      <c r="L118" s="40">
        <v>225</v>
      </c>
    </row>
    <row r="119" spans="1:12" s="2" customFormat="1" ht="21" customHeight="1">
      <c r="A119" s="23" t="s">
        <v>210</v>
      </c>
      <c r="B119" s="17" t="s">
        <v>211</v>
      </c>
      <c r="C119" s="10" t="s">
        <v>291</v>
      </c>
      <c r="D119" s="10">
        <v>189.2</v>
      </c>
      <c r="E119" s="10">
        <v>210.6</v>
      </c>
      <c r="F119" s="10">
        <v>207.9</v>
      </c>
      <c r="G119" s="56">
        <v>192.1</v>
      </c>
      <c r="H119" s="56">
        <v>192.1</v>
      </c>
      <c r="I119" s="56">
        <v>198.7</v>
      </c>
      <c r="J119" s="56">
        <v>198.7</v>
      </c>
      <c r="K119" s="40">
        <v>199</v>
      </c>
      <c r="L119" s="40">
        <v>203</v>
      </c>
    </row>
    <row r="120" spans="1:12" s="2" customFormat="1" ht="10.5">
      <c r="A120" s="23" t="s">
        <v>318</v>
      </c>
      <c r="B120" s="19" t="s">
        <v>213</v>
      </c>
      <c r="C120" s="10" t="s">
        <v>291</v>
      </c>
      <c r="D120" s="10"/>
      <c r="E120" s="10"/>
      <c r="F120" s="10"/>
      <c r="G120" s="56"/>
      <c r="H120" s="56"/>
      <c r="I120" s="56"/>
      <c r="J120" s="56"/>
      <c r="K120" s="10"/>
      <c r="L120" s="10"/>
    </row>
    <row r="121" spans="1:12" s="2" customFormat="1" ht="10.5">
      <c r="A121" s="23" t="s">
        <v>319</v>
      </c>
      <c r="B121" s="19" t="s">
        <v>215</v>
      </c>
      <c r="C121" s="10" t="s">
        <v>291</v>
      </c>
      <c r="D121" s="10">
        <v>133.1</v>
      </c>
      <c r="E121" s="10">
        <v>144.6</v>
      </c>
      <c r="F121" s="10">
        <v>141.7</v>
      </c>
      <c r="G121" s="55">
        <v>129.3</v>
      </c>
      <c r="H121" s="56">
        <v>129.3</v>
      </c>
      <c r="I121" s="56">
        <v>134.5</v>
      </c>
      <c r="J121" s="56">
        <v>134.5</v>
      </c>
      <c r="K121" s="40">
        <v>140</v>
      </c>
      <c r="L121" s="40">
        <v>145</v>
      </c>
    </row>
    <row r="122" spans="1:12" s="2" customFormat="1" ht="10.5">
      <c r="A122" s="23" t="s">
        <v>320</v>
      </c>
      <c r="B122" s="19" t="s">
        <v>217</v>
      </c>
      <c r="C122" s="10" t="s">
        <v>291</v>
      </c>
      <c r="D122" s="10">
        <v>2.7</v>
      </c>
      <c r="E122" s="10">
        <v>3.2</v>
      </c>
      <c r="F122" s="10">
        <v>6.2</v>
      </c>
      <c r="G122" s="56">
        <v>1.4</v>
      </c>
      <c r="H122" s="56">
        <v>1.4</v>
      </c>
      <c r="I122" s="56">
        <v>1.5</v>
      </c>
      <c r="J122" s="56">
        <v>1.5</v>
      </c>
      <c r="K122" s="10">
        <v>1.5</v>
      </c>
      <c r="L122" s="10">
        <v>1.5</v>
      </c>
    </row>
    <row r="123" spans="1:12" s="2" customFormat="1" ht="10.5">
      <c r="A123" s="23" t="s">
        <v>321</v>
      </c>
      <c r="B123" s="19" t="s">
        <v>219</v>
      </c>
      <c r="C123" s="10" t="s">
        <v>291</v>
      </c>
      <c r="D123" s="10">
        <v>13.9</v>
      </c>
      <c r="E123" s="10">
        <v>15.9</v>
      </c>
      <c r="F123" s="10">
        <v>16.3</v>
      </c>
      <c r="G123" s="56">
        <v>16.3</v>
      </c>
      <c r="H123" s="56">
        <v>16.3</v>
      </c>
      <c r="I123" s="55">
        <v>17</v>
      </c>
      <c r="J123" s="55">
        <v>17</v>
      </c>
      <c r="K123" s="40">
        <v>17</v>
      </c>
      <c r="L123" s="40">
        <v>17</v>
      </c>
    </row>
    <row r="124" spans="1:12" s="2" customFormat="1" ht="21">
      <c r="A124" s="23" t="s">
        <v>322</v>
      </c>
      <c r="B124" s="21" t="s">
        <v>221</v>
      </c>
      <c r="C124" s="8" t="s">
        <v>291</v>
      </c>
      <c r="D124" s="8"/>
      <c r="E124" s="8"/>
      <c r="F124" s="8">
        <v>13.1</v>
      </c>
      <c r="G124" s="57">
        <v>13.5</v>
      </c>
      <c r="H124" s="57">
        <v>13.5</v>
      </c>
      <c r="I124" s="57">
        <v>13.8</v>
      </c>
      <c r="J124" s="57">
        <v>13.8</v>
      </c>
      <c r="K124" s="8">
        <v>13.8</v>
      </c>
      <c r="L124" s="8">
        <v>13.8</v>
      </c>
    </row>
    <row r="125" spans="1:12" s="2" customFormat="1" ht="10.5">
      <c r="A125" s="23" t="s">
        <v>323</v>
      </c>
      <c r="B125" s="19" t="s">
        <v>223</v>
      </c>
      <c r="C125" s="10" t="s">
        <v>291</v>
      </c>
      <c r="D125" s="10">
        <v>5.1</v>
      </c>
      <c r="E125" s="10">
        <v>5.6</v>
      </c>
      <c r="F125" s="10">
        <v>6.8</v>
      </c>
      <c r="G125" s="56">
        <v>6.8</v>
      </c>
      <c r="H125" s="56">
        <v>6.8</v>
      </c>
      <c r="I125" s="56">
        <v>6.8</v>
      </c>
      <c r="J125" s="56">
        <v>6.8</v>
      </c>
      <c r="K125" s="10">
        <v>6.8</v>
      </c>
      <c r="L125" s="10">
        <v>6.8</v>
      </c>
    </row>
    <row r="126" spans="1:12" s="2" customFormat="1" ht="10.5">
      <c r="A126" s="23" t="s">
        <v>324</v>
      </c>
      <c r="B126" s="19" t="s">
        <v>224</v>
      </c>
      <c r="C126" s="10" t="s">
        <v>291</v>
      </c>
      <c r="D126" s="10"/>
      <c r="E126" s="10"/>
      <c r="F126" s="10"/>
      <c r="G126" s="56"/>
      <c r="H126" s="56"/>
      <c r="I126" s="56"/>
      <c r="J126" s="56"/>
      <c r="K126" s="10"/>
      <c r="L126" s="10"/>
    </row>
    <row r="127" spans="1:12" s="2" customFormat="1" ht="10.5">
      <c r="A127" s="23" t="s">
        <v>325</v>
      </c>
      <c r="B127" s="19" t="s">
        <v>225</v>
      </c>
      <c r="C127" s="10" t="s">
        <v>291</v>
      </c>
      <c r="D127" s="10"/>
      <c r="E127" s="10"/>
      <c r="F127" s="10"/>
      <c r="G127" s="56"/>
      <c r="H127" s="56"/>
      <c r="I127" s="56"/>
      <c r="J127" s="56"/>
      <c r="K127" s="10"/>
      <c r="L127" s="10"/>
    </row>
    <row r="128" spans="1:12" s="2" customFormat="1" ht="10.5">
      <c r="A128" s="23" t="s">
        <v>326</v>
      </c>
      <c r="B128" s="19" t="s">
        <v>226</v>
      </c>
      <c r="C128" s="10" t="s">
        <v>291</v>
      </c>
      <c r="D128" s="10">
        <v>2.8</v>
      </c>
      <c r="E128" s="10">
        <v>2.8</v>
      </c>
      <c r="F128" s="10">
        <v>2.7</v>
      </c>
      <c r="G128" s="56">
        <v>2.7</v>
      </c>
      <c r="H128" s="56">
        <v>2.7</v>
      </c>
      <c r="I128" s="56">
        <v>2.7</v>
      </c>
      <c r="J128" s="56">
        <v>2.7</v>
      </c>
      <c r="K128" s="10">
        <v>2.7</v>
      </c>
      <c r="L128" s="10">
        <v>2.7</v>
      </c>
    </row>
    <row r="129" spans="1:12" s="2" customFormat="1" ht="10.5">
      <c r="A129" s="23" t="s">
        <v>327</v>
      </c>
      <c r="B129" s="19" t="s">
        <v>227</v>
      </c>
      <c r="C129" s="10" t="s">
        <v>291</v>
      </c>
      <c r="D129" s="10">
        <v>18.7</v>
      </c>
      <c r="E129" s="10">
        <v>16.5</v>
      </c>
      <c r="F129" s="10">
        <v>15.9</v>
      </c>
      <c r="G129" s="56">
        <v>14.9</v>
      </c>
      <c r="H129" s="56">
        <v>14.9</v>
      </c>
      <c r="I129" s="56">
        <v>14.9</v>
      </c>
      <c r="J129" s="56">
        <v>14.9</v>
      </c>
      <c r="K129" s="10">
        <v>14.9</v>
      </c>
      <c r="L129" s="10">
        <v>14.9</v>
      </c>
    </row>
    <row r="130" spans="1:12" s="2" customFormat="1" ht="10.5">
      <c r="A130" s="23" t="s">
        <v>212</v>
      </c>
      <c r="B130" s="18" t="s">
        <v>228</v>
      </c>
      <c r="C130" s="10" t="s">
        <v>291</v>
      </c>
      <c r="D130" s="10">
        <v>23.5</v>
      </c>
      <c r="E130" s="10">
        <v>25.1</v>
      </c>
      <c r="F130" s="10">
        <v>20.7</v>
      </c>
      <c r="G130" s="56">
        <f>G118-G119</f>
        <v>20.400000000000006</v>
      </c>
      <c r="H130" s="56">
        <f>H118-H119</f>
        <v>20.400000000000006</v>
      </c>
      <c r="I130" s="55">
        <f>I118-I119</f>
        <v>21</v>
      </c>
      <c r="J130" s="55">
        <f>J118-J119</f>
        <v>21</v>
      </c>
      <c r="K130" s="40">
        <v>22</v>
      </c>
      <c r="L130" s="40">
        <v>22</v>
      </c>
    </row>
    <row r="131" spans="1:12" s="2" customFormat="1" ht="10.5">
      <c r="A131" s="23" t="s">
        <v>214</v>
      </c>
      <c r="B131" s="18" t="s">
        <v>229</v>
      </c>
      <c r="C131" s="10" t="s">
        <v>291</v>
      </c>
      <c r="D131" s="10">
        <v>667.1</v>
      </c>
      <c r="E131" s="10">
        <v>895.5</v>
      </c>
      <c r="F131" s="10">
        <v>746.3</v>
      </c>
      <c r="G131" s="55">
        <v>627</v>
      </c>
      <c r="H131" s="55">
        <v>627</v>
      </c>
      <c r="I131" s="55">
        <v>598.9</v>
      </c>
      <c r="J131" s="56">
        <v>598.9</v>
      </c>
      <c r="K131" s="40">
        <v>619</v>
      </c>
      <c r="L131" s="40">
        <v>620</v>
      </c>
    </row>
    <row r="132" spans="1:12" s="2" customFormat="1" ht="10.5">
      <c r="A132" s="23" t="s">
        <v>328</v>
      </c>
      <c r="B132" s="19" t="s">
        <v>230</v>
      </c>
      <c r="C132" s="10" t="s">
        <v>291</v>
      </c>
      <c r="D132" s="10">
        <v>237.3</v>
      </c>
      <c r="E132" s="10">
        <v>404.8</v>
      </c>
      <c r="F132" s="10">
        <v>275.5</v>
      </c>
      <c r="G132" s="56">
        <v>122.3</v>
      </c>
      <c r="H132" s="56">
        <v>122.3</v>
      </c>
      <c r="I132" s="55">
        <v>136.1</v>
      </c>
      <c r="J132" s="56">
        <v>136.1</v>
      </c>
      <c r="K132" s="40">
        <v>136.1</v>
      </c>
      <c r="L132" s="10">
        <v>136.1</v>
      </c>
    </row>
    <row r="133" spans="1:12" s="2" customFormat="1" ht="10.5">
      <c r="A133" s="23" t="s">
        <v>329</v>
      </c>
      <c r="B133" s="19" t="s">
        <v>231</v>
      </c>
      <c r="C133" s="10" t="s">
        <v>291</v>
      </c>
      <c r="D133" s="10">
        <v>364.2</v>
      </c>
      <c r="E133" s="10">
        <v>439.6</v>
      </c>
      <c r="F133" s="10">
        <v>447.8</v>
      </c>
      <c r="G133" s="56">
        <v>414.5</v>
      </c>
      <c r="H133" s="56">
        <v>414.5</v>
      </c>
      <c r="I133" s="55">
        <v>408</v>
      </c>
      <c r="J133" s="55">
        <v>408</v>
      </c>
      <c r="K133" s="40">
        <v>408</v>
      </c>
      <c r="L133" s="40">
        <v>408</v>
      </c>
    </row>
    <row r="134" spans="1:12" s="2" customFormat="1" ht="10.5">
      <c r="A134" s="23" t="s">
        <v>330</v>
      </c>
      <c r="B134" s="19" t="s">
        <v>232</v>
      </c>
      <c r="C134" s="10" t="s">
        <v>291</v>
      </c>
      <c r="D134" s="10">
        <v>39.3</v>
      </c>
      <c r="E134" s="40">
        <v>63</v>
      </c>
      <c r="F134" s="10">
        <v>55.1</v>
      </c>
      <c r="G134" s="56"/>
      <c r="H134" s="56"/>
      <c r="I134" s="56"/>
      <c r="J134" s="56"/>
      <c r="K134" s="10"/>
      <c r="L134" s="10"/>
    </row>
    <row r="135" spans="1:12" s="2" customFormat="1" ht="10.5">
      <c r="A135" s="23" t="s">
        <v>331</v>
      </c>
      <c r="B135" s="19" t="s">
        <v>233</v>
      </c>
      <c r="C135" s="10" t="s">
        <v>291</v>
      </c>
      <c r="D135" s="10">
        <v>29.5</v>
      </c>
      <c r="E135" s="10">
        <v>53.9</v>
      </c>
      <c r="F135" s="10">
        <v>53.2</v>
      </c>
      <c r="G135" s="56"/>
      <c r="H135" s="56"/>
      <c r="I135" s="56"/>
      <c r="J135" s="56"/>
      <c r="K135" s="10"/>
      <c r="L135" s="10"/>
    </row>
    <row r="136" spans="1:12" s="2" customFormat="1" ht="21" customHeight="1">
      <c r="A136" s="23" t="s">
        <v>216</v>
      </c>
      <c r="B136" s="17" t="s">
        <v>234</v>
      </c>
      <c r="C136" s="10" t="s">
        <v>291</v>
      </c>
      <c r="D136" s="33">
        <v>837.6</v>
      </c>
      <c r="E136" s="33">
        <v>1113.9</v>
      </c>
      <c r="F136" s="33">
        <v>1040.6</v>
      </c>
      <c r="G136" s="58">
        <v>839.5</v>
      </c>
      <c r="H136" s="58">
        <v>839.5</v>
      </c>
      <c r="I136" s="58">
        <v>818.6</v>
      </c>
      <c r="J136" s="58">
        <v>818.6</v>
      </c>
      <c r="K136" s="41">
        <v>840</v>
      </c>
      <c r="L136" s="41">
        <v>845</v>
      </c>
    </row>
    <row r="137" spans="1:12" s="2" customFormat="1" ht="10.5">
      <c r="A137" s="23" t="s">
        <v>332</v>
      </c>
      <c r="B137" s="19" t="s">
        <v>235</v>
      </c>
      <c r="C137" s="10" t="s">
        <v>291</v>
      </c>
      <c r="D137" s="10">
        <v>73.8</v>
      </c>
      <c r="E137" s="10">
        <v>73.8</v>
      </c>
      <c r="F137" s="40">
        <v>76.8</v>
      </c>
      <c r="G137" s="56">
        <v>76.3</v>
      </c>
      <c r="H137" s="56">
        <v>76.3</v>
      </c>
      <c r="I137" s="56">
        <v>77.8</v>
      </c>
      <c r="J137" s="56">
        <v>77.8</v>
      </c>
      <c r="K137" s="40">
        <f>I137*1.016</f>
        <v>79.0448</v>
      </c>
      <c r="L137" s="40">
        <f>J137*1.016</f>
        <v>79.0448</v>
      </c>
    </row>
    <row r="138" spans="1:12" s="2" customFormat="1" ht="10.5">
      <c r="A138" s="23" t="s">
        <v>333</v>
      </c>
      <c r="B138" s="19" t="s">
        <v>236</v>
      </c>
      <c r="C138" s="10" t="s">
        <v>291</v>
      </c>
      <c r="D138" s="10">
        <v>2.4</v>
      </c>
      <c r="E138" s="10">
        <v>2.4</v>
      </c>
      <c r="F138" s="10">
        <v>2.5</v>
      </c>
      <c r="G138" s="56">
        <v>2.5</v>
      </c>
      <c r="H138" s="56">
        <v>2.5</v>
      </c>
      <c r="I138" s="56">
        <v>2.6</v>
      </c>
      <c r="J138" s="56">
        <v>2.6</v>
      </c>
      <c r="K138" s="10">
        <v>2.6</v>
      </c>
      <c r="L138" s="10">
        <v>2.6</v>
      </c>
    </row>
    <row r="139" spans="1:12" s="2" customFormat="1" ht="10.5" customHeight="1">
      <c r="A139" s="23" t="s">
        <v>334</v>
      </c>
      <c r="B139" s="21" t="s">
        <v>303</v>
      </c>
      <c r="C139" s="8" t="s">
        <v>291</v>
      </c>
      <c r="D139" s="8">
        <v>5.6</v>
      </c>
      <c r="E139" s="8">
        <v>6.7</v>
      </c>
      <c r="F139" s="8">
        <v>6.2</v>
      </c>
      <c r="G139" s="57">
        <v>4.6</v>
      </c>
      <c r="H139" s="57">
        <v>4.6</v>
      </c>
      <c r="I139" s="57">
        <v>4.5</v>
      </c>
      <c r="J139" s="57">
        <v>4.5</v>
      </c>
      <c r="K139" s="8">
        <v>4.5</v>
      </c>
      <c r="L139" s="8">
        <v>4.5</v>
      </c>
    </row>
    <row r="140" spans="1:12" s="2" customFormat="1" ht="10.5">
      <c r="A140" s="23" t="s">
        <v>335</v>
      </c>
      <c r="B140" s="19" t="s">
        <v>237</v>
      </c>
      <c r="C140" s="10" t="s">
        <v>291</v>
      </c>
      <c r="D140" s="10">
        <v>112.4</v>
      </c>
      <c r="E140" s="10">
        <v>96.3</v>
      </c>
      <c r="F140" s="40">
        <v>157.55</v>
      </c>
      <c r="G140" s="56">
        <v>131.9</v>
      </c>
      <c r="H140" s="56">
        <v>131.9</v>
      </c>
      <c r="I140" s="56">
        <v>132.4</v>
      </c>
      <c r="J140" s="56">
        <v>132.4</v>
      </c>
      <c r="K140" s="10">
        <v>132.4</v>
      </c>
      <c r="L140" s="10">
        <v>132.4</v>
      </c>
    </row>
    <row r="141" spans="1:12" s="2" customFormat="1" ht="10.5">
      <c r="A141" s="23" t="s">
        <v>336</v>
      </c>
      <c r="B141" s="19" t="s">
        <v>238</v>
      </c>
      <c r="C141" s="10" t="s">
        <v>291</v>
      </c>
      <c r="D141" s="10">
        <v>72.7</v>
      </c>
      <c r="E141" s="10">
        <v>122.1</v>
      </c>
      <c r="F141" s="10">
        <v>150.4</v>
      </c>
      <c r="G141" s="56">
        <v>29.2</v>
      </c>
      <c r="H141" s="56">
        <v>29.2</v>
      </c>
      <c r="I141" s="56">
        <v>21.8</v>
      </c>
      <c r="J141" s="56">
        <v>21.8</v>
      </c>
      <c r="K141" s="10">
        <v>21.8</v>
      </c>
      <c r="L141" s="10">
        <v>21.8</v>
      </c>
    </row>
    <row r="142" spans="1:12" s="2" customFormat="1" ht="10.5">
      <c r="A142" s="23" t="s">
        <v>337</v>
      </c>
      <c r="B142" s="19" t="s">
        <v>239</v>
      </c>
      <c r="C142" s="10" t="s">
        <v>291</v>
      </c>
      <c r="D142" s="10">
        <v>0.2</v>
      </c>
      <c r="E142" s="40">
        <v>0.05</v>
      </c>
      <c r="F142" s="40">
        <v>0.05</v>
      </c>
      <c r="G142" s="55">
        <v>0.05</v>
      </c>
      <c r="H142" s="55">
        <v>0.05</v>
      </c>
      <c r="I142" s="55">
        <v>0.05</v>
      </c>
      <c r="J142" s="55">
        <v>0.05</v>
      </c>
      <c r="K142" s="40">
        <v>0.05</v>
      </c>
      <c r="L142" s="40">
        <v>0.05</v>
      </c>
    </row>
    <row r="143" spans="1:12" s="2" customFormat="1" ht="10.5">
      <c r="A143" s="23" t="s">
        <v>338</v>
      </c>
      <c r="B143" s="19" t="s">
        <v>240</v>
      </c>
      <c r="C143" s="10" t="s">
        <v>291</v>
      </c>
      <c r="D143" s="10">
        <v>454.3</v>
      </c>
      <c r="E143" s="10">
        <v>704.5</v>
      </c>
      <c r="F143" s="10">
        <v>523.3</v>
      </c>
      <c r="G143" s="56">
        <v>509</v>
      </c>
      <c r="H143" s="56">
        <v>509</v>
      </c>
      <c r="I143" s="56">
        <v>474.8</v>
      </c>
      <c r="J143" s="56">
        <v>474.8</v>
      </c>
      <c r="K143" s="10">
        <v>495</v>
      </c>
      <c r="L143" s="10">
        <v>500</v>
      </c>
    </row>
    <row r="144" spans="1:12" s="2" customFormat="1" ht="10.5">
      <c r="A144" s="23" t="s">
        <v>339</v>
      </c>
      <c r="B144" s="19" t="s">
        <v>241</v>
      </c>
      <c r="C144" s="10" t="s">
        <v>291</v>
      </c>
      <c r="D144" s="10">
        <v>77.5</v>
      </c>
      <c r="E144" s="40">
        <v>59</v>
      </c>
      <c r="F144" s="10">
        <v>65.4</v>
      </c>
      <c r="G144" s="56">
        <v>46.3</v>
      </c>
      <c r="H144" s="56">
        <v>46.3</v>
      </c>
      <c r="I144" s="56">
        <v>64.7</v>
      </c>
      <c r="J144" s="56">
        <v>64.7</v>
      </c>
      <c r="K144" s="10">
        <v>64.7</v>
      </c>
      <c r="L144" s="10">
        <v>64.7</v>
      </c>
    </row>
    <row r="145" spans="1:12" s="2" customFormat="1" ht="10.5">
      <c r="A145" s="23" t="s">
        <v>340</v>
      </c>
      <c r="B145" s="19" t="s">
        <v>242</v>
      </c>
      <c r="C145" s="10" t="s">
        <v>291</v>
      </c>
      <c r="D145" s="10"/>
      <c r="E145" s="10"/>
      <c r="F145" s="10"/>
      <c r="G145" s="56"/>
      <c r="H145" s="56"/>
      <c r="I145" s="56"/>
      <c r="J145" s="56"/>
      <c r="K145" s="10"/>
      <c r="L145" s="10"/>
    </row>
    <row r="146" spans="1:12" s="2" customFormat="1" ht="10.5">
      <c r="A146" s="23" t="s">
        <v>341</v>
      </c>
      <c r="B146" s="19" t="s">
        <v>243</v>
      </c>
      <c r="C146" s="10" t="s">
        <v>291</v>
      </c>
      <c r="D146" s="10">
        <v>32</v>
      </c>
      <c r="E146" s="10">
        <v>40.5</v>
      </c>
      <c r="F146" s="10">
        <v>51.1</v>
      </c>
      <c r="G146" s="56">
        <v>33.5</v>
      </c>
      <c r="H146" s="56">
        <v>33.5</v>
      </c>
      <c r="I146" s="56">
        <v>33.8</v>
      </c>
      <c r="J146" s="56">
        <v>33.8</v>
      </c>
      <c r="K146" s="10">
        <v>33.8</v>
      </c>
      <c r="L146" s="10">
        <v>33.8</v>
      </c>
    </row>
    <row r="147" spans="1:12" s="2" customFormat="1" ht="10.5">
      <c r="A147" s="23" t="s">
        <v>342</v>
      </c>
      <c r="B147" s="19" t="s">
        <v>244</v>
      </c>
      <c r="C147" s="10" t="s">
        <v>291</v>
      </c>
      <c r="D147" s="10">
        <v>6.6</v>
      </c>
      <c r="E147" s="10">
        <v>8.5</v>
      </c>
      <c r="F147" s="10">
        <v>7.1</v>
      </c>
      <c r="G147" s="56">
        <v>6.1</v>
      </c>
      <c r="H147" s="56">
        <v>6.1</v>
      </c>
      <c r="I147" s="56">
        <v>6.1</v>
      </c>
      <c r="J147" s="56">
        <v>6.1</v>
      </c>
      <c r="K147" s="10">
        <v>6.1</v>
      </c>
      <c r="L147" s="10">
        <v>6.1</v>
      </c>
    </row>
    <row r="148" spans="1:12" s="2" customFormat="1" ht="10.5">
      <c r="A148" s="23" t="s">
        <v>343</v>
      </c>
      <c r="B148" s="19" t="s">
        <v>245</v>
      </c>
      <c r="C148" s="10" t="s">
        <v>291</v>
      </c>
      <c r="D148" s="10">
        <v>0.04</v>
      </c>
      <c r="E148" s="10">
        <v>0.04</v>
      </c>
      <c r="F148" s="40">
        <v>0.045</v>
      </c>
      <c r="G148" s="55">
        <v>0.045</v>
      </c>
      <c r="H148" s="55">
        <v>0.045</v>
      </c>
      <c r="I148" s="55">
        <v>0.045</v>
      </c>
      <c r="J148" s="55">
        <v>0.045</v>
      </c>
      <c r="K148" s="40">
        <v>0.045</v>
      </c>
      <c r="L148" s="40">
        <v>0.045</v>
      </c>
    </row>
    <row r="149" spans="1:12" s="2" customFormat="1" ht="10.5">
      <c r="A149" s="23" t="s">
        <v>344</v>
      </c>
      <c r="B149" s="19" t="s">
        <v>246</v>
      </c>
      <c r="C149" s="10" t="s">
        <v>291</v>
      </c>
      <c r="D149" s="10"/>
      <c r="E149" s="10"/>
      <c r="F149" s="10"/>
      <c r="G149" s="56"/>
      <c r="H149" s="56"/>
      <c r="I149" s="56"/>
      <c r="J149" s="56"/>
      <c r="K149" s="10"/>
      <c r="L149" s="10"/>
    </row>
    <row r="150" spans="1:12" s="2" customFormat="1" ht="21" customHeight="1">
      <c r="A150" s="23" t="s">
        <v>218</v>
      </c>
      <c r="B150" s="17" t="s">
        <v>301</v>
      </c>
      <c r="C150" s="10" t="s">
        <v>291</v>
      </c>
      <c r="D150" s="10">
        <v>7.7</v>
      </c>
      <c r="E150" s="40">
        <v>2</v>
      </c>
      <c r="F150" s="10">
        <v>-57.7</v>
      </c>
      <c r="G150" s="55">
        <v>0</v>
      </c>
      <c r="H150" s="55">
        <v>0</v>
      </c>
      <c r="I150" s="55">
        <v>0</v>
      </c>
      <c r="J150" s="55">
        <v>0</v>
      </c>
      <c r="K150" s="40">
        <v>0</v>
      </c>
      <c r="L150" s="40">
        <v>0</v>
      </c>
    </row>
    <row r="151" spans="1:12" s="2" customFormat="1" ht="10.5">
      <c r="A151" s="23" t="s">
        <v>220</v>
      </c>
      <c r="B151" s="14" t="s">
        <v>247</v>
      </c>
      <c r="C151" s="10" t="s">
        <v>291</v>
      </c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s="2" customFormat="1" ht="21">
      <c r="A152" s="23" t="s">
        <v>222</v>
      </c>
      <c r="B152" s="15" t="s">
        <v>248</v>
      </c>
      <c r="C152" s="10" t="s">
        <v>291</v>
      </c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s="2" customFormat="1" ht="10.5">
      <c r="A153" s="34"/>
      <c r="B153" s="35" t="s">
        <v>249</v>
      </c>
      <c r="C153" s="36"/>
      <c r="D153" s="36"/>
      <c r="E153" s="36"/>
      <c r="F153" s="36"/>
      <c r="G153" s="36"/>
      <c r="H153" s="36"/>
      <c r="I153" s="36"/>
      <c r="J153" s="36"/>
      <c r="K153" s="36"/>
      <c r="L153" s="36"/>
    </row>
    <row r="154" spans="1:12" s="2" customFormat="1" ht="10.5">
      <c r="A154" s="23" t="s">
        <v>250</v>
      </c>
      <c r="B154" s="14" t="s">
        <v>251</v>
      </c>
      <c r="C154" s="10" t="s">
        <v>141</v>
      </c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s="2" customFormat="1" ht="30.75" customHeight="1">
      <c r="A155" s="23" t="s">
        <v>252</v>
      </c>
      <c r="B155" s="15" t="s">
        <v>253</v>
      </c>
      <c r="C155" s="10" t="s">
        <v>295</v>
      </c>
      <c r="D155" s="10">
        <v>9664</v>
      </c>
      <c r="E155" s="10">
        <v>9804</v>
      </c>
      <c r="F155" s="10">
        <v>11832</v>
      </c>
      <c r="G155" s="10">
        <v>12936</v>
      </c>
      <c r="H155" s="10">
        <v>12936</v>
      </c>
      <c r="I155" s="10">
        <v>14184</v>
      </c>
      <c r="J155" s="10">
        <v>14184</v>
      </c>
      <c r="K155" s="10">
        <v>15751</v>
      </c>
      <c r="L155" s="10">
        <v>15751</v>
      </c>
    </row>
    <row r="156" spans="1:12" s="2" customFormat="1" ht="10.5">
      <c r="A156" s="23" t="s">
        <v>345</v>
      </c>
      <c r="B156" s="19" t="s">
        <v>254</v>
      </c>
      <c r="C156" s="10" t="s">
        <v>295</v>
      </c>
      <c r="D156" s="10">
        <v>10266</v>
      </c>
      <c r="E156" s="10">
        <v>10414</v>
      </c>
      <c r="F156" s="10">
        <v>12896</v>
      </c>
      <c r="G156" s="10">
        <v>14100</v>
      </c>
      <c r="H156" s="10">
        <v>14100</v>
      </c>
      <c r="I156" s="10">
        <v>15461</v>
      </c>
      <c r="J156" s="10">
        <v>15461</v>
      </c>
      <c r="K156" s="10">
        <v>17169</v>
      </c>
      <c r="L156" s="10">
        <v>17169</v>
      </c>
    </row>
    <row r="157" spans="1:12" s="2" customFormat="1" ht="10.5">
      <c r="A157" s="23" t="s">
        <v>346</v>
      </c>
      <c r="B157" s="19" t="s">
        <v>255</v>
      </c>
      <c r="C157" s="10" t="s">
        <v>295</v>
      </c>
      <c r="D157" s="10">
        <v>7854</v>
      </c>
      <c r="E157" s="10">
        <v>8466</v>
      </c>
      <c r="F157" s="10">
        <v>10175</v>
      </c>
      <c r="G157" s="10">
        <v>11125</v>
      </c>
      <c r="H157" s="10">
        <v>11125</v>
      </c>
      <c r="I157" s="10">
        <v>12198</v>
      </c>
      <c r="J157" s="10">
        <v>12198</v>
      </c>
      <c r="K157" s="10">
        <v>13546</v>
      </c>
      <c r="L157" s="10">
        <v>13546</v>
      </c>
    </row>
    <row r="158" spans="1:12" s="2" customFormat="1" ht="10.5">
      <c r="A158" s="23" t="s">
        <v>347</v>
      </c>
      <c r="B158" s="19" t="s">
        <v>256</v>
      </c>
      <c r="C158" s="10" t="s">
        <v>295</v>
      </c>
      <c r="D158" s="10">
        <v>9718</v>
      </c>
      <c r="E158" s="10">
        <v>9883</v>
      </c>
      <c r="F158" s="10">
        <v>11476</v>
      </c>
      <c r="G158" s="10">
        <v>12548</v>
      </c>
      <c r="H158" s="10">
        <v>12548</v>
      </c>
      <c r="I158" s="10">
        <v>13758</v>
      </c>
      <c r="J158" s="10">
        <v>13758</v>
      </c>
      <c r="K158" s="10">
        <v>15278</v>
      </c>
      <c r="L158" s="10">
        <v>15278</v>
      </c>
    </row>
    <row r="159" spans="1:12" s="2" customFormat="1" ht="21" customHeight="1">
      <c r="A159" s="23" t="s">
        <v>257</v>
      </c>
      <c r="B159" s="15" t="s">
        <v>258</v>
      </c>
      <c r="C159" s="10" t="s">
        <v>193</v>
      </c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s="2" customFormat="1" ht="10.5">
      <c r="A160" s="34"/>
      <c r="B160" s="35" t="s">
        <v>259</v>
      </c>
      <c r="C160" s="36"/>
      <c r="D160" s="36"/>
      <c r="E160" s="36"/>
      <c r="F160" s="36"/>
      <c r="G160" s="36"/>
      <c r="H160" s="36"/>
      <c r="I160" s="36"/>
      <c r="J160" s="36"/>
      <c r="K160" s="36"/>
      <c r="L160" s="36"/>
    </row>
    <row r="161" spans="1:12" s="2" customFormat="1" ht="10.5">
      <c r="A161" s="23" t="s">
        <v>260</v>
      </c>
      <c r="B161" s="30" t="s">
        <v>261</v>
      </c>
      <c r="C161" s="1" t="s">
        <v>348</v>
      </c>
      <c r="D161" s="10">
        <v>17.329</v>
      </c>
      <c r="E161" s="39">
        <v>17</v>
      </c>
      <c r="F161" s="10">
        <v>17.1</v>
      </c>
      <c r="G161" s="10">
        <v>16.9</v>
      </c>
      <c r="H161" s="10">
        <v>17</v>
      </c>
      <c r="I161" s="10">
        <v>16.8</v>
      </c>
      <c r="J161" s="10">
        <v>16.9</v>
      </c>
      <c r="K161" s="10">
        <v>16.7</v>
      </c>
      <c r="L161" s="10">
        <v>16.8</v>
      </c>
    </row>
    <row r="162" spans="1:12" s="2" customFormat="1" ht="10.5">
      <c r="A162" s="23" t="s">
        <v>262</v>
      </c>
      <c r="B162" s="30" t="s">
        <v>349</v>
      </c>
      <c r="C162" s="1" t="s">
        <v>348</v>
      </c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s="2" customFormat="1" ht="10.5">
      <c r="A163" s="23" t="s">
        <v>378</v>
      </c>
      <c r="B163" s="19" t="s">
        <v>350</v>
      </c>
      <c r="C163" s="1" t="s">
        <v>348</v>
      </c>
      <c r="D163" s="10">
        <v>17.329</v>
      </c>
      <c r="E163" s="39">
        <v>17</v>
      </c>
      <c r="F163" s="10">
        <v>17.1</v>
      </c>
      <c r="G163" s="10">
        <v>16.9</v>
      </c>
      <c r="H163" s="10">
        <v>17</v>
      </c>
      <c r="I163" s="10">
        <v>16.8</v>
      </c>
      <c r="J163" s="10">
        <v>16.9</v>
      </c>
      <c r="K163" s="10">
        <v>16.7</v>
      </c>
      <c r="L163" s="10">
        <v>16.8</v>
      </c>
    </row>
    <row r="164" spans="1:12" s="2" customFormat="1" ht="10.5">
      <c r="A164" s="32" t="s">
        <v>379</v>
      </c>
      <c r="B164" s="19" t="s">
        <v>351</v>
      </c>
      <c r="C164" s="1" t="s">
        <v>348</v>
      </c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s="2" customFormat="1" ht="19.5" customHeight="1">
      <c r="A165" s="32" t="s">
        <v>380</v>
      </c>
      <c r="B165" s="31" t="s">
        <v>377</v>
      </c>
      <c r="C165" s="1" t="s">
        <v>348</v>
      </c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s="2" customFormat="1" ht="10.5">
      <c r="A166" s="32" t="s">
        <v>352</v>
      </c>
      <c r="B166" s="20" t="s">
        <v>353</v>
      </c>
      <c r="C166" s="1" t="s">
        <v>348</v>
      </c>
      <c r="D166" s="10">
        <v>1.542</v>
      </c>
      <c r="E166" s="10"/>
      <c r="F166" s="10"/>
      <c r="G166" s="10"/>
      <c r="H166" s="10"/>
      <c r="I166" s="10"/>
      <c r="J166" s="10"/>
      <c r="K166" s="10"/>
      <c r="L166" s="10"/>
    </row>
    <row r="167" spans="1:12" s="2" customFormat="1" ht="10.5">
      <c r="A167" s="32" t="s">
        <v>354</v>
      </c>
      <c r="B167" s="20" t="s">
        <v>355</v>
      </c>
      <c r="C167" s="1" t="s">
        <v>348</v>
      </c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s="2" customFormat="1" ht="21">
      <c r="A168" s="32" t="s">
        <v>263</v>
      </c>
      <c r="B168" s="30" t="s">
        <v>381</v>
      </c>
      <c r="C168" s="1" t="s">
        <v>348</v>
      </c>
      <c r="D168" s="10">
        <v>9.45</v>
      </c>
      <c r="E168" s="10">
        <v>9.45</v>
      </c>
      <c r="F168" s="10">
        <f>SUM(F169:F187)</f>
        <v>9.936</v>
      </c>
      <c r="G168" s="40">
        <f aca="true" t="shared" si="0" ref="G168:L168">SUM(G169:G187)</f>
        <v>9.802999999999999</v>
      </c>
      <c r="H168" s="40">
        <f t="shared" si="0"/>
        <v>9.892999999999999</v>
      </c>
      <c r="I168" s="40">
        <f t="shared" si="0"/>
        <v>9.802999999999999</v>
      </c>
      <c r="J168" s="40">
        <f t="shared" si="0"/>
        <v>9.892999999999999</v>
      </c>
      <c r="K168" s="40">
        <f t="shared" si="0"/>
        <v>9.802999999999999</v>
      </c>
      <c r="L168" s="40">
        <f t="shared" si="0"/>
        <v>9.892999999999999</v>
      </c>
    </row>
    <row r="169" spans="1:12" s="2" customFormat="1" ht="23.25" customHeight="1">
      <c r="A169" s="32" t="s">
        <v>383</v>
      </c>
      <c r="B169" s="31" t="s">
        <v>382</v>
      </c>
      <c r="C169" s="1" t="s">
        <v>348</v>
      </c>
      <c r="D169" s="10">
        <v>0.71</v>
      </c>
      <c r="E169" s="10">
        <v>0.71</v>
      </c>
      <c r="F169" s="10">
        <v>0.63</v>
      </c>
      <c r="G169" s="10">
        <v>0.686</v>
      </c>
      <c r="H169" s="10">
        <v>0.686</v>
      </c>
      <c r="I169" s="10">
        <v>0.686</v>
      </c>
      <c r="J169" s="10">
        <v>0.686</v>
      </c>
      <c r="K169" s="10">
        <v>0.686</v>
      </c>
      <c r="L169" s="10">
        <v>0.686</v>
      </c>
    </row>
    <row r="170" spans="1:12" s="2" customFormat="1" ht="11.25" customHeight="1">
      <c r="A170" s="32" t="s">
        <v>384</v>
      </c>
      <c r="B170" s="31" t="s">
        <v>356</v>
      </c>
      <c r="C170" s="1" t="s">
        <v>348</v>
      </c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s="2" customFormat="1" ht="10.5">
      <c r="A171" s="32" t="s">
        <v>385</v>
      </c>
      <c r="B171" s="31" t="s">
        <v>357</v>
      </c>
      <c r="C171" s="1" t="s">
        <v>348</v>
      </c>
      <c r="D171" s="10">
        <v>1.196</v>
      </c>
      <c r="E171" s="10">
        <v>1.196</v>
      </c>
      <c r="F171" s="10">
        <v>0.917</v>
      </c>
      <c r="G171" s="10">
        <v>1.017</v>
      </c>
      <c r="H171" s="10">
        <v>1.017</v>
      </c>
      <c r="I171" s="10">
        <v>1.017</v>
      </c>
      <c r="J171" s="10">
        <v>1.017</v>
      </c>
      <c r="K171" s="10">
        <v>1.017</v>
      </c>
      <c r="L171" s="10">
        <v>1.017</v>
      </c>
    </row>
    <row r="172" spans="1:12" s="2" customFormat="1" ht="21">
      <c r="A172" s="32" t="s">
        <v>386</v>
      </c>
      <c r="B172" s="31" t="s">
        <v>358</v>
      </c>
      <c r="C172" s="1" t="s">
        <v>348</v>
      </c>
      <c r="D172" s="10">
        <v>0.149</v>
      </c>
      <c r="E172" s="10">
        <v>0.149</v>
      </c>
      <c r="F172" s="10">
        <v>0.133</v>
      </c>
      <c r="G172" s="10">
        <v>0.143</v>
      </c>
      <c r="H172" s="10">
        <v>0.143</v>
      </c>
      <c r="I172" s="10">
        <v>0.143</v>
      </c>
      <c r="J172" s="10">
        <v>0.143</v>
      </c>
      <c r="K172" s="10">
        <v>0.143</v>
      </c>
      <c r="L172" s="10">
        <v>0.143</v>
      </c>
    </row>
    <row r="173" spans="1:12" s="2" customFormat="1" ht="25.5" customHeight="1">
      <c r="A173" s="32" t="s">
        <v>387</v>
      </c>
      <c r="B173" s="31" t="s">
        <v>359</v>
      </c>
      <c r="C173" s="1" t="s">
        <v>348</v>
      </c>
      <c r="D173" s="10">
        <v>0.072</v>
      </c>
      <c r="E173" s="10">
        <v>0.072</v>
      </c>
      <c r="F173" s="10">
        <v>0.073</v>
      </c>
      <c r="G173" s="10">
        <v>0.082</v>
      </c>
      <c r="H173" s="10">
        <v>0.082</v>
      </c>
      <c r="I173" s="10">
        <v>0.082</v>
      </c>
      <c r="J173" s="10">
        <v>0.082</v>
      </c>
      <c r="K173" s="10">
        <v>0.082</v>
      </c>
      <c r="L173" s="10">
        <v>0.082</v>
      </c>
    </row>
    <row r="174" spans="1:12" s="2" customFormat="1" ht="10.5">
      <c r="A174" s="32" t="s">
        <v>388</v>
      </c>
      <c r="B174" s="31" t="s">
        <v>360</v>
      </c>
      <c r="C174" s="1" t="s">
        <v>348</v>
      </c>
      <c r="D174" s="10">
        <v>0.006</v>
      </c>
      <c r="E174" s="10">
        <v>0.006</v>
      </c>
      <c r="F174" s="10">
        <v>0.02</v>
      </c>
      <c r="G174" s="10">
        <v>0.02</v>
      </c>
      <c r="H174" s="10">
        <v>0.02</v>
      </c>
      <c r="I174" s="10">
        <v>0.02</v>
      </c>
      <c r="J174" s="10">
        <v>0.02</v>
      </c>
      <c r="K174" s="10">
        <v>0.02</v>
      </c>
      <c r="L174" s="10">
        <v>0.02</v>
      </c>
    </row>
    <row r="175" spans="1:12" s="2" customFormat="1" ht="21">
      <c r="A175" s="32" t="s">
        <v>389</v>
      </c>
      <c r="B175" s="31" t="s">
        <v>361</v>
      </c>
      <c r="C175" s="1" t="s">
        <v>348</v>
      </c>
      <c r="D175" s="10">
        <v>0.709</v>
      </c>
      <c r="E175" s="10">
        <v>0.709</v>
      </c>
      <c r="F175" s="10">
        <v>0.741</v>
      </c>
      <c r="G175" s="10">
        <v>0.747</v>
      </c>
      <c r="H175" s="10">
        <v>0.747</v>
      </c>
      <c r="I175" s="10">
        <v>0.747</v>
      </c>
      <c r="J175" s="10">
        <v>0.747</v>
      </c>
      <c r="K175" s="10">
        <v>0.747</v>
      </c>
      <c r="L175" s="10">
        <v>0.747</v>
      </c>
    </row>
    <row r="176" spans="1:12" s="2" customFormat="1" ht="10.5">
      <c r="A176" s="32" t="s">
        <v>390</v>
      </c>
      <c r="B176" s="31" t="s">
        <v>362</v>
      </c>
      <c r="C176" s="1" t="s">
        <v>348</v>
      </c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s="2" customFormat="1" ht="12.75" customHeight="1">
      <c r="A177" s="32" t="s">
        <v>391</v>
      </c>
      <c r="B177" s="31" t="s">
        <v>363</v>
      </c>
      <c r="C177" s="1" t="s">
        <v>348</v>
      </c>
      <c r="D177" s="10">
        <v>0.14</v>
      </c>
      <c r="E177" s="10">
        <v>0.14</v>
      </c>
      <c r="F177" s="10">
        <v>0.12</v>
      </c>
      <c r="G177" s="10">
        <v>0.12</v>
      </c>
      <c r="H177" s="10">
        <v>0.12</v>
      </c>
      <c r="I177" s="10">
        <v>0.12</v>
      </c>
      <c r="J177" s="10">
        <v>0.12</v>
      </c>
      <c r="K177" s="10">
        <v>0.12</v>
      </c>
      <c r="L177" s="10">
        <v>0.12</v>
      </c>
    </row>
    <row r="178" spans="1:12" s="2" customFormat="1" ht="10.5">
      <c r="A178" s="32" t="s">
        <v>392</v>
      </c>
      <c r="B178" s="31" t="s">
        <v>364</v>
      </c>
      <c r="C178" s="1" t="s">
        <v>348</v>
      </c>
      <c r="D178" s="10">
        <v>0.121</v>
      </c>
      <c r="E178" s="10">
        <v>0.121</v>
      </c>
      <c r="F178" s="10">
        <v>0.123</v>
      </c>
      <c r="G178" s="10">
        <v>0.126</v>
      </c>
      <c r="H178" s="10">
        <v>0.126</v>
      </c>
      <c r="I178" s="10">
        <v>0.126</v>
      </c>
      <c r="J178" s="10">
        <v>0.126</v>
      </c>
      <c r="K178" s="10">
        <v>0.126</v>
      </c>
      <c r="L178" s="10">
        <v>0.126</v>
      </c>
    </row>
    <row r="179" spans="1:12" s="2" customFormat="1" ht="10.5">
      <c r="A179" s="32" t="s">
        <v>393</v>
      </c>
      <c r="B179" s="31" t="s">
        <v>365</v>
      </c>
      <c r="C179" s="1" t="s">
        <v>348</v>
      </c>
      <c r="D179" s="10">
        <v>0.085</v>
      </c>
      <c r="E179" s="10">
        <v>0.085</v>
      </c>
      <c r="F179" s="10">
        <v>0.018</v>
      </c>
      <c r="G179" s="10">
        <v>0.029</v>
      </c>
      <c r="H179" s="10">
        <v>0.029</v>
      </c>
      <c r="I179" s="10">
        <v>0.029</v>
      </c>
      <c r="J179" s="10">
        <v>0.029</v>
      </c>
      <c r="K179" s="10">
        <v>0.029</v>
      </c>
      <c r="L179" s="10">
        <v>0.029</v>
      </c>
    </row>
    <row r="180" spans="1:12" s="2" customFormat="1" ht="10.5">
      <c r="A180" s="32" t="s">
        <v>394</v>
      </c>
      <c r="B180" s="31" t="s">
        <v>366</v>
      </c>
      <c r="C180" s="1" t="s">
        <v>348</v>
      </c>
      <c r="D180" s="10">
        <v>0.028</v>
      </c>
      <c r="E180" s="10">
        <v>0.028</v>
      </c>
      <c r="F180" s="10">
        <v>0.022</v>
      </c>
      <c r="G180" s="10">
        <v>0.021</v>
      </c>
      <c r="H180" s="10">
        <v>0.021</v>
      </c>
      <c r="I180" s="10">
        <v>0.021</v>
      </c>
      <c r="J180" s="10">
        <v>0.021</v>
      </c>
      <c r="K180" s="10">
        <v>0.021</v>
      </c>
      <c r="L180" s="10">
        <v>0.021</v>
      </c>
    </row>
    <row r="181" spans="1:12" s="2" customFormat="1" ht="10.5">
      <c r="A181" s="32" t="s">
        <v>395</v>
      </c>
      <c r="B181" s="31" t="s">
        <v>367</v>
      </c>
      <c r="C181" s="1" t="s">
        <v>348</v>
      </c>
      <c r="D181" s="10">
        <v>0.085</v>
      </c>
      <c r="E181" s="10">
        <v>0.085</v>
      </c>
      <c r="F181" s="10">
        <v>0.085</v>
      </c>
      <c r="G181" s="10">
        <v>0.085</v>
      </c>
      <c r="H181" s="10">
        <v>0.085</v>
      </c>
      <c r="I181" s="10">
        <v>0.085</v>
      </c>
      <c r="J181" s="10">
        <v>0.085</v>
      </c>
      <c r="K181" s="10">
        <v>0.085</v>
      </c>
      <c r="L181" s="10">
        <v>0.085</v>
      </c>
    </row>
    <row r="182" spans="1:12" s="2" customFormat="1" ht="21">
      <c r="A182" s="32" t="s">
        <v>396</v>
      </c>
      <c r="B182" s="31" t="s">
        <v>368</v>
      </c>
      <c r="C182" s="1" t="s">
        <v>348</v>
      </c>
      <c r="D182" s="10"/>
      <c r="E182" s="10"/>
      <c r="F182" s="10">
        <v>0.023</v>
      </c>
      <c r="G182" s="10">
        <v>0.023</v>
      </c>
      <c r="H182" s="10">
        <v>0.023</v>
      </c>
      <c r="I182" s="10">
        <v>0.023</v>
      </c>
      <c r="J182" s="10">
        <v>0.023</v>
      </c>
      <c r="K182" s="10">
        <v>0.023</v>
      </c>
      <c r="L182" s="10">
        <v>0.023</v>
      </c>
    </row>
    <row r="183" spans="1:12" s="2" customFormat="1" ht="21">
      <c r="A183" s="32" t="s">
        <v>397</v>
      </c>
      <c r="B183" s="31" t="s">
        <v>369</v>
      </c>
      <c r="C183" s="1" t="s">
        <v>348</v>
      </c>
      <c r="D183" s="10">
        <v>0.362</v>
      </c>
      <c r="E183" s="10">
        <v>0.362</v>
      </c>
      <c r="F183" s="10">
        <v>0.269</v>
      </c>
      <c r="G183" s="10">
        <v>0.261</v>
      </c>
      <c r="H183" s="10">
        <v>0.261</v>
      </c>
      <c r="I183" s="10">
        <v>0.261</v>
      </c>
      <c r="J183" s="10">
        <v>0.261</v>
      </c>
      <c r="K183" s="10">
        <v>0.261</v>
      </c>
      <c r="L183" s="10">
        <v>0.261</v>
      </c>
    </row>
    <row r="184" spans="1:12" s="2" customFormat="1" ht="10.5">
      <c r="A184" s="32" t="s">
        <v>398</v>
      </c>
      <c r="B184" s="31" t="s">
        <v>240</v>
      </c>
      <c r="C184" s="1" t="s">
        <v>348</v>
      </c>
      <c r="D184" s="10">
        <v>0.969</v>
      </c>
      <c r="E184" s="10">
        <v>0.969</v>
      </c>
      <c r="F184" s="10">
        <v>0.876</v>
      </c>
      <c r="G184" s="10">
        <v>0.921</v>
      </c>
      <c r="H184" s="10">
        <v>0.921</v>
      </c>
      <c r="I184" s="10">
        <v>0.921</v>
      </c>
      <c r="J184" s="10">
        <v>0.921</v>
      </c>
      <c r="K184" s="10">
        <v>0.921</v>
      </c>
      <c r="L184" s="10">
        <v>0.921</v>
      </c>
    </row>
    <row r="185" spans="1:12" s="2" customFormat="1" ht="9.75" customHeight="1">
      <c r="A185" s="32" t="s">
        <v>399</v>
      </c>
      <c r="B185" s="31" t="s">
        <v>370</v>
      </c>
      <c r="C185" s="1" t="s">
        <v>348</v>
      </c>
      <c r="D185" s="10">
        <v>0.714</v>
      </c>
      <c r="E185" s="10">
        <v>0.714</v>
      </c>
      <c r="F185" s="10">
        <v>0.627</v>
      </c>
      <c r="G185" s="10">
        <v>0.638</v>
      </c>
      <c r="H185" s="10">
        <v>0.638</v>
      </c>
      <c r="I185" s="10">
        <v>0.638</v>
      </c>
      <c r="J185" s="10">
        <v>0.638</v>
      </c>
      <c r="K185" s="10">
        <v>0.638</v>
      </c>
      <c r="L185" s="10">
        <v>0.638</v>
      </c>
    </row>
    <row r="186" spans="1:12" s="2" customFormat="1" ht="21">
      <c r="A186" s="32" t="s">
        <v>400</v>
      </c>
      <c r="B186" s="31" t="s">
        <v>371</v>
      </c>
      <c r="C186" s="1" t="s">
        <v>348</v>
      </c>
      <c r="D186" s="10">
        <v>0.121</v>
      </c>
      <c r="E186" s="10">
        <v>0.121</v>
      </c>
      <c r="F186" s="10">
        <v>0.124</v>
      </c>
      <c r="G186" s="10">
        <v>0.124</v>
      </c>
      <c r="H186" s="10">
        <v>0.124</v>
      </c>
      <c r="I186" s="10">
        <v>0.124</v>
      </c>
      <c r="J186" s="10">
        <v>0.124</v>
      </c>
      <c r="K186" s="10">
        <v>0.124</v>
      </c>
      <c r="L186" s="10">
        <v>0.124</v>
      </c>
    </row>
    <row r="187" spans="1:12" s="2" customFormat="1" ht="10.5">
      <c r="A187" s="32" t="s">
        <v>401</v>
      </c>
      <c r="B187" s="31" t="s">
        <v>372</v>
      </c>
      <c r="C187" s="1" t="s">
        <v>348</v>
      </c>
      <c r="D187" s="10">
        <v>3.983</v>
      </c>
      <c r="E187" s="10">
        <v>3.983</v>
      </c>
      <c r="F187" s="10">
        <v>5.135</v>
      </c>
      <c r="G187" s="10">
        <v>4.76</v>
      </c>
      <c r="H187" s="10">
        <v>4.85</v>
      </c>
      <c r="I187" s="10">
        <v>4.76</v>
      </c>
      <c r="J187" s="10">
        <v>4.85</v>
      </c>
      <c r="K187" s="10">
        <v>4.76</v>
      </c>
      <c r="L187" s="10">
        <v>4.85</v>
      </c>
    </row>
    <row r="188" spans="1:12" s="2" customFormat="1" ht="21">
      <c r="A188" s="32" t="s">
        <v>266</v>
      </c>
      <c r="B188" s="30" t="s">
        <v>373</v>
      </c>
      <c r="C188" s="1" t="s">
        <v>348</v>
      </c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s="2" customFormat="1" ht="21">
      <c r="A189" s="32" t="s">
        <v>402</v>
      </c>
      <c r="B189" s="31" t="s">
        <v>374</v>
      </c>
      <c r="C189" s="1" t="s">
        <v>348</v>
      </c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s="2" customFormat="1" ht="21">
      <c r="A190" s="32" t="s">
        <v>403</v>
      </c>
      <c r="B190" s="31" t="s">
        <v>375</v>
      </c>
      <c r="C190" s="1" t="s">
        <v>348</v>
      </c>
      <c r="D190" s="10">
        <v>0.328</v>
      </c>
      <c r="E190" s="10">
        <v>0.052</v>
      </c>
      <c r="F190" s="10">
        <v>0.066</v>
      </c>
      <c r="G190" s="10">
        <v>0.066</v>
      </c>
      <c r="H190" s="10">
        <v>0.052</v>
      </c>
      <c r="I190" s="10">
        <v>0.052</v>
      </c>
      <c r="J190" s="10">
        <v>0.052</v>
      </c>
      <c r="K190" s="10">
        <v>0.052</v>
      </c>
      <c r="L190" s="10">
        <v>0.052</v>
      </c>
    </row>
    <row r="191" spans="1:12" s="2" customFormat="1" ht="21">
      <c r="A191" s="32" t="s">
        <v>404</v>
      </c>
      <c r="B191" s="31" t="s">
        <v>376</v>
      </c>
      <c r="C191" s="1" t="s">
        <v>348</v>
      </c>
      <c r="D191" s="10">
        <v>1.2</v>
      </c>
      <c r="E191" s="10">
        <v>1.2</v>
      </c>
      <c r="F191" s="10">
        <v>1.2</v>
      </c>
      <c r="G191" s="10">
        <v>1.2</v>
      </c>
      <c r="H191" s="10">
        <v>1.1</v>
      </c>
      <c r="I191" s="10">
        <v>1.2</v>
      </c>
      <c r="J191" s="10">
        <v>1.1</v>
      </c>
      <c r="K191" s="10">
        <v>1.2</v>
      </c>
      <c r="L191" s="10">
        <v>1.1</v>
      </c>
    </row>
    <row r="192" spans="1:12" s="2" customFormat="1" ht="21">
      <c r="A192" s="23" t="s">
        <v>268</v>
      </c>
      <c r="B192" s="15" t="s">
        <v>264</v>
      </c>
      <c r="C192" s="10" t="s">
        <v>265</v>
      </c>
      <c r="D192" s="10">
        <v>31371.2</v>
      </c>
      <c r="E192" s="10">
        <v>33380.3</v>
      </c>
      <c r="F192" s="10">
        <v>36725.2</v>
      </c>
      <c r="G192" s="40">
        <f>F192*102%</f>
        <v>37459.704</v>
      </c>
      <c r="H192" s="40">
        <f>G192*102%</f>
        <v>38208.89808</v>
      </c>
      <c r="I192" s="40">
        <f>G192*102%</f>
        <v>38208.89808</v>
      </c>
      <c r="J192" s="40">
        <f>H192*103%</f>
        <v>39355.1650224</v>
      </c>
      <c r="K192" s="10">
        <v>38208.9</v>
      </c>
      <c r="L192" s="10">
        <v>39355.2</v>
      </c>
    </row>
    <row r="193" spans="1:12" s="2" customFormat="1" ht="21">
      <c r="A193" s="23" t="s">
        <v>270</v>
      </c>
      <c r="B193" s="15" t="s">
        <v>267</v>
      </c>
      <c r="C193" s="10" t="s">
        <v>141</v>
      </c>
      <c r="D193" s="10">
        <v>113.2</v>
      </c>
      <c r="E193" s="10">
        <v>107.1</v>
      </c>
      <c r="F193" s="10">
        <v>110</v>
      </c>
      <c r="G193" s="10">
        <f>G192/F192*100</f>
        <v>102</v>
      </c>
      <c r="H193" s="10">
        <f>H192/F192*100</f>
        <v>104.03999999999999</v>
      </c>
      <c r="I193" s="10">
        <f>I192/G192*100</f>
        <v>102</v>
      </c>
      <c r="J193" s="10">
        <f>J192/H192*100</f>
        <v>103</v>
      </c>
      <c r="K193" s="40">
        <f>K192/I192*100</f>
        <v>100.00000502500752</v>
      </c>
      <c r="L193" s="40">
        <f>L192/J192*100</f>
        <v>100.00008887677127</v>
      </c>
    </row>
    <row r="194" spans="1:12" s="2" customFormat="1" ht="30.75" customHeight="1">
      <c r="A194" s="23" t="s">
        <v>272</v>
      </c>
      <c r="B194" s="15" t="s">
        <v>269</v>
      </c>
      <c r="C194" s="10" t="s">
        <v>265</v>
      </c>
      <c r="D194" s="10">
        <v>21463</v>
      </c>
      <c r="E194" s="10">
        <v>22765</v>
      </c>
      <c r="F194" s="10">
        <v>25108</v>
      </c>
      <c r="G194" s="10">
        <v>25108</v>
      </c>
      <c r="H194" s="40">
        <f>F194*105.1%</f>
        <v>26388.507999999998</v>
      </c>
      <c r="I194" s="10">
        <v>26388.5</v>
      </c>
      <c r="J194" s="40">
        <f>H194*107.4%</f>
        <v>28341.257591999998</v>
      </c>
      <c r="K194" s="40">
        <f>J194*104.3%</f>
        <v>29559.931668455996</v>
      </c>
      <c r="L194" s="40">
        <f>J194*105.8%</f>
        <v>29985.050532336</v>
      </c>
    </row>
    <row r="195" spans="1:12" s="2" customFormat="1" ht="30.75" customHeight="1">
      <c r="A195" s="23" t="s">
        <v>274</v>
      </c>
      <c r="B195" s="15" t="s">
        <v>271</v>
      </c>
      <c r="C195" s="10" t="s">
        <v>141</v>
      </c>
      <c r="D195" s="10">
        <v>112.9</v>
      </c>
      <c r="E195" s="40">
        <f>E194/D194*100</f>
        <v>106.06625355262544</v>
      </c>
      <c r="F195" s="40">
        <f>F194/E194*100</f>
        <v>110.29211508895233</v>
      </c>
      <c r="G195" s="10">
        <f>G194/F194*100</f>
        <v>100</v>
      </c>
      <c r="H195" s="10">
        <f>H194/F194*100</f>
        <v>105.1</v>
      </c>
      <c r="I195" s="40">
        <f>I194/G194*100</f>
        <v>105.09996813764538</v>
      </c>
      <c r="J195" s="10">
        <f>J194/H194*100</f>
        <v>107.4</v>
      </c>
      <c r="K195" s="40">
        <f>K194/I194*100</f>
        <v>112.01823395970212</v>
      </c>
      <c r="L195" s="10">
        <f>L194/J194*100</f>
        <v>105.80000000000001</v>
      </c>
    </row>
    <row r="196" spans="1:12" s="2" customFormat="1" ht="10.5">
      <c r="A196" s="23" t="s">
        <v>276</v>
      </c>
      <c r="B196" s="14" t="s">
        <v>273</v>
      </c>
      <c r="C196" s="10" t="s">
        <v>141</v>
      </c>
      <c r="D196" s="10">
        <v>113.2</v>
      </c>
      <c r="E196" s="10">
        <v>107.1</v>
      </c>
      <c r="F196" s="10">
        <v>134.7</v>
      </c>
      <c r="G196" s="10"/>
      <c r="H196" s="10"/>
      <c r="I196" s="10"/>
      <c r="J196" s="10"/>
      <c r="K196" s="10"/>
      <c r="L196" s="10"/>
    </row>
    <row r="197" spans="1:12" s="2" customFormat="1" ht="10.5">
      <c r="A197" s="23" t="s">
        <v>278</v>
      </c>
      <c r="B197" s="14" t="s">
        <v>275</v>
      </c>
      <c r="C197" s="10" t="s">
        <v>58</v>
      </c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s="2" customFormat="1" ht="10.5">
      <c r="A198" s="23" t="s">
        <v>280</v>
      </c>
      <c r="B198" s="14" t="s">
        <v>277</v>
      </c>
      <c r="C198" s="10" t="s">
        <v>296</v>
      </c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s="2" customFormat="1" ht="10.5">
      <c r="A199" s="23" t="s">
        <v>282</v>
      </c>
      <c r="B199" s="14" t="s">
        <v>279</v>
      </c>
      <c r="C199" s="10" t="s">
        <v>193</v>
      </c>
      <c r="D199" s="10">
        <v>1.9</v>
      </c>
      <c r="E199" s="10">
        <v>0.31</v>
      </c>
      <c r="F199" s="10">
        <v>0.44</v>
      </c>
      <c r="G199" s="10">
        <v>0.39</v>
      </c>
      <c r="H199" s="10">
        <v>0.31</v>
      </c>
      <c r="I199" s="10">
        <v>0.31</v>
      </c>
      <c r="J199" s="10">
        <v>0.31</v>
      </c>
      <c r="K199" s="10">
        <v>0.31</v>
      </c>
      <c r="L199" s="10">
        <v>0.31</v>
      </c>
    </row>
    <row r="200" spans="1:12" s="2" customFormat="1" ht="10.5">
      <c r="A200" s="23" t="s">
        <v>284</v>
      </c>
      <c r="B200" s="14" t="s">
        <v>281</v>
      </c>
      <c r="C200" s="10" t="s">
        <v>51</v>
      </c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s="2" customFormat="1" ht="21" customHeight="1">
      <c r="A201" s="23" t="s">
        <v>286</v>
      </c>
      <c r="B201" s="15" t="s">
        <v>283</v>
      </c>
      <c r="C201" s="10" t="s">
        <v>51</v>
      </c>
      <c r="D201" s="10">
        <v>0.328</v>
      </c>
      <c r="E201" s="10">
        <v>0.052</v>
      </c>
      <c r="F201" s="10">
        <v>0.075</v>
      </c>
      <c r="G201" s="10">
        <v>0.066</v>
      </c>
      <c r="H201" s="10">
        <v>0.052</v>
      </c>
      <c r="I201" s="10">
        <v>0.052</v>
      </c>
      <c r="J201" s="10">
        <v>0.052</v>
      </c>
      <c r="K201" s="10">
        <v>0.052</v>
      </c>
      <c r="L201" s="10">
        <v>0.052</v>
      </c>
    </row>
    <row r="202" spans="1:12" s="2" customFormat="1" ht="10.5">
      <c r="A202" s="23" t="s">
        <v>405</v>
      </c>
      <c r="B202" s="14" t="s">
        <v>285</v>
      </c>
      <c r="C202" s="10" t="s">
        <v>291</v>
      </c>
      <c r="D202" s="10">
        <v>1838.8</v>
      </c>
      <c r="E202" s="40">
        <f aca="true" t="shared" si="1" ref="E202:L202">E192*E168*12/1000</f>
        <v>3785.3260200000004</v>
      </c>
      <c r="F202" s="40">
        <f t="shared" si="1"/>
        <v>4378.819046399999</v>
      </c>
      <c r="G202" s="40">
        <f t="shared" si="1"/>
        <v>4406.609739743999</v>
      </c>
      <c r="H202" s="40">
        <f t="shared" si="1"/>
        <v>4536.007544465279</v>
      </c>
      <c r="I202" s="40">
        <f t="shared" si="1"/>
        <v>4494.74193453888</v>
      </c>
      <c r="J202" s="40">
        <f t="shared" si="1"/>
        <v>4672.087770799239</v>
      </c>
      <c r="K202" s="40">
        <f t="shared" si="1"/>
        <v>4494.742160399999</v>
      </c>
      <c r="L202" s="40">
        <f t="shared" si="1"/>
        <v>4672.091923199999</v>
      </c>
    </row>
    <row r="203" spans="1:12" s="2" customFormat="1" ht="10.5">
      <c r="A203" s="23" t="s">
        <v>406</v>
      </c>
      <c r="B203" s="14" t="s">
        <v>302</v>
      </c>
      <c r="C203" s="10" t="s">
        <v>141</v>
      </c>
      <c r="D203" s="10">
        <v>112.1</v>
      </c>
      <c r="E203" s="40">
        <f>E202/D202*100</f>
        <v>205.85849575810315</v>
      </c>
      <c r="F203" s="40">
        <f>F202/E202*100</f>
        <v>115.67878231001087</v>
      </c>
      <c r="G203" s="40">
        <f>G202/F202*100</f>
        <v>100.63466183574879</v>
      </c>
      <c r="H203" s="40">
        <f>H202/F202*100</f>
        <v>103.5897463768116</v>
      </c>
      <c r="I203" s="10">
        <f>I202/G202*100</f>
        <v>102.00000000000003</v>
      </c>
      <c r="J203" s="10">
        <f>J202/H202*100</f>
        <v>103.00000000000003</v>
      </c>
      <c r="K203" s="40">
        <f>K202/I202*100</f>
        <v>100.0000050250075</v>
      </c>
      <c r="L203" s="40">
        <f>L202/J202*100</f>
        <v>100.00008887677123</v>
      </c>
    </row>
    <row r="204" spans="1:12" s="2" customFormat="1" ht="12.75">
      <c r="A204" s="47" t="s">
        <v>307</v>
      </c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</row>
    <row r="205" spans="1:12" s="3" customFormat="1" ht="12.75">
      <c r="A205" s="45" t="s">
        <v>290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</row>
  </sheetData>
  <sheetProtection/>
  <mergeCells count="11">
    <mergeCell ref="F7:F9"/>
    <mergeCell ref="E7:E9"/>
    <mergeCell ref="D7:D9"/>
    <mergeCell ref="A205:L205"/>
    <mergeCell ref="A204:L204"/>
    <mergeCell ref="A2:L2"/>
    <mergeCell ref="A4:L4"/>
    <mergeCell ref="G7:H7"/>
    <mergeCell ref="I7:J7"/>
    <mergeCell ref="G6:L6"/>
    <mergeCell ref="K7:L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Казакова</cp:lastModifiedBy>
  <cp:lastPrinted>2022-10-04T11:12:37Z</cp:lastPrinted>
  <dcterms:created xsi:type="dcterms:W3CDTF">2018-10-15T12:06:40Z</dcterms:created>
  <dcterms:modified xsi:type="dcterms:W3CDTF">2022-10-04T13:44:43Z</dcterms:modified>
  <cp:category/>
  <cp:version/>
  <cp:contentType/>
  <cp:contentStatus/>
</cp:coreProperties>
</file>