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оперативка!$A$2:$Y$232</definedName>
  </definedNames>
  <calcPr calcId="145621"/>
</workbook>
</file>

<file path=xl/calcChain.xml><?xml version="1.0" encoding="utf-8"?>
<calcChain xmlns="http://schemas.openxmlformats.org/spreadsheetml/2006/main">
  <c r="D21" i="1" l="1"/>
  <c r="D22" i="1"/>
  <c r="D23" i="1"/>
  <c r="D24" i="1"/>
  <c r="D30" i="1"/>
  <c r="D31" i="1"/>
  <c r="D32" i="1"/>
  <c r="S26" i="1" l="1"/>
  <c r="F62" i="1" l="1"/>
  <c r="X62" i="1"/>
  <c r="M62" i="1" l="1"/>
  <c r="H62" i="1" l="1"/>
  <c r="G62" i="1"/>
  <c r="B26" i="1" l="1"/>
  <c r="V26" i="1" l="1"/>
  <c r="N26" i="1"/>
  <c r="L26" i="1"/>
  <c r="I26" i="1"/>
  <c r="C42" i="1" l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C76" i="1"/>
  <c r="C75" i="1"/>
  <c r="C74" i="1"/>
  <c r="C73" i="1"/>
  <c r="C72" i="1"/>
  <c r="C71" i="1"/>
  <c r="C70" i="1"/>
  <c r="C69" i="1"/>
  <c r="D69" i="1" s="1"/>
  <c r="C68" i="1"/>
  <c r="C67" i="1"/>
  <c r="C66" i="1"/>
  <c r="C65" i="1"/>
  <c r="C64" i="1"/>
  <c r="W62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C41" i="1"/>
  <c r="D41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62" i="1" l="1"/>
  <c r="D20" i="1"/>
  <c r="C26" i="1"/>
  <c r="C22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C44" i="1"/>
  <c r="D44" i="1" s="1"/>
  <c r="C29" i="1"/>
  <c r="D29" i="1" s="1"/>
  <c r="C182" i="1"/>
  <c r="D182" i="1" s="1"/>
  <c r="D7" i="1"/>
  <c r="C13" i="1"/>
  <c r="C32" i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<sst xmlns="http://schemas.openxmlformats.org/spreadsheetml/2006/main" count="276" uniqueCount="219">
  <si>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</si>
  <si>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</si>
  <si>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</si>
  <si>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</si>
  <si>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</si>
  <si>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</si>
  <si>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</si>
  <si>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</si>
  <si>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</si>
  <si>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</si>
  <si>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</si>
  <si>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</si>
  <si>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</si>
  <si>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</si>
  <si>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</si>
  <si>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</si>
  <si>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</si>
  <si>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</si>
  <si>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</si>
  <si>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</si>
  <si>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</si>
  <si>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</si>
  <si>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</si>
  <si>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</si>
  <si>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</si>
  <si>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</si>
  <si>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</si>
  <si>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</si>
  <si>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</si>
  <si>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</si>
  <si>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</si>
  <si>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</si>
  <si>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</si>
  <si>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</si>
  <si>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</si>
  <si>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</si>
  <si>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</si>
  <si>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</si>
  <si>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</si>
  <si>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</si>
  <si>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</si>
  <si>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</si>
  <si>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</si>
  <si>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</si>
  <si>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</si>
  <si>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</si>
  <si>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</si>
  <si>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</si>
  <si>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</si>
  <si>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</si>
  <si>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</si>
  <si>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</si>
  <si>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</si>
  <si>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</si>
  <si>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</si>
  <si>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</si>
  <si>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</si>
  <si>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</si>
  <si>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</si>
  <si>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</si>
  <si>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</si>
  <si>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</si>
  <si>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</si>
  <si>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</si>
  <si>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</si>
  <si>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</si>
  <si>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</si>
  <si>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</si>
  <si>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</si>
  <si>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</si>
  <si>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</si>
  <si>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</si>
  <si>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</si>
  <si>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</si>
  <si>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</si>
  <si>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</si>
  <si>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</si>
  <si>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</si>
  <si>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</si>
  <si>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</si>
  <si>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</si>
  <si>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</si>
  <si>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</si>
  <si>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</si>
  <si>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</si>
  <si>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</si>
  <si>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</si>
  <si>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</si>
  <si>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</si>
  <si>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</si>
  <si>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</si>
  <si>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</si>
  <si>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</si>
  <si>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</si>
  <si>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</si>
  <si>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</si>
  <si>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</si>
  <si>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</si>
  <si>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</si>
  <si>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</si>
  <si>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</si>
  <si>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</si>
  <si>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</si>
  <si>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</si>
  <si>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</si>
  <si>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</si>
  <si>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</si>
  <si>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</si>
  <si>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</si>
  <si>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</si>
  <si>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</si>
  <si>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</si>
  <si>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</si>
  <si>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</si>
  <si>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</si>
  <si>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</si>
  <si>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</si>
  <si>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</si>
  <si>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</si>
  <si>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</si>
  <si>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</si>
  <si>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</si>
  <si>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</si>
  <si>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</si>
  <si>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</si>
  <si>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</si>
  <si>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</si>
  <si>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</si>
  <si>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</si>
  <si>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</si>
  <si>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</si>
  <si>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</si>
  <si>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</si>
  <si>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</si>
  <si>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</si>
  <si>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</si>
  <si>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</si>
  <si>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</si>
  <si>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</si>
  <si>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</si>
  <si>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</si>
  <si>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</si>
  <si>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</si>
  <si>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</si>
  <si>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</si>
  <si>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</si>
  <si>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</si>
  <si>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</si>
  <si>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</si>
  <si>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</si>
  <si>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</si>
  <si>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</si>
  <si>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</si>
  <si>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</si>
  <si>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</si>
  <si>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</si>
  <si>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</si>
  <si>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</si>
  <si>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</si>
  <si>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</si>
  <si>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</si>
  <si>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</si>
  <si>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</si>
  <si>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</si>
  <si>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</si>
  <si>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</si>
  <si>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</si>
  <si>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</si>
  <si>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</si>
  <si>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</si>
  <si>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</si>
  <si>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</si>
  <si>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</si>
  <si>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</si>
  <si>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</si>
  <si>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</si>
  <si>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</si>
  <si>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</si>
  <si>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</si>
  <si>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</si>
  <si>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</si>
  <si>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</si>
  <si>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</si>
  <si>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</si>
  <si>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</si>
  <si>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</si>
  <si>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</si>
  <si>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</si>
  <si>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</si>
  <si>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</si>
  <si>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</si>
  <si>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</si>
  <si>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</si>
  <si>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</si>
  <si>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</si>
  <si>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</si>
  <si>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</si>
  <si>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</si>
  <si>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</si>
  <si>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</si>
  <si>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</si>
  <si>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</si>
  <si>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</si>
  <si>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</si>
  <si>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</si>
  <si>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</si>
  <si>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</si>
  <si>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</si>
  <si>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</si>
  <si>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</si>
  <si>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</si>
  <si>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</si>
  <si>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</si>
  <si>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</si>
  <si>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</si>
  <si>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</si>
  <si>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</si>
  <si>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</si>
  <si>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19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</si>
</sst>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F28" sqref="F28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7" t="s">
        <v>218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2" customFormat="1" ht="17.25" customHeight="1" thickBot="1" x14ac:dyDescent="0.35">
      <c r="A4" s="198" t="s">
        <v>3</v>
      </c>
      <c r="B4" s="201" t="s">
        <v>214</v>
      </c>
      <c r="C4" s="204" t="s">
        <v>215</v>
      </c>
      <c r="D4" s="204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2" t="s">
        <v>0</v>
      </c>
    </row>
    <row r="5" spans="1:26" s="2" customFormat="1" ht="87" customHeight="1" x14ac:dyDescent="0.25">
      <c r="A5" s="199"/>
      <c r="B5" s="202"/>
      <c r="C5" s="205"/>
      <c r="D5" s="205"/>
      <c r="E5" s="210" t="s">
        <v>5</v>
      </c>
      <c r="F5" s="210" t="s">
        <v>6</v>
      </c>
      <c r="G5" s="210" t="s">
        <v>7</v>
      </c>
      <c r="H5" s="210" t="s">
        <v>8</v>
      </c>
      <c r="I5" s="210" t="s">
        <v>9</v>
      </c>
      <c r="J5" s="210" t="s">
        <v>10</v>
      </c>
      <c r="K5" s="210" t="s">
        <v>11</v>
      </c>
      <c r="L5" s="210" t="s">
        <v>12</v>
      </c>
      <c r="M5" s="210" t="s">
        <v>13</v>
      </c>
      <c r="N5" s="210" t="s">
        <v>14</v>
      </c>
      <c r="O5" s="210" t="s">
        <v>15</v>
      </c>
      <c r="P5" s="210" t="s">
        <v>16</v>
      </c>
      <c r="Q5" s="210" t="s">
        <v>17</v>
      </c>
      <c r="R5" s="210" t="s">
        <v>18</v>
      </c>
      <c r="S5" s="210" t="s">
        <v>19</v>
      </c>
      <c r="T5" s="210" t="s">
        <v>20</v>
      </c>
      <c r="U5" s="210" t="s">
        <v>21</v>
      </c>
      <c r="V5" s="210" t="s">
        <v>22</v>
      </c>
      <c r="W5" s="210" t="s">
        <v>23</v>
      </c>
      <c r="X5" s="210" t="s">
        <v>24</v>
      </c>
      <c r="Y5" s="210" t="s">
        <v>25</v>
      </c>
    </row>
    <row r="6" spans="1:26" s="2" customFormat="1" ht="69.75" customHeight="1" thickBot="1" x14ac:dyDescent="0.3">
      <c r="A6" s="200"/>
      <c r="B6" s="203"/>
      <c r="C6" s="206"/>
      <c r="D6" s="206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69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52686.5</v>
      </c>
      <c r="D8" s="15">
        <f t="shared" si="0"/>
        <v>1.043111128709735</v>
      </c>
      <c r="E8" s="113">
        <v>3006</v>
      </c>
      <c r="F8" s="113">
        <v>1536</v>
      </c>
      <c r="G8" s="113">
        <v>3488</v>
      </c>
      <c r="H8" s="113">
        <v>3013</v>
      </c>
      <c r="I8" s="113">
        <v>1381</v>
      </c>
      <c r="J8" s="113">
        <v>3674</v>
      </c>
      <c r="K8" s="113">
        <v>2220</v>
      </c>
      <c r="L8" s="113">
        <v>2813.5</v>
      </c>
      <c r="M8" s="113">
        <v>3065.6</v>
      </c>
      <c r="N8" s="113">
        <v>765</v>
      </c>
      <c r="O8" s="113">
        <v>1529</v>
      </c>
      <c r="P8" s="113">
        <v>1997</v>
      </c>
      <c r="Q8" s="113">
        <v>4006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2065</v>
      </c>
      <c r="X8" s="113">
        <v>4300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1.0951029909999792</v>
      </c>
      <c r="D9" s="15"/>
      <c r="E9" s="140">
        <f t="shared" si="1"/>
        <v>1.45357833655706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1.1357032457496137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1.1054913294797688</v>
      </c>
      <c r="O9" s="140">
        <f t="shared" si="1"/>
        <v>0.96833438885370493</v>
      </c>
      <c r="P9" s="140">
        <f t="shared" si="1"/>
        <v>1</v>
      </c>
      <c r="Q9" s="140">
        <f t="shared" si="1"/>
        <v>1.4327610872675249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1.0954907161803713</v>
      </c>
      <c r="X9" s="140">
        <f t="shared" si="1"/>
        <v>1.075268817204301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48807</v>
      </c>
      <c r="D10" s="15">
        <f t="shared" si="0"/>
        <v>1.0056042031523642</v>
      </c>
      <c r="E10" s="113">
        <v>2886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3674</v>
      </c>
      <c r="K10" s="113">
        <v>2089</v>
      </c>
      <c r="L10" s="113">
        <v>2621</v>
      </c>
      <c r="M10" s="113">
        <v>3065.6</v>
      </c>
      <c r="N10" s="113">
        <v>702</v>
      </c>
      <c r="O10" s="113">
        <v>1279</v>
      </c>
      <c r="P10" s="113">
        <v>1863</v>
      </c>
      <c r="Q10" s="113">
        <v>3986</v>
      </c>
      <c r="R10" s="113">
        <v>2442</v>
      </c>
      <c r="S10" s="113">
        <v>3310.4</v>
      </c>
      <c r="T10" s="113">
        <v>1436</v>
      </c>
      <c r="U10" s="113">
        <v>1935</v>
      </c>
      <c r="V10" s="113">
        <v>440</v>
      </c>
      <c r="W10" s="113">
        <v>2065</v>
      </c>
      <c r="X10" s="113">
        <v>4300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0.97</v>
      </c>
      <c r="D11" s="15">
        <f t="shared" si="0"/>
        <v>1.1149425287356323</v>
      </c>
      <c r="E11" s="140">
        <f>E10/E8</f>
        <v>0.96007984031936133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0.93157988270837033</v>
      </c>
      <c r="M11" s="140">
        <f t="shared" si="2"/>
        <v>1</v>
      </c>
      <c r="N11" s="140">
        <f t="shared" si="2"/>
        <v>0.91764705882352937</v>
      </c>
      <c r="O11" s="140">
        <v>0.94</v>
      </c>
      <c r="P11" s="140">
        <f t="shared" si="2"/>
        <v>0.93289934902353533</v>
      </c>
      <c r="Q11" s="140">
        <f t="shared" si="2"/>
        <v>0.99500748876684975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0.9365924491771539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>
        <v>547</v>
      </c>
      <c r="C12" s="8">
        <f>SUM(E12:Y12)</f>
        <v>14909</v>
      </c>
      <c r="D12" s="15"/>
      <c r="E12" s="141">
        <v>110</v>
      </c>
      <c r="F12" s="141">
        <v>450</v>
      </c>
      <c r="G12" s="141">
        <v>1350</v>
      </c>
      <c r="H12" s="141">
        <v>1415</v>
      </c>
      <c r="I12" s="141">
        <v>790</v>
      </c>
      <c r="J12" s="141">
        <v>2650</v>
      </c>
      <c r="K12" s="141">
        <v>330</v>
      </c>
      <c r="L12" s="141">
        <v>626</v>
      </c>
      <c r="M12" s="141">
        <v>635</v>
      </c>
      <c r="N12" s="141"/>
      <c r="O12" s="141">
        <v>240</v>
      </c>
      <c r="P12" s="141">
        <v>20</v>
      </c>
      <c r="Q12" s="141">
        <v>1513</v>
      </c>
      <c r="R12" s="141"/>
      <c r="S12" s="141">
        <v>1535</v>
      </c>
      <c r="T12" s="141">
        <v>385</v>
      </c>
      <c r="U12" s="141">
        <v>485</v>
      </c>
      <c r="V12" s="141"/>
      <c r="W12" s="141">
        <v>210</v>
      </c>
      <c r="X12" s="141">
        <v>1715</v>
      </c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1.0829753113306539E-2</v>
      </c>
      <c r="C13" s="15">
        <f>C12/C8</f>
        <v>0.28297571484156281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1443</v>
      </c>
      <c r="D14" s="15"/>
      <c r="E14" s="113">
        <v>75</v>
      </c>
      <c r="F14" s="113">
        <v>125</v>
      </c>
      <c r="G14" s="113">
        <v>690</v>
      </c>
      <c r="H14" s="113"/>
      <c r="I14" s="113"/>
      <c r="J14" s="113">
        <v>120</v>
      </c>
      <c r="K14" s="113"/>
      <c r="L14" s="113"/>
      <c r="M14" s="113">
        <v>200</v>
      </c>
      <c r="N14" s="113"/>
      <c r="O14" s="113"/>
      <c r="P14" s="113">
        <v>150</v>
      </c>
      <c r="Q14" s="113"/>
      <c r="R14" s="113"/>
      <c r="S14" s="113"/>
      <c r="T14" s="113"/>
      <c r="U14" s="113">
        <v>58</v>
      </c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81888.5</v>
      </c>
      <c r="D20" s="15">
        <f t="shared" si="0"/>
        <v>0.81457589352326198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6843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700</v>
      </c>
      <c r="C25" s="23">
        <f>SUM(E25:Y25)</f>
        <v>67562</v>
      </c>
      <c r="D25" s="15"/>
      <c r="E25" s="94">
        <v>5650</v>
      </c>
      <c r="F25" s="94">
        <v>1820</v>
      </c>
      <c r="G25" s="94">
        <v>3460</v>
      </c>
      <c r="H25" s="94">
        <v>3815</v>
      </c>
      <c r="I25" s="94">
        <v>2488</v>
      </c>
      <c r="J25" s="94">
        <v>5900</v>
      </c>
      <c r="K25" s="94">
        <v>1526</v>
      </c>
      <c r="L25" s="94">
        <v>1875</v>
      </c>
      <c r="M25" s="94">
        <v>3402</v>
      </c>
      <c r="N25" s="94">
        <v>1376</v>
      </c>
      <c r="O25" s="94">
        <v>1727</v>
      </c>
      <c r="P25" s="94">
        <v>4370</v>
      </c>
      <c r="Q25" s="94">
        <v>3016</v>
      </c>
      <c r="R25" s="94">
        <v>5027</v>
      </c>
      <c r="S25" s="94">
        <v>6843</v>
      </c>
      <c r="T25" s="94">
        <v>2504</v>
      </c>
      <c r="U25" s="94">
        <v>1693</v>
      </c>
      <c r="V25" s="94">
        <v>988</v>
      </c>
      <c r="W25" s="94">
        <v>3721</v>
      </c>
      <c r="X25" s="94">
        <v>4812</v>
      </c>
      <c r="Y25" s="94">
        <v>1549</v>
      </c>
    </row>
    <row r="26" spans="1:26" s="12" customFormat="1" ht="30" customHeight="1" x14ac:dyDescent="0.2">
      <c r="A26" s="18" t="s">
        <v>45</v>
      </c>
      <c r="B26" s="28">
        <f>B25/B20</f>
        <v>6.9631648579017002E-3</v>
      </c>
      <c r="C26" s="28">
        <f>C25/C20</f>
        <v>0.82504869426109895</v>
      </c>
      <c r="D26" s="15"/>
      <c r="E26" s="117">
        <f t="shared" ref="E26:Y26" si="7">E25/E20</f>
        <v>0.74342105263157898</v>
      </c>
      <c r="F26" s="117">
        <f t="shared" si="7"/>
        <v>0.9182643794147326</v>
      </c>
      <c r="G26" s="117">
        <f t="shared" si="7"/>
        <v>0.77980617534370067</v>
      </c>
      <c r="H26" s="117">
        <f t="shared" si="7"/>
        <v>0.79215116279069764</v>
      </c>
      <c r="I26" s="117">
        <f t="shared" si="7"/>
        <v>0.80180470512407342</v>
      </c>
      <c r="J26" s="117">
        <f t="shared" si="7"/>
        <v>1</v>
      </c>
      <c r="K26" s="117">
        <f t="shared" si="7"/>
        <v>0.62643678160919536</v>
      </c>
      <c r="L26" s="117">
        <f t="shared" si="7"/>
        <v>0.69884457696608271</v>
      </c>
      <c r="M26" s="117">
        <f t="shared" si="7"/>
        <v>0.8044454953889808</v>
      </c>
      <c r="N26" s="117">
        <f t="shared" si="7"/>
        <v>0.94343503599588618</v>
      </c>
      <c r="O26" s="117">
        <f t="shared" si="7"/>
        <v>0.81270588235294117</v>
      </c>
      <c r="P26" s="117">
        <f t="shared" si="7"/>
        <v>0.83476599808978036</v>
      </c>
      <c r="Q26" s="117">
        <f t="shared" si="7"/>
        <v>0.82743484224965702</v>
      </c>
      <c r="R26" s="117">
        <f t="shared" si="7"/>
        <v>0.98337245696400621</v>
      </c>
      <c r="S26" s="117">
        <f t="shared" si="7"/>
        <v>1</v>
      </c>
      <c r="T26" s="117">
        <f t="shared" si="7"/>
        <v>0.70535211267605635</v>
      </c>
      <c r="U26" s="117">
        <f t="shared" si="7"/>
        <v>1</v>
      </c>
      <c r="V26" s="117">
        <f t="shared" si="7"/>
        <v>0.86590709903593344</v>
      </c>
      <c r="W26" s="117">
        <f t="shared" si="7"/>
        <v>0.58709372041653518</v>
      </c>
      <c r="X26" s="117">
        <f t="shared" si="7"/>
        <v>0.87618353969410046</v>
      </c>
      <c r="Y26" s="117">
        <f t="shared" si="7"/>
        <v>0.7483091787439613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 t="s">
        <v>0</v>
      </c>
      <c r="C28" s="23">
        <f t="shared" si="8"/>
        <v>45399</v>
      </c>
      <c r="D28" s="15"/>
      <c r="E28" s="94">
        <v>4600</v>
      </c>
      <c r="F28" s="94">
        <v>1303</v>
      </c>
      <c r="G28" s="94">
        <v>3470</v>
      </c>
      <c r="H28" s="94">
        <v>838</v>
      </c>
      <c r="I28" s="94">
        <v>2488</v>
      </c>
      <c r="J28" s="94">
        <v>5126</v>
      </c>
      <c r="K28" s="94">
        <v>2209</v>
      </c>
      <c r="L28" s="94">
        <v>1761</v>
      </c>
      <c r="M28" s="94">
        <v>478</v>
      </c>
      <c r="N28" s="94">
        <v>1439</v>
      </c>
      <c r="O28" s="94"/>
      <c r="P28" s="94">
        <v>4137</v>
      </c>
      <c r="Q28" s="94">
        <v>3385</v>
      </c>
      <c r="R28" s="94"/>
      <c r="S28" s="94">
        <v>3663</v>
      </c>
      <c r="T28" s="94">
        <v>1287</v>
      </c>
      <c r="U28" s="94">
        <v>1000</v>
      </c>
      <c r="V28" s="94">
        <v>681</v>
      </c>
      <c r="W28" s="94">
        <v>763</v>
      </c>
      <c r="X28" s="94">
        <v>5222</v>
      </c>
      <c r="Y28" s="94">
        <v>1549</v>
      </c>
    </row>
    <row r="29" spans="1:26" s="12" customFormat="1" ht="30" hidden="1" customHeight="1" x14ac:dyDescent="0.2">
      <c r="A29" s="18" t="s">
        <v>45</v>
      </c>
      <c r="B29" s="9" t="e">
        <f t="shared" ref="B29:Y29" si="9">B28/B20</f>
        <v>#VALUE!</v>
      </c>
      <c r="C29" s="23">
        <f t="shared" si="8"/>
        <v>12.175988013870754</v>
      </c>
      <c r="D29" s="15" t="e">
        <f t="shared" si="0"/>
        <v>#VALUE!</v>
      </c>
      <c r="E29" s="116">
        <f t="shared" si="9"/>
        <v>0.60526315789473684</v>
      </c>
      <c r="F29" s="116">
        <f t="shared" si="9"/>
        <v>0.65741675075681127</v>
      </c>
      <c r="G29" s="116">
        <f t="shared" si="9"/>
        <v>0.78205995041694842</v>
      </c>
      <c r="H29" s="116">
        <f t="shared" si="9"/>
        <v>0.1740033222591362</v>
      </c>
      <c r="I29" s="116">
        <f t="shared" si="9"/>
        <v>0.80180470512407342</v>
      </c>
      <c r="J29" s="116">
        <f t="shared" si="9"/>
        <v>0.86881355932203386</v>
      </c>
      <c r="K29" s="116">
        <f t="shared" si="9"/>
        <v>0.90681444991789817</v>
      </c>
      <c r="L29" s="116">
        <f t="shared" si="9"/>
        <v>0.65635482668654488</v>
      </c>
      <c r="M29" s="116">
        <f t="shared" si="9"/>
        <v>0.11302908489004493</v>
      </c>
      <c r="N29" s="116">
        <f t="shared" si="9"/>
        <v>0.98663009941720947</v>
      </c>
      <c r="O29" s="116">
        <f t="shared" si="9"/>
        <v>0</v>
      </c>
      <c r="P29" s="116">
        <f t="shared" si="9"/>
        <v>0.79025787965616046</v>
      </c>
      <c r="Q29" s="116">
        <f t="shared" si="9"/>
        <v>0.92866941015089166</v>
      </c>
      <c r="R29" s="116">
        <f t="shared" si="9"/>
        <v>0</v>
      </c>
      <c r="S29" s="116">
        <f t="shared" si="9"/>
        <v>0.53529153879877245</v>
      </c>
      <c r="T29" s="116">
        <f t="shared" si="9"/>
        <v>0.36253521126760563</v>
      </c>
      <c r="U29" s="116">
        <f t="shared" si="9"/>
        <v>0.59066745422327227</v>
      </c>
      <c r="V29" s="116">
        <f t="shared" si="9"/>
        <v>0.59684487291849253</v>
      </c>
      <c r="W29" s="116">
        <f t="shared" si="9"/>
        <v>0.12038497948879773</v>
      </c>
      <c r="X29" s="116">
        <f t="shared" si="9"/>
        <v>0.95083758193736345</v>
      </c>
      <c r="Y29" s="116">
        <f t="shared" si="9"/>
        <v>0.7483091787439613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>
        <v>665</v>
      </c>
      <c r="C33" s="23">
        <f t="shared" si="8"/>
        <v>29048</v>
      </c>
      <c r="D33" s="15"/>
      <c r="E33" s="94">
        <v>300</v>
      </c>
      <c r="F33" s="94">
        <v>550</v>
      </c>
      <c r="G33" s="94">
        <v>7030</v>
      </c>
      <c r="H33" s="94">
        <v>860</v>
      </c>
      <c r="I33" s="94">
        <v>720</v>
      </c>
      <c r="J33" s="94">
        <v>1690</v>
      </c>
      <c r="K33" s="94">
        <v>765</v>
      </c>
      <c r="L33" s="94">
        <v>2002</v>
      </c>
      <c r="M33" s="94">
        <v>535</v>
      </c>
      <c r="N33" s="94">
        <v>1186</v>
      </c>
      <c r="O33" s="94">
        <v>472</v>
      </c>
      <c r="P33" s="94">
        <v>1073</v>
      </c>
      <c r="Q33" s="94"/>
      <c r="R33" s="94">
        <v>559</v>
      </c>
      <c r="S33" s="94">
        <v>1608</v>
      </c>
      <c r="T33" s="94">
        <v>2696</v>
      </c>
      <c r="U33" s="94">
        <v>1080</v>
      </c>
      <c r="V33" s="94">
        <v>481</v>
      </c>
      <c r="W33" s="94">
        <v>530</v>
      </c>
      <c r="X33" s="94">
        <v>4141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0.26007467029572662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0.20723436322532027</v>
      </c>
      <c r="G34" s="117">
        <f t="shared" si="11"/>
        <v>0.58316051430941518</v>
      </c>
      <c r="H34" s="117">
        <f t="shared" si="11"/>
        <v>0.11138453568190648</v>
      </c>
      <c r="I34" s="117">
        <f t="shared" si="11"/>
        <v>9.1463414634146339E-2</v>
      </c>
      <c r="J34" s="117">
        <f t="shared" si="11"/>
        <v>0.29837570621468928</v>
      </c>
      <c r="K34" s="117">
        <f t="shared" si="11"/>
        <v>0.19984326018808776</v>
      </c>
      <c r="L34" s="117">
        <f t="shared" si="11"/>
        <v>0.42023509655751468</v>
      </c>
      <c r="M34" s="117">
        <f t="shared" si="11"/>
        <v>0.16594292803970223</v>
      </c>
      <c r="N34" s="117">
        <f t="shared" si="11"/>
        <v>0.28441247002398079</v>
      </c>
      <c r="O34" s="117">
        <f t="shared" si="11"/>
        <v>0.10664256665160415</v>
      </c>
      <c r="P34" s="117">
        <f>P33/Q30</f>
        <v>0.17671277997364954</v>
      </c>
      <c r="Q34" s="117">
        <f>Q33/R30</f>
        <v>0</v>
      </c>
      <c r="R34" s="117">
        <f>R33/S30</f>
        <v>9.3291054739652865E-2</v>
      </c>
      <c r="S34" s="117">
        <f>S33/T30</f>
        <v>0.29972041006523764</v>
      </c>
      <c r="T34" s="117">
        <f t="shared" si="11"/>
        <v>0.50251630941286118</v>
      </c>
      <c r="U34" s="117">
        <f t="shared" si="11"/>
        <v>0.59113300492610843</v>
      </c>
      <c r="V34" s="117">
        <f t="shared" si="11"/>
        <v>0.2401397903145282</v>
      </c>
      <c r="W34" s="117">
        <f t="shared" si="11"/>
        <v>6.2374955866776507E-2</v>
      </c>
      <c r="X34" s="117">
        <f t="shared" si="11"/>
        <v>0.49604695735505511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>
        <v>130</v>
      </c>
      <c r="C35" s="23">
        <f>SUM(E35:Y35)</f>
        <v>61883.3</v>
      </c>
      <c r="D35" s="15"/>
      <c r="E35" s="94">
        <v>450</v>
      </c>
      <c r="F35" s="94">
        <v>1810</v>
      </c>
      <c r="G35" s="94">
        <v>9040</v>
      </c>
      <c r="H35" s="94">
        <v>2594</v>
      </c>
      <c r="I35" s="94">
        <v>2120</v>
      </c>
      <c r="J35" s="94">
        <v>4568</v>
      </c>
      <c r="K35" s="94">
        <v>3150</v>
      </c>
      <c r="L35" s="94">
        <v>2928</v>
      </c>
      <c r="M35" s="94">
        <v>1139</v>
      </c>
      <c r="N35" s="94">
        <v>1866</v>
      </c>
      <c r="O35" s="94">
        <v>2730</v>
      </c>
      <c r="P35" s="94">
        <v>3109</v>
      </c>
      <c r="Q35" s="94">
        <v>4408</v>
      </c>
      <c r="R35" s="94">
        <v>3137.3</v>
      </c>
      <c r="S35" s="94">
        <v>1915</v>
      </c>
      <c r="T35" s="94">
        <v>2569</v>
      </c>
      <c r="U35" s="94">
        <v>1080</v>
      </c>
      <c r="V35" s="94">
        <v>531</v>
      </c>
      <c r="W35" s="94">
        <v>1371</v>
      </c>
      <c r="X35" s="94">
        <v>7118</v>
      </c>
      <c r="Y35" s="94">
        <v>4250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0.55405807092782766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0.68198944988696308</v>
      </c>
      <c r="G36" s="116">
        <f t="shared" si="12"/>
        <v>0.74989630858564915</v>
      </c>
      <c r="H36" s="116">
        <f t="shared" si="12"/>
        <v>0.33596684367309931</v>
      </c>
      <c r="I36" s="116">
        <f t="shared" si="12"/>
        <v>0.26930894308943087</v>
      </c>
      <c r="J36" s="116">
        <f t="shared" si="12"/>
        <v>0.80649717514124297</v>
      </c>
      <c r="K36" s="116">
        <f t="shared" si="12"/>
        <v>0.82288401253918497</v>
      </c>
      <c r="L36" s="116">
        <f t="shared" si="12"/>
        <v>0.61460957178841313</v>
      </c>
      <c r="M36" s="116">
        <f t="shared" si="12"/>
        <v>0.35328784119106699</v>
      </c>
      <c r="N36" s="116">
        <f t="shared" si="12"/>
        <v>0.44748201438848922</v>
      </c>
      <c r="O36" s="116">
        <f t="shared" si="12"/>
        <v>0.61680976050610037</v>
      </c>
      <c r="P36" s="116">
        <f>P35/Q30</f>
        <v>0.51202239789196313</v>
      </c>
      <c r="Q36" s="116">
        <f>Q35/R30</f>
        <v>1.1366683857658586</v>
      </c>
      <c r="R36" s="116">
        <f>R35/S30</f>
        <v>0.5235814419225634</v>
      </c>
      <c r="S36" s="116">
        <f>S35/T30</f>
        <v>0.35694315004659832</v>
      </c>
      <c r="T36" s="116">
        <f t="shared" si="12"/>
        <v>0.47884436160298227</v>
      </c>
      <c r="U36" s="116">
        <f t="shared" si="12"/>
        <v>0.59113300492610843</v>
      </c>
      <c r="V36" s="116">
        <f t="shared" si="12"/>
        <v>0.26510234648027958</v>
      </c>
      <c r="W36" s="116">
        <f t="shared" si="12"/>
        <v>0.16135106508179359</v>
      </c>
      <c r="X36" s="116">
        <f t="shared" si="12"/>
        <v>0.8526593195975084</v>
      </c>
      <c r="Y36" s="116">
        <f t="shared" si="12"/>
        <v>0.65566183276766432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135243</v>
      </c>
      <c r="D38" s="15"/>
      <c r="E38" s="94">
        <v>6100</v>
      </c>
      <c r="F38" s="94">
        <v>3500</v>
      </c>
      <c r="G38" s="94">
        <v>14783</v>
      </c>
      <c r="H38" s="94">
        <v>4470</v>
      </c>
      <c r="I38" s="94">
        <v>2507</v>
      </c>
      <c r="J38" s="94">
        <v>15680</v>
      </c>
      <c r="K38" s="94">
        <v>4695</v>
      </c>
      <c r="L38" s="94">
        <v>6193</v>
      </c>
      <c r="M38" s="94">
        <v>3285</v>
      </c>
      <c r="N38" s="94">
        <v>735</v>
      </c>
      <c r="O38" s="94">
        <v>2250</v>
      </c>
      <c r="P38" s="94">
        <v>3030</v>
      </c>
      <c r="Q38" s="94">
        <v>10450</v>
      </c>
      <c r="R38" s="94">
        <v>4437</v>
      </c>
      <c r="S38" s="94">
        <v>7650</v>
      </c>
      <c r="T38" s="94">
        <v>3260</v>
      </c>
      <c r="U38" s="94">
        <v>9180</v>
      </c>
      <c r="V38" s="94">
        <v>840</v>
      </c>
      <c r="W38" s="94">
        <v>2305</v>
      </c>
      <c r="X38" s="94">
        <v>24728</v>
      </c>
      <c r="Y38" s="94">
        <v>5165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57105</v>
      </c>
      <c r="D40" s="15"/>
      <c r="E40" s="94">
        <v>5500</v>
      </c>
      <c r="F40" s="94">
        <v>1350</v>
      </c>
      <c r="G40" s="94">
        <v>8813</v>
      </c>
      <c r="H40" s="94"/>
      <c r="I40" s="94">
        <v>1731</v>
      </c>
      <c r="J40" s="94">
        <v>3908</v>
      </c>
      <c r="K40" s="94">
        <v>845</v>
      </c>
      <c r="L40" s="94">
        <v>4325</v>
      </c>
      <c r="M40" s="94">
        <v>1700</v>
      </c>
      <c r="N40" s="94">
        <v>435</v>
      </c>
      <c r="O40" s="94">
        <v>450</v>
      </c>
      <c r="P40" s="94">
        <v>1210</v>
      </c>
      <c r="Q40" s="94">
        <v>8439</v>
      </c>
      <c r="R40" s="94">
        <v>1661</v>
      </c>
      <c r="S40" s="94">
        <v>2284</v>
      </c>
      <c r="T40" s="94">
        <v>439</v>
      </c>
      <c r="U40" s="94">
        <v>2670</v>
      </c>
      <c r="V40" s="94">
        <v>690</v>
      </c>
      <c r="W40" s="94">
        <v>260</v>
      </c>
      <c r="X40" s="94">
        <v>8035</v>
      </c>
      <c r="Y40" s="94">
        <v>2360</v>
      </c>
    </row>
    <row r="41" spans="1:29" s="195" customFormat="1" ht="30" hidden="1" customHeight="1" x14ac:dyDescent="0.25">
      <c r="A41" s="191" t="s">
        <v>160</v>
      </c>
      <c r="B41" s="192">
        <v>200224</v>
      </c>
      <c r="C41" s="192">
        <f>SUM(E41:Y41)</f>
        <v>214884</v>
      </c>
      <c r="D41" s="166">
        <f t="shared" si="0"/>
        <v>1.0732179958446539</v>
      </c>
      <c r="E41" s="193">
        <v>10600</v>
      </c>
      <c r="F41" s="193">
        <v>6336</v>
      </c>
      <c r="G41" s="193">
        <v>14290</v>
      </c>
      <c r="H41" s="196">
        <v>13502</v>
      </c>
      <c r="I41" s="193">
        <v>5800</v>
      </c>
      <c r="J41" s="193">
        <v>15698</v>
      </c>
      <c r="K41" s="193">
        <v>11200</v>
      </c>
      <c r="L41" s="193">
        <v>10800</v>
      </c>
      <c r="M41" s="193">
        <v>10249</v>
      </c>
      <c r="N41" s="193">
        <v>4440</v>
      </c>
      <c r="O41" s="193">
        <v>5702</v>
      </c>
      <c r="P41" s="193">
        <v>7470</v>
      </c>
      <c r="Q41" s="193">
        <v>11100</v>
      </c>
      <c r="R41" s="196">
        <v>15378</v>
      </c>
      <c r="S41" s="196">
        <v>11520</v>
      </c>
      <c r="T41" s="196">
        <v>10323</v>
      </c>
      <c r="U41" s="193">
        <v>9650</v>
      </c>
      <c r="V41" s="193">
        <v>3061</v>
      </c>
      <c r="W41" s="193">
        <v>8390</v>
      </c>
      <c r="X41" s="193">
        <v>19100</v>
      </c>
      <c r="Y41" s="193">
        <v>10275</v>
      </c>
      <c r="Z41" s="194"/>
    </row>
    <row r="42" spans="1:29" s="2" customFormat="1" ht="30" customHeight="1" x14ac:dyDescent="0.25">
      <c r="A42" s="31" t="s">
        <v>158</v>
      </c>
      <c r="B42" s="23"/>
      <c r="C42" s="23">
        <f>SUM(E42:Y42)</f>
        <v>41478</v>
      </c>
      <c r="D42" s="15"/>
      <c r="E42" s="135">
        <v>3829</v>
      </c>
      <c r="F42" s="113">
        <v>962</v>
      </c>
      <c r="G42" s="113">
        <v>6132</v>
      </c>
      <c r="H42" s="113">
        <v>3828</v>
      </c>
      <c r="I42" s="113">
        <v>1372</v>
      </c>
      <c r="J42" s="113">
        <v>2076</v>
      </c>
      <c r="K42" s="113">
        <v>1742</v>
      </c>
      <c r="L42" s="113">
        <v>4592</v>
      </c>
      <c r="M42" s="113">
        <v>1135</v>
      </c>
      <c r="N42" s="113">
        <v>42</v>
      </c>
      <c r="O42" s="113">
        <v>79</v>
      </c>
      <c r="P42" s="113">
        <v>60</v>
      </c>
      <c r="Q42" s="113">
        <v>3058</v>
      </c>
      <c r="R42" s="113">
        <v>1644</v>
      </c>
      <c r="S42" s="113">
        <v>1265</v>
      </c>
      <c r="T42" s="113">
        <v>491</v>
      </c>
      <c r="U42" s="113">
        <v>1870</v>
      </c>
      <c r="V42" s="113">
        <v>251</v>
      </c>
      <c r="W42" s="113">
        <v>479</v>
      </c>
      <c r="X42" s="113">
        <v>5554</v>
      </c>
      <c r="Y42" s="113">
        <v>1017</v>
      </c>
      <c r="Z42" s="20"/>
    </row>
    <row r="43" spans="1:29" s="2" customFormat="1" ht="30" customHeight="1" x14ac:dyDescent="0.25">
      <c r="A43" s="17" t="s">
        <v>186</v>
      </c>
      <c r="B43" s="23"/>
      <c r="C43" s="23">
        <f>SUM(E43:Y43)</f>
        <v>110</v>
      </c>
      <c r="D43" s="15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>
        <v>110</v>
      </c>
      <c r="R43" s="113"/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0</v>
      </c>
      <c r="C44" s="32">
        <f>C42/C41</f>
        <v>0.1930250739934104</v>
      </c>
      <c r="D44" s="15" t="e">
        <f t="shared" si="0"/>
        <v>#DIV/0!</v>
      </c>
      <c r="E44" s="118">
        <f t="shared" ref="E44:Y44" si="14">E42/E41</f>
        <v>0.36122641509433961</v>
      </c>
      <c r="F44" s="118">
        <f t="shared" si="14"/>
        <v>0.15183080808080809</v>
      </c>
      <c r="G44" s="118">
        <f t="shared" si="14"/>
        <v>0.42911126662001398</v>
      </c>
      <c r="H44" s="118">
        <f t="shared" si="14"/>
        <v>0.28351355354762259</v>
      </c>
      <c r="I44" s="118">
        <f t="shared" si="14"/>
        <v>0.23655172413793105</v>
      </c>
      <c r="J44" s="118">
        <f t="shared" si="14"/>
        <v>0.13224614600586063</v>
      </c>
      <c r="K44" s="118">
        <f t="shared" si="14"/>
        <v>0.15553571428571428</v>
      </c>
      <c r="L44" s="118">
        <f t="shared" si="14"/>
        <v>0.42518518518518517</v>
      </c>
      <c r="M44" s="118">
        <f t="shared" si="14"/>
        <v>0.11074251146453312</v>
      </c>
      <c r="N44" s="118">
        <f t="shared" si="14"/>
        <v>9.45945945945946E-3</v>
      </c>
      <c r="O44" s="118">
        <f t="shared" si="14"/>
        <v>1.3854787793756576E-2</v>
      </c>
      <c r="P44" s="118">
        <f t="shared" si="14"/>
        <v>8.0321285140562242E-3</v>
      </c>
      <c r="Q44" s="118">
        <f t="shared" si="14"/>
        <v>0.27549549549549551</v>
      </c>
      <c r="R44" s="118">
        <f t="shared" si="14"/>
        <v>0.10690596956691377</v>
      </c>
      <c r="S44" s="118">
        <f t="shared" si="14"/>
        <v>0.10980902777777778</v>
      </c>
      <c r="T44" s="118">
        <f t="shared" si="14"/>
        <v>4.756369272498305E-2</v>
      </c>
      <c r="U44" s="118">
        <f t="shared" si="14"/>
        <v>0.19378238341968912</v>
      </c>
      <c r="V44" s="118">
        <f t="shared" si="14"/>
        <v>8.1999346618752036E-2</v>
      </c>
      <c r="W44" s="118">
        <f t="shared" si="14"/>
        <v>5.709177592371871E-2</v>
      </c>
      <c r="X44" s="118">
        <f t="shared" si="14"/>
        <v>0.29078534031413611</v>
      </c>
      <c r="Y44" s="118">
        <f t="shared" si="14"/>
        <v>9.8978102189781023E-2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16972</v>
      </c>
      <c r="D45" s="15"/>
      <c r="E45" s="119">
        <v>3165</v>
      </c>
      <c r="F45" s="119">
        <v>250</v>
      </c>
      <c r="G45" s="119">
        <v>2589</v>
      </c>
      <c r="H45" s="119">
        <v>1286</v>
      </c>
      <c r="I45" s="119">
        <v>460</v>
      </c>
      <c r="J45" s="119">
        <v>280</v>
      </c>
      <c r="K45" s="119">
        <v>630</v>
      </c>
      <c r="L45" s="119">
        <v>2017</v>
      </c>
      <c r="M45" s="119">
        <v>130</v>
      </c>
      <c r="N45" s="119">
        <v>30</v>
      </c>
      <c r="O45" s="119"/>
      <c r="P45" s="119">
        <v>60</v>
      </c>
      <c r="Q45" s="119">
        <v>1803</v>
      </c>
      <c r="R45" s="119">
        <v>970</v>
      </c>
      <c r="S45" s="119">
        <v>548</v>
      </c>
      <c r="T45" s="119">
        <v>16</v>
      </c>
      <c r="U45" s="119">
        <v>380</v>
      </c>
      <c r="V45" s="119">
        <v>94</v>
      </c>
      <c r="W45" s="119">
        <v>180</v>
      </c>
      <c r="X45" s="119">
        <v>2054</v>
      </c>
      <c r="Y45" s="119">
        <v>30</v>
      </c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17590</v>
      </c>
      <c r="D46" s="15"/>
      <c r="E46" s="94">
        <v>479</v>
      </c>
      <c r="F46" s="94">
        <v>560</v>
      </c>
      <c r="G46" s="94">
        <v>2913</v>
      </c>
      <c r="H46" s="94">
        <v>2382</v>
      </c>
      <c r="I46" s="94">
        <v>548</v>
      </c>
      <c r="J46" s="94">
        <v>751</v>
      </c>
      <c r="K46" s="94">
        <v>662</v>
      </c>
      <c r="L46" s="94">
        <v>1909</v>
      </c>
      <c r="M46" s="94">
        <v>235</v>
      </c>
      <c r="N46" s="94"/>
      <c r="O46" s="94">
        <v>79</v>
      </c>
      <c r="P46" s="94"/>
      <c r="Q46" s="94">
        <v>657</v>
      </c>
      <c r="R46" s="94">
        <v>404</v>
      </c>
      <c r="S46" s="94">
        <v>558</v>
      </c>
      <c r="T46" s="94">
        <v>295</v>
      </c>
      <c r="U46" s="94">
        <v>1490</v>
      </c>
      <c r="V46" s="94">
        <v>117</v>
      </c>
      <c r="W46" s="94">
        <v>224</v>
      </c>
      <c r="X46" s="94">
        <v>2645</v>
      </c>
      <c r="Y46" s="94">
        <v>682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3682</v>
      </c>
      <c r="D49" s="15"/>
      <c r="E49" s="94">
        <v>185</v>
      </c>
      <c r="F49" s="94"/>
      <c r="G49" s="94">
        <v>210</v>
      </c>
      <c r="H49" s="94">
        <v>160</v>
      </c>
      <c r="I49" s="94">
        <v>28</v>
      </c>
      <c r="J49" s="94">
        <v>105</v>
      </c>
      <c r="K49" s="94">
        <v>50</v>
      </c>
      <c r="L49" s="94">
        <v>225</v>
      </c>
      <c r="M49" s="94">
        <v>720</v>
      </c>
      <c r="N49" s="94"/>
      <c r="O49" s="94"/>
      <c r="P49" s="94"/>
      <c r="Q49" s="94">
        <v>475</v>
      </c>
      <c r="R49" s="94">
        <v>270</v>
      </c>
      <c r="S49" s="94">
        <v>159</v>
      </c>
      <c r="T49" s="94">
        <v>180</v>
      </c>
      <c r="U49" s="94"/>
      <c r="V49" s="94">
        <v>40</v>
      </c>
      <c r="W49" s="94"/>
      <c r="X49" s="94">
        <v>855</v>
      </c>
      <c r="Y49" s="94">
        <v>20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28.5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28.5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8.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340</v>
      </c>
      <c r="D60" s="15"/>
      <c r="E60" s="94"/>
      <c r="F60" s="94"/>
      <c r="G60" s="94">
        <v>340</v>
      </c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2468</v>
      </c>
      <c r="D62" s="15"/>
      <c r="E62" s="119"/>
      <c r="F62" s="119">
        <f>F64+F67+F68+F70+F74+F73+F75</f>
        <v>300</v>
      </c>
      <c r="G62" s="119">
        <f>G64+G67+G68+G70+G74+G73+G75</f>
        <v>150</v>
      </c>
      <c r="H62" s="119">
        <f>H64+H67+H68+H70+H74+H73+H75</f>
        <v>636</v>
      </c>
      <c r="I62" s="119"/>
      <c r="J62" s="119"/>
      <c r="K62" s="119"/>
      <c r="L62" s="119"/>
      <c r="M62" s="119">
        <f t="shared" ref="M62" si="18">M64+M67+M68+M70+M74+M73+M75</f>
        <v>750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>
        <f t="shared" ref="W62" si="19">W64+W67+W68+W70+W74+W73+W75</f>
        <v>250</v>
      </c>
      <c r="X62" s="119">
        <f>X64+X67+X68+X70+X74+X73+X75</f>
        <v>382</v>
      </c>
      <c r="Y62" s="119"/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21"/>
    </row>
    <row r="64" spans="1:26" s="2" customFormat="1" ht="30" hidden="1" customHeight="1" x14ac:dyDescent="0.25">
      <c r="A64" s="18" t="s">
        <v>62</v>
      </c>
      <c r="B64" s="23"/>
      <c r="C64" s="27">
        <f t="shared" si="15"/>
        <v>0</v>
      </c>
      <c r="D64" s="15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0">SUM(E65:Y65)</f>
        <v>0</v>
      </c>
      <c r="D65" s="15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0"/>
        <v>0</v>
      </c>
      <c r="D66" s="15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/>
      <c r="C67" s="23">
        <f t="shared" si="20"/>
        <v>1262</v>
      </c>
      <c r="D67" s="15"/>
      <c r="E67" s="110"/>
      <c r="F67" s="110">
        <v>300</v>
      </c>
      <c r="G67" s="110">
        <v>150</v>
      </c>
      <c r="H67" s="110"/>
      <c r="I67" s="110"/>
      <c r="J67" s="110">
        <v>60</v>
      </c>
      <c r="K67" s="110"/>
      <c r="L67" s="110">
        <v>130</v>
      </c>
      <c r="M67" s="110"/>
      <c r="N67" s="110"/>
      <c r="O67" s="110"/>
      <c r="P67" s="110"/>
      <c r="Q67" s="110"/>
      <c r="R67" s="110">
        <v>50</v>
      </c>
      <c r="S67" s="110"/>
      <c r="T67" s="110"/>
      <c r="U67" s="110"/>
      <c r="V67" s="110"/>
      <c r="W67" s="110">
        <v>250</v>
      </c>
      <c r="X67" s="110">
        <v>172</v>
      </c>
      <c r="Y67" s="110">
        <v>150</v>
      </c>
      <c r="Z67" s="21"/>
    </row>
    <row r="68" spans="1:26" s="2" customFormat="1" ht="30" customHeight="1" x14ac:dyDescent="0.25">
      <c r="A68" s="18" t="s">
        <v>66</v>
      </c>
      <c r="B68" s="23"/>
      <c r="C68" s="23">
        <f t="shared" si="20"/>
        <v>1324</v>
      </c>
      <c r="D68" s="15"/>
      <c r="E68" s="110"/>
      <c r="F68" s="110"/>
      <c r="G68" s="110"/>
      <c r="H68" s="110">
        <v>529</v>
      </c>
      <c r="I68" s="110"/>
      <c r="J68" s="110">
        <v>45</v>
      </c>
      <c r="K68" s="110"/>
      <c r="L68" s="110"/>
      <c r="M68" s="110">
        <v>750</v>
      </c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0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/>
      <c r="C70" s="23">
        <f t="shared" si="20"/>
        <v>0</v>
      </c>
      <c r="D70" s="15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21"/>
    </row>
    <row r="71" spans="1:26" s="2" customFormat="1" ht="30" customHeight="1" x14ac:dyDescent="0.25">
      <c r="A71" s="18" t="s">
        <v>69</v>
      </c>
      <c r="B71" s="23"/>
      <c r="C71" s="23">
        <f t="shared" si="20"/>
        <v>4334</v>
      </c>
      <c r="D71" s="15"/>
      <c r="E71" s="110"/>
      <c r="F71" s="110"/>
      <c r="G71" s="110">
        <v>1350</v>
      </c>
      <c r="H71" s="110">
        <v>150</v>
      </c>
      <c r="I71" s="110">
        <v>59</v>
      </c>
      <c r="J71" s="110">
        <v>120</v>
      </c>
      <c r="K71" s="110"/>
      <c r="L71" s="110">
        <v>345</v>
      </c>
      <c r="M71" s="110"/>
      <c r="N71" s="110">
        <v>130</v>
      </c>
      <c r="O71" s="110"/>
      <c r="P71" s="110"/>
      <c r="Q71" s="110">
        <v>75</v>
      </c>
      <c r="R71" s="110"/>
      <c r="S71" s="110">
        <v>214</v>
      </c>
      <c r="T71" s="110">
        <v>73</v>
      </c>
      <c r="U71" s="110">
        <v>154</v>
      </c>
      <c r="V71" s="110"/>
      <c r="W71" s="110"/>
      <c r="X71" s="110">
        <v>1314</v>
      </c>
      <c r="Y71" s="110">
        <v>350</v>
      </c>
      <c r="Z71" s="21"/>
    </row>
    <row r="72" spans="1:26" s="2" customFormat="1" ht="30" customHeight="1" x14ac:dyDescent="0.25">
      <c r="A72" s="18" t="s">
        <v>70</v>
      </c>
      <c r="B72" s="23"/>
      <c r="C72" s="23">
        <f t="shared" si="20"/>
        <v>1045</v>
      </c>
      <c r="D72" s="15"/>
      <c r="E72" s="110"/>
      <c r="F72" s="110"/>
      <c r="G72" s="110"/>
      <c r="H72" s="110">
        <v>523</v>
      </c>
      <c r="I72" s="110">
        <v>14</v>
      </c>
      <c r="J72" s="110">
        <v>30</v>
      </c>
      <c r="K72" s="110"/>
      <c r="L72" s="110"/>
      <c r="M72" s="110"/>
      <c r="N72" s="110"/>
      <c r="O72" s="110"/>
      <c r="P72" s="175"/>
      <c r="Q72" s="110"/>
      <c r="R72" s="110"/>
      <c r="S72" s="110">
        <v>103</v>
      </c>
      <c r="T72" s="110"/>
      <c r="U72" s="110"/>
      <c r="V72" s="110"/>
      <c r="W72" s="110"/>
      <c r="X72" s="110">
        <v>40</v>
      </c>
      <c r="Y72" s="110">
        <v>335</v>
      </c>
      <c r="Z72" s="21"/>
    </row>
    <row r="73" spans="1:26" s="2" customFormat="1" ht="30" hidden="1" customHeight="1" x14ac:dyDescent="0.25">
      <c r="A73" s="18" t="s">
        <v>71</v>
      </c>
      <c r="B73" s="23"/>
      <c r="C73" s="23">
        <f t="shared" si="20"/>
        <v>0</v>
      </c>
      <c r="D73" s="15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76"/>
      <c r="Q73" s="176"/>
      <c r="R73" s="124"/>
      <c r="S73" s="110"/>
      <c r="T73" s="110"/>
      <c r="U73" s="110"/>
      <c r="V73" s="110"/>
      <c r="W73" s="110"/>
      <c r="X73" s="110"/>
      <c r="Y73" s="110"/>
      <c r="Z73" s="21"/>
    </row>
    <row r="74" spans="1:26" s="2" customFormat="1" ht="30" customHeight="1" x14ac:dyDescent="0.25">
      <c r="A74" s="18" t="s">
        <v>72</v>
      </c>
      <c r="B74" s="23"/>
      <c r="C74" s="23">
        <f t="shared" si="20"/>
        <v>210</v>
      </c>
      <c r="D74" s="15"/>
      <c r="E74" s="110"/>
      <c r="F74" s="110"/>
      <c r="G74" s="144"/>
      <c r="H74" s="115"/>
      <c r="I74" s="115"/>
      <c r="J74" s="110"/>
      <c r="K74" s="110"/>
      <c r="L74" s="110"/>
      <c r="M74" s="110"/>
      <c r="N74" s="110"/>
      <c r="O74" s="110"/>
      <c r="P74" s="176"/>
      <c r="Q74" s="176"/>
      <c r="R74" s="110"/>
      <c r="S74" s="110"/>
      <c r="T74" s="110"/>
      <c r="U74" s="110"/>
      <c r="V74" s="110"/>
      <c r="W74" s="110"/>
      <c r="X74" s="110">
        <v>210</v>
      </c>
      <c r="Y74" s="110"/>
      <c r="Z74" s="21"/>
    </row>
    <row r="75" spans="1:26" s="2" customFormat="1" ht="30" customHeight="1" x14ac:dyDescent="0.25">
      <c r="A75" s="18" t="s">
        <v>73</v>
      </c>
      <c r="B75" s="23"/>
      <c r="C75" s="23">
        <f t="shared" si="20"/>
        <v>107</v>
      </c>
      <c r="D75" s="15"/>
      <c r="E75" s="110"/>
      <c r="F75" s="110"/>
      <c r="G75" s="110"/>
      <c r="H75" s="110">
        <v>107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/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0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customHeight="1" x14ac:dyDescent="0.25">
      <c r="A77" s="18" t="s">
        <v>75</v>
      </c>
      <c r="B77" s="23"/>
      <c r="C77" s="19">
        <f t="shared" si="20"/>
        <v>16</v>
      </c>
      <c r="D77" s="15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76"/>
      <c r="Q77" s="176"/>
      <c r="R77" s="110"/>
      <c r="S77" s="110"/>
      <c r="T77" s="110"/>
      <c r="U77" s="110"/>
      <c r="V77" s="110"/>
      <c r="W77" s="110">
        <v>16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0"/>
        <v>0</v>
      </c>
      <c r="D78" s="15" t="e">
        <f t="shared" ref="D77:D79" si="21">C78/B78</f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1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2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2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2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2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2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22.5" hidden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customHeight="1" x14ac:dyDescent="0.25">
      <c r="A86" s="13" t="s">
        <v>80</v>
      </c>
      <c r="B86" s="39"/>
      <c r="C86" s="39">
        <f>SUM(E86:Y86)</f>
        <v>9884</v>
      </c>
      <c r="D86" s="15"/>
      <c r="E86" s="153">
        <f>(E42-E87)</f>
        <v>444</v>
      </c>
      <c r="F86" s="153">
        <f t="shared" ref="F86:Y86" si="23">(F42-F87)</f>
        <v>300</v>
      </c>
      <c r="G86" s="153">
        <f t="shared" si="23"/>
        <v>0</v>
      </c>
      <c r="H86" s="153">
        <f t="shared" si="23"/>
        <v>703</v>
      </c>
      <c r="I86" s="153">
        <f t="shared" si="23"/>
        <v>321</v>
      </c>
      <c r="J86" s="153">
        <f t="shared" si="23"/>
        <v>750</v>
      </c>
      <c r="K86" s="153">
        <f t="shared" si="23"/>
        <v>1017</v>
      </c>
      <c r="L86" s="153">
        <f t="shared" si="23"/>
        <v>2064</v>
      </c>
      <c r="M86" s="153">
        <f t="shared" si="23"/>
        <v>355</v>
      </c>
      <c r="N86" s="153">
        <f t="shared" si="23"/>
        <v>42</v>
      </c>
      <c r="O86" s="153">
        <f t="shared" si="23"/>
        <v>29</v>
      </c>
      <c r="P86" s="153">
        <f t="shared" si="23"/>
        <v>0</v>
      </c>
      <c r="Q86" s="153">
        <f t="shared" si="23"/>
        <v>520</v>
      </c>
      <c r="R86" s="153">
        <f t="shared" si="23"/>
        <v>850</v>
      </c>
      <c r="S86" s="153">
        <f t="shared" si="23"/>
        <v>398</v>
      </c>
      <c r="T86" s="153">
        <f t="shared" si="23"/>
        <v>210</v>
      </c>
      <c r="U86" s="153">
        <f t="shared" si="23"/>
        <v>414</v>
      </c>
      <c r="V86" s="153">
        <f t="shared" si="23"/>
        <v>0</v>
      </c>
      <c r="W86" s="153">
        <f t="shared" si="23"/>
        <v>144</v>
      </c>
      <c r="X86" s="153">
        <f t="shared" si="23"/>
        <v>916</v>
      </c>
      <c r="Y86" s="153">
        <f t="shared" si="23"/>
        <v>407</v>
      </c>
    </row>
    <row r="87" spans="1:26" ht="30" hidden="1" customHeight="1" x14ac:dyDescent="0.25">
      <c r="A87" s="13" t="s">
        <v>81</v>
      </c>
      <c r="B87" s="23"/>
      <c r="C87" s="23">
        <f>SUM(E87:Y87)</f>
        <v>31594</v>
      </c>
      <c r="D87" s="15"/>
      <c r="E87" s="113">
        <v>3385</v>
      </c>
      <c r="F87" s="113">
        <v>662</v>
      </c>
      <c r="G87" s="113">
        <v>6132</v>
      </c>
      <c r="H87" s="113">
        <v>3125</v>
      </c>
      <c r="I87" s="113">
        <v>1051</v>
      </c>
      <c r="J87" s="113">
        <v>1326</v>
      </c>
      <c r="K87" s="113">
        <v>725</v>
      </c>
      <c r="L87" s="113">
        <v>2528</v>
      </c>
      <c r="M87" s="113">
        <v>780</v>
      </c>
      <c r="N87" s="113"/>
      <c r="O87" s="113">
        <v>50</v>
      </c>
      <c r="P87" s="113">
        <v>60</v>
      </c>
      <c r="Q87" s="113">
        <v>2538</v>
      </c>
      <c r="R87" s="113">
        <v>794</v>
      </c>
      <c r="S87" s="113">
        <v>867</v>
      </c>
      <c r="T87" s="113">
        <v>281</v>
      </c>
      <c r="U87" s="113">
        <v>1456</v>
      </c>
      <c r="V87" s="113">
        <v>251</v>
      </c>
      <c r="W87" s="113">
        <v>335</v>
      </c>
      <c r="X87" s="113">
        <v>4638</v>
      </c>
      <c r="Y87" s="113">
        <v>610</v>
      </c>
      <c r="Z87" s="20"/>
    </row>
    <row r="88" spans="1:26" ht="30" hidden="1" customHeight="1" x14ac:dyDescent="0.25">
      <c r="A88" s="13"/>
      <c r="B88" s="32"/>
      <c r="C88" s="23"/>
      <c r="D88" s="15" t="e">
        <f t="shared" si="22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2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2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customHeight="1" x14ac:dyDescent="0.25">
      <c r="A92" s="13" t="s">
        <v>85</v>
      </c>
      <c r="B92" s="39"/>
      <c r="C92" s="39">
        <f>C42+C54+C58+C62+C63</f>
        <v>50589.599999999999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4">G101-G100</f>
        <v>17818</v>
      </c>
      <c r="H103" s="93">
        <v>18910</v>
      </c>
      <c r="I103" s="93">
        <f t="shared" si="24"/>
        <v>9522</v>
      </c>
      <c r="J103" s="93">
        <f t="shared" si="24"/>
        <v>22534</v>
      </c>
      <c r="K103" s="93">
        <f t="shared" si="24"/>
        <v>13480</v>
      </c>
      <c r="L103" s="93">
        <f t="shared" si="24"/>
        <v>13503</v>
      </c>
      <c r="M103" s="93">
        <f>M101-M100</f>
        <v>15249</v>
      </c>
      <c r="N103" s="93">
        <f t="shared" si="24"/>
        <v>5835</v>
      </c>
      <c r="O103" s="93">
        <f>O101-O100-O99</f>
        <v>8520</v>
      </c>
      <c r="P103" s="93">
        <f t="shared" si="24"/>
        <v>14945</v>
      </c>
      <c r="Q103" s="93">
        <f>Q101-Q99-Q100</f>
        <v>16470</v>
      </c>
      <c r="R103" s="93">
        <v>17176</v>
      </c>
      <c r="S103" s="93">
        <f t="shared" si="24"/>
        <v>18511</v>
      </c>
      <c r="T103" s="93">
        <f>T101-T100</f>
        <v>13696</v>
      </c>
      <c r="U103" s="93">
        <f t="shared" si="24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7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5"/>
        <v>6.0351413292589765E-2</v>
      </c>
      <c r="E105" s="163">
        <f>E103-E102</f>
        <v>0</v>
      </c>
      <c r="F105" s="163">
        <f t="shared" ref="F105:L105" si="27">F103-F102</f>
        <v>0</v>
      </c>
      <c r="G105" s="163">
        <f t="shared" si="27"/>
        <v>0</v>
      </c>
      <c r="H105" s="163">
        <f>H103-H102</f>
        <v>0</v>
      </c>
      <c r="I105" s="163">
        <f>I103-I102</f>
        <v>0</v>
      </c>
      <c r="J105" s="163">
        <f t="shared" si="27"/>
        <v>0</v>
      </c>
      <c r="K105" s="163">
        <f t="shared" si="27"/>
        <v>0</v>
      </c>
      <c r="L105" s="163">
        <f t="shared" si="27"/>
        <v>26</v>
      </c>
      <c r="M105" s="163">
        <f>M103-M102</f>
        <v>0</v>
      </c>
      <c r="N105" s="163">
        <f>N103-N102</f>
        <v>0</v>
      </c>
      <c r="O105" s="163">
        <f t="shared" ref="O105:Y105" si="28">O103-O102</f>
        <v>102</v>
      </c>
      <c r="P105" s="163">
        <f t="shared" si="28"/>
        <v>0</v>
      </c>
      <c r="Q105" s="163">
        <f>Q103-Q102</f>
        <v>0</v>
      </c>
      <c r="R105" s="163">
        <f t="shared" si="28"/>
        <v>0</v>
      </c>
      <c r="S105" s="163">
        <f t="shared" si="28"/>
        <v>60</v>
      </c>
      <c r="T105" s="163">
        <f t="shared" si="28"/>
        <v>90</v>
      </c>
      <c r="U105" s="163">
        <f t="shared" si="28"/>
        <v>38</v>
      </c>
      <c r="V105" s="163">
        <f t="shared" si="28"/>
        <v>0</v>
      </c>
      <c r="W105" s="178">
        <f>W103-W102</f>
        <v>0</v>
      </c>
      <c r="X105" s="163">
        <f t="shared" si="28"/>
        <v>0</v>
      </c>
      <c r="Y105" s="163">
        <f t="shared" si="28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29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29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5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7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5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5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5"/>
        <v>#DIV/0!</v>
      </c>
      <c r="E120" s="92" t="e">
        <f t="shared" ref="E120:Y120" si="33">E119/E117</f>
        <v>#DIV/0!</v>
      </c>
      <c r="F120" s="92" t="e">
        <f t="shared" si="33"/>
        <v>#DIV/0!</v>
      </c>
      <c r="G120" s="93" t="e">
        <f t="shared" si="33"/>
        <v>#DIV/0!</v>
      </c>
      <c r="H120" s="93" t="e">
        <f t="shared" si="33"/>
        <v>#DIV/0!</v>
      </c>
      <c r="I120" s="93" t="e">
        <f t="shared" si="33"/>
        <v>#DIV/0!</v>
      </c>
      <c r="J120" s="93" t="e">
        <f t="shared" si="33"/>
        <v>#DIV/0!</v>
      </c>
      <c r="K120" s="93" t="e">
        <f t="shared" si="33"/>
        <v>#DIV/0!</v>
      </c>
      <c r="L120" s="93" t="e">
        <f t="shared" si="33"/>
        <v>#DIV/0!</v>
      </c>
      <c r="M120" s="93" t="e">
        <f t="shared" si="33"/>
        <v>#DIV/0!</v>
      </c>
      <c r="N120" s="93" t="e">
        <f t="shared" si="33"/>
        <v>#DIV/0!</v>
      </c>
      <c r="O120" s="93" t="e">
        <f t="shared" si="33"/>
        <v>#DIV/0!</v>
      </c>
      <c r="P120" s="93" t="e">
        <f t="shared" si="33"/>
        <v>#DIV/0!</v>
      </c>
      <c r="Q120" s="93" t="e">
        <f t="shared" si="33"/>
        <v>#DIV/0!</v>
      </c>
      <c r="R120" s="93" t="e">
        <f t="shared" si="33"/>
        <v>#DIV/0!</v>
      </c>
      <c r="S120" s="93" t="e">
        <f t="shared" si="33"/>
        <v>#DIV/0!</v>
      </c>
      <c r="T120" s="93" t="e">
        <f t="shared" si="33"/>
        <v>#DIV/0!</v>
      </c>
      <c r="U120" s="93" t="e">
        <f t="shared" si="33"/>
        <v>#DIV/0!</v>
      </c>
      <c r="V120" s="93" t="e">
        <f t="shared" si="33"/>
        <v>#DIV/0!</v>
      </c>
      <c r="W120" s="115" t="e">
        <f t="shared" si="33"/>
        <v>#DIV/0!</v>
      </c>
      <c r="X120" s="93" t="e">
        <f t="shared" si="33"/>
        <v>#DIV/0!</v>
      </c>
      <c r="Y120" s="93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5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9">
        <f t="shared" ref="E126:G126" si="34">E119/E111*10</f>
        <v>48.629786144192593</v>
      </c>
      <c r="F126" s="159">
        <f t="shared" si="34"/>
        <v>30</v>
      </c>
      <c r="G126" s="159">
        <f t="shared" si="34"/>
        <v>35.006734762599621</v>
      </c>
      <c r="H126" s="159">
        <f t="shared" ref="H126:J126" si="35">H119/H111*10</f>
        <v>33.80750925436277</v>
      </c>
      <c r="I126" s="159">
        <f t="shared" si="35"/>
        <v>30.394875026254986</v>
      </c>
      <c r="J126" s="159">
        <f t="shared" si="35"/>
        <v>35.919943196946839</v>
      </c>
      <c r="K126" s="159">
        <f t="shared" ref="K126" si="36">K119/K111*10</f>
        <v>35.371513353115731</v>
      </c>
      <c r="L126" s="159">
        <f>L119/L111*10</f>
        <v>30.673740446686949</v>
      </c>
      <c r="M126" s="159">
        <f t="shared" ref="M126:S126" si="37">M119/M111*10</f>
        <v>34.044855400354123</v>
      </c>
      <c r="N126" s="159">
        <f t="shared" si="37"/>
        <v>29.295629820051413</v>
      </c>
      <c r="O126" s="159">
        <f t="shared" si="37"/>
        <v>30.736516987407935</v>
      </c>
      <c r="P126" s="159">
        <f t="shared" si="37"/>
        <v>29.472064235530276</v>
      </c>
      <c r="Q126" s="159">
        <f t="shared" si="37"/>
        <v>30.483910139647847</v>
      </c>
      <c r="R126" s="159">
        <f t="shared" si="37"/>
        <v>33.568933395435494</v>
      </c>
      <c r="S126" s="159">
        <f t="shared" si="37"/>
        <v>39.222426968727987</v>
      </c>
      <c r="T126" s="159">
        <f t="shared" ref="T126" si="38">T119/T111*10</f>
        <v>31.45965015434367</v>
      </c>
      <c r="U126" s="159">
        <f t="shared" ref="U126:Y126" si="39">U119/U111*10</f>
        <v>32.657032755298651</v>
      </c>
      <c r="V126" s="159">
        <f t="shared" si="39"/>
        <v>29.708262751741014</v>
      </c>
      <c r="W126" s="179">
        <f t="shared" si="39"/>
        <v>30.078979737165792</v>
      </c>
      <c r="X126" s="159">
        <f>X119/X111*10</f>
        <v>38.391209168562476</v>
      </c>
      <c r="Y126" s="159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1">G121/G113*10</f>
        <v>21.182547399124939</v>
      </c>
      <c r="H127" s="160">
        <f t="shared" ref="H127:J127" si="42">H121/H113*10</f>
        <v>34.243744301489215</v>
      </c>
      <c r="I127" s="160">
        <f t="shared" si="42"/>
        <v>31.350388651379713</v>
      </c>
      <c r="J127" s="160">
        <f t="shared" si="42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3">M121/M113*10</f>
        <v>34.36738619363112</v>
      </c>
      <c r="N127" s="160">
        <f t="shared" si="43"/>
        <v>28.955983994179704</v>
      </c>
      <c r="O127" s="160">
        <f t="shared" ref="O127:Y127" si="44">O121/O113*10</f>
        <v>34.034102511741878</v>
      </c>
      <c r="P127" s="160">
        <f t="shared" si="44"/>
        <v>31.070482915143106</v>
      </c>
      <c r="Q127" s="160">
        <f t="shared" si="44"/>
        <v>34.067059356592665</v>
      </c>
      <c r="R127" s="160">
        <f t="shared" si="44"/>
        <v>35.687318489835434</v>
      </c>
      <c r="S127" s="160">
        <f t="shared" si="44"/>
        <v>40.415645176382512</v>
      </c>
      <c r="T127" s="160">
        <f t="shared" si="44"/>
        <v>32.172877556738584</v>
      </c>
      <c r="U127" s="160">
        <f t="shared" si="44"/>
        <v>33.585025380710661</v>
      </c>
      <c r="V127" s="160">
        <f t="shared" si="44"/>
        <v>27.143280925541383</v>
      </c>
      <c r="W127" s="142">
        <f t="shared" si="44"/>
        <v>33.555192766545268</v>
      </c>
      <c r="X127" s="152">
        <f t="shared" si="44"/>
        <v>39.161906461977864</v>
      </c>
      <c r="Y127" s="160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2">
        <f>E122/E114*10</f>
        <v>30.416666666666664</v>
      </c>
      <c r="F128" s="152">
        <f t="shared" ref="F128" si="45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6">M122/M114*10</f>
        <v>15</v>
      </c>
      <c r="N128" s="152">
        <f t="shared" si="46"/>
        <v>27.906976744186046</v>
      </c>
      <c r="O128" s="152">
        <f t="shared" si="46"/>
        <v>28.751219512195121</v>
      </c>
      <c r="P128" s="152">
        <f t="shared" si="46"/>
        <v>30</v>
      </c>
      <c r="Q128" s="152">
        <f t="shared" si="46"/>
        <v>23.888888888888889</v>
      </c>
      <c r="R128" s="152">
        <f t="shared" si="46"/>
        <v>22.027027027027025</v>
      </c>
      <c r="S128" s="152">
        <f t="shared" si="46"/>
        <v>23.313373253493012</v>
      </c>
      <c r="T128" s="152">
        <f t="shared" si="46"/>
        <v>50</v>
      </c>
      <c r="U128" s="152"/>
      <c r="V128" s="152">
        <f>V122/V114*10</f>
        <v>16.666666666666668</v>
      </c>
      <c r="W128" s="180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2">
        <f t="shared" ref="E129:Y129" si="47">E123/E115*10</f>
        <v>43.006060606060608</v>
      </c>
      <c r="F129" s="152">
        <f t="shared" ref="F129" si="48">F123/F115*10</f>
        <v>31</v>
      </c>
      <c r="G129" s="152">
        <f t="shared" si="47"/>
        <v>28.930587337909994</v>
      </c>
      <c r="H129" s="152">
        <f t="shared" si="47"/>
        <v>33.764175433802428</v>
      </c>
      <c r="I129" s="152">
        <f t="shared" si="47"/>
        <v>29.222437137330751</v>
      </c>
      <c r="J129" s="152">
        <f t="shared" si="47"/>
        <v>37.399770904925546</v>
      </c>
      <c r="K129" s="152">
        <f t="shared" si="47"/>
        <v>36.15174506828528</v>
      </c>
      <c r="L129" s="152">
        <f t="shared" si="47"/>
        <v>30.825026511134674</v>
      </c>
      <c r="M129" s="152">
        <f t="shared" si="47"/>
        <v>32.962962962962962</v>
      </c>
      <c r="N129" s="152">
        <f t="shared" si="47"/>
        <v>28.515557847687809</v>
      </c>
      <c r="O129" s="152">
        <f t="shared" si="47"/>
        <v>34.423428920073214</v>
      </c>
      <c r="P129" s="152">
        <f t="shared" si="47"/>
        <v>27.746187158727167</v>
      </c>
      <c r="Q129" s="152">
        <f t="shared" si="47"/>
        <v>25.435793143521209</v>
      </c>
      <c r="R129" s="152">
        <f t="shared" si="47"/>
        <v>31.100455136540962</v>
      </c>
      <c r="S129" s="152">
        <f t="shared" si="47"/>
        <v>39.314484769928711</v>
      </c>
      <c r="T129" s="152">
        <f t="shared" si="47"/>
        <v>31.755359877488516</v>
      </c>
      <c r="U129" s="152">
        <f t="shared" si="47"/>
        <v>29.49984370115661</v>
      </c>
      <c r="V129" s="152">
        <f t="shared" si="47"/>
        <v>30.271800679501698</v>
      </c>
      <c r="W129" s="180">
        <f t="shared" si="47"/>
        <v>25.997719498289623</v>
      </c>
      <c r="X129" s="152">
        <f t="shared" si="47"/>
        <v>40.033281825745874</v>
      </c>
      <c r="Y129" s="152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2">
        <f>E124/E116*10</f>
        <v>99.3993993993994</v>
      </c>
      <c r="F130" s="51"/>
      <c r="G130" s="93">
        <f t="shared" ref="G130" si="49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0">R124/R116*10</f>
        <v>10</v>
      </c>
      <c r="S130" s="152"/>
      <c r="T130" s="152"/>
      <c r="U130" s="152"/>
      <c r="V130" s="152"/>
      <c r="W130" s="180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3">
        <f>G125/G118*10</f>
        <v>46.923076923076927</v>
      </c>
      <c r="H131" s="93">
        <f t="shared" ref="H131" si="51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2">S125/S118*10</f>
        <v>45.588235294117645</v>
      </c>
      <c r="T131" s="93">
        <f t="shared" si="52"/>
        <v>79.285714285714292</v>
      </c>
      <c r="U131" s="93"/>
      <c r="V131" s="93"/>
      <c r="W131" s="115"/>
      <c r="X131" s="93">
        <f t="shared" si="52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1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1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1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8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2">
        <f t="shared" si="59"/>
        <v>0</v>
      </c>
      <c r="X141" s="85">
        <f t="shared" si="59"/>
        <v>0</v>
      </c>
      <c r="Y141" s="85">
        <f t="shared" si="59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7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3" t="e">
        <f t="shared" si="60"/>
        <v>#DIV/0!</v>
      </c>
      <c r="H144" s="93" t="e">
        <f t="shared" si="60"/>
        <v>#DIV/0!</v>
      </c>
      <c r="I144" s="93" t="e">
        <f t="shared" si="60"/>
        <v>#DIV/0!</v>
      </c>
      <c r="J144" s="93" t="e">
        <f t="shared" si="60"/>
        <v>#DIV/0!</v>
      </c>
      <c r="K144" s="93" t="e">
        <f t="shared" si="60"/>
        <v>#DIV/0!</v>
      </c>
      <c r="L144" s="93" t="e">
        <f t="shared" si="60"/>
        <v>#DIV/0!</v>
      </c>
      <c r="M144" s="93" t="e">
        <f t="shared" si="60"/>
        <v>#DIV/0!</v>
      </c>
      <c r="N144" s="93" t="e">
        <f t="shared" si="60"/>
        <v>#DIV/0!</v>
      </c>
      <c r="O144" s="93" t="e">
        <f t="shared" si="60"/>
        <v>#DIV/0!</v>
      </c>
      <c r="P144" s="93" t="e">
        <f t="shared" si="60"/>
        <v>#DIV/0!</v>
      </c>
      <c r="Q144" s="93" t="e">
        <f t="shared" si="60"/>
        <v>#DIV/0!</v>
      </c>
      <c r="R144" s="93" t="e">
        <f t="shared" si="60"/>
        <v>#DIV/0!</v>
      </c>
      <c r="S144" s="93" t="e">
        <f t="shared" si="60"/>
        <v>#DIV/0!</v>
      </c>
      <c r="T144" s="93" t="e">
        <f t="shared" si="60"/>
        <v>#DIV/0!</v>
      </c>
      <c r="U144" s="93" t="e">
        <f t="shared" si="60"/>
        <v>#DIV/0!</v>
      </c>
      <c r="V144" s="93" t="e">
        <f t="shared" si="60"/>
        <v>#DIV/0!</v>
      </c>
      <c r="W144" s="115" t="e">
        <f t="shared" si="60"/>
        <v>#DIV/0!</v>
      </c>
      <c r="X144" s="93" t="e">
        <f t="shared" si="60"/>
        <v>#DIV/0!</v>
      </c>
      <c r="Y144" s="93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9">
        <f t="shared" ref="E145" si="61">E143/E139*10</f>
        <v>179.62025316455697</v>
      </c>
      <c r="F145" s="159">
        <f t="shared" ref="F145:G145" si="62">F143/F139*10</f>
        <v>180.92592592592592</v>
      </c>
      <c r="G145" s="159">
        <f t="shared" si="62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3">M143/M139*10</f>
        <v>202.25806451612902</v>
      </c>
      <c r="N145" s="159">
        <f t="shared" si="63"/>
        <v>198</v>
      </c>
      <c r="O145" s="159">
        <f t="shared" si="63"/>
        <v>169.63917525773195</v>
      </c>
      <c r="P145" s="159">
        <f t="shared" si="63"/>
        <v>229.78448275862067</v>
      </c>
      <c r="Q145" s="159">
        <f t="shared" si="63"/>
        <v>231.42857142857142</v>
      </c>
      <c r="R145" s="159">
        <f t="shared" si="63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4">U143/U139*10</f>
        <v>200.95652173913044</v>
      </c>
      <c r="V145" s="159">
        <f t="shared" si="64"/>
        <v>185.10638297872339</v>
      </c>
      <c r="W145" s="179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1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5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7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5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5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7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3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2">F149-F150</f>
        <v>0</v>
      </c>
      <c r="G156" s="162">
        <f>G149-G150</f>
        <v>0</v>
      </c>
      <c r="H156" s="162">
        <f>H149-H150</f>
        <v>0</v>
      </c>
      <c r="I156" s="162">
        <f t="shared" si="72"/>
        <v>0</v>
      </c>
      <c r="J156" s="162">
        <f t="shared" si="72"/>
        <v>0</v>
      </c>
      <c r="K156" s="162">
        <f t="shared" si="72"/>
        <v>1.9500000000000028</v>
      </c>
      <c r="L156" s="162">
        <f t="shared" si="72"/>
        <v>0</v>
      </c>
      <c r="M156" s="162">
        <f t="shared" si="72"/>
        <v>0</v>
      </c>
      <c r="N156" s="162">
        <f t="shared" si="72"/>
        <v>0</v>
      </c>
      <c r="O156" s="162">
        <f t="shared" si="72"/>
        <v>0</v>
      </c>
      <c r="P156" s="162">
        <f t="shared" si="72"/>
        <v>19</v>
      </c>
      <c r="Q156" s="162">
        <f t="shared" si="72"/>
        <v>0</v>
      </c>
      <c r="R156" s="162">
        <f t="shared" si="72"/>
        <v>0</v>
      </c>
      <c r="S156" s="162">
        <f t="shared" si="72"/>
        <v>7</v>
      </c>
      <c r="T156" s="162">
        <f t="shared" si="72"/>
        <v>0</v>
      </c>
      <c r="U156" s="162">
        <f t="shared" si="72"/>
        <v>0</v>
      </c>
      <c r="V156" s="162">
        <f t="shared" si="72"/>
        <v>0</v>
      </c>
      <c r="W156" s="184">
        <f t="shared" si="72"/>
        <v>0</v>
      </c>
      <c r="X156" s="162">
        <f t="shared" si="72"/>
        <v>0</v>
      </c>
      <c r="Y156" s="162">
        <f t="shared" si="72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3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5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3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3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3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6">P168+P171+P188+P174+P177+P183</f>
        <v>1189</v>
      </c>
      <c r="Q164" s="161">
        <f t="shared" si="76"/>
        <v>4479</v>
      </c>
      <c r="R164" s="161">
        <f t="shared" si="76"/>
        <v>525.5</v>
      </c>
      <c r="S164" s="161">
        <f t="shared" si="76"/>
        <v>1005.6</v>
      </c>
      <c r="T164" s="161">
        <f t="shared" si="76"/>
        <v>913</v>
      </c>
      <c r="U164" s="161">
        <f t="shared" si="76"/>
        <v>1353</v>
      </c>
      <c r="V164" s="161">
        <f t="shared" si="76"/>
        <v>522</v>
      </c>
      <c r="W164" s="146">
        <f t="shared" si="76"/>
        <v>1453</v>
      </c>
      <c r="X164" s="161">
        <f t="shared" si="76"/>
        <v>1377</v>
      </c>
      <c r="Y164" s="161">
        <f t="shared" si="76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5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3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1">E163-E164</f>
        <v>500</v>
      </c>
      <c r="F167" s="162">
        <f t="shared" si="81"/>
        <v>275</v>
      </c>
      <c r="G167" s="162">
        <f>G163-G164</f>
        <v>259.59999999999991</v>
      </c>
      <c r="H167" s="162">
        <f>H163-H164</f>
        <v>0</v>
      </c>
      <c r="I167" s="162">
        <f t="shared" si="81"/>
        <v>50</v>
      </c>
      <c r="J167" s="162">
        <f t="shared" si="81"/>
        <v>24</v>
      </c>
      <c r="K167" s="162">
        <f t="shared" si="81"/>
        <v>160</v>
      </c>
      <c r="L167" s="162">
        <f t="shared" si="81"/>
        <v>415</v>
      </c>
      <c r="M167" s="162">
        <f t="shared" si="81"/>
        <v>0</v>
      </c>
      <c r="N167" s="162">
        <f t="shared" si="81"/>
        <v>87</v>
      </c>
      <c r="O167" s="162">
        <f t="shared" si="81"/>
        <v>0</v>
      </c>
      <c r="P167" s="162">
        <f t="shared" si="81"/>
        <v>0</v>
      </c>
      <c r="Q167" s="162">
        <f t="shared" si="81"/>
        <v>799</v>
      </c>
      <c r="R167" s="162">
        <f>R163-R164</f>
        <v>0</v>
      </c>
      <c r="S167" s="162">
        <f t="shared" si="81"/>
        <v>0</v>
      </c>
      <c r="T167" s="162">
        <f t="shared" si="81"/>
        <v>261.5</v>
      </c>
      <c r="U167" s="162">
        <f t="shared" si="81"/>
        <v>902</v>
      </c>
      <c r="V167" s="162">
        <f>V160-V164</f>
        <v>0</v>
      </c>
      <c r="W167" s="184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6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3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3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3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7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09">L194/L192*10</f>
        <v>2.5</v>
      </c>
      <c r="M196" s="138"/>
      <c r="N196" s="138"/>
      <c r="O196" s="138"/>
      <c r="P196" s="138">
        <f t="shared" ref="P196" si="110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8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8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8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7"/>
      <c r="F199" s="137"/>
      <c r="G199" s="138"/>
      <c r="H199" s="138">
        <f t="shared" ref="H199" si="111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2">O198/O197*10</f>
        <v>5.2</v>
      </c>
      <c r="P199" s="138"/>
      <c r="Q199" s="138"/>
      <c r="R199" s="138">
        <f t="shared" ref="R199:T199" si="113">R198/R197*10</f>
        <v>16.700000000000003</v>
      </c>
      <c r="S199" s="138">
        <f t="shared" si="113"/>
        <v>11.210191082802549</v>
      </c>
      <c r="T199" s="138">
        <f t="shared" si="113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4">F200/F203</f>
        <v>0.65834557023984341</v>
      </c>
      <c r="G201" s="92">
        <f t="shared" si="114"/>
        <v>0.99909008189262971</v>
      </c>
      <c r="H201" s="92">
        <f>H200/H203</f>
        <v>0.70823529411764707</v>
      </c>
      <c r="I201" s="92">
        <f t="shared" si="114"/>
        <v>0.92702462177395428</v>
      </c>
      <c r="J201" s="92">
        <f t="shared" si="114"/>
        <v>1.0508474576271187</v>
      </c>
      <c r="K201" s="92">
        <f t="shared" si="114"/>
        <v>0.84554547569202143</v>
      </c>
      <c r="L201" s="92">
        <f t="shared" si="114"/>
        <v>0.85626608592357945</v>
      </c>
      <c r="M201" s="92">
        <f t="shared" si="114"/>
        <v>0.96660030966600308</v>
      </c>
      <c r="N201" s="92">
        <f t="shared" si="114"/>
        <v>0.91745177209510986</v>
      </c>
      <c r="O201" s="92">
        <f t="shared" si="114"/>
        <v>0.625</v>
      </c>
      <c r="P201" s="92">
        <f t="shared" si="114"/>
        <v>0.80107755565007799</v>
      </c>
      <c r="Q201" s="92">
        <f t="shared" si="114"/>
        <v>0.92377622377622381</v>
      </c>
      <c r="R201" s="92">
        <f t="shared" si="114"/>
        <v>1.0005871990604815</v>
      </c>
      <c r="S201" s="92">
        <f t="shared" si="114"/>
        <v>0.92522510766018529</v>
      </c>
      <c r="T201" s="92">
        <f t="shared" si="114"/>
        <v>0.99314565483476136</v>
      </c>
      <c r="U201" s="92">
        <f t="shared" si="114"/>
        <v>0.64378985727300331</v>
      </c>
      <c r="V201" s="92">
        <f t="shared" si="114"/>
        <v>0.92272727272727273</v>
      </c>
      <c r="W201" s="116">
        <f t="shared" si="114"/>
        <v>1.0491803278688525</v>
      </c>
      <c r="X201" s="92">
        <f t="shared" si="114"/>
        <v>0.87740907114910882</v>
      </c>
      <c r="Y201" s="92">
        <f t="shared" si="114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4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9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90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4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90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4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2">
        <f t="shared" ref="E223:Y223" si="123">E220/E221</f>
        <v>0.5</v>
      </c>
      <c r="F223" s="92">
        <f t="shared" si="123"/>
        <v>1.05</v>
      </c>
      <c r="G223" s="92">
        <f t="shared" si="123"/>
        <v>1.1665406201488675</v>
      </c>
      <c r="H223" s="92">
        <f t="shared" si="123"/>
        <v>1.1668619514273542</v>
      </c>
      <c r="I223" s="92">
        <f t="shared" si="123"/>
        <v>0.83419514388489213</v>
      </c>
      <c r="J223" s="92">
        <f t="shared" si="123"/>
        <v>1.1945618834452458</v>
      </c>
      <c r="K223" s="92">
        <f t="shared" si="123"/>
        <v>6.619718309859155</v>
      </c>
      <c r="L223" s="92">
        <f t="shared" si="123"/>
        <v>0.798800934864343</v>
      </c>
      <c r="M223" s="92">
        <f t="shared" si="123"/>
        <v>0.97005158210793752</v>
      </c>
      <c r="N223" s="92">
        <f t="shared" si="123"/>
        <v>1.1666920847948756</v>
      </c>
      <c r="O223" s="92">
        <f t="shared" si="123"/>
        <v>1.4307146753955264</v>
      </c>
      <c r="P223" s="92">
        <f t="shared" si="123"/>
        <v>0.93165887850467288</v>
      </c>
      <c r="Q223" s="92">
        <f t="shared" si="123"/>
        <v>1.3249427917620138</v>
      </c>
      <c r="R223" s="92">
        <f t="shared" si="123"/>
        <v>2.4412855377008653</v>
      </c>
      <c r="S223" s="92">
        <f t="shared" si="123"/>
        <v>1.4391325776244455</v>
      </c>
      <c r="T223" s="92">
        <f t="shared" si="123"/>
        <v>0.81031823653325308</v>
      </c>
      <c r="U223" s="92">
        <f t="shared" si="123"/>
        <v>1.3028372900984366</v>
      </c>
      <c r="V223" s="92">
        <f t="shared" si="123"/>
        <v>1.5772870662460567</v>
      </c>
      <c r="W223" s="116">
        <f t="shared" si="123"/>
        <v>1.024337479718767</v>
      </c>
      <c r="X223" s="92">
        <f t="shared" si="123"/>
        <v>1.0430699481865284</v>
      </c>
      <c r="Y223" s="92">
        <f t="shared" si="123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4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5">I224/I225</f>
        <v>1.2098494812216865</v>
      </c>
      <c r="J227" s="92">
        <f t="shared" ref="J227:P227" si="126">J224/J225</f>
        <v>3.1866464339908953</v>
      </c>
      <c r="K227" s="92">
        <f t="shared" si="126"/>
        <v>0.82532906438989684</v>
      </c>
      <c r="L227" s="92">
        <f t="shared" si="126"/>
        <v>1.2973064400186054</v>
      </c>
      <c r="M227" s="92">
        <f t="shared" si="126"/>
        <v>2.4572180781044319</v>
      </c>
      <c r="N227" s="92">
        <f t="shared" si="126"/>
        <v>1.0185739964050329</v>
      </c>
      <c r="O227" s="92">
        <f t="shared" si="126"/>
        <v>0.51557465091299681</v>
      </c>
      <c r="P227" s="92">
        <f t="shared" si="126"/>
        <v>1.1164405175134111</v>
      </c>
      <c r="Q227" s="92">
        <f t="shared" ref="Q227" si="127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8">U224/U225</f>
        <v>1.8065591995553085</v>
      </c>
      <c r="V227" s="92"/>
      <c r="W227" s="116">
        <f t="shared" si="128"/>
        <v>1.2068746021642267</v>
      </c>
      <c r="X227" s="92">
        <f t="shared" si="128"/>
        <v>1.5225078935498422</v>
      </c>
      <c r="Y227" s="92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4">
        <f t="shared" si="129"/>
        <v>10224.35</v>
      </c>
      <c r="Q233" s="94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4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3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3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14"/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  <c r="R245" s="214"/>
      <c r="S245" s="214"/>
      <c r="T245" s="214"/>
      <c r="U245" s="214"/>
      <c r="V245" s="214"/>
      <c r="W245" s="214"/>
      <c r="X245" s="214"/>
      <c r="Y245" s="214"/>
    </row>
    <row r="246" spans="1:25" ht="20.25" hidden="1" customHeight="1" x14ac:dyDescent="0.25">
      <c r="A246" s="212"/>
      <c r="B246" s="213"/>
      <c r="C246" s="213"/>
      <c r="D246" s="213"/>
      <c r="E246" s="213"/>
      <c r="F246" s="213"/>
      <c r="G246" s="213"/>
      <c r="H246" s="213"/>
      <c r="I246" s="213"/>
      <c r="J246" s="21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2023-04-18T14:56:12Z</cp:lastPrinted>
  <dcterms:created xsi:type="dcterms:W3CDTF">2017-06-08T05:54:08Z</dcterms:created>
  <dcterms:modified xsi:type="dcterms:W3CDTF">2023-04-19T11:40:29Z</dcterms:modified>
</cp:coreProperties>
</file>