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11475" yWindow="240" windowWidth="15360" windowHeight="1174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оперативка!$A$2:$W$235</definedName>
  </definedNames>
  <calcPr calcId="125725"/>
</workbook>
</file>

<file path=xl/calcChain.xml><?xml version="1.0" encoding="utf-8"?>
<calcChain xmlns="http://schemas.openxmlformats.org/spreadsheetml/2006/main">
  <c r="O214" i="1"/>
  <c r="D11"/>
  <c r="B22" l="1"/>
  <c r="C25"/>
  <c r="F11"/>
  <c r="E11" l="1"/>
  <c r="F227" l="1"/>
  <c r="C224"/>
  <c r="E130" l="1"/>
  <c r="C184" l="1"/>
  <c r="C183"/>
  <c r="J164"/>
  <c r="J165"/>
  <c r="I185" l="1"/>
  <c r="N112" l="1"/>
  <c r="T185" l="1"/>
  <c r="W137" l="1"/>
  <c r="W103"/>
  <c r="W105" s="1"/>
  <c r="K170" l="1"/>
  <c r="K185"/>
  <c r="V138" l="1"/>
  <c r="V141" s="1"/>
  <c r="B164" l="1"/>
  <c r="T137" l="1"/>
  <c r="T138" s="1"/>
  <c r="T141" s="1"/>
  <c r="C147" l="1"/>
  <c r="Q176" l="1"/>
  <c r="I176" l="1"/>
  <c r="B105" l="1"/>
  <c r="C161" l="1"/>
  <c r="C162"/>
  <c r="F176" l="1"/>
  <c r="G112" l="1"/>
  <c r="H112"/>
  <c r="I112"/>
  <c r="J112"/>
  <c r="K112"/>
  <c r="L112"/>
  <c r="O112"/>
  <c r="P112"/>
  <c r="Q112"/>
  <c r="R112"/>
  <c r="S112"/>
  <c r="T112"/>
  <c r="U112"/>
  <c r="V112"/>
  <c r="W112"/>
  <c r="X112"/>
  <c r="Y112"/>
  <c r="F112"/>
  <c r="C111" l="1"/>
  <c r="C102"/>
  <c r="O148" l="1"/>
  <c r="C148" s="1"/>
  <c r="L155" l="1"/>
  <c r="O141" l="1"/>
  <c r="H131" l="1"/>
  <c r="H105"/>
  <c r="B140" l="1"/>
  <c r="F103" l="1"/>
  <c r="Q165" l="1"/>
  <c r="E164"/>
  <c r="S190" l="1"/>
  <c r="N176" l="1"/>
  <c r="H138"/>
  <c r="Q103" l="1"/>
  <c r="Q163"/>
  <c r="C99" l="1"/>
  <c r="V103"/>
  <c r="K141" l="1"/>
  <c r="F190" l="1"/>
  <c r="Y196" l="1"/>
  <c r="T145" l="1"/>
  <c r="J185" l="1"/>
  <c r="G163" l="1"/>
  <c r="Q105" l="1"/>
  <c r="M103"/>
  <c r="M104" l="1"/>
  <c r="M112"/>
  <c r="B156"/>
  <c r="B141" l="1"/>
  <c r="H164" l="1"/>
  <c r="H167" s="1"/>
  <c r="I163" l="1"/>
  <c r="E149" l="1"/>
  <c r="E156" s="1"/>
  <c r="Q141"/>
  <c r="E141"/>
  <c r="E103"/>
  <c r="E105" s="1"/>
  <c r="C95"/>
  <c r="C112" l="1"/>
  <c r="C104"/>
  <c r="W138"/>
  <c r="W141" s="1"/>
  <c r="C136"/>
  <c r="C139"/>
  <c r="C101"/>
  <c r="D101" l="1"/>
  <c r="C163"/>
  <c r="C100"/>
  <c r="E165" l="1"/>
  <c r="E167"/>
  <c r="E185"/>
  <c r="R155" l="1"/>
  <c r="R151"/>
  <c r="R159"/>
  <c r="Y164"/>
  <c r="Y167" s="1"/>
  <c r="Y165"/>
  <c r="Y185"/>
  <c r="Y166" l="1"/>
  <c r="L164" l="1"/>
  <c r="L167" s="1"/>
  <c r="G164"/>
  <c r="G167" s="1"/>
  <c r="F164" l="1"/>
  <c r="F167" s="1"/>
  <c r="I164"/>
  <c r="I167" s="1"/>
  <c r="J167"/>
  <c r="K164"/>
  <c r="K167" s="1"/>
  <c r="M164"/>
  <c r="M167" s="1"/>
  <c r="N164"/>
  <c r="N167" s="1"/>
  <c r="O164"/>
  <c r="O167" s="1"/>
  <c r="J190"/>
  <c r="X164" l="1"/>
  <c r="X167" s="1"/>
  <c r="P173"/>
  <c r="Q173"/>
  <c r="Q164" l="1"/>
  <c r="Q167" s="1"/>
  <c r="N173"/>
  <c r="R105"/>
  <c r="M105"/>
  <c r="H141"/>
  <c r="F165"/>
  <c r="H165"/>
  <c r="I165"/>
  <c r="K165"/>
  <c r="L165"/>
  <c r="M165"/>
  <c r="N165"/>
  <c r="O165"/>
  <c r="P165"/>
  <c r="R165"/>
  <c r="S165"/>
  <c r="T165"/>
  <c r="U165"/>
  <c r="V165"/>
  <c r="W165"/>
  <c r="X165"/>
  <c r="P164"/>
  <c r="P167" s="1"/>
  <c r="R164"/>
  <c r="R167" s="1"/>
  <c r="S164"/>
  <c r="S167" s="1"/>
  <c r="T164"/>
  <c r="T167" s="1"/>
  <c r="U164"/>
  <c r="U167" s="1"/>
  <c r="V164"/>
  <c r="V167" s="1"/>
  <c r="W164"/>
  <c r="W167" s="1"/>
  <c r="G165"/>
  <c r="G176"/>
  <c r="C167" l="1"/>
  <c r="R190"/>
  <c r="C153" l="1"/>
  <c r="C150"/>
  <c r="Y155"/>
  <c r="T131" l="1"/>
  <c r="U185" l="1"/>
  <c r="X182"/>
  <c r="L185"/>
  <c r="R130" l="1"/>
  <c r="B130" l="1"/>
  <c r="B131" l="1"/>
  <c r="D117"/>
  <c r="R176" l="1"/>
  <c r="M131" l="1"/>
  <c r="G131"/>
  <c r="C125"/>
  <c r="D125" s="1"/>
  <c r="C118"/>
  <c r="C110"/>
  <c r="C131" l="1"/>
  <c r="D131" s="1"/>
  <c r="D118"/>
  <c r="S131"/>
  <c r="X131"/>
  <c r="X103" l="1"/>
  <c r="X105" s="1"/>
  <c r="Y103"/>
  <c r="Y105" s="1"/>
  <c r="G185" l="1"/>
  <c r="R185" l="1"/>
  <c r="R170" l="1"/>
  <c r="S170"/>
  <c r="U170" l="1"/>
  <c r="E166" l="1"/>
  <c r="B185" l="1"/>
  <c r="S155" l="1"/>
  <c r="F226" l="1"/>
  <c r="G226"/>
  <c r="H226"/>
  <c r="I226"/>
  <c r="J226"/>
  <c r="K226"/>
  <c r="L226"/>
  <c r="M226"/>
  <c r="N226"/>
  <c r="O226"/>
  <c r="P226"/>
  <c r="Q226"/>
  <c r="R226"/>
  <c r="S226"/>
  <c r="T226"/>
  <c r="U226"/>
  <c r="W226"/>
  <c r="X226"/>
  <c r="Y226"/>
  <c r="X104" l="1"/>
  <c r="R227" l="1"/>
  <c r="E155" l="1"/>
  <c r="Q166" l="1"/>
  <c r="M166"/>
  <c r="U166"/>
  <c r="I166"/>
  <c r="T166"/>
  <c r="H166"/>
  <c r="V166"/>
  <c r="N166"/>
  <c r="F166"/>
  <c r="J166"/>
  <c r="P166"/>
  <c r="X166"/>
  <c r="L166"/>
  <c r="W166"/>
  <c r="S166"/>
  <c r="O166"/>
  <c r="K166"/>
  <c r="G166"/>
  <c r="R166"/>
  <c r="T190" l="1"/>
  <c r="T103" l="1"/>
  <c r="T105" s="1"/>
  <c r="S176" l="1"/>
  <c r="O155" l="1"/>
  <c r="N155" l="1"/>
  <c r="T199" l="1"/>
  <c r="O199" l="1"/>
  <c r="V155" l="1"/>
  <c r="S227" l="1"/>
  <c r="L145" l="1"/>
  <c r="G182" l="1"/>
  <c r="Y159" l="1"/>
  <c r="F145" l="1"/>
  <c r="Q145"/>
  <c r="X155" l="1"/>
  <c r="T176" l="1"/>
  <c r="W190" l="1"/>
  <c r="G130" l="1"/>
  <c r="X130"/>
  <c r="C119" l="1"/>
  <c r="I155" l="1"/>
  <c r="I145"/>
  <c r="G170" l="1"/>
  <c r="E170" l="1"/>
  <c r="N145" l="1"/>
  <c r="M145"/>
  <c r="K173" l="1"/>
  <c r="W145" l="1"/>
  <c r="V145" l="1"/>
  <c r="K145" l="1"/>
  <c r="M227" l="1"/>
  <c r="Q227" l="1"/>
  <c r="Q190"/>
  <c r="C207"/>
  <c r="C206"/>
  <c r="O145"/>
  <c r="G227" l="1"/>
  <c r="L227" l="1"/>
  <c r="O170" l="1"/>
  <c r="Y227" l="1"/>
  <c r="U145"/>
  <c r="R199" l="1"/>
  <c r="H170"/>
  <c r="P145" l="1"/>
  <c r="S199" l="1"/>
  <c r="X227" l="1"/>
  <c r="X126"/>
  <c r="D192"/>
  <c r="D194"/>
  <c r="N227" l="1"/>
  <c r="J155" l="1"/>
  <c r="E190" l="1"/>
  <c r="L170"/>
  <c r="U227" l="1"/>
  <c r="T173" l="1"/>
  <c r="H145" l="1"/>
  <c r="G103" l="1"/>
  <c r="I103"/>
  <c r="I105" s="1"/>
  <c r="J103"/>
  <c r="K103"/>
  <c r="L103"/>
  <c r="N103"/>
  <c r="P103"/>
  <c r="R104"/>
  <c r="S103"/>
  <c r="T104"/>
  <c r="U103"/>
  <c r="Y104"/>
  <c r="C103" l="1"/>
  <c r="C105" s="1"/>
  <c r="I104"/>
  <c r="H104"/>
  <c r="P104"/>
  <c r="P105"/>
  <c r="L104"/>
  <c r="L105"/>
  <c r="W104"/>
  <c r="O104"/>
  <c r="O105"/>
  <c r="K104"/>
  <c r="K105"/>
  <c r="G104"/>
  <c r="G105"/>
  <c r="E104"/>
  <c r="Q104"/>
  <c r="N104"/>
  <c r="N105"/>
  <c r="J104"/>
  <c r="J105"/>
  <c r="F104"/>
  <c r="F105"/>
  <c r="U104"/>
  <c r="U105"/>
  <c r="S104"/>
  <c r="S105"/>
  <c r="V104"/>
  <c r="V105"/>
  <c r="U176"/>
  <c r="C175" l="1"/>
  <c r="D175" s="1"/>
  <c r="C174"/>
  <c r="D174" l="1"/>
  <c r="C176"/>
  <c r="D176" s="1"/>
  <c r="G145"/>
  <c r="F133" l="1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E133"/>
  <c r="H199" l="1"/>
  <c r="J227" l="1"/>
  <c r="V170" l="1"/>
  <c r="I170" l="1"/>
  <c r="L126"/>
  <c r="B199" l="1"/>
  <c r="C198" l="1"/>
  <c r="D198" s="1"/>
  <c r="C197"/>
  <c r="D197" s="1"/>
  <c r="C199" l="1"/>
  <c r="D199" s="1"/>
  <c r="W199" l="1"/>
  <c r="X190" l="1"/>
  <c r="I190" l="1"/>
  <c r="Q179" l="1"/>
  <c r="Q170"/>
  <c r="S145" l="1"/>
  <c r="P190" l="1"/>
  <c r="C133" l="1"/>
  <c r="D133" s="1"/>
  <c r="F170" l="1"/>
  <c r="I128" l="1"/>
  <c r="R145"/>
  <c r="J173" l="1"/>
  <c r="B165" l="1"/>
  <c r="B166" l="1"/>
  <c r="W170"/>
  <c r="W155"/>
  <c r="Q128"/>
  <c r="X170" l="1"/>
  <c r="H190" l="1"/>
  <c r="C189"/>
  <c r="C188"/>
  <c r="C190" l="1"/>
  <c r="J145"/>
  <c r="J170"/>
  <c r="B170" l="1"/>
  <c r="F173" l="1"/>
  <c r="P170" l="1"/>
  <c r="R173"/>
  <c r="P155"/>
  <c r="X127"/>
  <c r="B219" l="1"/>
  <c r="B223"/>
  <c r="B227"/>
  <c r="C132" l="1"/>
  <c r="D132" s="1"/>
  <c r="H201" l="1"/>
  <c r="E145" l="1"/>
  <c r="F155" l="1"/>
  <c r="U159" l="1"/>
  <c r="V129" l="1"/>
  <c r="W129"/>
  <c r="V128"/>
  <c r="K129"/>
  <c r="H173" l="1"/>
  <c r="G155" l="1"/>
  <c r="P196" l="1"/>
  <c r="P195" s="1"/>
  <c r="B155" l="1"/>
  <c r="M173" l="1"/>
  <c r="P128" l="1"/>
  <c r="R129"/>
  <c r="M129" l="1"/>
  <c r="M128"/>
  <c r="N129" l="1"/>
  <c r="P129"/>
  <c r="Q129"/>
  <c r="N128"/>
  <c r="W227" l="1"/>
  <c r="T196" l="1"/>
  <c r="T195" s="1"/>
  <c r="T155"/>
  <c r="T129"/>
  <c r="T128"/>
  <c r="B173" l="1"/>
  <c r="F128" l="1"/>
  <c r="F129"/>
  <c r="J129" l="1"/>
  <c r="E129"/>
  <c r="E128"/>
  <c r="H129" l="1"/>
  <c r="H128"/>
  <c r="J128"/>
  <c r="S129"/>
  <c r="L129" l="1"/>
  <c r="L128"/>
  <c r="G128"/>
  <c r="G129"/>
  <c r="C135" l="1"/>
  <c r="D135" s="1"/>
  <c r="F138"/>
  <c r="F141" s="1"/>
  <c r="G138"/>
  <c r="G141" s="1"/>
  <c r="H140"/>
  <c r="I138"/>
  <c r="J138"/>
  <c r="K140"/>
  <c r="L138"/>
  <c r="M138"/>
  <c r="N138"/>
  <c r="N141" s="1"/>
  <c r="P138"/>
  <c r="Q140"/>
  <c r="R138"/>
  <c r="R141" s="1"/>
  <c r="S138"/>
  <c r="T140"/>
  <c r="U138"/>
  <c r="W140"/>
  <c r="X138"/>
  <c r="Y138"/>
  <c r="Y141" s="1"/>
  <c r="E140"/>
  <c r="B151"/>
  <c r="G156"/>
  <c r="H156"/>
  <c r="I149"/>
  <c r="M149"/>
  <c r="M156" s="1"/>
  <c r="N149"/>
  <c r="P149"/>
  <c r="Q149"/>
  <c r="Q156" s="1"/>
  <c r="R156"/>
  <c r="S149"/>
  <c r="U149"/>
  <c r="U156" s="1"/>
  <c r="V149"/>
  <c r="W149"/>
  <c r="X149"/>
  <c r="Y149"/>
  <c r="S140" l="1"/>
  <c r="S141"/>
  <c r="O140"/>
  <c r="R140"/>
  <c r="J140"/>
  <c r="J141"/>
  <c r="U140"/>
  <c r="U141"/>
  <c r="M140"/>
  <c r="M141"/>
  <c r="I140"/>
  <c r="I141"/>
  <c r="V140"/>
  <c r="X140"/>
  <c r="X141"/>
  <c r="P140"/>
  <c r="P141"/>
  <c r="L140"/>
  <c r="L141"/>
  <c r="D136"/>
  <c r="N140"/>
  <c r="F140"/>
  <c r="Y156"/>
  <c r="Y151"/>
  <c r="G140"/>
  <c r="T151"/>
  <c r="T156"/>
  <c r="W151"/>
  <c r="W156"/>
  <c r="G151"/>
  <c r="P151"/>
  <c r="P156"/>
  <c r="O151"/>
  <c r="O156"/>
  <c r="E151"/>
  <c r="V151"/>
  <c r="V156"/>
  <c r="N151"/>
  <c r="N156"/>
  <c r="J151"/>
  <c r="J156"/>
  <c r="F151"/>
  <c r="F156"/>
  <c r="X151"/>
  <c r="X156"/>
  <c r="L151"/>
  <c r="L156"/>
  <c r="S151"/>
  <c r="S156"/>
  <c r="K151"/>
  <c r="K156"/>
  <c r="I151"/>
  <c r="I156"/>
  <c r="F201"/>
  <c r="G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E201"/>
  <c r="B201"/>
  <c r="C203"/>
  <c r="D203" s="1"/>
  <c r="C156" l="1"/>
  <c r="I129"/>
  <c r="U129"/>
  <c r="X129"/>
  <c r="Y129"/>
  <c r="U127" l="1"/>
  <c r="U126"/>
  <c r="V127" l="1"/>
  <c r="V126"/>
  <c r="K127"/>
  <c r="T127" l="1"/>
  <c r="T126"/>
  <c r="K128"/>
  <c r="R128"/>
  <c r="S128"/>
  <c r="W128"/>
  <c r="X128"/>
  <c r="Y128"/>
  <c r="H127" l="1"/>
  <c r="I127"/>
  <c r="H126"/>
  <c r="M126" l="1"/>
  <c r="M127"/>
  <c r="C115"/>
  <c r="D115" s="1"/>
  <c r="C123"/>
  <c r="D123" s="1"/>
  <c r="I126"/>
  <c r="C129" l="1"/>
  <c r="J127"/>
  <c r="J126"/>
  <c r="G195" l="1"/>
  <c r="G196"/>
  <c r="L196"/>
  <c r="L195" s="1"/>
  <c r="L193"/>
  <c r="C193" s="1"/>
  <c r="D193" s="1"/>
  <c r="L191"/>
  <c r="S196"/>
  <c r="S195" s="1"/>
  <c r="S191"/>
  <c r="C191" l="1"/>
  <c r="C196"/>
  <c r="D196" s="1"/>
  <c r="N127"/>
  <c r="N126"/>
  <c r="C195" l="1"/>
  <c r="D195" s="1"/>
  <c r="D191"/>
  <c r="W127"/>
  <c r="W126"/>
  <c r="G127" l="1"/>
  <c r="G126"/>
  <c r="B129" l="1"/>
  <c r="D129" s="1"/>
  <c r="B127"/>
  <c r="E127" l="1"/>
  <c r="F127"/>
  <c r="L127"/>
  <c r="P127"/>
  <c r="Y127"/>
  <c r="R127"/>
  <c r="S127"/>
  <c r="Q127"/>
  <c r="E126" l="1"/>
  <c r="Y126"/>
  <c r="F126"/>
  <c r="S126"/>
  <c r="K155"/>
  <c r="K126"/>
  <c r="R126"/>
  <c r="B126" l="1"/>
  <c r="P126" l="1"/>
  <c r="Q126" l="1"/>
  <c r="D102" l="1"/>
  <c r="P229" l="1"/>
  <c r="D152" l="1"/>
  <c r="M155" l="1"/>
  <c r="Q223" l="1"/>
  <c r="C212" l="1"/>
  <c r="D212" s="1"/>
  <c r="R59" l="1"/>
  <c r="F222" l="1"/>
  <c r="G222"/>
  <c r="H222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E222"/>
  <c r="F218"/>
  <c r="G218"/>
  <c r="H218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E218"/>
  <c r="E219"/>
  <c r="H233" l="1"/>
  <c r="H235" s="1"/>
  <c r="O233"/>
  <c r="O235" s="1"/>
  <c r="F233"/>
  <c r="F235" s="1"/>
  <c r="E233"/>
  <c r="E235" s="1"/>
  <c r="B229"/>
  <c r="K227" l="1"/>
  <c r="I227" l="1"/>
  <c r="P227" l="1"/>
  <c r="C263" l="1"/>
  <c r="C257"/>
  <c r="C255"/>
  <c r="C253"/>
  <c r="C252"/>
  <c r="C251"/>
  <c r="C250"/>
  <c r="C249"/>
  <c r="C241"/>
  <c r="C240"/>
  <c r="C239"/>
  <c r="C238"/>
  <c r="C237"/>
  <c r="C234"/>
  <c r="Y233"/>
  <c r="Y235" s="1"/>
  <c r="X233"/>
  <c r="X235" s="1"/>
  <c r="W233"/>
  <c r="W235" s="1"/>
  <c r="V233"/>
  <c r="V235" s="1"/>
  <c r="U233"/>
  <c r="U235" s="1"/>
  <c r="T233"/>
  <c r="T235" s="1"/>
  <c r="S233"/>
  <c r="S235" s="1"/>
  <c r="R233"/>
  <c r="R235" s="1"/>
  <c r="Q233"/>
  <c r="Q235" s="1"/>
  <c r="P233"/>
  <c r="P235" s="1"/>
  <c r="N233"/>
  <c r="N235" s="1"/>
  <c r="M233"/>
  <c r="M235" s="1"/>
  <c r="L233"/>
  <c r="L235" s="1"/>
  <c r="K233"/>
  <c r="K235" s="1"/>
  <c r="J233"/>
  <c r="J235" s="1"/>
  <c r="I233"/>
  <c r="I235" s="1"/>
  <c r="G233"/>
  <c r="G235" s="1"/>
  <c r="C232"/>
  <c r="B231"/>
  <c r="C230"/>
  <c r="C231" s="1"/>
  <c r="C228"/>
  <c r="C229" s="1"/>
  <c r="T227"/>
  <c r="O227"/>
  <c r="H227"/>
  <c r="C225"/>
  <c r="D225" s="1"/>
  <c r="C226"/>
  <c r="D226" s="1"/>
  <c r="Y223"/>
  <c r="X223"/>
  <c r="W223"/>
  <c r="V223"/>
  <c r="U223"/>
  <c r="T223"/>
  <c r="S223"/>
  <c r="R223"/>
  <c r="P223"/>
  <c r="O223"/>
  <c r="N223"/>
  <c r="M223"/>
  <c r="L223"/>
  <c r="K223"/>
  <c r="J223"/>
  <c r="I223"/>
  <c r="H223"/>
  <c r="G223"/>
  <c r="F223"/>
  <c r="E223"/>
  <c r="B222"/>
  <c r="C221"/>
  <c r="D221" s="1"/>
  <c r="C220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B218"/>
  <c r="C217"/>
  <c r="D217" s="1"/>
  <c r="C216"/>
  <c r="C218" s="1"/>
  <c r="C213"/>
  <c r="D213" s="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B211"/>
  <c r="C210"/>
  <c r="D210" s="1"/>
  <c r="C209"/>
  <c r="D209" s="1"/>
  <c r="C208"/>
  <c r="D207"/>
  <c r="D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B205"/>
  <c r="C204"/>
  <c r="C202"/>
  <c r="D202" s="1"/>
  <c r="C200"/>
  <c r="C186"/>
  <c r="D186" s="1"/>
  <c r="X185"/>
  <c r="D184"/>
  <c r="D183"/>
  <c r="U182"/>
  <c r="B182"/>
  <c r="C181"/>
  <c r="D181" s="1"/>
  <c r="C180"/>
  <c r="D180" s="1"/>
  <c r="B179"/>
  <c r="C178"/>
  <c r="D178" s="1"/>
  <c r="C177"/>
  <c r="D177" s="1"/>
  <c r="I173"/>
  <c r="C172"/>
  <c r="C171"/>
  <c r="D171" s="1"/>
  <c r="C169"/>
  <c r="C168"/>
  <c r="G159"/>
  <c r="B159"/>
  <c r="C158"/>
  <c r="D158" s="1"/>
  <c r="C157"/>
  <c r="D157" s="1"/>
  <c r="Y154"/>
  <c r="X154"/>
  <c r="W154"/>
  <c r="U154"/>
  <c r="T154"/>
  <c r="S154"/>
  <c r="R154"/>
  <c r="O154"/>
  <c r="M154"/>
  <c r="B154"/>
  <c r="M151"/>
  <c r="D150"/>
  <c r="C146"/>
  <c r="X145"/>
  <c r="B145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B144"/>
  <c r="C143"/>
  <c r="C144" s="1"/>
  <c r="D142"/>
  <c r="C137"/>
  <c r="C138" s="1"/>
  <c r="C141" s="1"/>
  <c r="C134"/>
  <c r="D134" s="1"/>
  <c r="B128"/>
  <c r="C124"/>
  <c r="D124" s="1"/>
  <c r="C122"/>
  <c r="D122" s="1"/>
  <c r="C121"/>
  <c r="D121" s="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B120"/>
  <c r="C116"/>
  <c r="D116" s="1"/>
  <c r="C114"/>
  <c r="D114" s="1"/>
  <c r="C113"/>
  <c r="E112"/>
  <c r="B112"/>
  <c r="C109"/>
  <c r="C108"/>
  <c r="D108" s="1"/>
  <c r="C107"/>
  <c r="D107" s="1"/>
  <c r="C106"/>
  <c r="D106" s="1"/>
  <c r="B104"/>
  <c r="D91"/>
  <c r="C90"/>
  <c r="D90" s="1"/>
  <c r="D88"/>
  <c r="C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4"/>
  <c r="C83"/>
  <c r="D83" s="1"/>
  <c r="D82"/>
  <c r="C81"/>
  <c r="D81" s="1"/>
  <c r="C80"/>
  <c r="D80" s="1"/>
  <c r="C79"/>
  <c r="D79" s="1"/>
  <c r="C78"/>
  <c r="D78" s="1"/>
  <c r="C77"/>
  <c r="D77" s="1"/>
  <c r="C76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C61"/>
  <c r="D61" s="1"/>
  <c r="C60"/>
  <c r="D60" s="1"/>
  <c r="Y59"/>
  <c r="X59"/>
  <c r="W59"/>
  <c r="T59"/>
  <c r="S59"/>
  <c r="P59"/>
  <c r="O59"/>
  <c r="N59"/>
  <c r="M59"/>
  <c r="L59"/>
  <c r="K59"/>
  <c r="J59"/>
  <c r="I59"/>
  <c r="G59"/>
  <c r="F59"/>
  <c r="E59"/>
  <c r="B59"/>
  <c r="C58"/>
  <c r="D58" s="1"/>
  <c r="C57"/>
  <c r="D57" s="1"/>
  <c r="C56"/>
  <c r="D56" s="1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B55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B44"/>
  <c r="C43"/>
  <c r="D43" s="1"/>
  <c r="C42"/>
  <c r="C41"/>
  <c r="D41" s="1"/>
  <c r="C40"/>
  <c r="D40" s="1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C38"/>
  <c r="C37"/>
  <c r="D37" s="1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C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C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B32"/>
  <c r="C31"/>
  <c r="D31" s="1"/>
  <c r="C30"/>
  <c r="D30" s="1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B29"/>
  <c r="C28"/>
  <c r="D28" s="1"/>
  <c r="C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B24"/>
  <c r="C23"/>
  <c r="D23" s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C21"/>
  <c r="C20"/>
  <c r="C19"/>
  <c r="C18"/>
  <c r="Y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B17"/>
  <c r="C16"/>
  <c r="D16" s="1"/>
  <c r="C15"/>
  <c r="D15" s="1"/>
  <c r="C14"/>
  <c r="B13"/>
  <c r="C12"/>
  <c r="Y11"/>
  <c r="X11"/>
  <c r="W11"/>
  <c r="U11"/>
  <c r="T11"/>
  <c r="S11"/>
  <c r="R11"/>
  <c r="Q11"/>
  <c r="P11"/>
  <c r="N11"/>
  <c r="M11"/>
  <c r="L11"/>
  <c r="J11"/>
  <c r="I11"/>
  <c r="H11"/>
  <c r="G11"/>
  <c r="C10"/>
  <c r="D10" s="1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9"/>
  <c r="C8"/>
  <c r="D8" s="1"/>
  <c r="C7"/>
  <c r="C164" l="1"/>
  <c r="D164" s="1"/>
  <c r="D20"/>
  <c r="C26"/>
  <c r="C22"/>
  <c r="D22" s="1"/>
  <c r="D21"/>
  <c r="C165"/>
  <c r="D139"/>
  <c r="C173"/>
  <c r="D173" s="1"/>
  <c r="D169"/>
  <c r="C130"/>
  <c r="D130" s="1"/>
  <c r="C179"/>
  <c r="D179" s="1"/>
  <c r="C155"/>
  <c r="D155" s="1"/>
  <c r="C126"/>
  <c r="D126" s="1"/>
  <c r="D172"/>
  <c r="D168"/>
  <c r="C205"/>
  <c r="D205" s="1"/>
  <c r="D204"/>
  <c r="C149"/>
  <c r="D113"/>
  <c r="C127"/>
  <c r="D127" s="1"/>
  <c r="D105"/>
  <c r="D104"/>
  <c r="C120"/>
  <c r="D120" s="1"/>
  <c r="D119"/>
  <c r="D112"/>
  <c r="D111"/>
  <c r="D153"/>
  <c r="C201"/>
  <c r="D201" s="1"/>
  <c r="D200"/>
  <c r="D214"/>
  <c r="C17"/>
  <c r="C9"/>
  <c r="C24"/>
  <c r="D24" s="1"/>
  <c r="C44"/>
  <c r="D44" s="1"/>
  <c r="C29"/>
  <c r="D29" s="1"/>
  <c r="C182"/>
  <c r="D182" s="1"/>
  <c r="D7"/>
  <c r="C13"/>
  <c r="C32"/>
  <c r="D32" s="1"/>
  <c r="C36"/>
  <c r="D36" s="1"/>
  <c r="C34"/>
  <c r="D34" s="1"/>
  <c r="C59"/>
  <c r="D143"/>
  <c r="C159"/>
  <c r="D159" s="1"/>
  <c r="D230"/>
  <c r="C39"/>
  <c r="D39" s="1"/>
  <c r="C185"/>
  <c r="D185" s="1"/>
  <c r="C223"/>
  <c r="D223" s="1"/>
  <c r="D228"/>
  <c r="D231"/>
  <c r="B233"/>
  <c r="C62"/>
  <c r="D62" s="1"/>
  <c r="C145"/>
  <c r="D145" s="1"/>
  <c r="C170"/>
  <c r="D170" s="1"/>
  <c r="C128"/>
  <c r="D128" s="1"/>
  <c r="C154"/>
  <c r="D154" s="1"/>
  <c r="C63"/>
  <c r="D63" s="1"/>
  <c r="C55"/>
  <c r="D42"/>
  <c r="C86"/>
  <c r="D224"/>
  <c r="C227"/>
  <c r="D227" s="1"/>
  <c r="C219"/>
  <c r="D219" s="1"/>
  <c r="D220"/>
  <c r="C222"/>
  <c r="D222" s="1"/>
  <c r="C211"/>
  <c r="D211" s="1"/>
  <c r="D216"/>
  <c r="D218"/>
  <c r="C166" l="1"/>
  <c r="D166" s="1"/>
  <c r="D165"/>
  <c r="C151"/>
  <c r="D151" s="1"/>
  <c r="D138"/>
  <c r="C140"/>
  <c r="D140" s="1"/>
  <c r="C92"/>
  <c r="C93" s="1"/>
  <c r="D93" s="1"/>
  <c r="C233"/>
  <c r="C235" l="1"/>
  <c r="D235" s="1"/>
  <c r="D233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<sst xmlns="http://schemas.openxmlformats.org/spreadsheetml/2006/main" count="275" uniqueCount="219">
  <si>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</si>
  <si>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</si>
  <si>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</si>
  <si>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</si>
  <si>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</si>
  <si>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</si>
  <si>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</si>
  <si>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</si>
  <si>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</si>
  <si>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</si>
  <si>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</si>
  <si>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</si>
  <si>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</si>
  <si>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</si>
  <si>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</si>
  <si>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</si>
  <si>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</si>
  <si>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</si>
  <si>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</si>
  <si>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</si>
  <si>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</si>
  <si>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</si>
  <si>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</si>
  <si>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</si>
  <si>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</si>
  <si>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</si>
  <si>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</si>
  <si>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</si>
  <si>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</si>
  <si>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</si>
  <si>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</si>
  <si>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</si>
  <si>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</si>
  <si>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</si>
  <si>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</si>
  <si>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</si>
  <si>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</si>
  <si>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</si>
  <si>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</si>
  <si>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</si>
  <si>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</si>
  <si>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</si>
  <si>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</si>
  <si>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</si>
  <si>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</si>
  <si>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</si>
  <si>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</si>
  <si>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</si>
  <si>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</si>
  <si>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</si>
  <si>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</si>
  <si>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</si>
  <si>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</si>
  <si>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</si>
  <si>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</si>
  <si>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</si>
  <si>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</si>
  <si>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</si>
  <si>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</si>
  <si>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</si>
  <si>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</si>
  <si>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</si>
  <si>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</si>
  <si>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</si>
  <si>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</si>
  <si>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</si>
  <si>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</si>
  <si>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</si>
  <si>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</si>
  <si>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</si>
  <si>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</si>
  <si>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</si>
  <si>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</si>
  <si>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</si>
  <si>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</si>
  <si>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</si>
  <si>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</si>
  <si>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</si>
  <si>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</si>
  <si>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</si>
  <si>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</si>
  <si>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</si>
  <si>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</si>
  <si>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</si>
  <si>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</si>
  <si>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</si>
  <si>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</si>
  <si>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</si>
  <si>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</si>
  <si>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</si>
  <si>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</si>
  <si>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</si>
  <si>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</si>
  <si>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</si>
  <si>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</si>
  <si>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</si>
  <si>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</si>
  <si>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</si>
  <si>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</si>
  <si>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</si>
  <si>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</si>
  <si>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</si>
  <si>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</si>
  <si>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</si>
  <si>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</si>
  <si>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</si>
  <si>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</si>
  <si>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</si>
  <si>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</si>
  <si>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</si>
  <si>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</si>
  <si>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</si>
  <si>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</si>
  <si>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</si>
  <si>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</si>
  <si>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</si>
  <si>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</si>
  <si>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</si>
  <si>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</si>
  <si>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</si>
  <si>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</si>
  <si>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</si>
  <si>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</si>
  <si>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</si>
  <si>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</si>
  <si>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</si>
  <si>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</si>
  <si>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</si>
  <si>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</si>
  <si>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</si>
  <si>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</si>
  <si>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</si>
  <si>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</si>
  <si>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</si>
  <si>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</si>
  <si>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</si>
  <si>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</si>
  <si>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</si>
  <si>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</si>
  <si>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</si>
  <si>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</si>
  <si>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</si>
  <si>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</si>
  <si>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</si>
  <si>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</si>
  <si>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</si>
  <si>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</si>
  <si>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</si>
  <si>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</si>
  <si>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</si>
  <si>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</si>
  <si>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</si>
  <si>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</si>
  <si>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</si>
  <si>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</si>
  <si>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</si>
  <si>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</si>
  <si>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</si>
  <si>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</si>
  <si>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</si>
  <si>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</si>
  <si>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</si>
  <si>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</si>
  <si>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</si>
  <si>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</si>
  <si>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</si>
  <si>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</si>
  <si>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</si>
  <si>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</si>
  <si>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</si>
  <si>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</si>
  <si>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</si>
  <si>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</si>
  <si>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</si>
  <si>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</si>
  <si>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</si>
  <si>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</si>
  <si>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</si>
  <si>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</si>
  <si>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</si>
  <si>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</si>
  <si>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</si>
  <si>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</si>
  <si>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</si>
  <si>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</si>
  <si>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</si>
  <si>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</si>
  <si>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</si>
  <si>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</si>
  <si>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</si>
  <si>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</si>
  <si>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</si>
  <si>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</si>
  <si>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</si>
  <si>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</si>
  <si>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</si>
  <si>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</si>
  <si>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</si>
  <si>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</si>
  <si>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</si>
  <si>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</si>
  <si>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</si>
  <si>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</si>
  <si>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</si>
  <si>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</si>
  <si>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</si>
  <si>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</si>
  <si>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</si>
  <si>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</si>
  <si>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</si>
  <si>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</si>
  <si>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</si>
  <si>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</si>
  <si>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</si>
  <si>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</si>
  <si>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</si>
  <si>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</si>
  <si>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</si>
  <si>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3 октября 2023 г. (СХО и КФХ)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</si>
</sst>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19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justify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15" fillId="0" borderId="3" xfId="2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O139" activePane="bottomRight" state="frozen"/>
      <selection activeCell="A2" sqref="A2"/>
      <selection pane="topRight" activeCell="F2" sqref="F2"/>
      <selection pane="bottomLeft" activeCell="A7" sqref="A7"/>
      <selection pane="bottomRight" activeCell="O204" sqref="O204"/>
    </sheetView>
  </sheetViews>
  <sheetFormatPr defaultColWidth="9.140625" defaultRowHeight="16.5" outlineLevelRow="1"/>
  <cols>
    <col min="1" max="1" width="103" style="72" customWidth="1"/>
    <col min="2" max="2" width="14.42578125" style="2" hidden="1" customWidth="1"/>
    <col min="3" max="3" width="15.42578125" style="2" hidden="1" customWidth="1"/>
    <col min="4" max="4" width="15" style="2" hidden="1" customWidth="1"/>
    <col min="5" max="8" width="13.7109375" style="1" hidden="1" customWidth="1"/>
    <col min="9" max="9" width="14" style="95" hidden="1" customWidth="1"/>
    <col min="10" max="13" width="13.7109375" style="1" hidden="1" customWidth="1"/>
    <col min="14" max="14" width="15.42578125" style="1" hidden="1" customWidth="1"/>
    <col min="15" max="15" width="13.7109375" style="1" customWidth="1"/>
    <col min="16" max="16" width="13.7109375" style="95" hidden="1" customWidth="1"/>
    <col min="17" max="17" width="13.5703125" style="111" hidden="1" customWidth="1"/>
    <col min="18" max="22" width="13.7109375" style="1" hidden="1" customWidth="1"/>
    <col min="23" max="23" width="13.7109375" style="111" hidden="1" customWidth="1"/>
    <col min="24" max="24" width="13.7109375" style="95" hidden="1" customWidth="1"/>
    <col min="25" max="25" width="13.7109375" style="1" hidden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>
      <c r="A1" s="1"/>
      <c r="Y1" s="3"/>
    </row>
    <row r="2" spans="1:26" s="4" customFormat="1" ht="55.5" customHeight="1" thickBot="1">
      <c r="A2" s="201" t="s">
        <v>218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</row>
    <row r="3" spans="1:26" s="4" customFormat="1" ht="3.75" hidden="1" customHeight="1" thickBot="1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>
      <c r="A4" s="202" t="s">
        <v>3</v>
      </c>
      <c r="B4" s="205" t="s">
        <v>214</v>
      </c>
      <c r="C4" s="198" t="s">
        <v>215</v>
      </c>
      <c r="D4" s="198" t="s">
        <v>216</v>
      </c>
      <c r="E4" s="208" t="s">
        <v>4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10"/>
      <c r="Z4" s="178" t="s">
        <v>0</v>
      </c>
    </row>
    <row r="5" spans="1:26" s="178" customFormat="1" ht="57.75" customHeight="1">
      <c r="A5" s="203"/>
      <c r="B5" s="206"/>
      <c r="C5" s="199"/>
      <c r="D5" s="199"/>
      <c r="E5" s="196" t="s">
        <v>5</v>
      </c>
      <c r="F5" s="196" t="s">
        <v>6</v>
      </c>
      <c r="G5" s="196" t="s">
        <v>7</v>
      </c>
      <c r="H5" s="196" t="s">
        <v>8</v>
      </c>
      <c r="I5" s="196" t="s">
        <v>9</v>
      </c>
      <c r="J5" s="196" t="s">
        <v>10</v>
      </c>
      <c r="K5" s="196" t="s">
        <v>11</v>
      </c>
      <c r="L5" s="196" t="s">
        <v>12</v>
      </c>
      <c r="M5" s="196" t="s">
        <v>13</v>
      </c>
      <c r="N5" s="196" t="s">
        <v>14</v>
      </c>
      <c r="O5" s="196" t="s">
        <v>15</v>
      </c>
      <c r="P5" s="196" t="s">
        <v>16</v>
      </c>
      <c r="Q5" s="196" t="s">
        <v>17</v>
      </c>
      <c r="R5" s="196" t="s">
        <v>18</v>
      </c>
      <c r="S5" s="196" t="s">
        <v>19</v>
      </c>
      <c r="T5" s="196" t="s">
        <v>20</v>
      </c>
      <c r="U5" s="196" t="s">
        <v>21</v>
      </c>
      <c r="V5" s="196" t="s">
        <v>22</v>
      </c>
      <c r="W5" s="196" t="s">
        <v>23</v>
      </c>
      <c r="X5" s="196" t="s">
        <v>24</v>
      </c>
      <c r="Y5" s="196" t="s">
        <v>25</v>
      </c>
    </row>
    <row r="6" spans="1:26" s="178" customFormat="1" ht="53.25" customHeight="1" thickBot="1">
      <c r="A6" s="204"/>
      <c r="B6" s="207"/>
      <c r="C6" s="200"/>
      <c r="D6" s="200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</row>
    <row r="7" spans="1:26" s="2" customFormat="1" ht="30" hidden="1" customHeight="1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hidden="1" customHeight="1">
      <c r="A8" s="11" t="s">
        <v>27</v>
      </c>
      <c r="B8" s="8">
        <v>50509</v>
      </c>
      <c r="C8" s="8">
        <f>SUM(E8:Y8)</f>
        <v>52660</v>
      </c>
      <c r="D8" s="15">
        <f t="shared" si="0"/>
        <v>1.0425864697380665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1580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hidden="1" customHeight="1">
      <c r="A9" s="13" t="s">
        <v>28</v>
      </c>
      <c r="B9" s="14">
        <f t="shared" ref="B9:Y9" si="1">B8/B7</f>
        <v>1.0467969575760088</v>
      </c>
      <c r="C9" s="14">
        <f t="shared" si="1"/>
        <v>1.0945521814138139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1.0006333122229258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hidden="1" customHeight="1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hidden="1" customHeight="1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hidden="1" customHeight="1">
      <c r="A12" s="13" t="s">
        <v>31</v>
      </c>
      <c r="B12" s="8"/>
      <c r="C12" s="8">
        <f>SUM(E12:Y12)</f>
        <v>2070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41">
        <v>670</v>
      </c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>
      <c r="A13" s="13" t="s">
        <v>32</v>
      </c>
      <c r="B13" s="15">
        <f>B12/B8</f>
        <v>0</v>
      </c>
      <c r="C13" s="15">
        <f>C12/C8</f>
        <v>3.9308773262438285E-2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hidden="1" customHeight="1">
      <c r="A14" s="18" t="s">
        <v>33</v>
      </c>
      <c r="B14" s="8"/>
      <c r="C14" s="23">
        <f t="shared" ref="C14:C19" si="3">SUM(E14:Y14)</f>
        <v>335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>
        <v>120</v>
      </c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hidden="1" customHeight="1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hidden="1" customHeight="1">
      <c r="A25" s="13" t="s">
        <v>44</v>
      </c>
      <c r="B25" s="23"/>
      <c r="C25" s="23">
        <f>SUM(E25:Y25)</f>
        <v>4513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>
        <v>1807</v>
      </c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hidden="1" customHeight="1">
      <c r="A26" s="18" t="s">
        <v>45</v>
      </c>
      <c r="B26" s="28"/>
      <c r="C26" s="28">
        <f>C25/C20</f>
        <v>5.5120947303494983E-2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0.85035294117647053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>
      <c r="A28" s="25" t="s">
        <v>46</v>
      </c>
      <c r="B28" s="23">
        <v>31856</v>
      </c>
      <c r="C28" s="23">
        <f t="shared" si="8"/>
        <v>58050</v>
      </c>
      <c r="D28" s="15">
        <f t="shared" si="0"/>
        <v>1.822262682069312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2000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>
      <c r="A29" s="18" t="s">
        <v>45</v>
      </c>
      <c r="B29" s="9">
        <f t="shared" ref="B29:Y29" si="9">B28/B20</f>
        <v>0.31688368530473793</v>
      </c>
      <c r="C29" s="23">
        <f t="shared" si="8"/>
        <v>14.395505740218061</v>
      </c>
      <c r="D29" s="15">
        <f t="shared" si="0"/>
        <v>45.428358756855268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0.94117647058823528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hidden="1" customHeight="1">
      <c r="A33" s="13" t="s">
        <v>48</v>
      </c>
      <c r="B33" s="23"/>
      <c r="C33" s="23">
        <f t="shared" si="8"/>
        <v>4424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>
        <v>961</v>
      </c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>
      <c r="A34" s="13" t="s">
        <v>45</v>
      </c>
      <c r="B34" s="28"/>
      <c r="C34" s="28">
        <f t="shared" ref="C34:Y34" si="11">C33/C30</f>
        <v>3.9609279172001327E-2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0.21712607320379576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hidden="1" customHeight="1">
      <c r="A35" s="25" t="s">
        <v>49</v>
      </c>
      <c r="B35" s="23"/>
      <c r="C35" s="23">
        <f>SUM(E35:Y35)</f>
        <v>3501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>
        <v>3136</v>
      </c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>
      <c r="A36" s="18" t="s">
        <v>45</v>
      </c>
      <c r="B36" s="9"/>
      <c r="C36" s="9">
        <f t="shared" ref="C36:Y36" si="12">C35/C30</f>
        <v>3.1345408314009185E-2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0.70854044283777673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43.5" hidden="1" customHeight="1">
      <c r="A38" s="25" t="s">
        <v>51</v>
      </c>
      <c r="B38" s="23"/>
      <c r="C38" s="23">
        <f>SUM(E38:Y38)</f>
        <v>4599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94">
        <v>4579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>
      <c r="A40" s="73" t="s">
        <v>53</v>
      </c>
      <c r="B40" s="23">
        <v>58899</v>
      </c>
      <c r="C40" s="23">
        <f>SUM(E40:Y40)</f>
        <v>117735</v>
      </c>
      <c r="D40" s="15">
        <f t="shared" si="0"/>
        <v>1.9989303723322978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2257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>
      <c r="A41" s="11" t="s">
        <v>160</v>
      </c>
      <c r="B41" s="23">
        <v>200224</v>
      </c>
      <c r="C41" s="23">
        <f>SUM(E41:Y41)</f>
        <v>211981</v>
      </c>
      <c r="D41" s="15">
        <f t="shared" si="0"/>
        <v>1.0587192344574077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6680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>
      <c r="A42" s="31" t="s">
        <v>158</v>
      </c>
      <c r="B42" s="23">
        <v>215982</v>
      </c>
      <c r="C42" s="23">
        <f>SUM(E42:Y42)</f>
        <v>222380</v>
      </c>
      <c r="D42" s="15">
        <f t="shared" si="0"/>
        <v>1.0296228389402822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6691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>
      <c r="A43" s="17" t="s">
        <v>186</v>
      </c>
      <c r="B43" s="23">
        <v>13240</v>
      </c>
      <c r="C43" s="23">
        <f>SUM(E43:Y43)</f>
        <v>65</v>
      </c>
      <c r="D43" s="15">
        <f t="shared" si="0"/>
        <v>4.9093655589123866E-3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33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>
      <c r="A44" s="18" t="s">
        <v>52</v>
      </c>
      <c r="B44" s="32">
        <f>B42/B41</f>
        <v>1.0787018539236055</v>
      </c>
      <c r="C44" s="32">
        <f>C42/C41</f>
        <v>1.049056283346149</v>
      </c>
      <c r="D44" s="15">
        <f t="shared" si="0"/>
        <v>0.97251736383911314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1.0016467065868264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>
      <c r="A45" s="18" t="s">
        <v>159</v>
      </c>
      <c r="B45" s="23">
        <v>96919</v>
      </c>
      <c r="C45" s="23">
        <f>SUM(E45:Y45)</f>
        <v>95275</v>
      </c>
      <c r="D45" s="15">
        <f t="shared" si="0"/>
        <v>0.98303738173113631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1614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>
      <c r="A46" s="18" t="s">
        <v>54</v>
      </c>
      <c r="B46" s="23">
        <v>93837</v>
      </c>
      <c r="C46" s="23">
        <f>SUM(E46:Y46)</f>
        <v>97050</v>
      </c>
      <c r="D46" s="15">
        <f t="shared" si="0"/>
        <v>1.034240225071134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4384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>
      <c r="A49" s="18" t="s">
        <v>57</v>
      </c>
      <c r="B49" s="23">
        <v>8737</v>
      </c>
      <c r="C49" s="23">
        <f>SUM(E49:Y49)</f>
        <v>19392</v>
      </c>
      <c r="D49" s="15">
        <f t="shared" si="0"/>
        <v>2.2195261531418109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180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>
      <c r="A51" s="17" t="s">
        <v>161</v>
      </c>
      <c r="B51" s="23">
        <v>251283</v>
      </c>
      <c r="C51" s="23">
        <f t="shared" si="15"/>
        <v>236103.7</v>
      </c>
      <c r="D51" s="15">
        <f t="shared" si="0"/>
        <v>0.93959280970061654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3342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>
      <c r="A52" s="17" t="s">
        <v>162</v>
      </c>
      <c r="B52" s="23">
        <v>174016</v>
      </c>
      <c r="C52" s="23">
        <f t="shared" si="15"/>
        <v>160991.70000000001</v>
      </c>
      <c r="D52" s="15">
        <f t="shared" si="0"/>
        <v>0.92515458348657598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3095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>
      <c r="A53" s="11" t="s">
        <v>59</v>
      </c>
      <c r="B53" s="23">
        <v>5500</v>
      </c>
      <c r="C53" s="23">
        <f>SUM(E53:Y53)</f>
        <v>5480.5</v>
      </c>
      <c r="D53" s="15">
        <f t="shared" si="0"/>
        <v>0.99645454545454548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54">
        <v>198.5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>
      <c r="A54" s="31" t="s">
        <v>60</v>
      </c>
      <c r="B54" s="23">
        <v>5003</v>
      </c>
      <c r="C54" s="23">
        <f t="shared" si="15"/>
        <v>5628.6</v>
      </c>
      <c r="D54" s="15">
        <f>C54/B54</f>
        <v>1.1250449730161904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54">
        <v>217.5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>
      <c r="A55" s="18" t="s">
        <v>52</v>
      </c>
      <c r="B55" s="32">
        <f>B54/B53</f>
        <v>0.90963636363636369</v>
      </c>
      <c r="C55" s="15">
        <f>C54/C53</f>
        <v>1.027023081835599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1.0957178841309825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>
      <c r="A57" s="11" t="s">
        <v>153</v>
      </c>
      <c r="B57" s="23">
        <v>900</v>
      </c>
      <c r="C57" s="23">
        <f t="shared" si="15"/>
        <v>845</v>
      </c>
      <c r="D57" s="15">
        <f t="shared" si="0"/>
        <v>0.93888888888888888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45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>
      <c r="A58" s="31" t="s">
        <v>154</v>
      </c>
      <c r="B58" s="27">
        <v>828</v>
      </c>
      <c r="C58" s="27">
        <f t="shared" si="15"/>
        <v>924.5</v>
      </c>
      <c r="D58" s="15">
        <f t="shared" si="0"/>
        <v>1.1165458937198067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48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>
      <c r="A59" s="18" t="s">
        <v>52</v>
      </c>
      <c r="B59" s="9">
        <f>B58/B57</f>
        <v>0.92</v>
      </c>
      <c r="C59" s="9">
        <f>C58/C57</f>
        <v>1.0940828402366864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1.0666666666666667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>
      <c r="A63" s="18" t="s">
        <v>190</v>
      </c>
      <c r="B63" s="27">
        <f>B69+B71+B72+B76</f>
        <v>37664</v>
      </c>
      <c r="C63" s="27">
        <f>SUM(E63:Y63)</f>
        <v>43219.400000000009</v>
      </c>
      <c r="D63" s="15">
        <f t="shared" si="0"/>
        <v>1.1474989379779101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1759.5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>
      <c r="A69" s="18" t="s">
        <v>67</v>
      </c>
      <c r="B69" s="23">
        <v>10893</v>
      </c>
      <c r="C69" s="23">
        <f t="shared" si="21"/>
        <v>13552</v>
      </c>
      <c r="D69" s="15">
        <f t="shared" si="0"/>
        <v>1.2441017166987973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686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>
      <c r="A71" s="18" t="s">
        <v>69</v>
      </c>
      <c r="B71" s="23">
        <v>18066</v>
      </c>
      <c r="C71" s="23">
        <f t="shared" si="21"/>
        <v>19374</v>
      </c>
      <c r="D71" s="15">
        <f t="shared" ref="D71:D79" si="22">C71/B71</f>
        <v>1.0724011956160744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723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>
      <c r="A72" s="18" t="s">
        <v>70</v>
      </c>
      <c r="B72" s="23">
        <v>8705</v>
      </c>
      <c r="C72" s="23">
        <f t="shared" si="21"/>
        <v>10264</v>
      </c>
      <c r="D72" s="15">
        <f t="shared" si="22"/>
        <v>1.1790924755887422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350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>
      <c r="A86" s="13" t="s">
        <v>80</v>
      </c>
      <c r="B86" s="39"/>
      <c r="C86" s="39">
        <f>SUM(E86:Y86)</f>
        <v>9790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1231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>
      <c r="A92" s="13" t="s">
        <v>85</v>
      </c>
      <c r="B92" s="39"/>
      <c r="C92" s="39">
        <f>C42+C54+C58+C62+C63</f>
        <v>307545.5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collapsed="1">
      <c r="A102" s="172" t="s">
        <v>91</v>
      </c>
      <c r="B102" s="144">
        <v>297991</v>
      </c>
      <c r="C102" s="173">
        <f>SUM(E102:Y102)</f>
        <v>298857</v>
      </c>
      <c r="D102" s="174">
        <f>C102/B102</f>
        <v>1.0029061280374238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8757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>
      <c r="A103" s="11" t="s">
        <v>205</v>
      </c>
      <c r="B103" s="23"/>
      <c r="C103" s="27">
        <f>SUM(E103:Y103)</f>
        <v>290314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v>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>
      <c r="A104" s="13" t="s">
        <v>175</v>
      </c>
      <c r="B104" s="29">
        <f>B102/B101</f>
        <v>0.98273240839371168</v>
      </c>
      <c r="C104" s="29">
        <f>C102/C95</f>
        <v>0.99737687848539758</v>
      </c>
      <c r="D104" s="15">
        <f t="shared" ref="D104:D131" si="26">C104/B104</f>
        <v>1.014901788082498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 t="e">
        <f t="shared" si="27"/>
        <v>#DIV/0!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>
      <c r="A105" s="84" t="s">
        <v>96</v>
      </c>
      <c r="B105" s="87">
        <f>B101-B102</f>
        <v>5236</v>
      </c>
      <c r="C105" s="87">
        <f>C103-C102</f>
        <v>-8543</v>
      </c>
      <c r="D105" s="166">
        <f t="shared" si="26"/>
        <v>-1.6315889992360582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-8757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>
      <c r="A106" s="11" t="s">
        <v>92</v>
      </c>
      <c r="B106" s="93">
        <v>167595</v>
      </c>
      <c r="C106" s="26">
        <f t="shared" ref="C106:C110" si="30">SUM(E106:Y106)</f>
        <v>162498.5</v>
      </c>
      <c r="D106" s="15">
        <f t="shared" si="26"/>
        <v>0.96959038157462929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3063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>
      <c r="A107" s="11" t="s">
        <v>93</v>
      </c>
      <c r="B107" s="93">
        <v>9935</v>
      </c>
      <c r="C107" s="26">
        <f t="shared" si="30"/>
        <v>10218</v>
      </c>
      <c r="D107" s="15">
        <f t="shared" si="26"/>
        <v>1.0284851534977353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674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>
      <c r="A108" s="11" t="s">
        <v>94</v>
      </c>
      <c r="B108" s="93">
        <v>94835</v>
      </c>
      <c r="C108" s="26">
        <f t="shared" si="30"/>
        <v>94498.3</v>
      </c>
      <c r="D108" s="15">
        <f t="shared" si="26"/>
        <v>0.99644962302947226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4375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>
        <v>0</v>
      </c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>
      <c r="A111" s="172" t="s">
        <v>97</v>
      </c>
      <c r="B111" s="173">
        <v>297991</v>
      </c>
      <c r="C111" s="173">
        <f>SUM(E111:Y111)</f>
        <v>298857</v>
      </c>
      <c r="D111" s="174">
        <f t="shared" si="26"/>
        <v>1.0029061280374238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8757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>
      <c r="A112" s="13" t="s">
        <v>175</v>
      </c>
      <c r="B112" s="29">
        <f>B111/B101</f>
        <v>0.98273240839371168</v>
      </c>
      <c r="C112" s="29">
        <f>C102/C95</f>
        <v>0.99737687848539758</v>
      </c>
      <c r="D112" s="15">
        <f t="shared" si="26"/>
        <v>1.014901788082498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1.0103842159916927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>
      <c r="A113" s="11" t="s">
        <v>197</v>
      </c>
      <c r="B113" s="93">
        <v>167595</v>
      </c>
      <c r="C113" s="26">
        <f t="shared" ref="C113:C124" si="33">SUM(E113:Y113)</f>
        <v>165794</v>
      </c>
      <c r="D113" s="15">
        <f t="shared" si="26"/>
        <v>0.9892538560219577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3063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>
      <c r="A114" s="11" t="s">
        <v>93</v>
      </c>
      <c r="B114" s="93">
        <v>9935</v>
      </c>
      <c r="C114" s="26">
        <f t="shared" si="33"/>
        <v>10274</v>
      </c>
      <c r="D114" s="15">
        <f t="shared" si="26"/>
        <v>1.0341217916456971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674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>
      <c r="A115" s="11" t="s">
        <v>94</v>
      </c>
      <c r="B115" s="93">
        <v>94835</v>
      </c>
      <c r="C115" s="26">
        <f t="shared" si="33"/>
        <v>95888.8</v>
      </c>
      <c r="D115" s="15">
        <f t="shared" si="26"/>
        <v>1.0111119312490116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4375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>
      <c r="A119" s="31" t="s">
        <v>185</v>
      </c>
      <c r="B119" s="27">
        <v>582036</v>
      </c>
      <c r="C119" s="27">
        <f>SUM(E119:Y119)</f>
        <v>1016775.1000000001</v>
      </c>
      <c r="D119" s="15">
        <f t="shared" si="26"/>
        <v>1.7469281968812926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159">
        <v>25968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>
      <c r="A120" s="13" t="s">
        <v>52</v>
      </c>
      <c r="B120" s="92" t="e">
        <f>B119/B117</f>
        <v>#DIV/0!</v>
      </c>
      <c r="C120" s="92">
        <f>C119/C117</f>
        <v>1.7082914986559141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>
      <c r="A121" s="11" t="s">
        <v>92</v>
      </c>
      <c r="B121" s="26">
        <v>339356</v>
      </c>
      <c r="C121" s="26">
        <f t="shared" si="33"/>
        <v>574659.1100000001</v>
      </c>
      <c r="D121" s="15">
        <f t="shared" si="26"/>
        <v>1.6933813163757236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9610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>
      <c r="A122" s="11" t="s">
        <v>93</v>
      </c>
      <c r="B122" s="26">
        <v>19109</v>
      </c>
      <c r="C122" s="26">
        <f t="shared" si="33"/>
        <v>31569</v>
      </c>
      <c r="D122" s="15">
        <f t="shared" si="26"/>
        <v>1.6520487728295568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1724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>
      <c r="A123" s="11" t="s">
        <v>94</v>
      </c>
      <c r="B123" s="26">
        <v>179619</v>
      </c>
      <c r="C123" s="26">
        <f t="shared" si="33"/>
        <v>311162.90000000002</v>
      </c>
      <c r="D123" s="15">
        <f t="shared" si="26"/>
        <v>1.7323495843980872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13394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>
      <c r="A126" s="31" t="s">
        <v>98</v>
      </c>
      <c r="B126" s="50">
        <f>B119/B111*10</f>
        <v>19.531999288569118</v>
      </c>
      <c r="C126" s="50">
        <f>C119/C111*10</f>
        <v>34.022127639640367</v>
      </c>
      <c r="D126" s="15">
        <f t="shared" si="26"/>
        <v>1.7418661109388547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v>29.7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>
      <c r="A127" s="11" t="s">
        <v>92</v>
      </c>
      <c r="B127" s="51">
        <f t="shared" ref="B127:C129" si="41">B121/B113*10</f>
        <v>20.248575434828009</v>
      </c>
      <c r="C127" s="51">
        <f t="shared" si="41"/>
        <v>34.661031762307445</v>
      </c>
      <c r="D127" s="15">
        <f t="shared" si="26"/>
        <v>1.7117763110727131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v>31.4</v>
      </c>
      <c r="P127" s="160">
        <f t="shared" ref="P127:Y127" si="45">P121/P113*10</f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>
      <c r="A128" s="11" t="s">
        <v>93</v>
      </c>
      <c r="B128" s="51">
        <f t="shared" si="41"/>
        <v>19.234021137393057</v>
      </c>
      <c r="C128" s="51">
        <f t="shared" si="41"/>
        <v>30.727078061125169</v>
      </c>
      <c r="D128" s="15">
        <f t="shared" si="26"/>
        <v>1.5975379168835551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v>25.6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>
      <c r="A129" s="11" t="s">
        <v>94</v>
      </c>
      <c r="B129" s="51">
        <f t="shared" si="41"/>
        <v>18.94015922391522</v>
      </c>
      <c r="C129" s="51">
        <f t="shared" si="41"/>
        <v>32.450390452273886</v>
      </c>
      <c r="D129" s="15">
        <f t="shared" si="26"/>
        <v>1.7133113860679516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v>30.6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>
      <c r="A133" s="52" t="s">
        <v>99</v>
      </c>
      <c r="B133" s="53">
        <v>2193</v>
      </c>
      <c r="C133" s="53">
        <f>SUM(E133:Y133)</f>
        <v>5137.5</v>
      </c>
      <c r="D133" s="15">
        <f t="shared" si="54"/>
        <v>2.3426812585499315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524.5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>
      <c r="A134" s="31" t="s">
        <v>100</v>
      </c>
      <c r="B134" s="27">
        <v>81</v>
      </c>
      <c r="C134" s="27">
        <f>SUM(E134:Y134)</f>
        <v>309</v>
      </c>
      <c r="D134" s="15">
        <f t="shared" si="54"/>
        <v>3.8148148148148149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0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customHeight="1" outlineLevel="1">
      <c r="A139" s="52" t="s">
        <v>105</v>
      </c>
      <c r="B139" s="23">
        <v>4894</v>
      </c>
      <c r="C139" s="27">
        <f>SUM(E139:Y139)</f>
        <v>5084.5</v>
      </c>
      <c r="D139" s="15">
        <f t="shared" ref="D139:D145" si="58">C139/B139</f>
        <v>1.0389252145484267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213">
        <v>218.5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>
      <c r="A140" s="13" t="s">
        <v>179</v>
      </c>
      <c r="B140" s="32">
        <f>B139/B138</f>
        <v>1</v>
      </c>
      <c r="C140" s="32">
        <f>C139/C138</f>
        <v>1.0027610689281137</v>
      </c>
      <c r="D140" s="15">
        <f t="shared" si="58"/>
        <v>1.0027610689281137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1.1262886597938144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>
      <c r="A141" s="84" t="s">
        <v>96</v>
      </c>
      <c r="B141" s="85">
        <f>B138-B139</f>
        <v>0</v>
      </c>
      <c r="C141" s="85">
        <f>C138-C139</f>
        <v>-14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-24.5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customHeight="1">
      <c r="A143" s="31" t="s">
        <v>106</v>
      </c>
      <c r="B143" s="23">
        <v>95653</v>
      </c>
      <c r="C143" s="27">
        <f>SUM(E143:Y143)</f>
        <v>123771.5</v>
      </c>
      <c r="D143" s="15">
        <f t="shared" si="58"/>
        <v>1.2939635975871118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163">
        <v>4427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customHeight="1">
      <c r="A145" s="31" t="s">
        <v>98</v>
      </c>
      <c r="B145" s="56">
        <f>B143/B139*10</f>
        <v>195.44953003677972</v>
      </c>
      <c r="C145" s="56">
        <f>C143/C139*10</f>
        <v>243.42904907070508</v>
      </c>
      <c r="D145" s="15">
        <f t="shared" si="58"/>
        <v>1.2454829081701888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213">
        <f t="shared" si="64"/>
        <v>202.60869565217391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customHeight="1" outlineLevel="1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v>34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customHeight="1" outlineLevel="1">
      <c r="A150" s="52" t="s">
        <v>170</v>
      </c>
      <c r="B150" s="23">
        <v>812</v>
      </c>
      <c r="C150" s="151">
        <f>SUM(E150:Y150)</f>
        <v>874.65</v>
      </c>
      <c r="D150" s="15">
        <f t="shared" ref="D150:D199" si="66">C150/B150</f>
        <v>1.0771551724137931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213">
        <v>30.5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customHeight="1">
      <c r="A151" s="13" t="s">
        <v>179</v>
      </c>
      <c r="B151" s="32">
        <f>B150/B149</f>
        <v>0.95529411764705885</v>
      </c>
      <c r="C151" s="32">
        <f>C150/C149</f>
        <v>0.9096723868954758</v>
      </c>
      <c r="D151" s="15">
        <f t="shared" si="66"/>
        <v>0.95224326214427879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0.8970588235294118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customHeight="1">
      <c r="A153" s="31" t="s">
        <v>110</v>
      </c>
      <c r="B153" s="23">
        <v>25928</v>
      </c>
      <c r="C153" s="27">
        <f>SUM(E153:Y153)</f>
        <v>34720.959999999999</v>
      </c>
      <c r="D153" s="15">
        <f t="shared" si="66"/>
        <v>1.3391298981795741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163">
        <v>485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customHeight="1">
      <c r="A155" s="31" t="s">
        <v>98</v>
      </c>
      <c r="B155" s="56">
        <f>B153/B150*10</f>
        <v>319.31034482758616</v>
      </c>
      <c r="C155" s="56">
        <f>C153/C150*10</f>
        <v>396.96975933230431</v>
      </c>
      <c r="D155" s="15">
        <f t="shared" si="66"/>
        <v>1.2432098294424219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162">
        <f t="shared" ref="O155:P155" si="71">O153/O150*10</f>
        <v>159.01639344262296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>
      <c r="A156" s="84" t="s">
        <v>96</v>
      </c>
      <c r="B156" s="85">
        <f>B149-B150</f>
        <v>38</v>
      </c>
      <c r="C156" s="85">
        <f>SUM(E156:Y156)</f>
        <v>31.450000000000003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3.5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customHeight="1">
      <c r="A186" s="52" t="s">
        <v>116</v>
      </c>
      <c r="B186" s="23">
        <v>10259</v>
      </c>
      <c r="C186" s="27">
        <f>SUM(E186:Y186)</f>
        <v>12888</v>
      </c>
      <c r="D186" s="15">
        <f t="shared" si="66"/>
        <v>1.2562627936446047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214">
        <v>750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customHeight="1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>
        <v>1.5</v>
      </c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customHeight="1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>
        <v>3</v>
      </c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customHeight="1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>
        <v>20</v>
      </c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customHeight="1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customHeight="1">
      <c r="A198" s="31" t="s">
        <v>202</v>
      </c>
      <c r="B198" s="19">
        <v>153.1</v>
      </c>
      <c r="C198" s="50">
        <f>SUM(E198:Y198)</f>
        <v>194.7</v>
      </c>
      <c r="D198" s="15">
        <f t="shared" si="66"/>
        <v>1.2717178314826911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customHeight="1">
      <c r="A199" s="31" t="s">
        <v>98</v>
      </c>
      <c r="B199" s="50">
        <f>B198/B197*10</f>
        <v>14.202226345083488</v>
      </c>
      <c r="C199" s="50">
        <f>C198/C197*10</f>
        <v>16.65526090675791</v>
      </c>
      <c r="D199" s="15">
        <f t="shared" si="66"/>
        <v>1.1727218326247568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customHeight="1">
      <c r="A200" s="31" t="s">
        <v>118</v>
      </c>
      <c r="B200" s="23">
        <v>96513</v>
      </c>
      <c r="C200" s="27">
        <f>SUM(E200:Y200)</f>
        <v>95608</v>
      </c>
      <c r="D200" s="15">
        <f>C200/B200</f>
        <v>0.99062302487747766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2223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customHeight="1">
      <c r="A201" s="13" t="s">
        <v>119</v>
      </c>
      <c r="B201" s="82">
        <f>B200/B203</f>
        <v>0.91917142857142853</v>
      </c>
      <c r="C201" s="82">
        <f>C200/C203</f>
        <v>0.91961717885826966</v>
      </c>
      <c r="D201" s="15">
        <f>C201/B201</f>
        <v>1.000484947935701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0.93995771670190276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customHeight="1">
      <c r="A202" s="31" t="s">
        <v>120</v>
      </c>
      <c r="B202" s="23">
        <v>190819</v>
      </c>
      <c r="C202" s="27">
        <f>SUM(E202:Y202)</f>
        <v>150324</v>
      </c>
      <c r="D202" s="15">
        <f>C202/B202</f>
        <v>0.7877831872088209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212">
        <v>2916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customHeight="1" outlineLevel="1">
      <c r="A203" s="31" t="s">
        <v>121</v>
      </c>
      <c r="B203" s="23">
        <v>105000</v>
      </c>
      <c r="C203" s="27">
        <f>SUM(E203:Y203)</f>
        <v>103965</v>
      </c>
      <c r="D203" s="15">
        <f t="shared" ref="D203:D207" si="116">C203/B203</f>
        <v>0.9901428571428571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2365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customHeight="1" outlineLevel="1">
      <c r="A204" s="31" t="s">
        <v>122</v>
      </c>
      <c r="B204" s="23">
        <v>89005</v>
      </c>
      <c r="C204" s="27">
        <f>SUM(E204:Y204)</f>
        <v>81644.5</v>
      </c>
      <c r="D204" s="15">
        <f t="shared" si="116"/>
        <v>0.91730239874164377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163">
        <v>1895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>
      <c r="A205" s="13" t="s">
        <v>52</v>
      </c>
      <c r="B205" s="83">
        <f>B204/B203</f>
        <v>0.84766666666666668</v>
      </c>
      <c r="C205" s="83">
        <f>C204/C203</f>
        <v>0.78530755542730724</v>
      </c>
      <c r="D205" s="15">
        <f t="shared" si="116"/>
        <v>0.92643439492014223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0.80126849894291752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customHeight="1">
      <c r="A206" s="11" t="s">
        <v>123</v>
      </c>
      <c r="B206" s="26">
        <v>75052</v>
      </c>
      <c r="C206" s="26">
        <f>SUM(E206:Y206)</f>
        <v>71406</v>
      </c>
      <c r="D206" s="15">
        <f t="shared" si="116"/>
        <v>0.95142034855833291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92">
        <v>1224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customHeight="1">
      <c r="A207" s="11" t="s">
        <v>124</v>
      </c>
      <c r="B207" s="26">
        <v>10126</v>
      </c>
      <c r="C207" s="26">
        <f>SUM(E207:Y207)</f>
        <v>9157</v>
      </c>
      <c r="D207" s="15">
        <f t="shared" si="116"/>
        <v>0.90430574758048587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671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outlineLevel="1">
      <c r="A209" s="11" t="s">
        <v>191</v>
      </c>
      <c r="B209" s="27">
        <v>90210</v>
      </c>
      <c r="C209" s="27">
        <f>SUM(E209:Y209)</f>
        <v>85760</v>
      </c>
      <c r="D209" s="15">
        <f t="shared" ref="D209:D214" si="118">C209/B209</f>
        <v>0.9506706573550604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2721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customHeight="1" outlineLevel="1">
      <c r="A210" s="31" t="s">
        <v>125</v>
      </c>
      <c r="B210" s="27">
        <v>88096</v>
      </c>
      <c r="C210" s="27">
        <f>SUM(E210:Y210)</f>
        <v>83237.899999999994</v>
      </c>
      <c r="D210" s="15">
        <f t="shared" si="118"/>
        <v>0.94485447693425351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2678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customHeight="1">
      <c r="A211" s="11" t="s">
        <v>126</v>
      </c>
      <c r="B211" s="49">
        <f>B210/B209</f>
        <v>0.97656579093226914</v>
      </c>
      <c r="C211" s="49">
        <f>C210/C209</f>
        <v>0.97059118470149242</v>
      </c>
      <c r="D211" s="15">
        <f t="shared" si="118"/>
        <v>0.99388202383674207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0.9841969864020581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customHeight="1" outlineLevel="1">
      <c r="A212" s="11" t="s">
        <v>127</v>
      </c>
      <c r="B212" s="27"/>
      <c r="C212" s="27">
        <f>SUM(E212:Y212)</f>
        <v>1144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>
        <v>1144</v>
      </c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customHeight="1" outlineLevel="1">
      <c r="A213" s="31" t="s">
        <v>128</v>
      </c>
      <c r="B213" s="23">
        <v>10389</v>
      </c>
      <c r="C213" s="27">
        <f>SUM(E213:Y213)</f>
        <v>12555</v>
      </c>
      <c r="D213" s="15">
        <f t="shared" si="118"/>
        <v>1.2084897487727404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1144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customHeight="1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69">
        <f t="shared" ref="O214" si="120">O213/O212</f>
        <v>1</v>
      </c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customHeight="1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customHeight="1" outlineLevel="1">
      <c r="A216" s="52" t="s">
        <v>131</v>
      </c>
      <c r="B216" s="23">
        <v>105196</v>
      </c>
      <c r="C216" s="27">
        <f>SUM(E216:Y216)</f>
        <v>113425.4</v>
      </c>
      <c r="D216" s="9">
        <f t="shared" ref="D216:D235" si="121">C216/B216</f>
        <v>1.0782292102361306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2265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customHeight="1" outlineLevel="1">
      <c r="A217" s="13" t="s">
        <v>132</v>
      </c>
      <c r="B217" s="23">
        <v>99221</v>
      </c>
      <c r="C217" s="27">
        <f>SUM(E217:Y217)</f>
        <v>115327</v>
      </c>
      <c r="D217" s="9">
        <f t="shared" si="121"/>
        <v>1.1623245079166709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3135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customHeight="1" outlineLevel="1">
      <c r="A218" s="13" t="s">
        <v>133</v>
      </c>
      <c r="B218" s="27">
        <f>B216*0.45</f>
        <v>47338.200000000004</v>
      </c>
      <c r="C218" s="27">
        <f>C216*0.45</f>
        <v>51041.43</v>
      </c>
      <c r="D218" s="9">
        <f t="shared" si="121"/>
        <v>1.0782292102361306</v>
      </c>
      <c r="E218" s="26">
        <f>E216*0.45</f>
        <v>1395</v>
      </c>
      <c r="F218" s="26">
        <f t="shared" ref="F218:Y218" si="122">F216*0.45</f>
        <v>1003.5</v>
      </c>
      <c r="G218" s="26">
        <f t="shared" si="122"/>
        <v>5958</v>
      </c>
      <c r="H218" s="26">
        <f t="shared" si="122"/>
        <v>4608.9000000000005</v>
      </c>
      <c r="I218" s="26">
        <f t="shared" si="122"/>
        <v>3887.1</v>
      </c>
      <c r="J218" s="26">
        <f t="shared" si="122"/>
        <v>2754</v>
      </c>
      <c r="K218" s="26">
        <f t="shared" si="122"/>
        <v>3145.05</v>
      </c>
      <c r="L218" s="26">
        <f t="shared" si="122"/>
        <v>3549.6</v>
      </c>
      <c r="M218" s="26">
        <f t="shared" si="122"/>
        <v>1174.05</v>
      </c>
      <c r="N218" s="26">
        <f t="shared" si="122"/>
        <v>1827</v>
      </c>
      <c r="O218" s="26">
        <f t="shared" si="122"/>
        <v>1019.25</v>
      </c>
      <c r="P218" s="26">
        <f t="shared" si="122"/>
        <v>2472.75</v>
      </c>
      <c r="Q218" s="26">
        <f t="shared" si="122"/>
        <v>3091.9500000000003</v>
      </c>
      <c r="R218" s="26">
        <f t="shared" si="122"/>
        <v>1260</v>
      </c>
      <c r="S218" s="26">
        <f t="shared" si="122"/>
        <v>1367.1000000000001</v>
      </c>
      <c r="T218" s="26">
        <f t="shared" si="122"/>
        <v>1440.18</v>
      </c>
      <c r="U218" s="26">
        <f t="shared" si="122"/>
        <v>922.5</v>
      </c>
      <c r="V218" s="26">
        <f t="shared" si="122"/>
        <v>681.30000000000007</v>
      </c>
      <c r="W218" s="94">
        <f t="shared" si="122"/>
        <v>2692.35</v>
      </c>
      <c r="X218" s="26">
        <f t="shared" si="122"/>
        <v>3076.65</v>
      </c>
      <c r="Y218" s="26">
        <f t="shared" si="122"/>
        <v>3715.2000000000003</v>
      </c>
      <c r="Z218" s="60"/>
    </row>
    <row r="219" spans="1:35" s="47" customFormat="1" ht="30" hidden="1" customHeight="1">
      <c r="A219" s="13" t="s">
        <v>134</v>
      </c>
      <c r="B219" s="49">
        <f>B216/B217</f>
        <v>1.0602191068423015</v>
      </c>
      <c r="C219" s="49">
        <f>C216/C217</f>
        <v>0.98351123327581569</v>
      </c>
      <c r="D219" s="9">
        <f>C219/B219</f>
        <v>0.92764903681565569</v>
      </c>
      <c r="E219" s="69">
        <f>E216/E217</f>
        <v>1.5121951219512195</v>
      </c>
      <c r="F219" s="69">
        <f t="shared" ref="F219:Y219" si="123">F216/F217</f>
        <v>0.75261559230509623</v>
      </c>
      <c r="G219" s="69">
        <f t="shared" si="123"/>
        <v>1.0903401136457218</v>
      </c>
      <c r="H219" s="69">
        <f t="shared" si="123"/>
        <v>0.61918868266731153</v>
      </c>
      <c r="I219" s="69">
        <f t="shared" si="123"/>
        <v>1.3209970943569354</v>
      </c>
      <c r="J219" s="69">
        <f t="shared" si="123"/>
        <v>1.3263979193758126</v>
      </c>
      <c r="K219" s="69">
        <f t="shared" si="123"/>
        <v>1.6178240740740741</v>
      </c>
      <c r="L219" s="69">
        <f t="shared" si="123"/>
        <v>0.99420216788505167</v>
      </c>
      <c r="M219" s="69">
        <f t="shared" si="123"/>
        <v>0.55404544489275853</v>
      </c>
      <c r="N219" s="69">
        <f t="shared" si="123"/>
        <v>1.0642201834862386</v>
      </c>
      <c r="O219" s="69">
        <f t="shared" si="123"/>
        <v>0.72248803827751196</v>
      </c>
      <c r="P219" s="69">
        <f t="shared" si="123"/>
        <v>1.0476644423260248</v>
      </c>
      <c r="Q219" s="69">
        <f t="shared" si="123"/>
        <v>0.81661516520085575</v>
      </c>
      <c r="R219" s="69">
        <f t="shared" si="123"/>
        <v>1.0122921185827911</v>
      </c>
      <c r="S219" s="69">
        <f t="shared" si="123"/>
        <v>0.64734711272107393</v>
      </c>
      <c r="T219" s="69">
        <f t="shared" si="123"/>
        <v>1.0834123222748815</v>
      </c>
      <c r="U219" s="69">
        <f t="shared" si="123"/>
        <v>1.0173697270471465</v>
      </c>
      <c r="V219" s="69">
        <f t="shared" si="123"/>
        <v>1.1949486977111285</v>
      </c>
      <c r="W219" s="191">
        <f t="shared" si="123"/>
        <v>1.0313739010515428</v>
      </c>
      <c r="X219" s="69">
        <f t="shared" si="123"/>
        <v>1.0279657194406857</v>
      </c>
      <c r="Y219" s="69">
        <f t="shared" si="123"/>
        <v>1.2216632139686299</v>
      </c>
    </row>
    <row r="220" spans="1:35" s="157" customFormat="1" ht="30" customHeight="1" outlineLevel="1">
      <c r="A220" s="52" t="s">
        <v>135</v>
      </c>
      <c r="B220" s="23">
        <v>260815</v>
      </c>
      <c r="C220" s="27">
        <f>SUM(E220:Y220)</f>
        <v>300076</v>
      </c>
      <c r="D220" s="9">
        <f t="shared" si="121"/>
        <v>1.1505319862737955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9740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customHeight="1" outlineLevel="1">
      <c r="A221" s="13" t="s">
        <v>132</v>
      </c>
      <c r="B221" s="23">
        <v>283125</v>
      </c>
      <c r="C221" s="27">
        <f>SUM(E221:Y221)</f>
        <v>286475</v>
      </c>
      <c r="D221" s="9">
        <f t="shared" si="121"/>
        <v>1.0118322295805739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7733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customHeight="1" outlineLevel="1">
      <c r="A222" s="13" t="s">
        <v>133</v>
      </c>
      <c r="B222" s="27">
        <f>B220*0.3</f>
        <v>78244.5</v>
      </c>
      <c r="C222" s="27">
        <f>C220*0.3</f>
        <v>90022.8</v>
      </c>
      <c r="D222" s="9">
        <f t="shared" si="121"/>
        <v>1.1505319862737957</v>
      </c>
      <c r="E222" s="26">
        <f>E220*0.3</f>
        <v>90</v>
      </c>
      <c r="F222" s="26">
        <f t="shared" ref="F222:Y222" si="124">F220*0.3</f>
        <v>2520</v>
      </c>
      <c r="G222" s="26">
        <f t="shared" si="124"/>
        <v>8792.1</v>
      </c>
      <c r="H222" s="26">
        <f t="shared" si="124"/>
        <v>6572.7</v>
      </c>
      <c r="I222" s="26">
        <f t="shared" si="124"/>
        <v>2226.2999999999997</v>
      </c>
      <c r="J222" s="26">
        <f t="shared" si="124"/>
        <v>4323</v>
      </c>
      <c r="K222" s="26">
        <f t="shared" si="124"/>
        <v>1410</v>
      </c>
      <c r="L222" s="26">
        <f t="shared" si="124"/>
        <v>4716.5999999999995</v>
      </c>
      <c r="M222" s="26">
        <f t="shared" si="124"/>
        <v>3780</v>
      </c>
      <c r="N222" s="26">
        <f t="shared" si="124"/>
        <v>4590</v>
      </c>
      <c r="O222" s="26">
        <f t="shared" si="124"/>
        <v>2922</v>
      </c>
      <c r="P222" s="26">
        <f t="shared" si="124"/>
        <v>4306.5</v>
      </c>
      <c r="Q222" s="26">
        <f t="shared" si="124"/>
        <v>1042.2</v>
      </c>
      <c r="R222" s="26">
        <f t="shared" si="124"/>
        <v>2370</v>
      </c>
      <c r="S222" s="26">
        <f t="shared" si="124"/>
        <v>4380</v>
      </c>
      <c r="T222" s="26">
        <f t="shared" si="124"/>
        <v>12924.9</v>
      </c>
      <c r="U222" s="26">
        <f t="shared" si="124"/>
        <v>1350</v>
      </c>
      <c r="V222" s="26">
        <f t="shared" si="124"/>
        <v>300</v>
      </c>
      <c r="W222" s="94">
        <f t="shared" si="124"/>
        <v>2272.7999999999997</v>
      </c>
      <c r="X222" s="26">
        <f t="shared" si="124"/>
        <v>13528.199999999999</v>
      </c>
      <c r="Y222" s="26">
        <f t="shared" si="124"/>
        <v>5605.5</v>
      </c>
    </row>
    <row r="223" spans="1:35" s="59" customFormat="1" ht="30" hidden="1" customHeight="1">
      <c r="A223" s="13" t="s">
        <v>134</v>
      </c>
      <c r="B223" s="9">
        <f>B220/B221</f>
        <v>0.92120088300220748</v>
      </c>
      <c r="C223" s="9">
        <f>C220/C221</f>
        <v>1.0474770922419059</v>
      </c>
      <c r="D223" s="9">
        <f t="shared" si="121"/>
        <v>1.137077820451238</v>
      </c>
      <c r="E223" s="92">
        <f t="shared" ref="E223:Y223" si="125">E220/E221</f>
        <v>0.5</v>
      </c>
      <c r="F223" s="92">
        <f t="shared" si="125"/>
        <v>1.05</v>
      </c>
      <c r="G223" s="92">
        <f t="shared" si="125"/>
        <v>1.1665406201488675</v>
      </c>
      <c r="H223" s="92">
        <f t="shared" si="125"/>
        <v>1.1668619514273542</v>
      </c>
      <c r="I223" s="92">
        <f t="shared" si="125"/>
        <v>0.83419514388489213</v>
      </c>
      <c r="J223" s="92">
        <f t="shared" si="125"/>
        <v>1.1945618834452458</v>
      </c>
      <c r="K223" s="92">
        <f t="shared" si="125"/>
        <v>6.619718309859155</v>
      </c>
      <c r="L223" s="92">
        <f t="shared" si="125"/>
        <v>0.798800934864343</v>
      </c>
      <c r="M223" s="92">
        <f t="shared" si="125"/>
        <v>0.97005158210793752</v>
      </c>
      <c r="N223" s="92">
        <f t="shared" si="125"/>
        <v>1.1666920847948756</v>
      </c>
      <c r="O223" s="92">
        <f t="shared" si="125"/>
        <v>1.2595370490107332</v>
      </c>
      <c r="P223" s="92">
        <f t="shared" si="125"/>
        <v>0.93165887850467288</v>
      </c>
      <c r="Q223" s="92">
        <f t="shared" si="125"/>
        <v>1.3249427917620138</v>
      </c>
      <c r="R223" s="92">
        <f t="shared" si="125"/>
        <v>2.4412855377008653</v>
      </c>
      <c r="S223" s="92">
        <f t="shared" si="125"/>
        <v>1.4391325776244455</v>
      </c>
      <c r="T223" s="92">
        <f t="shared" si="125"/>
        <v>0.81031823653325308</v>
      </c>
      <c r="U223" s="92">
        <f t="shared" si="125"/>
        <v>1.3028372900984366</v>
      </c>
      <c r="V223" s="92">
        <f t="shared" si="125"/>
        <v>1.5772870662460567</v>
      </c>
      <c r="W223" s="116">
        <f t="shared" si="125"/>
        <v>1.024337479718767</v>
      </c>
      <c r="X223" s="92">
        <f t="shared" si="125"/>
        <v>1.0430699481865284</v>
      </c>
      <c r="Y223" s="92">
        <f t="shared" si="125"/>
        <v>0.95850005129783522</v>
      </c>
    </row>
    <row r="224" spans="1:35" s="157" customFormat="1" ht="30" customHeight="1" outlineLevel="1">
      <c r="A224" s="52" t="s">
        <v>136</v>
      </c>
      <c r="B224" s="23">
        <v>221605</v>
      </c>
      <c r="C224" s="27">
        <f>SUM(E224:Y224)</f>
        <v>307963.90000000002</v>
      </c>
      <c r="D224" s="9">
        <f t="shared" si="121"/>
        <v>1.3896974346246702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87">
        <v>11700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customHeight="1" outlineLevel="1">
      <c r="A225" s="13" t="s">
        <v>132</v>
      </c>
      <c r="B225" s="23">
        <v>337167</v>
      </c>
      <c r="C225" s="27">
        <f>SUM(E225:Y225)</f>
        <v>264840</v>
      </c>
      <c r="D225" s="9">
        <f t="shared" si="121"/>
        <v>0.78548612408687679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9236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customHeight="1" outlineLevel="1">
      <c r="A226" s="13" t="s">
        <v>137</v>
      </c>
      <c r="B226" s="23">
        <v>849</v>
      </c>
      <c r="C226" s="27">
        <f>C224*0.19</f>
        <v>58513.141000000003</v>
      </c>
      <c r="D226" s="9">
        <f t="shared" si="121"/>
        <v>68.920071849234404</v>
      </c>
      <c r="E226" s="26"/>
      <c r="F226" s="26">
        <f t="shared" ref="F226:Y226" si="126">F224*0.19</f>
        <v>1425</v>
      </c>
      <c r="G226" s="26">
        <f t="shared" si="126"/>
        <v>7429</v>
      </c>
      <c r="H226" s="26">
        <f t="shared" si="126"/>
        <v>5100.17</v>
      </c>
      <c r="I226" s="26">
        <f t="shared" si="126"/>
        <v>1573.01</v>
      </c>
      <c r="J226" s="26">
        <f t="shared" si="126"/>
        <v>798</v>
      </c>
      <c r="K226" s="26">
        <f t="shared" si="126"/>
        <v>440.8</v>
      </c>
      <c r="L226" s="26">
        <f t="shared" si="126"/>
        <v>5829.2</v>
      </c>
      <c r="M226" s="26">
        <f t="shared" si="126"/>
        <v>2128</v>
      </c>
      <c r="N226" s="26">
        <f t="shared" si="126"/>
        <v>1615</v>
      </c>
      <c r="O226" s="26">
        <f t="shared" si="126"/>
        <v>2223</v>
      </c>
      <c r="P226" s="26">
        <f t="shared" si="126"/>
        <v>3361.1</v>
      </c>
      <c r="Q226" s="26">
        <f t="shared" si="126"/>
        <v>534.28</v>
      </c>
      <c r="R226" s="26">
        <f t="shared" si="126"/>
        <v>763.99</v>
      </c>
      <c r="S226" s="26">
        <f t="shared" si="126"/>
        <v>798</v>
      </c>
      <c r="T226" s="26">
        <f t="shared" si="126"/>
        <v>11219.291000000001</v>
      </c>
      <c r="U226" s="26">
        <f t="shared" si="126"/>
        <v>1235</v>
      </c>
      <c r="V226" s="26"/>
      <c r="W226" s="94">
        <f t="shared" si="126"/>
        <v>2161.44</v>
      </c>
      <c r="X226" s="26">
        <f t="shared" si="126"/>
        <v>6413.26</v>
      </c>
      <c r="Y226" s="26">
        <f t="shared" si="126"/>
        <v>3465.6</v>
      </c>
    </row>
    <row r="227" spans="1:25" s="59" customFormat="1" ht="30" customHeight="1">
      <c r="A227" s="13" t="s">
        <v>138</v>
      </c>
      <c r="B227" s="9">
        <f>B224/B225</f>
        <v>0.65725589989530409</v>
      </c>
      <c r="C227" s="9">
        <f>C224/C225</f>
        <v>1.1628300105724212</v>
      </c>
      <c r="D227" s="9">
        <f t="shared" si="121"/>
        <v>1.7692195851838701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7">I224/I225</f>
        <v>1.2098494812216865</v>
      </c>
      <c r="J227" s="92">
        <f t="shared" ref="J227:P227" si="128">J224/J225</f>
        <v>3.1866464339908953</v>
      </c>
      <c r="K227" s="92">
        <f t="shared" si="128"/>
        <v>0.82532906438989684</v>
      </c>
      <c r="L227" s="92">
        <f t="shared" si="128"/>
        <v>1.2973064400186054</v>
      </c>
      <c r="M227" s="92">
        <f t="shared" si="128"/>
        <v>2.4572180781044319</v>
      </c>
      <c r="N227" s="92">
        <f t="shared" si="128"/>
        <v>1.0185739964050329</v>
      </c>
      <c r="O227" s="92">
        <f t="shared" si="128"/>
        <v>1.2667821567778259</v>
      </c>
      <c r="P227" s="92">
        <f t="shared" si="128"/>
        <v>1.1164405175134111</v>
      </c>
      <c r="Q227" s="92">
        <f t="shared" ref="Q227" si="129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30">U224/U225</f>
        <v>1.8065591995553085</v>
      </c>
      <c r="V227" s="92"/>
      <c r="W227" s="116">
        <f t="shared" si="130"/>
        <v>1.2068746021642267</v>
      </c>
      <c r="X227" s="92">
        <f t="shared" si="130"/>
        <v>1.5225078935498422</v>
      </c>
      <c r="Y227" s="92">
        <f t="shared" si="130"/>
        <v>1.1696056428342418</v>
      </c>
    </row>
    <row r="228" spans="1:25" s="47" customFormat="1" ht="30" hidden="1" customHeight="1">
      <c r="A228" s="52" t="s">
        <v>139</v>
      </c>
      <c r="B228" s="27">
        <v>50</v>
      </c>
      <c r="C228" s="27">
        <f>SUM(E228:Y228)</f>
        <v>120</v>
      </c>
      <c r="D228" s="9">
        <f t="shared" si="121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>
      <c r="A230" s="31" t="s">
        <v>140</v>
      </c>
      <c r="B230" s="27"/>
      <c r="C230" s="27">
        <f>SUM(E230:Y230)</f>
        <v>0</v>
      </c>
      <c r="D230" s="9" t="e">
        <f t="shared" si="121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1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customHeight="1">
      <c r="A233" s="31" t="s">
        <v>141</v>
      </c>
      <c r="B233" s="27">
        <f>B231+B229+B226+B222+B218</f>
        <v>126466.70000000001</v>
      </c>
      <c r="C233" s="27">
        <f>C231+C229+C226+C222+C218</f>
        <v>199661.37099999998</v>
      </c>
      <c r="D233" s="9">
        <f t="shared" si="121"/>
        <v>1.5787663550958471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1">G231+G229+G226+G222+G218</f>
        <v>22179.1</v>
      </c>
      <c r="H233" s="26">
        <f>H231+H229+H226+H222+H218</f>
        <v>16281.77</v>
      </c>
      <c r="I233" s="26">
        <f t="shared" si="131"/>
        <v>7686.41</v>
      </c>
      <c r="J233" s="26">
        <f t="shared" si="131"/>
        <v>7875</v>
      </c>
      <c r="K233" s="26">
        <f t="shared" si="131"/>
        <v>4995.8500000000004</v>
      </c>
      <c r="L233" s="26">
        <f t="shared" si="131"/>
        <v>14095.4</v>
      </c>
      <c r="M233" s="26">
        <f t="shared" si="131"/>
        <v>7082.05</v>
      </c>
      <c r="N233" s="26">
        <f t="shared" si="131"/>
        <v>8032</v>
      </c>
      <c r="O233" s="87">
        <f>O231+O229+O226+O222+O218</f>
        <v>6164.25</v>
      </c>
      <c r="P233" s="124">
        <f t="shared" si="131"/>
        <v>10224.35</v>
      </c>
      <c r="Q233" s="94">
        <f t="shared" si="131"/>
        <v>4668.43</v>
      </c>
      <c r="R233" s="26">
        <f t="shared" si="131"/>
        <v>4393.99</v>
      </c>
      <c r="S233" s="26">
        <f t="shared" si="131"/>
        <v>6545.1</v>
      </c>
      <c r="T233" s="26">
        <f t="shared" si="131"/>
        <v>25584.370999999999</v>
      </c>
      <c r="U233" s="26">
        <f t="shared" si="131"/>
        <v>3507.5</v>
      </c>
      <c r="V233" s="26">
        <f t="shared" si="131"/>
        <v>981.30000000000007</v>
      </c>
      <c r="W233" s="94">
        <f t="shared" si="131"/>
        <v>7126.59</v>
      </c>
      <c r="X233" s="26">
        <f t="shared" si="131"/>
        <v>23018.11</v>
      </c>
      <c r="Y233" s="26">
        <f t="shared" si="131"/>
        <v>12786.300000000001</v>
      </c>
    </row>
    <row r="234" spans="1:25" s="47" customFormat="1" ht="45">
      <c r="A234" s="13" t="s">
        <v>163</v>
      </c>
      <c r="B234" s="26"/>
      <c r="C234" s="26">
        <f>SUM(E234:Y234)</f>
        <v>70885.899999999994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2020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>
      <c r="A235" s="52" t="s">
        <v>156</v>
      </c>
      <c r="B235" s="50">
        <v>23.5</v>
      </c>
      <c r="C235" s="50">
        <f>C233/C234*10</f>
        <v>28.166584750987148</v>
      </c>
      <c r="D235" s="9">
        <f t="shared" si="121"/>
        <v>1.1985780745100914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2">G233/G234*10</f>
        <v>36.490186077886179</v>
      </c>
      <c r="H235" s="51">
        <f>H233/H234*10</f>
        <v>22.661725611368606</v>
      </c>
      <c r="I235" s="51">
        <f t="shared" si="132"/>
        <v>29.542662771927123</v>
      </c>
      <c r="J235" s="51">
        <f t="shared" si="132"/>
        <v>27.875119464797709</v>
      </c>
      <c r="K235" s="51">
        <f t="shared" si="132"/>
        <v>52.527073914414892</v>
      </c>
      <c r="L235" s="51">
        <f t="shared" si="132"/>
        <v>21.555895396849671</v>
      </c>
      <c r="M235" s="51">
        <f>M233/M234*10</f>
        <v>24.552088750216676</v>
      </c>
      <c r="N235" s="51">
        <f t="shared" si="132"/>
        <v>29.195594489476939</v>
      </c>
      <c r="O235" s="211">
        <f>O233/O234*10</f>
        <v>30.51608910891089</v>
      </c>
      <c r="P235" s="51">
        <f t="shared" si="132"/>
        <v>27.029238374705898</v>
      </c>
      <c r="Q235" s="123">
        <f t="shared" si="132"/>
        <v>22.31136493978207</v>
      </c>
      <c r="R235" s="51">
        <f t="shared" si="132"/>
        <v>35.307271996785857</v>
      </c>
      <c r="S235" s="51">
        <f t="shared" si="132"/>
        <v>31.61120502294132</v>
      </c>
      <c r="T235" s="51">
        <f t="shared" si="132"/>
        <v>30.315390904566677</v>
      </c>
      <c r="U235" s="51">
        <f t="shared" si="132"/>
        <v>31.139026988636363</v>
      </c>
      <c r="V235" s="51">
        <f t="shared" si="132"/>
        <v>29.682395644283122</v>
      </c>
      <c r="W235" s="123">
        <f t="shared" si="132"/>
        <v>32.762918352335419</v>
      </c>
      <c r="X235" s="51">
        <f t="shared" si="132"/>
        <v>28.840051119491811</v>
      </c>
      <c r="Y235" s="51">
        <f t="shared" si="132"/>
        <v>25.1436493422217</v>
      </c>
    </row>
    <row r="236" spans="1:25" ht="22.5" hidden="1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>
      <c r="A245" s="195"/>
      <c r="B245" s="195"/>
      <c r="C245" s="195"/>
      <c r="D245" s="195"/>
      <c r="E245" s="195"/>
      <c r="F245" s="195"/>
      <c r="G245" s="195"/>
      <c r="H245" s="195"/>
      <c r="I245" s="195"/>
      <c r="J245" s="195"/>
      <c r="K245" s="195"/>
      <c r="L245" s="195"/>
      <c r="M245" s="195"/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</row>
    <row r="246" spans="1:25" ht="20.25" hidden="1" customHeight="1">
      <c r="A246" s="193"/>
      <c r="B246" s="194"/>
      <c r="C246" s="194"/>
      <c r="D246" s="194"/>
      <c r="E246" s="194"/>
      <c r="F246" s="194"/>
      <c r="G246" s="194"/>
      <c r="H246" s="194"/>
      <c r="I246" s="194"/>
      <c r="J246" s="194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/>
    <row r="255" spans="1:25" s="61" customFormat="1" ht="16.5" hidden="1" customHeight="1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/>
    <row r="257" spans="1:25" ht="21" hidden="1" customHeight="1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/>
    <row r="259" spans="1:25" ht="16.5" hidden="1" customHeight="1"/>
    <row r="260" spans="1:25" ht="13.5" hidden="1" customHeight="1"/>
    <row r="261" spans="1:25" ht="16.5" hidden="1" customHeight="1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/>
    <row r="263" spans="1:25" ht="22.5" hidden="1" customHeight="1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rowBreaks count="3" manualBreakCount="3">
    <brk id="32" max="22" man="1"/>
    <brk id="77" max="22" man="1"/>
    <brk id="159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marpos_agro1</cp:lastModifiedBy>
  <cp:lastPrinted>2023-04-03T05:07:52Z</cp:lastPrinted>
  <dcterms:created xsi:type="dcterms:W3CDTF">2017-06-08T05:54:08Z</dcterms:created>
  <dcterms:modified xsi:type="dcterms:W3CDTF">2023-10-03T10:04:48Z</dcterms:modified>
</cp:coreProperties>
</file>