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arm_glbuxg\Desktop\МАРИНА\ЗАКУПКА 2022\ОТЧЕТЫ\ГОССЛУЖБА ПО ТАРИФАМ\Квартальный отчет-Торги\за 2 квартал 2022 года\"/>
    </mc:Choice>
  </mc:AlternateContent>
  <bookViews>
    <workbookView xWindow="120" yWindow="435" windowWidth="18960" windowHeight="11535"/>
  </bookViews>
  <sheets>
    <sheet name="Отчет по закупкам " sheetId="1" r:id="rId1"/>
    <sheet name="Сведения о конкурентных процеда" sheetId="2" r:id="rId2"/>
  </sheets>
  <definedNames>
    <definedName name="_xlnm._FilterDatabase" localSheetId="1" hidden="1">'Сведения о конкурентных процеда'!$A$13:$J$96</definedName>
  </definedNames>
  <calcPr calcId="152511"/>
</workbook>
</file>

<file path=xl/calcChain.xml><?xml version="1.0" encoding="utf-8"?>
<calcChain xmlns="http://schemas.openxmlformats.org/spreadsheetml/2006/main">
  <c r="D54" i="1" l="1"/>
  <c r="D42" i="1"/>
  <c r="D28" i="1"/>
  <c r="H17" i="1" l="1"/>
  <c r="D33" i="1"/>
  <c r="E95" i="2" l="1"/>
  <c r="I83" i="2"/>
  <c r="F83" i="2"/>
  <c r="E83" i="2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83" i="2" l="1"/>
  <c r="H83" i="2" s="1"/>
  <c r="D59" i="1"/>
  <c r="D58" i="1"/>
  <c r="D57" i="1"/>
  <c r="D56" i="1"/>
  <c r="D55" i="1"/>
  <c r="D52" i="1"/>
  <c r="D51" i="1"/>
  <c r="D47" i="1"/>
  <c r="D46" i="1"/>
  <c r="D45" i="1"/>
  <c r="D44" i="1"/>
  <c r="H43" i="1"/>
  <c r="D43" i="1" s="1"/>
  <c r="D40" i="1"/>
  <c r="D37" i="1"/>
  <c r="D35" i="1"/>
  <c r="D34" i="1"/>
  <c r="D31" i="1"/>
  <c r="D30" i="1"/>
  <c r="D29" i="1"/>
  <c r="D25" i="1"/>
  <c r="D24" i="1"/>
  <c r="D21" i="1"/>
  <c r="D20" i="1"/>
  <c r="D19" i="1"/>
  <c r="D18" i="1"/>
  <c r="D17" i="1"/>
  <c r="D16" i="1"/>
  <c r="F87" i="2"/>
  <c r="E87" i="2"/>
  <c r="G46" i="2"/>
  <c r="H46" i="2" s="1"/>
  <c r="G42" i="2"/>
  <c r="H42" i="2" s="1"/>
  <c r="G38" i="2"/>
  <c r="H38" i="2" s="1"/>
  <c r="G37" i="2"/>
  <c r="H37" i="2" s="1"/>
  <c r="G36" i="2"/>
  <c r="H36" i="2" s="1"/>
  <c r="H86" i="2"/>
  <c r="G45" i="2"/>
  <c r="H45" i="2" s="1"/>
  <c r="G44" i="2"/>
  <c r="H44" i="2" s="1"/>
  <c r="G43" i="2"/>
  <c r="H43" i="2" s="1"/>
  <c r="G41" i="2"/>
  <c r="H41" i="2" s="1"/>
  <c r="G40" i="2"/>
  <c r="H40" i="2" s="1"/>
  <c r="G39" i="2"/>
  <c r="H39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H87" i="2" l="1"/>
  <c r="E96" i="2"/>
</calcChain>
</file>

<file path=xl/sharedStrings.xml><?xml version="1.0" encoding="utf-8"?>
<sst xmlns="http://schemas.openxmlformats.org/spreadsheetml/2006/main" count="373" uniqueCount="235">
  <si>
    <t>Наименование показателей</t>
  </si>
  <si>
    <t>Код строки</t>
  </si>
  <si>
    <t>Закупки всего</t>
  </si>
  <si>
    <t>В том числе</t>
  </si>
  <si>
    <t>Закупки у единственного поставщика (подрядчика, исполнителя)</t>
  </si>
  <si>
    <t>Электронный аукцион</t>
  </si>
  <si>
    <t>без проведения конкурентных способов определения поставщиков (подрядчиков, исполнителей)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</si>
  <si>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</si>
  <si>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</si>
  <si>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</si>
  <si>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</si>
  <si>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</si>
  <si>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</si>
  <si>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</si>
  <si>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</si>
  <si>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</si>
  <si>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</si>
  <si>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</si>
  <si>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</si>
  <si>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</si>
  <si>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</si>
  <si>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</si>
  <si>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</si>
  <si>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</si>
  <si>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</si>
  <si>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</si>
  <si>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</si>
  <si>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</si>
  <si>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</si>
  <si>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</si>
  <si>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</si>
  <si>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</si>
  <si>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</si>
  <si>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</si>
  <si>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</si>
  <si>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</si>
  <si>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</si>
  <si>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</si>
  <si>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</si>
  <si>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</si>
  <si>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</si>
  <si>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</si>
  <si>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(должность)</t>
  </si>
  <si>
    <t>(Ф.И.О.)</t>
  </si>
  <si>
    <t>(подпись)</t>
  </si>
  <si>
    <t>«____» _________20__ год</t>
  </si>
  <si>
    <t>(номер контактного телефона)</t>
  </si>
  <si>
    <t>(дата составления документа)</t>
  </si>
  <si>
    <t>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</si>
  <si>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</si>
  <si>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3. Стоимостные характеристики способов определения поставщиков (подрядчиков, исполнителей), закупок у единственного поставщика (подрядчика, исполнителя), тысяча рублей</t>
  </si>
  <si>
    <t>открытые (+повторные)</t>
  </si>
  <si>
    <t>открытые с ограниченным участием  (+повторные)</t>
  </si>
  <si>
    <t>открытые двухэтапные  (+повторные)</t>
  </si>
  <si>
    <t>Конкурентные способы определения поставщиков  (подрядчиков, исполнителей)</t>
  </si>
  <si>
    <t>Конкурсы в электронной форме</t>
  </si>
  <si>
    <t>Запрос котировок в электронной форме</t>
  </si>
  <si>
    <t>Запрос предложений в электронной форме</t>
  </si>
  <si>
    <t>_____________________________</t>
  </si>
  <si>
    <t>ФОРМА</t>
  </si>
  <si>
    <t xml:space="preserve">Сведения </t>
  </si>
  <si>
    <t>об эффективности проведенных конкурентных процедур закупок</t>
  </si>
  <si>
    <t>и количестве поданных заявок для участия в них</t>
  </si>
  <si>
    <t>Наименование</t>
  </si>
  <si>
    <t>государственного органа Чувашской Республики, органа управления ТФОМС Чувашской Республики, представляющего отчет</t>
  </si>
  <si>
    <t>Отчетный период</t>
  </si>
  <si>
    <t>(тыс. рублей)</t>
  </si>
  <si>
    <t>№ п/п</t>
  </si>
  <si>
    <t>Предмет закупки</t>
  </si>
  <si>
    <t>Дата закупки</t>
  </si>
  <si>
    <t xml:space="preserve">Способ закупки
(с указанием для СМП, СОНКО) </t>
  </si>
  <si>
    <t>Начальная (максимальная) цена контракта, тыс. руб.</t>
  </si>
  <si>
    <t>Стоимость заключенного контракта, тыс. руб.</t>
  </si>
  <si>
    <t>Бюджетная эффективность</t>
  </si>
  <si>
    <t>Количество заявок, поданных участниками закупки, шт.</t>
  </si>
  <si>
    <t>состоялся/не состоялся</t>
  </si>
  <si>
    <t xml:space="preserve">абсолютная, тыс. руб. </t>
  </si>
  <si>
    <t>1. Сведения об осуществленных закупках товаров, работ, услуг для обеспечения нужд Чувашской Республики</t>
  </si>
  <si>
    <t>(за исключением сведений о проведенных совместных торгах)</t>
  </si>
  <si>
    <t>Итого по разделу 1</t>
  </si>
  <si>
    <t>2. Сведения об осуществленных закупках товаров, работ, услуг для обеспечения нужд Чувашской Республики</t>
  </si>
  <si>
    <t>путем проведения совместных торгов</t>
  </si>
  <si>
    <t>Итого по разделу 2</t>
  </si>
  <si>
    <t>3. Сведения об осуществленных закупках товаров, работ, услуг для обеспечения нужд Чувашской Республики,</t>
  </si>
  <si>
    <t>которые не привели к заключению контракта</t>
  </si>
  <si>
    <t>х</t>
  </si>
  <si>
    <t>Итого по разделу 3</t>
  </si>
  <si>
    <t>относительная, %</t>
  </si>
  <si>
    <t>ВСЕГО:</t>
  </si>
  <si>
    <t>об определении поставщиков (подрядчиков, исполнителей)</t>
  </si>
  <si>
    <t>Должностное лицо, ответственное за предоставлении отчета</t>
  </si>
  <si>
    <t>1.17.</t>
  </si>
  <si>
    <t>2.4.</t>
  </si>
  <si>
    <t>Количество заключенных контрактов и договоров</t>
  </si>
  <si>
    <t>Внесено изменений в контракты, договоры</t>
  </si>
  <si>
    <t xml:space="preserve"> Расторгнуто контрактов</t>
  </si>
  <si>
    <t>Общее количество поданных заявок</t>
  </si>
  <si>
    <t>Из строки 2.1. - не допущено заявок к участию в определении поставщиков (подрядчиков, исполнителей)</t>
  </si>
  <si>
    <t xml:space="preserve"> Количество обжалований по осуществлению закупок</t>
  </si>
  <si>
    <t>Суммарная начальная цена завершенных закупочных процедур</t>
  </si>
  <si>
    <t>Общая стоимость заключенных контрактов и договоров</t>
  </si>
  <si>
    <t>Сумма изменения стоимости заключенных контрактов</t>
  </si>
  <si>
    <t xml:space="preserve"> Общая стоимость расторгнутых контрактов</t>
  </si>
  <si>
    <t xml:space="preserve"> Из сторки 2.1. количество заявок, поданных для участия субъектами малого предпринимательства, социально ориентированными некоммерческими организациями</t>
  </si>
  <si>
    <t xml:space="preserve">Из строки 1.2. - количество несостоявшихся способов определения поставщиков (подрядчиков, исполнителей), если только 1 заявка признана соответствующей </t>
  </si>
  <si>
    <t>3.17.</t>
  </si>
  <si>
    <t>Форма №1</t>
  </si>
  <si>
    <t xml:space="preserve">Форма № 2 </t>
  </si>
  <si>
    <t>Всего проведено способов определения поставщиков (подрядчиков, исполнителей) и закупок у единственного поставщика (подрядчика, исполнителя)</t>
  </si>
  <si>
    <t xml:space="preserve">Из строки 1.1. - количество несостоявшихся способов определения поставщиков (подрядчиков, исполнителей) </t>
  </si>
  <si>
    <t xml:space="preserve"> Из строки 1.2. - количество несостоявшихся способов определения поставщиков (подрядчиков, исполнителей), если подана только 1 заявка</t>
  </si>
  <si>
    <t>Из строки 1.2. - количество несостоявшихся способов  определения поставщиков (подрядчиков, исполнителей), которые не привели к заключению контрактов</t>
  </si>
  <si>
    <t>Из строки 1.5. - количество несостоявшихся способов  определения поставщиков (подрядчиков, исполнителей), которые не привели к заключению контрактов, если не подано ни одной заявки</t>
  </si>
  <si>
    <t xml:space="preserve">Из строки 1.5. - количество несостоявшихся способов  определения поставщиков (подрядчиков, исполнителей), которые не привели к заключению контрактов, если все поданные заявки отклонены </t>
  </si>
  <si>
    <t>Из строки 1.1.  проведено способов определения поставщиков (подрядчиков, исполнителей) и закупок у единственного поставщика (подрядчика, исполнителя) с субъектами малого предпринимательства, социально ориентированными некоммерческими организациями</t>
  </si>
  <si>
    <t>Всего завершено способов определения поставщиков (подрядчиков, исполнителей) и закупок у единственного поставщика (подрядчика, исполнителя)</t>
  </si>
  <si>
    <t>Всего отменено способов определения поставщиков (подрядчиков, исполнителей) и закупок у единственного поставщика (подрядчика, исполнителя)</t>
  </si>
  <si>
    <t>Суммарная начальная цена контрактов и договоров при объявлении закупочных процедур</t>
  </si>
  <si>
    <r>
      <t xml:space="preserve">Из строки 3.1. - суммарная начальная цена контрактов </t>
    </r>
    <r>
      <rPr>
        <b/>
        <sz val="10"/>
        <color rgb="FF000000"/>
        <rFont val="Times New Roman"/>
        <family val="1"/>
        <charset val="204"/>
      </rPr>
      <t xml:space="preserve">несостоявшихся </t>
    </r>
    <r>
      <rPr>
        <sz val="10"/>
        <color rgb="FF000000"/>
        <rFont val="Times New Roman"/>
        <family val="1"/>
        <charset val="204"/>
      </rPr>
      <t xml:space="preserve">конкурсов, аукционов, запросов котировок, запросов предложений </t>
    </r>
  </si>
  <si>
    <t>Из строки 3.2. - суммарная начальная цена контрактов несостоявшихся конкурсов, аукционов, запросов котировок, запросов предложений, если подана только 1 заявка</t>
  </si>
  <si>
    <t xml:space="preserve">Из строки 3.2. - суммарная начальная цена контрактов несостоявшихся конкурсов, аукционов, запросов котировок, запросов предложений, если только 1 заявка признана соответствующей </t>
  </si>
  <si>
    <t>Из строки 3.2.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</t>
  </si>
  <si>
    <t>Из строки 3.5.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если не подано ни одной заявки</t>
  </si>
  <si>
    <r>
      <t>Из строки 3.5. -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 xml:space="preserve">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если все поданные заявки отклонены </t>
    </r>
  </si>
  <si>
    <t>Суммарная начальная цена контрактов и договоров отмененных закупочных процедур</t>
  </si>
  <si>
    <t>Из строки 1.5. - количество несостоявшихся способов  определения поставщиков (подрядчиков, исполнителей), которые не привели к заключению контрактов, из-за отказа от заключения контракта</t>
  </si>
  <si>
    <t>Закупки малого объема</t>
  </si>
  <si>
    <t>всего</t>
  </si>
  <si>
    <t>в том числе в электорнной форме</t>
  </si>
  <si>
    <t>1.18.</t>
  </si>
  <si>
    <t>1.19.</t>
  </si>
  <si>
    <t>1.20.</t>
  </si>
  <si>
    <t>Из строки 3.5.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из-за отказа от заключения контракта</t>
  </si>
  <si>
    <t>3.18.</t>
  </si>
  <si>
    <t>3.19.</t>
  </si>
  <si>
    <t>3.20.</t>
  </si>
  <si>
    <t>Из строки 1.14. - количество заключенных контрактов по результатам несостоявшихся способов определения поставщиков (подрядчиков, исполнителей), если подана только 1 заявка</t>
  </si>
  <si>
    <t xml:space="preserve">Из строки 1.14. - количество заключенных контрактов по результатам несостоявшихся способов определения поставщиков (подрядчиков, исполнителей), если только 1 заявка признана соответствующей </t>
  </si>
  <si>
    <t>Из строки 1.13.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</si>
  <si>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1.13. - количество заключенных контрактов с субъектами малого предпринимательства, социально ориентированными некоммерческими организациями</t>
  </si>
  <si>
    <t>Из строки 1.13. - количество заключенных контрактов через уполномоченных органов/ уполномоченных учреждений на которых возложены полномочия на определение поставщиков (подрядчиков, исполнителей)</t>
  </si>
  <si>
    <t>Из строки 3.1. Суммарная начальная цена контрактов и договоров по процедурам, проведенным для субъектов малого предпринимательства, социально ориентированных некоммерческих организаций</t>
  </si>
  <si>
    <t>Из строки 3.1. Суммарная начальная цена контрактов и договоров по процедурам, проведенным  уполномоченным орангом\уполномоченным учреждением, на которых возложены полномочия на определение поставщиков (подрядчиков, исполнителей)</t>
  </si>
  <si>
    <t>Из строки 3.14. - общая стоимость заключенных контрактов и договоров по результатам несостоявшихся конкурсов, аукционов, запросов котировок, запросов предложений, если подана только 1 заявка</t>
  </si>
  <si>
    <t xml:space="preserve">Из строки 3.14. - общая стоимость заключенных контрактов и договоров по результатам несостоявшихся конкурсов, аукционов, запросов котировок, запросов предложений, если только 1 заявка признана соответствующей </t>
  </si>
  <si>
    <t>Из строки 3.13. - общая 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</si>
  <si>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3.13. - общая стоимость заключенных контрактов через уполномоченных органов\уполномоченных учреждений на которых возложены полномочия на определение поставщиков (подрядчиков, исполнителей)</t>
  </si>
  <si>
    <t>Из строки 3.13. - общая стоимость заключенных контрактов и договоров по результатам несостоявшихся конкурсов, аукционов, запросов котировок, запросов предложений</t>
  </si>
  <si>
    <t>Из строки 1.1.  проведено способов определения поставщиков (подрядчиков, исполнителей)  уполномоченым органом/уполномоченным учреждением на которых возложены полномочия на определение поставщиков (подрядчиков, исполнителей)</t>
  </si>
  <si>
    <t>для обеспечения нужд Чувашской Республики и муниципальных нужд</t>
  </si>
  <si>
    <t xml:space="preserve">Наименование  организации: Красноармейский муниципальный округ Чувашской Республики        </t>
  </si>
  <si>
    <t xml:space="preserve">Содержание автомобильных дорог общего пользования местного значения и искусственных сооружений на них, вне границ населенных пунктов в границах Красноармейского района Чувашской Республики в 2022 году, 1 группа  
</t>
  </si>
  <si>
    <t xml:space="preserve">Содержание автомобильных дорог общего пользования местного значения и искусственных сооружений на них, вне границ населенных пунктов в границах Красноармейского района Чувашской Республики в 2022 году, 2 группа  
</t>
  </si>
  <si>
    <t>ЭА, СМП</t>
  </si>
  <si>
    <t>состоялся</t>
  </si>
  <si>
    <t xml:space="preserve">Содержание автомобильных дорог общего пользования местного значения и искусственных сооружений на них, вне границ населенных пунктов в границах Красноармейского района Чувашской Республики в 2022 году, 3 группа  
</t>
  </si>
  <si>
    <t xml:space="preserve">Содержание автомобильных дорог общего пользования местного значения и искусственных сооружений на них, вне границ населенных пунктов в границах Красноармейского района Чувашской Республики в 2022 году, 4 группа  
</t>
  </si>
  <si>
    <t xml:space="preserve">Содержание автомобильных дорог общего пользования местного значения и искусственных сооружений на них, вне границ населенных пунктов в границах Красноармейского района Чувашской Республики в 2022 году, 5 группа  
</t>
  </si>
  <si>
    <t>не состоялся</t>
  </si>
  <si>
    <t xml:space="preserve">Благоустройство детского парка вблизи дома №15 по пер. Дачный и рядом с домом №65/2 по ул. Ленина с. Красноармейское Красноармейского района Чувашской Республики </t>
  </si>
  <si>
    <t>состолся</t>
  </si>
  <si>
    <t>Приобретение жилого помещения для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помещения,2 квартира</t>
  </si>
  <si>
    <t>Ремонт сети водоснабжения в д. Задние Карыки Красноармейского сельского поселения Красноармейского муниципального округа Чувашской Республики</t>
  </si>
  <si>
    <t>Ремонт пожарного водоема в д. Васнары Красноармейского сельского поселения Красноармейского муниципального округа Чувашской Республики</t>
  </si>
  <si>
    <t>ЭА</t>
  </si>
  <si>
    <t>Ремонт участка автомобильной дороги по ул. Новая д. Чадукасы от дома № 1 до дома № 9</t>
  </si>
  <si>
    <t>Ремонт автомобильной дороги по ул. Заовражная от д. № 48 до д. №26 д. Янгасы</t>
  </si>
  <si>
    <t>Ремонт участка автомобильной дороги "ЦККс" - Шивбоси ресайклером, уч. км3+320 по км3+770</t>
  </si>
  <si>
    <t>Нанесение горизонтальной дорожной разметки автомобильных дорог общего пользования местного значения</t>
  </si>
  <si>
    <t>Ремонт участка автомобильной дороги по ул. Лесная в д. Пикшики протяженностью 0,26км.</t>
  </si>
  <si>
    <t>Ремонт участка автомобильной дороги по ул. Ленина и Советская д. Байсубино Убеевского сельского поселения Красноармейского муниципального округа Чувашской Республики</t>
  </si>
  <si>
    <t>Ремонт участка автомобильной дороги по ул.Союзная в д. Верхние Кожары Убеевского сельского поселения Красноармейского муниципального округа Чувашской Республики</t>
  </si>
  <si>
    <t>Ремонт участка автомобильной дороги по ул. Гагарина от дома №14 до пересечения с ул. Ленина в с. Именево</t>
  </si>
  <si>
    <t xml:space="preserve">Ремонт участков автодороги по ул. Луговая от д.№ 9 до д.№ ул. Лесная д.Бурундуки </t>
  </si>
  <si>
    <t>Ремонт системы водозабора и водоснабжения д. Нимичкасы Алманчинского сельского поселения Красноармейского муниципального округа Чувашской Республики</t>
  </si>
  <si>
    <t xml:space="preserve">Ремонт участка автомобильной дороги по ул. Гагарина от д.№ 31 до д. № в д. Дубовка </t>
  </si>
  <si>
    <t>Ремонт системы водоснабжения и замена водонапорного резервуара в д. Чиганары Красноармейского сельского поселения Красноармейского муниципального округа Чувашской Республики</t>
  </si>
  <si>
    <t xml:space="preserve">Ремонт участков дороги по ул. Лесная от дома № 1 до дома № 6 продолжение по ул.Озерная до дома №1 в д. Кюльхири </t>
  </si>
  <si>
    <t>Ремонт системы холодного водоснабжения в д. Тузи-Чурино Алманчинского сельского поселения Красноармейского муниципального округа Чувашской Республики</t>
  </si>
  <si>
    <t>Благоустройство территории МБОУ "Траковская СОШ" Красноармейского района Чувашской Республики ,с .Красноармейское, ул. Ленина д.39</t>
  </si>
  <si>
    <t>ЭА, субподряд 30%</t>
  </si>
  <si>
    <t>Поставка учебного оборудования (цифровые лаборатории, робототехника) в целях создания и функционирования центров образования естественно-научной технологической направленностей "Точка роста" в рамках реализации федерального проекта "Современная школа" национального проекта "Образование"</t>
  </si>
  <si>
    <t> 2645,202</t>
  </si>
  <si>
    <t>Поставка многофункциональных устройств (МФУ) в целях создания в Чувашской Республике новых мест а образовательных организациях различных типов для реализации и дополнительных общеразвивающих программ всех направленностей в рамках федерального проекта «Успех каждого ребенка»» национального проекта «Образование»</t>
  </si>
  <si>
    <t>Поставка комплектов лабораторного оборудования "Растения и их среда обитания" в целях создания в Чувашской Республике новых мест в образовательных организациях различных типов для реализации и дополнительных общеразвивающих программ всех направленностей в рамках федерального проекта «Успех каждого ребенка»» национального проекта «Образование»</t>
  </si>
  <si>
    <t>Поставка стола ученического в целях создания в Чувашской Республике новых мест в образовательных организациях различных типов для реализации и дополнительных общеразвивающих программ всех направленностей в рамках федерального проекта «Успех каждого ребенка»» национального проекта «Образование»</t>
  </si>
  <si>
    <t>Текущий ремонт Вотланского дома досуга МБУК "Центр развития культуры и библиотечного дела" Красноармейского муниципального округа</t>
  </si>
  <si>
    <t>Текущий ремонт Чадукасинского центра досуга МБУК "Центр развития культуры и библиотечного дела" Красноармейского муниципального округа</t>
  </si>
  <si>
    <t xml:space="preserve">Красноармейский муниципальный округ Чувашской Республики        </t>
  </si>
  <si>
    <t>Текущий ремонт Байсубинского дома досуга МБУК "Центр развития культуры и библиотечного дела" Красноармейского муниципального округа</t>
  </si>
  <si>
    <t>199, 959</t>
  </si>
  <si>
    <t>Заведующий сектором организации и проведения закупок</t>
  </si>
  <si>
    <t>Степанова М.А.</t>
  </si>
  <si>
    <t>8(83530)2-14-78</t>
  </si>
  <si>
    <r>
      <t>Регламентирование закупок по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44-ФЗ</t>
    </r>
    <r>
      <rPr>
        <u/>
        <sz val="10"/>
        <color rgb="FF000000"/>
        <rFont val="Times New Roman"/>
        <family val="1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данные за период:  2 квартал 2022 года </t>
    </r>
  </si>
  <si>
    <t>2 квартал 2022 года</t>
  </si>
  <si>
    <t>Ремонт участка дороги улично-дорожной сети до ул. Молкачкасы д. Ыхракасы пикшикского сельского поселения Красноармейского муниципального округа Чувашской Республики</t>
  </si>
  <si>
    <t>Ремонт участка автомобильной дороги по ул. Кацова д.Новые Игити</t>
  </si>
  <si>
    <t>Благоустройство дворовой территории д.61/1, 61, 63, 65/1, 65/2 ул. Ленина с. Красноармейское Красноармейского района Чувашской Республики</t>
  </si>
  <si>
    <t>Ремонт участков автодороги по ул. Школьная от д.№3 до перекрестка ул.Советская, от д.№28 до д. №33 по ул. Советская д. Вурманкас-Чурино</t>
  </si>
  <si>
    <t>Ремонт водопроводной сети и ремонт водозаборного узла в д. Полайкасы по ул. Молодежная Чадукасинского сельского поселения Красноармейского муниципального округа Чувашской Республики</t>
  </si>
  <si>
    <t>Ремонт водопроводной сети в д. Арзюнакасы Чадукасинского сельского поселения Красноармейского муниципального округа Чувашской Республики</t>
  </si>
  <si>
    <t>Ремонт дворовых территорий многоквартирных домов 84 и 78 по ул. Ленина с. Красноармейское</t>
  </si>
  <si>
    <t>Оказание услуг по разработке документации межевания земельных участков и изготовление технических планов объектов недвижимости Красноармейского муниципального округа Чувашской Республики</t>
  </si>
  <si>
    <t>Ремонт участков автомобильной дороги "Цивильск - Красноармейское - Кюль-Сирма" - Шивбоси, км15+065 - км15+465, км16+045 - км16+375, км16+915 - км17+335</t>
  </si>
  <si>
    <t>Определение оценки рыночной стоимости объектов недвижимости и земельных участков Красноармейского муниципального округа Чувашской Республики</t>
  </si>
  <si>
    <t>Приобретение жилого помещения для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помещения,4 квартира</t>
  </si>
  <si>
    <t>Приобретение жилого помещения для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помещения,3 квартира</t>
  </si>
  <si>
    <t>Ремонт участка автомобильной дороги по ул. Первомайская деревни Малые Челлы Яншихово-Челлинского сельского поселения Красноармейского муниципального округа Чувашской Республики</t>
  </si>
  <si>
    <t>Оказание услуг по сбору твердых коммунальных отходов с погрузкой из контейнеров на территории с. Красноармейское</t>
  </si>
  <si>
    <t>Оказание услуг по уборке твердых коммунальных отходов из мусорных урн на территории с. Красноармейское</t>
  </si>
  <si>
    <t>Капитальный ремонт водонапорных башен в д. Тватпюрть, д. Кошки, д. Голов Красноармейского района Чувашской Республики</t>
  </si>
  <si>
    <t>Капитальный ремонт водозаборного узла системы водоснабжения д. Яманаки Исаковского сельского поселения Красноармейского района Чувашской Республики</t>
  </si>
  <si>
    <t>Капитальный ремонт водозаборного узла системы водоснабжения д. Шупоси Красноармейского района Чувашской Республики</t>
  </si>
  <si>
    <t>Капитальный ремонт водозаборного узла системы водоснабжения д. Сирикли Исаковского сельского поселения Красноармейского района Чувашской Республики</t>
  </si>
  <si>
    <t>Выкорчевка кустов, мелколесья и пней на участках полосы отвода автодороги ОПМЗ "Чебоксары - Сурское" - Караево - Красноармейское, км0+000 - км2+800, км7+200 - км8+300</t>
  </si>
  <si>
    <t>Ремонт участков автомобильной дороги "Чебоксары-Сурское» -Караево -Красноармейское" км12+197-км12+277, км12+371-км12+411, км12+463-км12+503, км12+551-км12+631</t>
  </si>
  <si>
    <t>Ремонт участка автомобильной дороги "Чебоксары-Сурское"-Анаткасы км0+592 - км0+772</t>
  </si>
  <si>
    <t>Ремонт участка автомобильной дороги по ул. Гагарина д. Дубовка Красноармейского муниципального округа Чувашской Республики</t>
  </si>
  <si>
    <t>Ремонт водопроводной сети в д. Яманаки по ул. Советская Красноармейского муниципального округа Чувашской Республики</t>
  </si>
  <si>
    <t>Устройство пожарного водоема в д. Оба-Сирма Красноармейского муниципального округа Чувашской Республики</t>
  </si>
  <si>
    <t>Благоустройство территории: Чувашская Республика, с. Красноармейское, пер. Солнечный</t>
  </si>
  <si>
    <t>Разработка генерального плана Красноармейского муниципального округа Чувашской Республики</t>
  </si>
  <si>
    <t>Ремонт участка дороги улично-дорожной сети в д. Сесмеры Красноармейского муниципального округа Чувашской Республики</t>
  </si>
  <si>
    <t>Выкорчевка кустов, мелколесья и пней на участках полосы отвода автодороги ОПМЗ "Цивильск - Красноармейское - Кюль-Сирма" - Шивбоси, км11+850 - км13+150 и(1,3км)</t>
  </si>
  <si>
    <t>Ремонт грунтовой дороги по ул. Гагарина д. Анаткасы Красноармейского муниципального округа Чувашской Республики</t>
  </si>
  <si>
    <t>Ремонт автомобильной дороги от д. №2 до д. №32 по ул. Заречная д. Васнары Красноармейского муниципального округа Чувашской Республики</t>
  </si>
  <si>
    <t>Ремонт участков автомобильной дороги в д. Досаево по ул. Советская от д. №10 протяженностью 0,310 км; ул. Чувашия протяженностью 0,760 км</t>
  </si>
  <si>
    <t>Благоустройство территории МБДОУ Детский Сад "Сеспель" по адресу: Чувашская Республика, Красноармейский район, село Красноармейское, улица Г.Степанова, 26</t>
  </si>
  <si>
    <t>Замена системы пожарной сигнализации здания МБОУ «Траковская СОШ» (в целях капитального ремонта)</t>
  </si>
  <si>
    <t>Замена систем видеонаблюдения здания МБОУ «Траковская СОШ» (в целях капитального ремонта)</t>
  </si>
  <si>
    <t>расторгнут по соглашению сторон</t>
  </si>
  <si>
    <t>Поставка ноутбуков в целях создания и функционирования центров образования естественно-научной и технологической направленностей «Точка роста» в рамках реализации федерального проекта «Современная школа» национального проекта «Образование»</t>
  </si>
  <si>
    <t>Ремонт Убеевского центра досуга МБУК "Центр развития культуры и библиотечного дела"Красноармейского муниципального округа</t>
  </si>
  <si>
    <t xml:space="preserve">0 заявок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</si>
</sst>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0" fontId="0" fillId="0" borderId="0" xfId="0" applyNumberForma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0" fillId="0" borderId="14" xfId="0" applyBorder="1"/>
    <xf numFmtId="0" fontId="0" fillId="0" borderId="0" xfId="0" applyAlignment="1">
      <alignment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4" borderId="3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2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vertical="top" wrapText="1"/>
    </xf>
    <xf numFmtId="0" fontId="1" fillId="8" borderId="16" xfId="0" applyFont="1" applyFill="1" applyBorder="1" applyAlignment="1">
      <alignment horizont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7" fillId="0" borderId="30" xfId="0" applyFont="1" applyBorder="1" applyAlignment="1">
      <alignment wrapText="1"/>
    </xf>
    <xf numFmtId="0" fontId="1" fillId="4" borderId="32" xfId="0" applyFont="1" applyFill="1" applyBorder="1" applyAlignment="1">
      <alignment vertical="top" wrapText="1"/>
    </xf>
    <xf numFmtId="16" fontId="1" fillId="4" borderId="33" xfId="0" applyNumberFormat="1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wrapText="1"/>
    </xf>
    <xf numFmtId="0" fontId="1" fillId="9" borderId="30" xfId="0" applyFont="1" applyFill="1" applyBorder="1" applyAlignment="1">
      <alignment vertical="top" wrapText="1"/>
    </xf>
    <xf numFmtId="0" fontId="1" fillId="9" borderId="28" xfId="0" applyFont="1" applyFill="1" applyBorder="1" applyAlignment="1">
      <alignment horizont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2" fillId="9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8" borderId="34" xfId="0" applyFont="1" applyFill="1" applyBorder="1" applyAlignment="1">
      <alignment vertical="top" wrapText="1"/>
    </xf>
    <xf numFmtId="0" fontId="1" fillId="8" borderId="33" xfId="0" applyFont="1" applyFill="1" applyBorder="1" applyAlignment="1">
      <alignment horizontal="center" wrapText="1"/>
    </xf>
    <xf numFmtId="0" fontId="1" fillId="8" borderId="33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31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center" wrapText="1"/>
    </xf>
    <xf numFmtId="0" fontId="1" fillId="9" borderId="38" xfId="0" applyFont="1" applyFill="1" applyBorder="1" applyAlignment="1">
      <alignment vertical="top" wrapText="1"/>
    </xf>
    <xf numFmtId="0" fontId="1" fillId="9" borderId="38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vertical="top" wrapText="1"/>
    </xf>
    <xf numFmtId="0" fontId="1" fillId="6" borderId="28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top" wrapText="1"/>
    </xf>
    <xf numFmtId="0" fontId="1" fillId="9" borderId="31" xfId="0" applyFont="1" applyFill="1" applyBorder="1" applyAlignment="1">
      <alignment horizont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top" wrapText="1"/>
    </xf>
    <xf numFmtId="0" fontId="1" fillId="9" borderId="40" xfId="0" applyFont="1" applyFill="1" applyBorder="1" applyAlignment="1">
      <alignment vertical="top" wrapText="1"/>
    </xf>
    <xf numFmtId="0" fontId="1" fillId="9" borderId="37" xfId="0" applyFont="1" applyFill="1" applyBorder="1" applyAlignment="1">
      <alignment horizontal="center" wrapText="1"/>
    </xf>
    <xf numFmtId="0" fontId="2" fillId="9" borderId="3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wrapText="1"/>
    </xf>
    <xf numFmtId="0" fontId="1" fillId="10" borderId="28" xfId="0" applyFont="1" applyFill="1" applyBorder="1" applyAlignment="1">
      <alignment vertical="top" wrapText="1"/>
    </xf>
    <xf numFmtId="0" fontId="1" fillId="10" borderId="28" xfId="0" applyFont="1" applyFill="1" applyBorder="1" applyAlignment="1">
      <alignment horizontal="center" wrapText="1"/>
    </xf>
    <xf numFmtId="0" fontId="1" fillId="10" borderId="28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1" fillId="10" borderId="30" xfId="0" applyFont="1" applyFill="1" applyBorder="1" applyAlignment="1">
      <alignment vertical="top" wrapText="1"/>
    </xf>
    <xf numFmtId="0" fontId="1" fillId="10" borderId="33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top" wrapText="1"/>
    </xf>
    <xf numFmtId="0" fontId="1" fillId="10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center" vertical="center"/>
    </xf>
    <xf numFmtId="14" fontId="0" fillId="0" borderId="14" xfId="0" applyNumberFormat="1" applyBorder="1"/>
    <xf numFmtId="0" fontId="12" fillId="0" borderId="14" xfId="0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2" fontId="12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36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0" fontId="1" fillId="7" borderId="3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wrapText="1"/>
    </xf>
    <xf numFmtId="0" fontId="12" fillId="0" borderId="21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67"/>
  <sheetViews>
    <sheetView showGridLines="0" tabSelected="1" zoomScaleNormal="100" workbookViewId="0">
      <selection activeCell="D55" sqref="D55"/>
    </sheetView>
  </sheetViews>
  <sheetFormatPr defaultRowHeight="15" x14ac:dyDescent="0.25"/>
  <cols>
    <col min="1" max="1" width="4.42578125" style="1" customWidth="1"/>
    <col min="2" max="2" width="45.140625" style="1" customWidth="1"/>
    <col min="3" max="3" width="7.7109375" style="1" customWidth="1"/>
    <col min="4" max="4" width="11.85546875" style="1" customWidth="1"/>
    <col min="5" max="5" width="11.5703125" style="1" customWidth="1"/>
    <col min="6" max="8" width="11.85546875" style="1" customWidth="1"/>
    <col min="9" max="9" width="12.7109375" style="1" customWidth="1"/>
    <col min="10" max="10" width="13.7109375" style="1" customWidth="1"/>
    <col min="11" max="11" width="14.140625" style="1" customWidth="1"/>
    <col min="12" max="12" width="11.85546875" style="1" customWidth="1"/>
    <col min="13" max="13" width="16" style="1" customWidth="1"/>
    <col min="14" max="16384" width="9.140625" style="1"/>
  </cols>
  <sheetData>
    <row r="1" spans="1:19" x14ac:dyDescent="0.25">
      <c r="A1" s="25"/>
      <c r="B1" s="133" t="s">
        <v>106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9" ht="29.25" customHeight="1" x14ac:dyDescent="0.25">
      <c r="A2" s="25"/>
      <c r="B2" s="135" t="s">
        <v>60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9" x14ac:dyDescent="0.25">
      <c r="A3" s="25"/>
      <c r="B3" s="135" t="s">
        <v>89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9" s="11" customFormat="1" x14ac:dyDescent="0.25">
      <c r="A4" s="25"/>
      <c r="B4" s="130" t="s">
        <v>149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9" ht="18.75" customHeight="1" x14ac:dyDescent="0.25">
      <c r="A5" s="25"/>
      <c r="B5" s="136" t="s">
        <v>194</v>
      </c>
      <c r="C5" s="136"/>
      <c r="D5" s="136"/>
      <c r="E5" s="136"/>
      <c r="F5" s="136"/>
      <c r="G5" s="26"/>
      <c r="H5" s="26"/>
      <c r="I5" s="26"/>
      <c r="J5" s="26"/>
      <c r="K5" s="26"/>
      <c r="L5" s="26"/>
      <c r="M5" s="26"/>
    </row>
    <row r="6" spans="1:19" ht="27" customHeight="1" x14ac:dyDescent="0.25">
      <c r="A6" s="25"/>
      <c r="B6" s="136" t="s">
        <v>150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9" ht="23.25" customHeight="1" thickBot="1" x14ac:dyDescent="0.3">
      <c r="A7" s="2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S7" s="5"/>
    </row>
    <row r="8" spans="1:19" ht="15.75" thickBot="1" x14ac:dyDescent="0.3">
      <c r="A8" s="27"/>
      <c r="B8" s="151" t="s">
        <v>0</v>
      </c>
      <c r="C8" s="151" t="s">
        <v>1</v>
      </c>
      <c r="D8" s="151" t="s">
        <v>2</v>
      </c>
      <c r="E8" s="143" t="s">
        <v>3</v>
      </c>
      <c r="F8" s="144"/>
      <c r="G8" s="144"/>
      <c r="H8" s="144"/>
      <c r="I8" s="144"/>
      <c r="J8" s="144"/>
      <c r="K8" s="144"/>
      <c r="L8" s="144"/>
      <c r="M8" s="156"/>
      <c r="S8" s="5"/>
    </row>
    <row r="9" spans="1:19" ht="31.5" customHeight="1" x14ac:dyDescent="0.25">
      <c r="A9" s="27"/>
      <c r="B9" s="152"/>
      <c r="C9" s="152"/>
      <c r="D9" s="152"/>
      <c r="E9" s="137" t="s">
        <v>54</v>
      </c>
      <c r="F9" s="138"/>
      <c r="G9" s="138"/>
      <c r="H9" s="138"/>
      <c r="I9" s="138"/>
      <c r="J9" s="139"/>
      <c r="K9" s="137" t="s">
        <v>4</v>
      </c>
      <c r="L9" s="138"/>
      <c r="M9" s="139"/>
    </row>
    <row r="10" spans="1:19" ht="15.75" thickBot="1" x14ac:dyDescent="0.3">
      <c r="A10" s="27"/>
      <c r="B10" s="152"/>
      <c r="C10" s="152"/>
      <c r="D10" s="152"/>
      <c r="E10" s="140"/>
      <c r="F10" s="141"/>
      <c r="G10" s="141"/>
      <c r="H10" s="141"/>
      <c r="I10" s="141"/>
      <c r="J10" s="142"/>
      <c r="K10" s="140"/>
      <c r="L10" s="154"/>
      <c r="M10" s="155"/>
      <c r="S10" s="5"/>
    </row>
    <row r="11" spans="1:19" ht="26.25" customHeight="1" thickBot="1" x14ac:dyDescent="0.3">
      <c r="A11" s="27"/>
      <c r="B11" s="152"/>
      <c r="C11" s="152"/>
      <c r="D11" s="152"/>
      <c r="E11" s="143" t="s">
        <v>55</v>
      </c>
      <c r="F11" s="144"/>
      <c r="G11" s="144"/>
      <c r="H11" s="151" t="s">
        <v>5</v>
      </c>
      <c r="I11" s="151" t="s">
        <v>56</v>
      </c>
      <c r="J11" s="151" t="s">
        <v>57</v>
      </c>
      <c r="K11" s="137" t="s">
        <v>6</v>
      </c>
      <c r="L11" s="160" t="s">
        <v>126</v>
      </c>
      <c r="M11" s="161"/>
      <c r="S11" s="5"/>
    </row>
    <row r="12" spans="1:19" ht="48" customHeight="1" x14ac:dyDescent="0.25">
      <c r="A12" s="27"/>
      <c r="B12" s="152"/>
      <c r="C12" s="152"/>
      <c r="D12" s="152"/>
      <c r="E12" s="158" t="s">
        <v>51</v>
      </c>
      <c r="F12" s="158" t="s">
        <v>52</v>
      </c>
      <c r="G12" s="158" t="s">
        <v>53</v>
      </c>
      <c r="H12" s="152"/>
      <c r="I12" s="152"/>
      <c r="J12" s="152"/>
      <c r="K12" s="157"/>
      <c r="L12" s="162" t="s">
        <v>127</v>
      </c>
      <c r="M12" s="162" t="s">
        <v>128</v>
      </c>
    </row>
    <row r="13" spans="1:19" ht="21" customHeight="1" thickBot="1" x14ac:dyDescent="0.3">
      <c r="A13" s="27"/>
      <c r="B13" s="153"/>
      <c r="C13" s="153"/>
      <c r="D13" s="153"/>
      <c r="E13" s="159"/>
      <c r="F13" s="159"/>
      <c r="G13" s="159"/>
      <c r="H13" s="153"/>
      <c r="I13" s="153"/>
      <c r="J13" s="153"/>
      <c r="K13" s="140"/>
      <c r="L13" s="163"/>
      <c r="M13" s="163"/>
    </row>
    <row r="14" spans="1:19" ht="15.75" thickBot="1" x14ac:dyDescent="0.3">
      <c r="A14" s="27"/>
      <c r="B14" s="12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  <c r="I14" s="13">
        <v>8</v>
      </c>
      <c r="J14" s="13">
        <v>9</v>
      </c>
      <c r="K14" s="13">
        <v>10</v>
      </c>
      <c r="L14" s="13">
        <v>11</v>
      </c>
      <c r="M14" s="13">
        <v>12</v>
      </c>
    </row>
    <row r="15" spans="1:19" ht="19.5" customHeight="1" thickBot="1" x14ac:dyDescent="0.3">
      <c r="A15" s="27"/>
      <c r="B15" s="145" t="s">
        <v>48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7"/>
    </row>
    <row r="16" spans="1:19" ht="41.25" customHeight="1" thickBot="1" x14ac:dyDescent="0.3">
      <c r="A16" s="27"/>
      <c r="B16" s="36" t="s">
        <v>108</v>
      </c>
      <c r="C16" s="37" t="s">
        <v>7</v>
      </c>
      <c r="D16" s="38">
        <f t="shared" ref="D16:D21" si="0">SUM(E16:M16)</f>
        <v>433</v>
      </c>
      <c r="E16" s="38"/>
      <c r="F16" s="38"/>
      <c r="G16" s="38"/>
      <c r="H16" s="38">
        <v>71</v>
      </c>
      <c r="I16" s="38"/>
      <c r="J16" s="38"/>
      <c r="K16" s="38">
        <v>168</v>
      </c>
      <c r="L16" s="39">
        <v>168</v>
      </c>
      <c r="M16" s="39">
        <v>26</v>
      </c>
    </row>
    <row r="17" spans="1:17" ht="39" thickBot="1" x14ac:dyDescent="0.3">
      <c r="A17" s="41"/>
      <c r="B17" s="42" t="s">
        <v>109</v>
      </c>
      <c r="C17" s="43" t="s">
        <v>8</v>
      </c>
      <c r="D17" s="44">
        <f t="shared" si="0"/>
        <v>32</v>
      </c>
      <c r="E17" s="44"/>
      <c r="F17" s="44"/>
      <c r="G17" s="44"/>
      <c r="H17" s="44">
        <f>H18+H20+H33</f>
        <v>32</v>
      </c>
      <c r="I17" s="44"/>
      <c r="J17" s="44"/>
      <c r="K17" s="44"/>
      <c r="L17" s="44"/>
      <c r="M17" s="45"/>
    </row>
    <row r="18" spans="1:17" ht="39" thickBot="1" x14ac:dyDescent="0.3">
      <c r="A18" s="27"/>
      <c r="B18" s="18" t="s">
        <v>110</v>
      </c>
      <c r="C18" s="19" t="s">
        <v>9</v>
      </c>
      <c r="D18" s="20">
        <f t="shared" si="0"/>
        <v>27</v>
      </c>
      <c r="E18" s="20"/>
      <c r="F18" s="20"/>
      <c r="G18" s="20"/>
      <c r="H18" s="20">
        <v>27</v>
      </c>
      <c r="I18" s="20"/>
      <c r="J18" s="20"/>
      <c r="K18" s="20"/>
      <c r="L18" s="20"/>
      <c r="M18" s="20"/>
    </row>
    <row r="19" spans="1:17" ht="51.75" thickBot="1" x14ac:dyDescent="0.3">
      <c r="A19" s="27"/>
      <c r="B19" s="18" t="s">
        <v>104</v>
      </c>
      <c r="C19" s="19" t="s">
        <v>10</v>
      </c>
      <c r="D19" s="20">
        <f t="shared" si="0"/>
        <v>27</v>
      </c>
      <c r="E19" s="20"/>
      <c r="F19" s="20"/>
      <c r="G19" s="20"/>
      <c r="H19" s="20">
        <v>27</v>
      </c>
      <c r="I19" s="20"/>
      <c r="J19" s="20"/>
      <c r="K19" s="20"/>
      <c r="L19" s="20"/>
      <c r="M19" s="20"/>
      <c r="Q19" s="14"/>
    </row>
    <row r="20" spans="1:17" ht="51.75" thickBot="1" x14ac:dyDescent="0.3">
      <c r="A20" s="27"/>
      <c r="B20" s="18" t="s">
        <v>111</v>
      </c>
      <c r="C20" s="19" t="s">
        <v>11</v>
      </c>
      <c r="D20" s="20">
        <f t="shared" si="0"/>
        <v>3</v>
      </c>
      <c r="E20" s="20"/>
      <c r="F20" s="20"/>
      <c r="G20" s="20"/>
      <c r="H20" s="20">
        <v>3</v>
      </c>
      <c r="I20" s="20"/>
      <c r="J20" s="20"/>
      <c r="K20" s="20"/>
      <c r="L20" s="20"/>
      <c r="M20" s="20"/>
    </row>
    <row r="21" spans="1:17" ht="51.75" thickBot="1" x14ac:dyDescent="0.3">
      <c r="A21" s="27"/>
      <c r="B21" s="21" t="s">
        <v>112</v>
      </c>
      <c r="C21" s="33" t="s">
        <v>12</v>
      </c>
      <c r="D21" s="34">
        <f t="shared" si="0"/>
        <v>3</v>
      </c>
      <c r="E21" s="34"/>
      <c r="F21" s="34"/>
      <c r="G21" s="34"/>
      <c r="H21" s="34">
        <v>3</v>
      </c>
      <c r="I21" s="34"/>
      <c r="J21" s="34"/>
      <c r="K21" s="34"/>
      <c r="L21" s="34"/>
      <c r="M21" s="34"/>
    </row>
    <row r="22" spans="1:17" ht="51.75" thickBot="1" x14ac:dyDescent="0.3">
      <c r="A22" s="27"/>
      <c r="B22" s="47" t="s">
        <v>113</v>
      </c>
      <c r="C22" s="70" t="s">
        <v>13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7" s="69" customFormat="1" ht="51.75" thickBot="1" x14ac:dyDescent="0.3">
      <c r="A23" s="27"/>
      <c r="B23" s="75" t="s">
        <v>125</v>
      </c>
      <c r="C23" s="76" t="s">
        <v>14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spans="1:17" s="63" customFormat="1" ht="65.25" customHeight="1" thickBot="1" x14ac:dyDescent="0.3">
      <c r="A24" s="62"/>
      <c r="B24" s="72" t="s">
        <v>114</v>
      </c>
      <c r="C24" s="71" t="s">
        <v>15</v>
      </c>
      <c r="D24" s="73">
        <f>SUM(E24:M24)</f>
        <v>70</v>
      </c>
      <c r="E24" s="74"/>
      <c r="F24" s="74"/>
      <c r="G24" s="74"/>
      <c r="H24" s="74">
        <v>70</v>
      </c>
      <c r="I24" s="74"/>
      <c r="J24" s="74"/>
      <c r="K24" s="74"/>
      <c r="L24" s="74"/>
      <c r="M24" s="74"/>
    </row>
    <row r="25" spans="1:17" s="91" customFormat="1" ht="79.5" customHeight="1" thickBot="1" x14ac:dyDescent="0.3">
      <c r="A25" s="87"/>
      <c r="B25" s="88" t="s">
        <v>148</v>
      </c>
      <c r="C25" s="89" t="s">
        <v>16</v>
      </c>
      <c r="D25" s="90">
        <f>SUM(E25:M25)</f>
        <v>71</v>
      </c>
      <c r="E25" s="90"/>
      <c r="F25" s="90"/>
      <c r="G25" s="90"/>
      <c r="H25" s="90">
        <v>71</v>
      </c>
      <c r="I25" s="90"/>
      <c r="J25" s="90"/>
      <c r="K25" s="90"/>
      <c r="L25" s="90"/>
      <c r="M25" s="90"/>
    </row>
    <row r="26" spans="1:17" ht="42.75" customHeight="1" thickBot="1" x14ac:dyDescent="0.3">
      <c r="A26" s="27"/>
      <c r="B26" s="22" t="s">
        <v>115</v>
      </c>
      <c r="C26" s="24" t="s">
        <v>17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7" ht="42" customHeight="1" thickBot="1" x14ac:dyDescent="0.3">
      <c r="A27" s="27"/>
      <c r="B27" s="22" t="s">
        <v>116</v>
      </c>
      <c r="C27" s="24" t="s">
        <v>18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7" ht="25.5" customHeight="1" thickBot="1" x14ac:dyDescent="0.3">
      <c r="A28" s="27"/>
      <c r="B28" s="59" t="s">
        <v>93</v>
      </c>
      <c r="C28" s="60" t="s">
        <v>19</v>
      </c>
      <c r="D28" s="61">
        <f>H28+K28</f>
        <v>234</v>
      </c>
      <c r="E28" s="61"/>
      <c r="F28" s="61"/>
      <c r="G28" s="61"/>
      <c r="H28" s="61">
        <v>66</v>
      </c>
      <c r="I28" s="61"/>
      <c r="J28" s="61"/>
      <c r="K28" s="61">
        <v>168</v>
      </c>
      <c r="L28" s="61">
        <v>168</v>
      </c>
      <c r="M28" s="61">
        <v>26</v>
      </c>
    </row>
    <row r="29" spans="1:17" ht="39.75" customHeight="1" thickBot="1" x14ac:dyDescent="0.3">
      <c r="A29" s="27"/>
      <c r="B29" s="15" t="s">
        <v>138</v>
      </c>
      <c r="C29" s="16" t="s">
        <v>20</v>
      </c>
      <c r="D29" s="17">
        <f>SUM(E29:M29)</f>
        <v>27</v>
      </c>
      <c r="E29" s="17"/>
      <c r="F29" s="17"/>
      <c r="G29" s="17"/>
      <c r="H29" s="17">
        <v>27</v>
      </c>
      <c r="I29" s="17"/>
      <c r="J29" s="17"/>
      <c r="K29" s="17"/>
      <c r="L29" s="17"/>
      <c r="M29" s="17"/>
    </row>
    <row r="30" spans="1:17" ht="51.75" thickBot="1" x14ac:dyDescent="0.3">
      <c r="A30" s="27"/>
      <c r="B30" s="18" t="s">
        <v>136</v>
      </c>
      <c r="C30" s="19" t="s">
        <v>21</v>
      </c>
      <c r="D30" s="20">
        <f>SUM(E30:M30)</f>
        <v>27</v>
      </c>
      <c r="E30" s="20"/>
      <c r="F30" s="20"/>
      <c r="G30" s="20"/>
      <c r="H30" s="20">
        <v>27</v>
      </c>
      <c r="I30" s="20"/>
      <c r="J30" s="20"/>
      <c r="K30" s="28"/>
      <c r="L30" s="28"/>
      <c r="M30" s="28"/>
    </row>
    <row r="31" spans="1:17" ht="54.75" customHeight="1" thickBot="1" x14ac:dyDescent="0.3">
      <c r="A31" s="27"/>
      <c r="B31" s="18" t="s">
        <v>137</v>
      </c>
      <c r="C31" s="19" t="s">
        <v>22</v>
      </c>
      <c r="D31" s="20">
        <f>SUM(E31:M31)</f>
        <v>27</v>
      </c>
      <c r="E31" s="20"/>
      <c r="F31" s="20"/>
      <c r="G31" s="20"/>
      <c r="H31" s="20">
        <v>27</v>
      </c>
      <c r="I31" s="20"/>
      <c r="J31" s="20"/>
      <c r="K31" s="28"/>
      <c r="L31" s="28"/>
      <c r="M31" s="28"/>
    </row>
    <row r="32" spans="1:17" ht="15.75" thickBot="1" x14ac:dyDescent="0.3">
      <c r="A32" s="27"/>
      <c r="B32" s="22" t="s">
        <v>94</v>
      </c>
      <c r="C32" s="2" t="s">
        <v>91</v>
      </c>
      <c r="D32" s="3"/>
      <c r="E32" s="3"/>
      <c r="F32" s="3"/>
      <c r="G32" s="3"/>
      <c r="H32" s="3"/>
      <c r="I32" s="3"/>
      <c r="J32" s="3"/>
      <c r="K32" s="4"/>
      <c r="L32" s="4"/>
      <c r="M32" s="4"/>
    </row>
    <row r="33" spans="1:13" ht="15.75" thickBot="1" x14ac:dyDescent="0.3">
      <c r="A33" s="27"/>
      <c r="B33" s="22" t="s">
        <v>95</v>
      </c>
      <c r="C33" s="2" t="s">
        <v>129</v>
      </c>
      <c r="D33" s="3">
        <f>SUM(E33:M33)</f>
        <v>2</v>
      </c>
      <c r="E33" s="3"/>
      <c r="F33" s="3"/>
      <c r="G33" s="3"/>
      <c r="H33" s="3">
        <v>2</v>
      </c>
      <c r="I33" s="3"/>
      <c r="J33" s="3"/>
      <c r="K33" s="4"/>
      <c r="L33" s="4"/>
      <c r="M33" s="4"/>
    </row>
    <row r="34" spans="1:13" s="63" customFormat="1" ht="51.75" thickBot="1" x14ac:dyDescent="0.3">
      <c r="A34" s="62"/>
      <c r="B34" s="78" t="s">
        <v>139</v>
      </c>
      <c r="C34" s="79" t="s">
        <v>130</v>
      </c>
      <c r="D34" s="80">
        <f>SUM(E34:M34)</f>
        <v>65</v>
      </c>
      <c r="E34" s="81"/>
      <c r="F34" s="80"/>
      <c r="G34" s="81"/>
      <c r="H34" s="80">
        <v>65</v>
      </c>
      <c r="I34" s="81"/>
      <c r="J34" s="80"/>
      <c r="K34" s="81"/>
      <c r="L34" s="80"/>
      <c r="M34" s="82"/>
    </row>
    <row r="35" spans="1:13" s="91" customFormat="1" ht="66" customHeight="1" thickBot="1" x14ac:dyDescent="0.3">
      <c r="A35" s="87"/>
      <c r="B35" s="88" t="s">
        <v>140</v>
      </c>
      <c r="C35" s="89" t="s">
        <v>131</v>
      </c>
      <c r="D35" s="90">
        <f>SUM(E35:M35)</f>
        <v>66</v>
      </c>
      <c r="E35" s="90"/>
      <c r="F35" s="90"/>
      <c r="G35" s="90"/>
      <c r="H35" s="90">
        <v>66</v>
      </c>
      <c r="I35" s="90"/>
      <c r="J35" s="90"/>
      <c r="K35" s="90"/>
      <c r="L35" s="90"/>
      <c r="M35" s="90"/>
    </row>
    <row r="36" spans="1:13" ht="20.25" customHeight="1" thickBot="1" x14ac:dyDescent="0.3">
      <c r="A36" s="27"/>
      <c r="B36" s="148" t="s">
        <v>49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50"/>
    </row>
    <row r="37" spans="1:13" ht="15.75" thickBot="1" x14ac:dyDescent="0.3">
      <c r="A37" s="27"/>
      <c r="B37" s="64" t="s">
        <v>96</v>
      </c>
      <c r="C37" s="65" t="s">
        <v>23</v>
      </c>
      <c r="D37" s="66">
        <f>SUM(E37:M37)</f>
        <v>153</v>
      </c>
      <c r="E37" s="66"/>
      <c r="F37" s="66"/>
      <c r="G37" s="66"/>
      <c r="H37" s="66">
        <v>153</v>
      </c>
      <c r="I37" s="66"/>
      <c r="J37" s="66"/>
      <c r="K37" s="67"/>
      <c r="L37" s="68"/>
      <c r="M37" s="68"/>
    </row>
    <row r="38" spans="1:13" ht="39" thickBot="1" x14ac:dyDescent="0.3">
      <c r="A38" s="27"/>
      <c r="B38" s="22" t="s">
        <v>97</v>
      </c>
      <c r="C38" s="24" t="s">
        <v>24</v>
      </c>
      <c r="D38" s="23"/>
      <c r="E38" s="23"/>
      <c r="F38" s="23"/>
      <c r="G38" s="23"/>
      <c r="H38" s="23"/>
      <c r="I38" s="23"/>
      <c r="J38" s="23"/>
      <c r="K38" s="29"/>
      <c r="L38" s="29"/>
      <c r="M38" s="29"/>
    </row>
    <row r="39" spans="1:13" ht="20.25" customHeight="1" thickBot="1" x14ac:dyDescent="0.3">
      <c r="A39" s="27"/>
      <c r="B39" s="22" t="s">
        <v>98</v>
      </c>
      <c r="C39" s="24" t="s">
        <v>25</v>
      </c>
      <c r="D39" s="23"/>
      <c r="E39" s="23"/>
      <c r="F39" s="23"/>
      <c r="G39" s="23"/>
      <c r="H39" s="23"/>
      <c r="I39" s="23"/>
      <c r="J39" s="23"/>
      <c r="K39" s="29"/>
      <c r="L39" s="29"/>
      <c r="M39" s="29"/>
    </row>
    <row r="40" spans="1:13" s="63" customFormat="1" ht="51.75" thickBot="1" x14ac:dyDescent="0.3">
      <c r="A40" s="62"/>
      <c r="B40" s="51" t="s">
        <v>103</v>
      </c>
      <c r="C40" s="52" t="s">
        <v>92</v>
      </c>
      <c r="D40" s="53">
        <f>SUM(E40:M40)</f>
        <v>152</v>
      </c>
      <c r="E40" s="54"/>
      <c r="F40" s="53"/>
      <c r="G40" s="54"/>
      <c r="H40" s="53">
        <v>152</v>
      </c>
      <c r="I40" s="54"/>
      <c r="J40" s="53"/>
      <c r="K40" s="55"/>
      <c r="L40" s="56"/>
      <c r="M40" s="55"/>
    </row>
    <row r="41" spans="1:13" ht="22.5" customHeight="1" thickBot="1" x14ac:dyDescent="0.3">
      <c r="A41" s="27"/>
      <c r="B41" s="145" t="s">
        <v>50</v>
      </c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</row>
    <row r="42" spans="1:13" ht="26.25" thickBot="1" x14ac:dyDescent="0.3">
      <c r="A42" s="27"/>
      <c r="B42" s="64" t="s">
        <v>117</v>
      </c>
      <c r="C42" s="65" t="s">
        <v>26</v>
      </c>
      <c r="D42" s="66">
        <f>H42+K42</f>
        <v>198484.28</v>
      </c>
      <c r="E42" s="66"/>
      <c r="F42" s="66"/>
      <c r="G42" s="66"/>
      <c r="H42" s="66">
        <v>189053.38</v>
      </c>
      <c r="I42" s="66"/>
      <c r="J42" s="66"/>
      <c r="K42" s="67">
        <v>9430.9</v>
      </c>
      <c r="L42" s="68">
        <v>9430.9</v>
      </c>
      <c r="M42" s="68">
        <v>2279.3000000000002</v>
      </c>
    </row>
    <row r="43" spans="1:13" ht="39" thickBot="1" x14ac:dyDescent="0.3">
      <c r="A43" s="27"/>
      <c r="B43" s="15" t="s">
        <v>118</v>
      </c>
      <c r="C43" s="16" t="s">
        <v>27</v>
      </c>
      <c r="D43" s="17">
        <f t="shared" ref="D43:D47" si="1">SUM(E43:M43)</f>
        <v>71735.574999999997</v>
      </c>
      <c r="E43" s="17"/>
      <c r="F43" s="17"/>
      <c r="G43" s="17"/>
      <c r="H43" s="17">
        <f>H44+H46</f>
        <v>71735.574999999997</v>
      </c>
      <c r="I43" s="17"/>
      <c r="J43" s="17"/>
      <c r="K43" s="32"/>
      <c r="L43" s="32"/>
      <c r="M43" s="32"/>
    </row>
    <row r="44" spans="1:13" ht="51.75" thickBot="1" x14ac:dyDescent="0.3">
      <c r="A44" s="27"/>
      <c r="B44" s="18" t="s">
        <v>119</v>
      </c>
      <c r="C44" s="19" t="s">
        <v>28</v>
      </c>
      <c r="D44" s="20">
        <f t="shared" si="1"/>
        <v>59029.815999999999</v>
      </c>
      <c r="E44" s="20"/>
      <c r="F44" s="20"/>
      <c r="G44" s="20"/>
      <c r="H44" s="20">
        <v>59029.815999999999</v>
      </c>
      <c r="I44" s="20"/>
      <c r="J44" s="20"/>
      <c r="K44" s="28"/>
      <c r="L44" s="28"/>
      <c r="M44" s="28"/>
    </row>
    <row r="45" spans="1:13" ht="51.75" thickBot="1" x14ac:dyDescent="0.3">
      <c r="A45" s="27"/>
      <c r="B45" s="18" t="s">
        <v>120</v>
      </c>
      <c r="C45" s="19" t="s">
        <v>29</v>
      </c>
      <c r="D45" s="20">
        <f t="shared" si="1"/>
        <v>59029.815999999999</v>
      </c>
      <c r="E45" s="20"/>
      <c r="F45" s="20"/>
      <c r="G45" s="20"/>
      <c r="H45" s="20">
        <v>59029.815999999999</v>
      </c>
      <c r="I45" s="20"/>
      <c r="J45" s="20"/>
      <c r="K45" s="28"/>
      <c r="L45" s="28"/>
      <c r="M45" s="28"/>
    </row>
    <row r="46" spans="1:13" ht="51.75" thickBot="1" x14ac:dyDescent="0.3">
      <c r="A46" s="27"/>
      <c r="B46" s="18" t="s">
        <v>121</v>
      </c>
      <c r="C46" s="19" t="s">
        <v>30</v>
      </c>
      <c r="D46" s="20">
        <f t="shared" si="1"/>
        <v>12705.759</v>
      </c>
      <c r="E46" s="20"/>
      <c r="F46" s="20"/>
      <c r="G46" s="20"/>
      <c r="H46" s="20">
        <v>12705.759</v>
      </c>
      <c r="I46" s="20"/>
      <c r="J46" s="20"/>
      <c r="K46" s="28"/>
      <c r="L46" s="28"/>
      <c r="M46" s="28"/>
    </row>
    <row r="47" spans="1:13" ht="64.5" thickBot="1" x14ac:dyDescent="0.3">
      <c r="A47" s="27"/>
      <c r="B47" s="21" t="s">
        <v>122</v>
      </c>
      <c r="C47" s="33" t="s">
        <v>31</v>
      </c>
      <c r="D47" s="34">
        <f t="shared" si="1"/>
        <v>12705.759</v>
      </c>
      <c r="E47" s="34"/>
      <c r="F47" s="34"/>
      <c r="G47" s="34"/>
      <c r="H47" s="34">
        <v>12705.759</v>
      </c>
      <c r="I47" s="34"/>
      <c r="J47" s="34"/>
      <c r="K47" s="35"/>
      <c r="L47" s="35"/>
      <c r="M47" s="35"/>
    </row>
    <row r="48" spans="1:13" ht="64.5" thickBot="1" x14ac:dyDescent="0.3">
      <c r="A48" s="27"/>
      <c r="B48" s="21" t="s">
        <v>123</v>
      </c>
      <c r="C48" s="70" t="s">
        <v>32</v>
      </c>
      <c r="D48" s="34"/>
      <c r="E48" s="34"/>
      <c r="F48" s="34"/>
      <c r="G48" s="34"/>
      <c r="H48" s="34"/>
      <c r="I48" s="34"/>
      <c r="J48" s="34"/>
      <c r="K48" s="35"/>
      <c r="L48" s="35"/>
      <c r="M48" s="35"/>
    </row>
    <row r="49" spans="1:13" s="69" customFormat="1" ht="65.25" customHeight="1" thickBot="1" x14ac:dyDescent="0.3">
      <c r="A49" s="27"/>
      <c r="B49" s="83" t="s">
        <v>132</v>
      </c>
      <c r="C49" s="76" t="s">
        <v>33</v>
      </c>
      <c r="D49" s="34"/>
      <c r="E49" s="34"/>
      <c r="F49" s="34"/>
      <c r="G49" s="34"/>
      <c r="H49" s="34"/>
      <c r="I49" s="34"/>
      <c r="J49" s="34"/>
      <c r="K49" s="35"/>
      <c r="L49" s="35"/>
      <c r="M49" s="35"/>
    </row>
    <row r="50" spans="1:13" ht="26.25" thickBot="1" x14ac:dyDescent="0.3">
      <c r="A50" s="27"/>
      <c r="B50" s="22" t="s">
        <v>99</v>
      </c>
      <c r="C50" s="57" t="s">
        <v>34</v>
      </c>
      <c r="D50" s="3"/>
      <c r="E50" s="3"/>
      <c r="F50" s="3"/>
      <c r="G50" s="3"/>
      <c r="H50" s="3"/>
      <c r="I50" s="3"/>
      <c r="J50" s="3"/>
      <c r="K50" s="4"/>
      <c r="L50" s="4"/>
      <c r="M50" s="4"/>
    </row>
    <row r="51" spans="1:13" s="63" customFormat="1" ht="53.25" customHeight="1" thickBot="1" x14ac:dyDescent="0.3">
      <c r="A51" s="62"/>
      <c r="B51" s="84" t="s">
        <v>141</v>
      </c>
      <c r="C51" s="85" t="s">
        <v>35</v>
      </c>
      <c r="D51" s="74">
        <f>SUM(E51:M51)</f>
        <v>76662.218999999997</v>
      </c>
      <c r="E51" s="74"/>
      <c r="F51" s="74"/>
      <c r="G51" s="74"/>
      <c r="H51" s="74">
        <v>76662.218999999997</v>
      </c>
      <c r="I51" s="74"/>
      <c r="J51" s="74"/>
      <c r="K51" s="86"/>
      <c r="L51" s="86"/>
      <c r="M51" s="86"/>
    </row>
    <row r="52" spans="1:13" s="91" customFormat="1" ht="75.75" customHeight="1" thickBot="1" x14ac:dyDescent="0.3">
      <c r="A52" s="87"/>
      <c r="B52" s="92" t="s">
        <v>142</v>
      </c>
      <c r="C52" s="89" t="s">
        <v>36</v>
      </c>
      <c r="D52" s="90">
        <f>SUM(E52:M52)</f>
        <v>189053.38</v>
      </c>
      <c r="E52" s="93"/>
      <c r="F52" s="93"/>
      <c r="G52" s="93"/>
      <c r="H52" s="66">
        <v>189053.38</v>
      </c>
      <c r="I52" s="93"/>
      <c r="J52" s="93"/>
      <c r="K52" s="94"/>
      <c r="L52" s="94"/>
      <c r="M52" s="95"/>
    </row>
    <row r="53" spans="1:13" ht="26.25" thickBot="1" x14ac:dyDescent="0.3">
      <c r="A53" s="27"/>
      <c r="B53" s="22" t="s">
        <v>124</v>
      </c>
      <c r="C53" s="2" t="s">
        <v>37</v>
      </c>
      <c r="D53" s="3"/>
      <c r="E53" s="3"/>
      <c r="F53" s="3"/>
      <c r="G53" s="3"/>
      <c r="H53" s="3"/>
      <c r="I53" s="3"/>
      <c r="J53" s="3"/>
      <c r="K53" s="4"/>
      <c r="L53" s="4"/>
      <c r="M53" s="4"/>
    </row>
    <row r="54" spans="1:13" ht="27" thickBot="1" x14ac:dyDescent="0.3">
      <c r="A54" s="27"/>
      <c r="B54" s="40" t="s">
        <v>100</v>
      </c>
      <c r="C54" s="16" t="s">
        <v>38</v>
      </c>
      <c r="D54" s="17">
        <f>H54+K54</f>
        <v>164232.87</v>
      </c>
      <c r="E54" s="17"/>
      <c r="F54" s="17"/>
      <c r="G54" s="17"/>
      <c r="H54" s="17">
        <v>154801.97</v>
      </c>
      <c r="I54" s="17"/>
      <c r="J54" s="17"/>
      <c r="K54" s="67">
        <v>9430.9</v>
      </c>
      <c r="L54" s="68">
        <v>9430.9</v>
      </c>
      <c r="M54" s="68">
        <v>2279.3000000000002</v>
      </c>
    </row>
    <row r="55" spans="1:13" ht="51.75" thickBot="1" x14ac:dyDescent="0.3">
      <c r="A55" s="27"/>
      <c r="B55" s="18" t="s">
        <v>147</v>
      </c>
      <c r="C55" s="19" t="s">
        <v>39</v>
      </c>
      <c r="D55" s="20">
        <f t="shared" ref="D55:D59" si="2">SUM(E55:M55)</f>
        <v>58920.582999999999</v>
      </c>
      <c r="E55" s="20"/>
      <c r="F55" s="20"/>
      <c r="G55" s="20"/>
      <c r="H55" s="20">
        <v>58920.582999999999</v>
      </c>
      <c r="I55" s="20"/>
      <c r="J55" s="20"/>
      <c r="K55" s="28"/>
      <c r="L55" s="28"/>
      <c r="M55" s="28"/>
    </row>
    <row r="56" spans="1:13" ht="64.5" thickBot="1" x14ac:dyDescent="0.3">
      <c r="A56" s="27"/>
      <c r="B56" s="21" t="s">
        <v>143</v>
      </c>
      <c r="C56" s="33" t="s">
        <v>40</v>
      </c>
      <c r="D56" s="34">
        <f t="shared" si="2"/>
        <v>58920.582999999999</v>
      </c>
      <c r="E56" s="34"/>
      <c r="F56" s="34"/>
      <c r="G56" s="34"/>
      <c r="H56" s="20">
        <v>58920.582999999999</v>
      </c>
      <c r="I56" s="34"/>
      <c r="J56" s="34"/>
      <c r="K56" s="35"/>
      <c r="L56" s="35"/>
      <c r="M56" s="35"/>
    </row>
    <row r="57" spans="1:13" ht="64.5" thickBot="1" x14ac:dyDescent="0.3">
      <c r="A57" s="27"/>
      <c r="B57" s="21" t="s">
        <v>144</v>
      </c>
      <c r="C57" s="33" t="s">
        <v>41</v>
      </c>
      <c r="D57" s="34">
        <f t="shared" si="2"/>
        <v>58920.582999999999</v>
      </c>
      <c r="E57" s="34"/>
      <c r="F57" s="34"/>
      <c r="G57" s="34"/>
      <c r="H57" s="20">
        <v>58920.582999999999</v>
      </c>
      <c r="I57" s="34"/>
      <c r="J57" s="34"/>
      <c r="K57" s="35"/>
      <c r="L57" s="35"/>
      <c r="M57" s="35"/>
    </row>
    <row r="58" spans="1:13" ht="52.5" customHeight="1" thickBot="1" x14ac:dyDescent="0.3">
      <c r="A58" s="27"/>
      <c r="B58" s="49" t="s">
        <v>145</v>
      </c>
      <c r="C58" s="50" t="s">
        <v>105</v>
      </c>
      <c r="D58" s="48">
        <f t="shared" si="2"/>
        <v>135909.837</v>
      </c>
      <c r="E58" s="48"/>
      <c r="F58" s="48"/>
      <c r="G58" s="48"/>
      <c r="H58" s="48">
        <v>135909.837</v>
      </c>
      <c r="I58" s="48"/>
      <c r="J58" s="48"/>
      <c r="K58" s="58"/>
      <c r="L58" s="58"/>
      <c r="M58" s="58"/>
    </row>
    <row r="59" spans="1:13" s="91" customFormat="1" ht="68.25" customHeight="1" thickBot="1" x14ac:dyDescent="0.3">
      <c r="A59" s="87"/>
      <c r="B59" s="96" t="s">
        <v>146</v>
      </c>
      <c r="C59" s="97" t="s">
        <v>133</v>
      </c>
      <c r="D59" s="98">
        <f t="shared" si="2"/>
        <v>154801.97</v>
      </c>
      <c r="E59" s="98"/>
      <c r="F59" s="98"/>
      <c r="G59" s="98"/>
      <c r="H59" s="17">
        <v>154801.97</v>
      </c>
      <c r="I59" s="98"/>
      <c r="J59" s="98"/>
      <c r="K59" s="99"/>
      <c r="L59" s="99"/>
      <c r="M59" s="99"/>
    </row>
    <row r="60" spans="1:13" ht="19.5" customHeight="1" thickBot="1" x14ac:dyDescent="0.3">
      <c r="A60" s="27"/>
      <c r="B60" s="22" t="s">
        <v>101</v>
      </c>
      <c r="C60" s="2" t="s">
        <v>134</v>
      </c>
      <c r="D60" s="3"/>
      <c r="E60" s="3"/>
      <c r="F60" s="3"/>
      <c r="G60" s="3"/>
      <c r="H60" s="3"/>
      <c r="I60" s="3"/>
      <c r="J60" s="3"/>
      <c r="K60" s="4"/>
      <c r="L60" s="4"/>
      <c r="M60" s="4"/>
    </row>
    <row r="61" spans="1:13" ht="15.75" thickBot="1" x14ac:dyDescent="0.3">
      <c r="A61" s="27"/>
      <c r="B61" s="22" t="s">
        <v>102</v>
      </c>
      <c r="C61" s="2" t="s">
        <v>135</v>
      </c>
      <c r="D61" s="3"/>
      <c r="E61" s="3"/>
      <c r="F61" s="3"/>
      <c r="G61" s="3"/>
      <c r="H61" s="3">
        <v>6451.5789999999997</v>
      </c>
      <c r="I61" s="3"/>
      <c r="J61" s="3"/>
      <c r="K61" s="3"/>
      <c r="L61" s="3"/>
      <c r="M61" s="3"/>
    </row>
    <row r="62" spans="1:13" x14ac:dyDescent="0.25">
      <c r="A62" s="27"/>
      <c r="B62" s="30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ht="28.5" customHeight="1" x14ac:dyDescent="0.25">
      <c r="A63" s="27"/>
      <c r="B63" s="132" t="s">
        <v>90</v>
      </c>
      <c r="C63" s="132"/>
      <c r="D63" s="132"/>
      <c r="E63" s="169" t="s">
        <v>191</v>
      </c>
      <c r="F63" s="169"/>
      <c r="G63" s="169"/>
      <c r="H63" s="169"/>
      <c r="I63" s="169" t="s">
        <v>192</v>
      </c>
      <c r="J63" s="169"/>
      <c r="K63" s="169"/>
      <c r="L63" s="131" t="s">
        <v>58</v>
      </c>
      <c r="M63" s="131"/>
    </row>
    <row r="64" spans="1:13" x14ac:dyDescent="0.25">
      <c r="A64" s="27"/>
      <c r="B64" s="6"/>
      <c r="C64" s="6"/>
      <c r="D64" s="6"/>
      <c r="E64" s="170" t="s">
        <v>42</v>
      </c>
      <c r="F64" s="170"/>
      <c r="G64" s="170"/>
      <c r="H64" s="170"/>
      <c r="I64" s="170" t="s">
        <v>43</v>
      </c>
      <c r="J64" s="170"/>
      <c r="K64" s="170"/>
      <c r="L64" s="170" t="s">
        <v>44</v>
      </c>
      <c r="M64" s="170"/>
    </row>
    <row r="65" spans="1:14" ht="28.5" customHeight="1" x14ac:dyDescent="0.25">
      <c r="A65" s="27"/>
      <c r="B65" s="6"/>
      <c r="C65" s="27"/>
      <c r="D65" s="6"/>
      <c r="E65" s="164" t="s">
        <v>193</v>
      </c>
      <c r="F65" s="164"/>
      <c r="G65" s="164"/>
      <c r="H65" s="164"/>
      <c r="I65" s="165" t="s">
        <v>45</v>
      </c>
      <c r="J65" s="165"/>
      <c r="K65" s="165"/>
      <c r="L65" s="166"/>
      <c r="M65" s="166"/>
    </row>
    <row r="66" spans="1:14" ht="18.75" customHeight="1" x14ac:dyDescent="0.25">
      <c r="A66" s="27"/>
      <c r="B66" s="6"/>
      <c r="C66" s="27"/>
      <c r="D66" s="31"/>
      <c r="E66" s="167" t="s">
        <v>46</v>
      </c>
      <c r="F66" s="167"/>
      <c r="G66" s="167"/>
      <c r="H66" s="167"/>
      <c r="I66" s="168" t="s">
        <v>47</v>
      </c>
      <c r="J66" s="168"/>
      <c r="K66" s="168"/>
      <c r="L66" s="167"/>
      <c r="M66" s="167"/>
    </row>
    <row r="67" spans="1:14" x14ac:dyDescent="0.25">
      <c r="B67" s="9"/>
      <c r="C67" s="7"/>
      <c r="D67" s="7"/>
      <c r="E67" s="7"/>
      <c r="F67" s="7"/>
      <c r="G67" s="7"/>
      <c r="H67" s="7"/>
      <c r="I67" s="7"/>
      <c r="J67" s="7"/>
      <c r="K67" s="7"/>
      <c r="L67"/>
      <c r="M67"/>
      <c r="N67" s="8"/>
    </row>
  </sheetData>
  <mergeCells count="40">
    <mergeCell ref="E66:H66"/>
    <mergeCell ref="I66:K66"/>
    <mergeCell ref="L66:M66"/>
    <mergeCell ref="E63:H63"/>
    <mergeCell ref="I63:K63"/>
    <mergeCell ref="L63:M63"/>
    <mergeCell ref="E64:H64"/>
    <mergeCell ref="I64:K64"/>
    <mergeCell ref="L64:M64"/>
    <mergeCell ref="L11:M11"/>
    <mergeCell ref="L12:L13"/>
    <mergeCell ref="M12:M13"/>
    <mergeCell ref="E65:H65"/>
    <mergeCell ref="I65:K65"/>
    <mergeCell ref="L65:M65"/>
    <mergeCell ref="C8:C13"/>
    <mergeCell ref="D8:D13"/>
    <mergeCell ref="J11:J13"/>
    <mergeCell ref="K11:K13"/>
    <mergeCell ref="E12:E13"/>
    <mergeCell ref="F12:F13"/>
    <mergeCell ref="G12:G13"/>
    <mergeCell ref="H11:H13"/>
    <mergeCell ref="I11:I13"/>
    <mergeCell ref="B4:M4"/>
    <mergeCell ref="B63:D63"/>
    <mergeCell ref="B1:M1"/>
    <mergeCell ref="B2:M2"/>
    <mergeCell ref="B3:M3"/>
    <mergeCell ref="B5:F5"/>
    <mergeCell ref="B7:M7"/>
    <mergeCell ref="B6:M6"/>
    <mergeCell ref="E9:J10"/>
    <mergeCell ref="E11:G11"/>
    <mergeCell ref="B41:M41"/>
    <mergeCell ref="B36:M36"/>
    <mergeCell ref="B15:M15"/>
    <mergeCell ref="B8:B13"/>
    <mergeCell ref="K9:M10"/>
    <mergeCell ref="E8:M8"/>
  </mergeCells>
  <pageMargins left="0.23622047244094491" right="0.23622047244094491" top="0.35433070866141736" bottom="0.35433070866141736" header="0" footer="0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A83" workbookViewId="0">
      <selection activeCell="M93" sqref="M93"/>
    </sheetView>
  </sheetViews>
  <sheetFormatPr defaultRowHeight="15" x14ac:dyDescent="0.25"/>
  <cols>
    <col min="2" max="2" width="44.28515625" customWidth="1"/>
    <col min="3" max="3" width="13.7109375" customWidth="1"/>
    <col min="4" max="4" width="16" customWidth="1"/>
    <col min="5" max="5" width="15.42578125" customWidth="1"/>
    <col min="6" max="6" width="14.7109375" customWidth="1"/>
    <col min="7" max="7" width="10.7109375" bestFit="1" customWidth="1"/>
    <col min="8" max="8" width="9.28515625" bestFit="1" customWidth="1"/>
    <col min="9" max="9" width="8.28515625" customWidth="1"/>
    <col min="10" max="10" width="13.85546875" customWidth="1"/>
  </cols>
  <sheetData>
    <row r="1" spans="1:10" x14ac:dyDescent="0.25">
      <c r="A1" s="194" t="s">
        <v>107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x14ac:dyDescent="0.25">
      <c r="A2" s="192" t="s">
        <v>59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0" x14ac:dyDescent="0.25">
      <c r="A3" s="171" t="s">
        <v>60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x14ac:dyDescent="0.25">
      <c r="A4" s="171" t="s">
        <v>61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0" x14ac:dyDescent="0.25">
      <c r="A5" s="171" t="s">
        <v>62</v>
      </c>
      <c r="B5" s="172"/>
      <c r="C5" s="172"/>
      <c r="D5" s="172"/>
      <c r="E5" s="172"/>
      <c r="F5" s="172"/>
      <c r="G5" s="172"/>
      <c r="H5" s="172"/>
      <c r="I5" s="172"/>
      <c r="J5" s="172"/>
    </row>
    <row r="7" spans="1:10" x14ac:dyDescent="0.25">
      <c r="A7" s="172" t="s">
        <v>63</v>
      </c>
      <c r="B7" s="172"/>
      <c r="C7" s="172"/>
    </row>
    <row r="8" spans="1:10" ht="32.25" customHeight="1" x14ac:dyDescent="0.25">
      <c r="A8" s="189" t="s">
        <v>64</v>
      </c>
      <c r="B8" s="189"/>
      <c r="C8" s="189"/>
      <c r="D8" s="189"/>
      <c r="E8" s="189"/>
      <c r="F8" s="189" t="s">
        <v>188</v>
      </c>
      <c r="G8" s="189"/>
      <c r="H8" s="189"/>
      <c r="I8" s="189"/>
      <c r="J8" s="189"/>
    </row>
    <row r="9" spans="1:10" x14ac:dyDescent="0.25">
      <c r="A9" s="172"/>
      <c r="B9" s="172"/>
      <c r="C9" s="172"/>
      <c r="D9" s="172"/>
      <c r="E9" s="172"/>
    </row>
    <row r="10" spans="1:10" x14ac:dyDescent="0.25">
      <c r="A10" t="s">
        <v>65</v>
      </c>
      <c r="E10" s="191" t="s">
        <v>195</v>
      </c>
      <c r="F10" s="191"/>
      <c r="G10" s="191"/>
      <c r="H10" s="191"/>
      <c r="I10" s="191"/>
      <c r="J10" s="191"/>
    </row>
    <row r="12" spans="1:10" x14ac:dyDescent="0.25">
      <c r="A12" t="s">
        <v>66</v>
      </c>
    </row>
    <row r="13" spans="1:10" ht="60" customHeight="1" x14ac:dyDescent="0.25">
      <c r="A13" s="173" t="s">
        <v>67</v>
      </c>
      <c r="B13" s="173" t="s">
        <v>68</v>
      </c>
      <c r="C13" s="173" t="s">
        <v>69</v>
      </c>
      <c r="D13" s="173" t="s">
        <v>70</v>
      </c>
      <c r="E13" s="173" t="s">
        <v>71</v>
      </c>
      <c r="F13" s="173" t="s">
        <v>72</v>
      </c>
      <c r="G13" s="175" t="s">
        <v>73</v>
      </c>
      <c r="H13" s="176"/>
      <c r="I13" s="173" t="s">
        <v>74</v>
      </c>
      <c r="J13" s="173" t="s">
        <v>75</v>
      </c>
    </row>
    <row r="14" spans="1:10" ht="72.75" customHeight="1" x14ac:dyDescent="0.25">
      <c r="A14" s="174"/>
      <c r="B14" s="174"/>
      <c r="C14" s="174"/>
      <c r="D14" s="174"/>
      <c r="E14" s="174"/>
      <c r="F14" s="174"/>
      <c r="G14" s="116" t="s">
        <v>76</v>
      </c>
      <c r="H14" s="116" t="s">
        <v>87</v>
      </c>
      <c r="I14" s="174"/>
      <c r="J14" s="174"/>
    </row>
    <row r="15" spans="1:10" x14ac:dyDescent="0.25">
      <c r="A15" s="115">
        <v>1</v>
      </c>
      <c r="B15" s="115">
        <v>2</v>
      </c>
      <c r="C15" s="115">
        <v>3</v>
      </c>
      <c r="D15" s="115">
        <v>4</v>
      </c>
      <c r="E15" s="115">
        <v>5</v>
      </c>
      <c r="F15" s="115">
        <v>6</v>
      </c>
      <c r="G15" s="115">
        <v>8</v>
      </c>
      <c r="H15" s="115">
        <v>9</v>
      </c>
      <c r="I15" s="115">
        <v>10</v>
      </c>
      <c r="J15" s="115">
        <v>11</v>
      </c>
    </row>
    <row r="16" spans="1:10" x14ac:dyDescent="0.25">
      <c r="A16" s="180" t="s">
        <v>77</v>
      </c>
      <c r="B16" s="181"/>
      <c r="C16" s="181"/>
      <c r="D16" s="181"/>
      <c r="E16" s="181"/>
      <c r="F16" s="181"/>
      <c r="G16" s="181"/>
      <c r="H16" s="181"/>
      <c r="I16" s="181"/>
      <c r="J16" s="182"/>
    </row>
    <row r="17" spans="1:10" x14ac:dyDescent="0.25">
      <c r="A17" s="177" t="s">
        <v>78</v>
      </c>
      <c r="B17" s="178"/>
      <c r="C17" s="178"/>
      <c r="D17" s="178"/>
      <c r="E17" s="178"/>
      <c r="F17" s="178"/>
      <c r="G17" s="178"/>
      <c r="H17" s="178"/>
      <c r="I17" s="178"/>
      <c r="J17" s="179"/>
    </row>
    <row r="18" spans="1:10" ht="89.25" x14ac:dyDescent="0.25">
      <c r="A18" s="115">
        <v>1</v>
      </c>
      <c r="B18" s="101" t="s">
        <v>151</v>
      </c>
      <c r="C18" s="102">
        <v>44538</v>
      </c>
      <c r="D18" s="115" t="s">
        <v>153</v>
      </c>
      <c r="E18" s="101">
        <v>3051.192</v>
      </c>
      <c r="F18" s="101">
        <v>1830.7152000000001</v>
      </c>
      <c r="G18" s="115">
        <f t="shared" ref="G18:G46" si="0">E18-F18</f>
        <v>1220.4767999999999</v>
      </c>
      <c r="H18" s="115">
        <f t="shared" ref="H18:H82" si="1">G18/E18*100</f>
        <v>40</v>
      </c>
      <c r="I18" s="101">
        <v>3</v>
      </c>
      <c r="J18" s="115" t="s">
        <v>154</v>
      </c>
    </row>
    <row r="19" spans="1:10" ht="89.25" x14ac:dyDescent="0.25">
      <c r="A19" s="115">
        <v>2</v>
      </c>
      <c r="B19" s="101" t="s">
        <v>152</v>
      </c>
      <c r="C19" s="102">
        <v>44539</v>
      </c>
      <c r="D19" s="115" t="s">
        <v>153</v>
      </c>
      <c r="E19" s="101">
        <v>3479.712</v>
      </c>
      <c r="F19" s="101">
        <v>2053.0296600000001</v>
      </c>
      <c r="G19" s="115">
        <f t="shared" si="0"/>
        <v>1426.6823399999998</v>
      </c>
      <c r="H19" s="115">
        <f t="shared" si="1"/>
        <v>41.000012069964406</v>
      </c>
      <c r="I19" s="101">
        <v>3</v>
      </c>
      <c r="J19" s="115" t="s">
        <v>154</v>
      </c>
    </row>
    <row r="20" spans="1:10" ht="89.25" x14ac:dyDescent="0.25">
      <c r="A20" s="115">
        <v>3</v>
      </c>
      <c r="B20" s="101" t="s">
        <v>155</v>
      </c>
      <c r="C20" s="102">
        <v>44540</v>
      </c>
      <c r="D20" s="115" t="s">
        <v>153</v>
      </c>
      <c r="E20" s="101">
        <v>2255.357</v>
      </c>
      <c r="F20" s="101">
        <v>2153.864</v>
      </c>
      <c r="G20" s="115">
        <f t="shared" si="0"/>
        <v>101.49299999999994</v>
      </c>
      <c r="H20" s="115">
        <f t="shared" si="1"/>
        <v>4.5000857957298974</v>
      </c>
      <c r="I20" s="101">
        <v>2</v>
      </c>
      <c r="J20" s="115" t="s">
        <v>154</v>
      </c>
    </row>
    <row r="21" spans="1:10" ht="89.25" x14ac:dyDescent="0.25">
      <c r="A21" s="115">
        <v>4</v>
      </c>
      <c r="B21" s="101" t="s">
        <v>156</v>
      </c>
      <c r="C21" s="102">
        <v>44539</v>
      </c>
      <c r="D21" s="115" t="s">
        <v>153</v>
      </c>
      <c r="E21" s="103">
        <v>5224.6880000000001</v>
      </c>
      <c r="F21" s="101">
        <v>5198.5640000000003</v>
      </c>
      <c r="G21" s="117">
        <f t="shared" si="0"/>
        <v>26.123999999999796</v>
      </c>
      <c r="H21" s="115">
        <f t="shared" si="1"/>
        <v>0.50001071834336897</v>
      </c>
      <c r="I21" s="101">
        <v>1</v>
      </c>
      <c r="J21" s="115" t="s">
        <v>158</v>
      </c>
    </row>
    <row r="22" spans="1:10" ht="89.25" x14ac:dyDescent="0.25">
      <c r="A22" s="115">
        <v>5</v>
      </c>
      <c r="B22" s="101" t="s">
        <v>157</v>
      </c>
      <c r="C22" s="102">
        <v>44540</v>
      </c>
      <c r="D22" s="115" t="s">
        <v>153</v>
      </c>
      <c r="E22" s="101">
        <v>2765.2820000000002</v>
      </c>
      <c r="F22" s="101">
        <v>1388.4369999999999</v>
      </c>
      <c r="G22" s="115">
        <f t="shared" si="0"/>
        <v>1376.8450000000003</v>
      </c>
      <c r="H22" s="115">
        <f t="shared" si="1"/>
        <v>49.79040112364671</v>
      </c>
      <c r="I22" s="101">
        <v>2</v>
      </c>
      <c r="J22" s="115" t="s">
        <v>154</v>
      </c>
    </row>
    <row r="23" spans="1:10" ht="51" x14ac:dyDescent="0.25">
      <c r="A23" s="115">
        <v>6</v>
      </c>
      <c r="B23" s="101" t="s">
        <v>159</v>
      </c>
      <c r="C23" s="102">
        <v>44558</v>
      </c>
      <c r="D23" s="115" t="s">
        <v>153</v>
      </c>
      <c r="E23" s="101">
        <v>3831.6314200000002</v>
      </c>
      <c r="F23" s="101">
        <v>3448.4682200000002</v>
      </c>
      <c r="G23" s="115">
        <f t="shared" si="0"/>
        <v>383.16319999999996</v>
      </c>
      <c r="H23" s="115">
        <f t="shared" si="1"/>
        <v>10.000001513715533</v>
      </c>
      <c r="I23" s="115">
        <v>3</v>
      </c>
      <c r="J23" s="115" t="s">
        <v>160</v>
      </c>
    </row>
    <row r="24" spans="1:10" ht="63.75" x14ac:dyDescent="0.25">
      <c r="A24" s="115">
        <v>7</v>
      </c>
      <c r="B24" s="101" t="s">
        <v>161</v>
      </c>
      <c r="C24" s="104">
        <v>44631</v>
      </c>
      <c r="D24" s="115" t="s">
        <v>164</v>
      </c>
      <c r="E24" s="105">
        <v>1324.4549999999999</v>
      </c>
      <c r="F24" s="105">
        <v>1324.4549999999999</v>
      </c>
      <c r="G24" s="118">
        <f t="shared" si="0"/>
        <v>0</v>
      </c>
      <c r="H24" s="115">
        <f t="shared" si="1"/>
        <v>0</v>
      </c>
      <c r="I24" s="115">
        <v>1</v>
      </c>
      <c r="J24" s="115" t="s">
        <v>158</v>
      </c>
    </row>
    <row r="25" spans="1:10" ht="51" x14ac:dyDescent="0.25">
      <c r="A25" s="115">
        <v>8</v>
      </c>
      <c r="B25" s="101" t="s">
        <v>162</v>
      </c>
      <c r="C25" s="102">
        <v>44638</v>
      </c>
      <c r="D25" s="115" t="s">
        <v>153</v>
      </c>
      <c r="E25" s="105">
        <v>1764.6096</v>
      </c>
      <c r="F25" s="106">
        <v>1755.78655</v>
      </c>
      <c r="G25" s="118">
        <f t="shared" si="0"/>
        <v>8.8230499999999665</v>
      </c>
      <c r="H25" s="115">
        <f t="shared" si="1"/>
        <v>0.50000011333951522</v>
      </c>
      <c r="I25" s="115">
        <v>2</v>
      </c>
      <c r="J25" s="115" t="s">
        <v>154</v>
      </c>
    </row>
    <row r="26" spans="1:10" ht="51" x14ac:dyDescent="0.25">
      <c r="A26" s="115">
        <v>9</v>
      </c>
      <c r="B26" s="101" t="s">
        <v>163</v>
      </c>
      <c r="C26" s="102">
        <v>44638</v>
      </c>
      <c r="D26" s="115" t="s">
        <v>153</v>
      </c>
      <c r="E26" s="105">
        <v>1088.92</v>
      </c>
      <c r="F26" s="105">
        <v>1088.92</v>
      </c>
      <c r="G26" s="118">
        <f t="shared" si="0"/>
        <v>0</v>
      </c>
      <c r="H26" s="115">
        <f t="shared" si="1"/>
        <v>0</v>
      </c>
      <c r="I26" s="115">
        <v>1</v>
      </c>
      <c r="J26" s="115" t="s">
        <v>158</v>
      </c>
    </row>
    <row r="27" spans="1:10" ht="25.5" x14ac:dyDescent="0.25">
      <c r="A27" s="115">
        <v>10</v>
      </c>
      <c r="B27" s="101" t="s">
        <v>165</v>
      </c>
      <c r="C27" s="102">
        <v>44642</v>
      </c>
      <c r="D27" s="115" t="s">
        <v>153</v>
      </c>
      <c r="E27" s="105">
        <v>331.69600000000003</v>
      </c>
      <c r="F27" s="107">
        <v>331.69600000000003</v>
      </c>
      <c r="G27" s="118">
        <f t="shared" si="0"/>
        <v>0</v>
      </c>
      <c r="H27" s="115">
        <f t="shared" si="1"/>
        <v>0</v>
      </c>
      <c r="I27" s="101">
        <v>1</v>
      </c>
      <c r="J27" s="115" t="s">
        <v>158</v>
      </c>
    </row>
    <row r="28" spans="1:10" ht="25.5" x14ac:dyDescent="0.25">
      <c r="A28" s="115">
        <v>11</v>
      </c>
      <c r="B28" s="101" t="s">
        <v>166</v>
      </c>
      <c r="C28" s="102">
        <v>44642</v>
      </c>
      <c r="D28" s="115" t="s">
        <v>153</v>
      </c>
      <c r="E28" s="105">
        <v>1142.5060000000001</v>
      </c>
      <c r="F28" s="105">
        <v>1073.9549999999999</v>
      </c>
      <c r="G28" s="118">
        <f t="shared" si="0"/>
        <v>68.551000000000158</v>
      </c>
      <c r="H28" s="115">
        <f t="shared" si="1"/>
        <v>6.0000560172113016</v>
      </c>
      <c r="I28" s="101">
        <v>3</v>
      </c>
      <c r="J28" s="115" t="s">
        <v>154</v>
      </c>
    </row>
    <row r="29" spans="1:10" ht="25.5" x14ac:dyDescent="0.25">
      <c r="A29" s="115">
        <v>12</v>
      </c>
      <c r="B29" s="101" t="s">
        <v>167</v>
      </c>
      <c r="C29" s="102">
        <v>44643</v>
      </c>
      <c r="D29" s="115" t="s">
        <v>153</v>
      </c>
      <c r="E29" s="105">
        <v>6869.2790000000005</v>
      </c>
      <c r="F29" s="105">
        <v>6834.933</v>
      </c>
      <c r="G29" s="118">
        <f t="shared" si="0"/>
        <v>34.346000000000458</v>
      </c>
      <c r="H29" s="115">
        <f t="shared" si="1"/>
        <v>0.4999942497604255</v>
      </c>
      <c r="I29" s="101">
        <v>2</v>
      </c>
      <c r="J29" s="115" t="s">
        <v>154</v>
      </c>
    </row>
    <row r="30" spans="1:10" ht="38.25" x14ac:dyDescent="0.25">
      <c r="A30" s="115">
        <v>13</v>
      </c>
      <c r="B30" s="101" t="s">
        <v>168</v>
      </c>
      <c r="C30" s="102">
        <v>44644</v>
      </c>
      <c r="D30" s="115" t="s">
        <v>153</v>
      </c>
      <c r="E30" s="105">
        <v>1058.71</v>
      </c>
      <c r="F30" s="105">
        <v>741.09699999999998</v>
      </c>
      <c r="G30" s="118">
        <f t="shared" si="0"/>
        <v>317.61300000000006</v>
      </c>
      <c r="H30" s="115">
        <f t="shared" si="1"/>
        <v>30.000000000000004</v>
      </c>
      <c r="I30" s="101">
        <v>2</v>
      </c>
      <c r="J30" s="115" t="s">
        <v>154</v>
      </c>
    </row>
    <row r="31" spans="1:10" ht="25.5" x14ac:dyDescent="0.25">
      <c r="A31" s="115">
        <v>14</v>
      </c>
      <c r="B31" s="101" t="s">
        <v>169</v>
      </c>
      <c r="C31" s="102">
        <v>44645</v>
      </c>
      <c r="D31" s="115" t="s">
        <v>153</v>
      </c>
      <c r="E31" s="105">
        <v>402.33499999999998</v>
      </c>
      <c r="F31" s="105">
        <v>402.33499999999998</v>
      </c>
      <c r="G31" s="118">
        <f t="shared" si="0"/>
        <v>0</v>
      </c>
      <c r="H31" s="115">
        <f t="shared" si="1"/>
        <v>0</v>
      </c>
      <c r="I31" s="101">
        <v>1</v>
      </c>
      <c r="J31" s="115" t="s">
        <v>158</v>
      </c>
    </row>
    <row r="32" spans="1:10" ht="51" x14ac:dyDescent="0.25">
      <c r="A32" s="115">
        <v>15</v>
      </c>
      <c r="B32" s="101" t="s">
        <v>170</v>
      </c>
      <c r="C32" s="102">
        <v>44645</v>
      </c>
      <c r="D32" s="115" t="s">
        <v>153</v>
      </c>
      <c r="E32" s="105">
        <v>1904.2139999999999</v>
      </c>
      <c r="F32" s="105">
        <v>1609.06</v>
      </c>
      <c r="G32" s="118">
        <f t="shared" si="0"/>
        <v>295.154</v>
      </c>
      <c r="H32" s="115">
        <f t="shared" si="1"/>
        <v>15.500043587537956</v>
      </c>
      <c r="I32" s="101">
        <v>3</v>
      </c>
      <c r="J32" s="115" t="s">
        <v>154</v>
      </c>
    </row>
    <row r="33" spans="1:10" ht="51" x14ac:dyDescent="0.25">
      <c r="A33" s="115">
        <v>16</v>
      </c>
      <c r="B33" s="101" t="s">
        <v>171</v>
      </c>
      <c r="C33" s="102">
        <v>44645</v>
      </c>
      <c r="D33" s="115" t="s">
        <v>153</v>
      </c>
      <c r="E33" s="105">
        <v>470.488</v>
      </c>
      <c r="F33" s="105">
        <v>399.91399999999999</v>
      </c>
      <c r="G33" s="118">
        <f t="shared" si="0"/>
        <v>70.574000000000012</v>
      </c>
      <c r="H33" s="115">
        <f t="shared" si="1"/>
        <v>15.000170036217716</v>
      </c>
      <c r="I33" s="101">
        <v>2</v>
      </c>
      <c r="J33" s="115" t="s">
        <v>154</v>
      </c>
    </row>
    <row r="34" spans="1:10" ht="38.25" x14ac:dyDescent="0.25">
      <c r="A34" s="115">
        <v>17</v>
      </c>
      <c r="B34" s="101" t="s">
        <v>172</v>
      </c>
      <c r="C34" s="102">
        <v>44645</v>
      </c>
      <c r="D34" s="115" t="s">
        <v>153</v>
      </c>
      <c r="E34" s="105">
        <v>601.96900000000005</v>
      </c>
      <c r="F34" s="105">
        <v>601.96900000000005</v>
      </c>
      <c r="G34" s="118">
        <f t="shared" si="0"/>
        <v>0</v>
      </c>
      <c r="H34" s="115">
        <f t="shared" si="1"/>
        <v>0</v>
      </c>
      <c r="I34" s="101">
        <v>1</v>
      </c>
      <c r="J34" s="115" t="s">
        <v>158</v>
      </c>
    </row>
    <row r="35" spans="1:10" ht="25.5" x14ac:dyDescent="0.25">
      <c r="A35" s="115">
        <v>18</v>
      </c>
      <c r="B35" s="101" t="s">
        <v>173</v>
      </c>
      <c r="C35" s="102">
        <v>44648</v>
      </c>
      <c r="D35" s="115" t="s">
        <v>153</v>
      </c>
      <c r="E35" s="105">
        <v>586.61</v>
      </c>
      <c r="F35" s="105">
        <v>586.61</v>
      </c>
      <c r="G35" s="118">
        <f t="shared" si="0"/>
        <v>0</v>
      </c>
      <c r="H35" s="115">
        <f t="shared" si="1"/>
        <v>0</v>
      </c>
      <c r="I35" s="101">
        <v>1</v>
      </c>
      <c r="J35" s="115" t="s">
        <v>158</v>
      </c>
    </row>
    <row r="36" spans="1:10" ht="89.25" x14ac:dyDescent="0.25">
      <c r="A36" s="115">
        <v>19</v>
      </c>
      <c r="B36" s="101" t="s">
        <v>183</v>
      </c>
      <c r="C36" s="102">
        <v>44648</v>
      </c>
      <c r="D36" s="115" t="s">
        <v>153</v>
      </c>
      <c r="E36" s="112">
        <v>80.667000000000002</v>
      </c>
      <c r="F36" s="110">
        <v>49.512999999999998</v>
      </c>
      <c r="G36" s="118">
        <f t="shared" si="0"/>
        <v>31.154000000000003</v>
      </c>
      <c r="H36" s="115">
        <f t="shared" si="1"/>
        <v>38.620501568175342</v>
      </c>
      <c r="I36" s="109">
        <v>4</v>
      </c>
      <c r="J36" s="115" t="s">
        <v>154</v>
      </c>
    </row>
    <row r="37" spans="1:10" ht="102" x14ac:dyDescent="0.25">
      <c r="A37" s="115">
        <v>20</v>
      </c>
      <c r="B37" s="111" t="s">
        <v>184</v>
      </c>
      <c r="C37" s="102">
        <v>44649</v>
      </c>
      <c r="D37" s="115" t="s">
        <v>153</v>
      </c>
      <c r="E37" s="101">
        <v>230.666</v>
      </c>
      <c r="F37" s="109">
        <v>229.512</v>
      </c>
      <c r="G37" s="118">
        <f t="shared" si="0"/>
        <v>1.1539999999999964</v>
      </c>
      <c r="H37" s="115">
        <f t="shared" si="1"/>
        <v>0.50029046326723325</v>
      </c>
      <c r="I37" s="113">
        <v>2</v>
      </c>
      <c r="J37" s="115" t="s">
        <v>154</v>
      </c>
    </row>
    <row r="38" spans="1:10" ht="89.25" x14ac:dyDescent="0.25">
      <c r="A38" s="115">
        <v>21</v>
      </c>
      <c r="B38" s="111" t="s">
        <v>185</v>
      </c>
      <c r="C38" s="102">
        <v>44649</v>
      </c>
      <c r="D38" s="115" t="s">
        <v>153</v>
      </c>
      <c r="E38" s="112">
        <v>115.02</v>
      </c>
      <c r="F38" s="110">
        <v>70.846999999999994</v>
      </c>
      <c r="G38" s="118">
        <f t="shared" si="0"/>
        <v>44.173000000000002</v>
      </c>
      <c r="H38" s="115">
        <f t="shared" si="1"/>
        <v>38.404625282559557</v>
      </c>
      <c r="I38" s="113">
        <v>4</v>
      </c>
      <c r="J38" s="115" t="s">
        <v>154</v>
      </c>
    </row>
    <row r="39" spans="1:10" ht="51" x14ac:dyDescent="0.25">
      <c r="A39" s="115">
        <v>22</v>
      </c>
      <c r="B39" s="101" t="s">
        <v>174</v>
      </c>
      <c r="C39" s="102">
        <v>44649</v>
      </c>
      <c r="D39" s="115" t="s">
        <v>153</v>
      </c>
      <c r="E39" s="105">
        <v>3422.393</v>
      </c>
      <c r="F39" s="105">
        <v>3422.393</v>
      </c>
      <c r="G39" s="118">
        <f t="shared" si="0"/>
        <v>0</v>
      </c>
      <c r="H39" s="115">
        <f t="shared" si="1"/>
        <v>0</v>
      </c>
      <c r="I39" s="101">
        <v>1</v>
      </c>
      <c r="J39" s="115" t="s">
        <v>158</v>
      </c>
    </row>
    <row r="40" spans="1:10" ht="25.5" x14ac:dyDescent="0.25">
      <c r="A40" s="115">
        <v>23</v>
      </c>
      <c r="B40" s="101" t="s">
        <v>175</v>
      </c>
      <c r="C40" s="102">
        <v>44649</v>
      </c>
      <c r="D40" s="115" t="s">
        <v>153</v>
      </c>
      <c r="E40" s="105">
        <v>691.03200000000004</v>
      </c>
      <c r="F40" s="105">
        <v>653.02499999999998</v>
      </c>
      <c r="G40" s="118">
        <f t="shared" si="0"/>
        <v>38.007000000000062</v>
      </c>
      <c r="H40" s="115">
        <f t="shared" si="1"/>
        <v>5.5000347306637121</v>
      </c>
      <c r="I40" s="101">
        <v>2</v>
      </c>
      <c r="J40" s="115" t="s">
        <v>154</v>
      </c>
    </row>
    <row r="41" spans="1:10" ht="63.75" x14ac:dyDescent="0.25">
      <c r="A41" s="115">
        <v>24</v>
      </c>
      <c r="B41" s="101" t="s">
        <v>176</v>
      </c>
      <c r="C41" s="102">
        <v>44649</v>
      </c>
      <c r="D41" s="115" t="s">
        <v>153</v>
      </c>
      <c r="E41" s="105">
        <v>519.66600000000005</v>
      </c>
      <c r="F41" s="105">
        <v>519.66600000000005</v>
      </c>
      <c r="G41" s="118">
        <f t="shared" si="0"/>
        <v>0</v>
      </c>
      <c r="H41" s="115">
        <f t="shared" si="1"/>
        <v>0</v>
      </c>
      <c r="I41" s="101">
        <v>1</v>
      </c>
      <c r="J41" s="115" t="s">
        <v>158</v>
      </c>
    </row>
    <row r="42" spans="1:10" ht="38.25" x14ac:dyDescent="0.25">
      <c r="A42" s="115">
        <v>25</v>
      </c>
      <c r="B42" s="101" t="s">
        <v>186</v>
      </c>
      <c r="C42" s="102">
        <v>44649</v>
      </c>
      <c r="D42" s="115" t="s">
        <v>153</v>
      </c>
      <c r="E42" s="105">
        <v>199.55</v>
      </c>
      <c r="F42" s="114">
        <v>199.55</v>
      </c>
      <c r="G42" s="118">
        <f t="shared" si="0"/>
        <v>0</v>
      </c>
      <c r="H42" s="115">
        <f t="shared" si="1"/>
        <v>0</v>
      </c>
      <c r="I42" s="101">
        <v>1</v>
      </c>
      <c r="J42" s="115" t="s">
        <v>158</v>
      </c>
    </row>
    <row r="43" spans="1:10" ht="38.25" x14ac:dyDescent="0.25">
      <c r="A43" s="115">
        <v>26</v>
      </c>
      <c r="B43" s="101" t="s">
        <v>177</v>
      </c>
      <c r="C43" s="102">
        <v>44650</v>
      </c>
      <c r="D43" s="115" t="s">
        <v>153</v>
      </c>
      <c r="E43" s="105">
        <v>420.76100000000002</v>
      </c>
      <c r="F43" s="105">
        <v>395.51499999999999</v>
      </c>
      <c r="G43" s="118">
        <f t="shared" si="0"/>
        <v>25.246000000000038</v>
      </c>
      <c r="H43" s="115">
        <f t="shared" si="1"/>
        <v>6.000080805968242</v>
      </c>
      <c r="I43" s="101">
        <v>3</v>
      </c>
      <c r="J43" s="115" t="s">
        <v>154</v>
      </c>
    </row>
    <row r="44" spans="1:10" ht="51" x14ac:dyDescent="0.25">
      <c r="A44" s="115">
        <v>27</v>
      </c>
      <c r="B44" s="101" t="s">
        <v>178</v>
      </c>
      <c r="C44" s="102">
        <v>44650</v>
      </c>
      <c r="D44" s="115" t="s">
        <v>153</v>
      </c>
      <c r="E44" s="105">
        <v>2784.96</v>
      </c>
      <c r="F44" s="105">
        <v>2770</v>
      </c>
      <c r="G44" s="118">
        <f t="shared" si="0"/>
        <v>14.960000000000036</v>
      </c>
      <c r="H44" s="115">
        <f t="shared" si="1"/>
        <v>0.53717109042858924</v>
      </c>
      <c r="I44" s="101">
        <v>2</v>
      </c>
      <c r="J44" s="115" t="s">
        <v>154</v>
      </c>
    </row>
    <row r="45" spans="1:10" ht="38.25" x14ac:dyDescent="0.25">
      <c r="A45" s="115">
        <v>28</v>
      </c>
      <c r="B45" s="101" t="s">
        <v>179</v>
      </c>
      <c r="C45" s="108">
        <v>44651</v>
      </c>
      <c r="D45" s="119" t="s">
        <v>180</v>
      </c>
      <c r="E45" s="105">
        <v>25096.69</v>
      </c>
      <c r="F45" s="105">
        <v>25096.69</v>
      </c>
      <c r="G45" s="118">
        <f t="shared" si="0"/>
        <v>0</v>
      </c>
      <c r="H45" s="115">
        <f t="shared" si="1"/>
        <v>0</v>
      </c>
      <c r="I45" s="101">
        <v>1</v>
      </c>
      <c r="J45" s="115" t="s">
        <v>158</v>
      </c>
    </row>
    <row r="46" spans="1:10" ht="38.25" x14ac:dyDescent="0.25">
      <c r="A46" s="115">
        <v>29</v>
      </c>
      <c r="B46" s="101" t="s">
        <v>187</v>
      </c>
      <c r="C46" s="108">
        <v>44651</v>
      </c>
      <c r="D46" s="115" t="s">
        <v>153</v>
      </c>
      <c r="E46" s="112">
        <v>198.83699999999999</v>
      </c>
      <c r="F46" s="112">
        <v>198.83699999999999</v>
      </c>
      <c r="G46" s="118">
        <f t="shared" si="0"/>
        <v>0</v>
      </c>
      <c r="H46" s="115">
        <f t="shared" si="1"/>
        <v>0</v>
      </c>
      <c r="I46" s="101">
        <v>1</v>
      </c>
      <c r="J46" s="115" t="s">
        <v>158</v>
      </c>
    </row>
    <row r="47" spans="1:10" ht="51" x14ac:dyDescent="0.25">
      <c r="A47" s="115">
        <v>30</v>
      </c>
      <c r="B47" s="101" t="s">
        <v>196</v>
      </c>
      <c r="C47" s="102">
        <v>44658</v>
      </c>
      <c r="D47" s="115" t="s">
        <v>153</v>
      </c>
      <c r="E47" s="105">
        <v>1749.39</v>
      </c>
      <c r="F47" s="105">
        <v>1723.1489999999999</v>
      </c>
      <c r="G47" s="118">
        <f t="shared" ref="G47:G83" si="2">E47-F47</f>
        <v>26.241000000000213</v>
      </c>
      <c r="H47" s="115">
        <f t="shared" si="1"/>
        <v>1.5000085744173803</v>
      </c>
      <c r="I47" s="101">
        <v>3</v>
      </c>
      <c r="J47" s="115" t="s">
        <v>154</v>
      </c>
    </row>
    <row r="48" spans="1:10" ht="25.5" x14ac:dyDescent="0.25">
      <c r="A48" s="115">
        <v>31</v>
      </c>
      <c r="B48" s="101" t="s">
        <v>197</v>
      </c>
      <c r="C48" s="128">
        <v>44659</v>
      </c>
      <c r="D48" s="115" t="s">
        <v>153</v>
      </c>
      <c r="E48" s="105">
        <v>2683.2449999999999</v>
      </c>
      <c r="F48" s="105">
        <v>2334.4229999999998</v>
      </c>
      <c r="G48" s="118">
        <f t="shared" si="2"/>
        <v>348.82200000000012</v>
      </c>
      <c r="H48" s="115">
        <f t="shared" si="1"/>
        <v>13.000005590246143</v>
      </c>
      <c r="I48" s="101">
        <v>3</v>
      </c>
      <c r="J48" s="115" t="s">
        <v>154</v>
      </c>
    </row>
    <row r="49" spans="1:10" ht="38.25" x14ac:dyDescent="0.25">
      <c r="A49" s="115">
        <v>32</v>
      </c>
      <c r="B49" s="101" t="s">
        <v>198</v>
      </c>
      <c r="C49" s="128">
        <v>44663</v>
      </c>
      <c r="D49" s="115" t="s">
        <v>153</v>
      </c>
      <c r="E49" s="105">
        <v>9279.9429999999993</v>
      </c>
      <c r="F49" s="105">
        <v>8955.1450000000004</v>
      </c>
      <c r="G49" s="118">
        <f t="shared" si="2"/>
        <v>324.79799999999886</v>
      </c>
      <c r="H49" s="115">
        <f t="shared" si="1"/>
        <v>3.4999999461203468</v>
      </c>
      <c r="I49" s="109">
        <v>2</v>
      </c>
      <c r="J49" s="115" t="s">
        <v>154</v>
      </c>
    </row>
    <row r="50" spans="1:10" ht="38.25" x14ac:dyDescent="0.25">
      <c r="A50" s="115">
        <v>33</v>
      </c>
      <c r="B50" s="101" t="s">
        <v>199</v>
      </c>
      <c r="C50" s="128">
        <v>44663</v>
      </c>
      <c r="D50" s="115" t="s">
        <v>153</v>
      </c>
      <c r="E50" s="105">
        <v>1432.4749999999999</v>
      </c>
      <c r="F50" s="105">
        <v>1432.4749999999999</v>
      </c>
      <c r="G50" s="118">
        <f t="shared" si="2"/>
        <v>0</v>
      </c>
      <c r="H50" s="115">
        <f t="shared" si="1"/>
        <v>0</v>
      </c>
      <c r="I50" s="109">
        <v>1</v>
      </c>
      <c r="J50" s="115" t="s">
        <v>154</v>
      </c>
    </row>
    <row r="51" spans="1:10" ht="63.75" x14ac:dyDescent="0.25">
      <c r="A51" s="115">
        <v>34</v>
      </c>
      <c r="B51" s="101" t="s">
        <v>200</v>
      </c>
      <c r="C51" s="128">
        <v>44663</v>
      </c>
      <c r="D51" s="115" t="s">
        <v>153</v>
      </c>
      <c r="E51" s="105">
        <v>440.7</v>
      </c>
      <c r="F51" s="105">
        <v>387.81599999999997</v>
      </c>
      <c r="G51" s="118">
        <f t="shared" si="2"/>
        <v>52.884000000000015</v>
      </c>
      <c r="H51" s="115">
        <f t="shared" si="1"/>
        <v>12.000000000000004</v>
      </c>
      <c r="I51" s="109">
        <v>2</v>
      </c>
      <c r="J51" s="115" t="s">
        <v>154</v>
      </c>
    </row>
    <row r="52" spans="1:10" ht="51" x14ac:dyDescent="0.25">
      <c r="A52" s="115">
        <v>35</v>
      </c>
      <c r="B52" s="101" t="s">
        <v>201</v>
      </c>
      <c r="C52" s="128">
        <v>44663</v>
      </c>
      <c r="D52" s="115" t="s">
        <v>153</v>
      </c>
      <c r="E52" s="105">
        <v>452.50299999999999</v>
      </c>
      <c r="F52" s="105">
        <v>452.50299999999999</v>
      </c>
      <c r="G52" s="118">
        <f t="shared" si="2"/>
        <v>0</v>
      </c>
      <c r="H52" s="115">
        <f t="shared" si="1"/>
        <v>0</v>
      </c>
      <c r="I52" s="101">
        <v>1</v>
      </c>
      <c r="J52" s="115" t="s">
        <v>158</v>
      </c>
    </row>
    <row r="53" spans="1:10" ht="25.5" x14ac:dyDescent="0.25">
      <c r="A53" s="115">
        <v>36</v>
      </c>
      <c r="B53" s="101" t="s">
        <v>202</v>
      </c>
      <c r="C53" s="128">
        <v>44676</v>
      </c>
      <c r="D53" s="115" t="s">
        <v>153</v>
      </c>
      <c r="E53" s="105">
        <v>1003.263</v>
      </c>
      <c r="F53" s="105">
        <v>1003.263</v>
      </c>
      <c r="G53" s="118">
        <f t="shared" si="2"/>
        <v>0</v>
      </c>
      <c r="H53" s="115">
        <f t="shared" si="1"/>
        <v>0</v>
      </c>
      <c r="I53" s="109">
        <v>1</v>
      </c>
      <c r="J53" s="115" t="s">
        <v>158</v>
      </c>
    </row>
    <row r="54" spans="1:10" ht="63.75" x14ac:dyDescent="0.25">
      <c r="A54" s="115">
        <v>37</v>
      </c>
      <c r="B54" s="101" t="s">
        <v>203</v>
      </c>
      <c r="C54" s="128">
        <v>44676</v>
      </c>
      <c r="D54" s="115" t="s">
        <v>153</v>
      </c>
      <c r="E54" s="105">
        <v>272</v>
      </c>
      <c r="F54" s="105">
        <v>129.19999999999999</v>
      </c>
      <c r="G54" s="118">
        <f t="shared" si="2"/>
        <v>142.80000000000001</v>
      </c>
      <c r="H54" s="115">
        <f t="shared" si="1"/>
        <v>52.5</v>
      </c>
      <c r="I54" s="109">
        <v>6</v>
      </c>
      <c r="J54" s="115" t="s">
        <v>154</v>
      </c>
    </row>
    <row r="55" spans="1:10" ht="51" x14ac:dyDescent="0.25">
      <c r="A55" s="115">
        <v>38</v>
      </c>
      <c r="B55" s="101" t="s">
        <v>204</v>
      </c>
      <c r="C55" s="128">
        <v>44677</v>
      </c>
      <c r="D55" s="115" t="s">
        <v>153</v>
      </c>
      <c r="E55" s="105">
        <v>11715.72</v>
      </c>
      <c r="F55" s="105">
        <v>9138.2610000000004</v>
      </c>
      <c r="G55" s="118">
        <f t="shared" si="2"/>
        <v>2577.4589999999989</v>
      </c>
      <c r="H55" s="115">
        <f t="shared" si="1"/>
        <v>22.000005121324161</v>
      </c>
      <c r="I55" s="109">
        <v>7</v>
      </c>
      <c r="J55" s="115" t="s">
        <v>154</v>
      </c>
    </row>
    <row r="56" spans="1:10" ht="51" x14ac:dyDescent="0.25">
      <c r="A56" s="115">
        <v>39</v>
      </c>
      <c r="B56" s="101" t="s">
        <v>205</v>
      </c>
      <c r="C56" s="128">
        <v>44679</v>
      </c>
      <c r="D56" s="115" t="s">
        <v>153</v>
      </c>
      <c r="E56" s="105">
        <v>338</v>
      </c>
      <c r="F56" s="105">
        <v>69.290000000000006</v>
      </c>
      <c r="G56" s="118">
        <f t="shared" si="2"/>
        <v>268.70999999999998</v>
      </c>
      <c r="H56" s="115">
        <f t="shared" si="1"/>
        <v>79.5</v>
      </c>
      <c r="I56" s="109">
        <v>10</v>
      </c>
      <c r="J56" s="115" t="s">
        <v>154</v>
      </c>
    </row>
    <row r="57" spans="1:10" ht="63.75" x14ac:dyDescent="0.25">
      <c r="A57" s="115">
        <v>40</v>
      </c>
      <c r="B57" s="101" t="s">
        <v>206</v>
      </c>
      <c r="C57" s="128">
        <v>44680</v>
      </c>
      <c r="D57" s="115" t="s">
        <v>153</v>
      </c>
      <c r="E57" s="105">
        <v>1324.4549999999999</v>
      </c>
      <c r="F57" s="105">
        <v>1324.4549999999999</v>
      </c>
      <c r="G57" s="118">
        <f t="shared" si="2"/>
        <v>0</v>
      </c>
      <c r="H57" s="115">
        <f t="shared" si="1"/>
        <v>0</v>
      </c>
      <c r="I57" s="109">
        <v>1</v>
      </c>
      <c r="J57" s="115" t="s">
        <v>158</v>
      </c>
    </row>
    <row r="58" spans="1:10" ht="63.75" x14ac:dyDescent="0.25">
      <c r="A58" s="115">
        <v>41</v>
      </c>
      <c r="B58" s="101" t="s">
        <v>207</v>
      </c>
      <c r="C58" s="128">
        <v>44680</v>
      </c>
      <c r="D58" s="115" t="s">
        <v>153</v>
      </c>
      <c r="E58" s="105">
        <v>1324.4549999999999</v>
      </c>
      <c r="F58" s="105">
        <v>1324.4549999999999</v>
      </c>
      <c r="G58" s="118">
        <f t="shared" si="2"/>
        <v>0</v>
      </c>
      <c r="H58" s="115">
        <f t="shared" si="1"/>
        <v>0</v>
      </c>
      <c r="I58" s="109">
        <v>1</v>
      </c>
      <c r="J58" s="115" t="s">
        <v>158</v>
      </c>
    </row>
    <row r="59" spans="1:10" ht="63.75" x14ac:dyDescent="0.25">
      <c r="A59" s="115">
        <v>42</v>
      </c>
      <c r="B59" s="101" t="s">
        <v>208</v>
      </c>
      <c r="C59" s="128">
        <v>44692</v>
      </c>
      <c r="D59" s="115" t="s">
        <v>153</v>
      </c>
      <c r="E59" s="105">
        <v>570.36900000000003</v>
      </c>
      <c r="F59" s="105">
        <v>570.36900000000003</v>
      </c>
      <c r="G59" s="118">
        <f t="shared" si="2"/>
        <v>0</v>
      </c>
      <c r="H59" s="115">
        <f t="shared" si="1"/>
        <v>0</v>
      </c>
      <c r="I59" s="101">
        <v>1</v>
      </c>
      <c r="J59" s="115" t="s">
        <v>158</v>
      </c>
    </row>
    <row r="60" spans="1:10" ht="38.25" x14ac:dyDescent="0.25">
      <c r="A60" s="115">
        <v>43</v>
      </c>
      <c r="B60" s="101" t="s">
        <v>209</v>
      </c>
      <c r="C60" s="128">
        <v>44705</v>
      </c>
      <c r="D60" s="115" t="s">
        <v>153</v>
      </c>
      <c r="E60" s="105">
        <v>602.4</v>
      </c>
      <c r="F60" s="105">
        <v>602.4</v>
      </c>
      <c r="G60" s="118">
        <f t="shared" si="2"/>
        <v>0</v>
      </c>
      <c r="H60" s="115">
        <f t="shared" si="1"/>
        <v>0</v>
      </c>
      <c r="I60" s="109">
        <v>1</v>
      </c>
      <c r="J60" s="115" t="s">
        <v>158</v>
      </c>
    </row>
    <row r="61" spans="1:10" ht="38.25" x14ac:dyDescent="0.25">
      <c r="A61" s="115">
        <v>44</v>
      </c>
      <c r="B61" s="101" t="s">
        <v>210</v>
      </c>
      <c r="C61" s="128">
        <v>44705</v>
      </c>
      <c r="D61" s="115" t="s">
        <v>153</v>
      </c>
      <c r="E61" s="109">
        <v>602.79999999999995</v>
      </c>
      <c r="F61" s="109">
        <v>602.79999999999995</v>
      </c>
      <c r="G61" s="118">
        <f t="shared" si="2"/>
        <v>0</v>
      </c>
      <c r="H61" s="115">
        <f t="shared" si="1"/>
        <v>0</v>
      </c>
      <c r="I61" s="109">
        <v>1</v>
      </c>
      <c r="J61" s="115" t="s">
        <v>158</v>
      </c>
    </row>
    <row r="62" spans="1:10" ht="38.25" x14ac:dyDescent="0.25">
      <c r="A62" s="115">
        <v>45</v>
      </c>
      <c r="B62" s="101" t="s">
        <v>211</v>
      </c>
      <c r="C62" s="128">
        <v>44707</v>
      </c>
      <c r="D62" s="115" t="s">
        <v>153</v>
      </c>
      <c r="E62" s="105">
        <v>6219.01</v>
      </c>
      <c r="F62" s="105">
        <v>5566.0129999999999</v>
      </c>
      <c r="G62" s="118">
        <f t="shared" si="2"/>
        <v>652.9970000000003</v>
      </c>
      <c r="H62" s="115">
        <f t="shared" si="1"/>
        <v>10.50001527574325</v>
      </c>
      <c r="I62" s="109">
        <v>2</v>
      </c>
      <c r="J62" s="115" t="s">
        <v>154</v>
      </c>
    </row>
    <row r="63" spans="1:10" ht="51" x14ac:dyDescent="0.25">
      <c r="A63" s="115">
        <v>46</v>
      </c>
      <c r="B63" s="101" t="s">
        <v>212</v>
      </c>
      <c r="C63" s="128">
        <v>44708</v>
      </c>
      <c r="D63" s="115" t="s">
        <v>153</v>
      </c>
      <c r="E63" s="105">
        <v>2053.08</v>
      </c>
      <c r="F63" s="105">
        <v>1580.8710000000001</v>
      </c>
      <c r="G63" s="118">
        <f t="shared" si="2"/>
        <v>472.20899999999983</v>
      </c>
      <c r="H63" s="115">
        <f t="shared" si="1"/>
        <v>23.000029224384818</v>
      </c>
      <c r="I63" s="109">
        <v>4</v>
      </c>
      <c r="J63" s="115" t="s">
        <v>154</v>
      </c>
    </row>
    <row r="64" spans="1:10" ht="38.25" x14ac:dyDescent="0.25">
      <c r="A64" s="115">
        <v>47</v>
      </c>
      <c r="B64" s="101" t="s">
        <v>213</v>
      </c>
      <c r="C64" s="128">
        <v>44708</v>
      </c>
      <c r="D64" s="115" t="s">
        <v>153</v>
      </c>
      <c r="E64" s="105">
        <v>2160.62</v>
      </c>
      <c r="F64" s="105">
        <v>1588.0550000000001</v>
      </c>
      <c r="G64" s="118">
        <f t="shared" si="2"/>
        <v>572.56499999999983</v>
      </c>
      <c r="H64" s="115">
        <f t="shared" si="1"/>
        <v>26.50003239810794</v>
      </c>
      <c r="I64" s="109">
        <v>2</v>
      </c>
      <c r="J64" s="115" t="s">
        <v>154</v>
      </c>
    </row>
    <row r="65" spans="1:10" ht="51" x14ac:dyDescent="0.25">
      <c r="A65" s="115">
        <v>48</v>
      </c>
      <c r="B65" s="101" t="s">
        <v>214</v>
      </c>
      <c r="C65" s="128">
        <v>44711</v>
      </c>
      <c r="D65" s="115" t="s">
        <v>153</v>
      </c>
      <c r="E65" s="105">
        <v>1988.86</v>
      </c>
      <c r="F65" s="105">
        <v>1471.7560000000001</v>
      </c>
      <c r="G65" s="118">
        <f t="shared" si="2"/>
        <v>517.10399999999981</v>
      </c>
      <c r="H65" s="115">
        <f t="shared" si="1"/>
        <v>26.000020112023964</v>
      </c>
      <c r="I65" s="101">
        <v>4</v>
      </c>
      <c r="J65" s="115" t="s">
        <v>154</v>
      </c>
    </row>
    <row r="66" spans="1:10" ht="51" x14ac:dyDescent="0.25">
      <c r="A66" s="115">
        <v>49</v>
      </c>
      <c r="B66" s="101" t="s">
        <v>215</v>
      </c>
      <c r="C66" s="128">
        <v>44729</v>
      </c>
      <c r="D66" s="115" t="s">
        <v>153</v>
      </c>
      <c r="E66" s="105">
        <v>326.37900000000002</v>
      </c>
      <c r="F66" s="105">
        <v>326.37900000000002</v>
      </c>
      <c r="G66" s="118">
        <f t="shared" si="2"/>
        <v>0</v>
      </c>
      <c r="H66" s="115">
        <f t="shared" si="1"/>
        <v>0</v>
      </c>
      <c r="I66" s="101">
        <v>1</v>
      </c>
      <c r="J66" s="115" t="s">
        <v>158</v>
      </c>
    </row>
    <row r="67" spans="1:10" ht="51" x14ac:dyDescent="0.25">
      <c r="A67" s="115">
        <v>50</v>
      </c>
      <c r="B67" s="101" t="s">
        <v>216</v>
      </c>
      <c r="C67" s="128">
        <v>44729</v>
      </c>
      <c r="D67" s="115" t="s">
        <v>153</v>
      </c>
      <c r="E67" s="105">
        <v>2611.8040000000001</v>
      </c>
      <c r="F67" s="105">
        <v>2520.3910000000001</v>
      </c>
      <c r="G67" s="118">
        <f t="shared" si="2"/>
        <v>91.413000000000011</v>
      </c>
      <c r="H67" s="115">
        <f t="shared" si="1"/>
        <v>3.4999946397202857</v>
      </c>
      <c r="I67" s="101">
        <v>3</v>
      </c>
      <c r="J67" s="115" t="s">
        <v>154</v>
      </c>
    </row>
    <row r="68" spans="1:10" ht="25.5" x14ac:dyDescent="0.25">
      <c r="A68" s="115">
        <v>51</v>
      </c>
      <c r="B68" s="101" t="s">
        <v>217</v>
      </c>
      <c r="C68" s="128">
        <v>44728</v>
      </c>
      <c r="D68" s="115" t="s">
        <v>153</v>
      </c>
      <c r="E68" s="110">
        <v>1789.2339999999999</v>
      </c>
      <c r="F68" s="110">
        <v>1511.903</v>
      </c>
      <c r="G68" s="118">
        <f t="shared" si="2"/>
        <v>277.3309999999999</v>
      </c>
      <c r="H68" s="115">
        <f t="shared" si="1"/>
        <v>15.499984909743494</v>
      </c>
      <c r="I68" s="101">
        <v>4</v>
      </c>
      <c r="J68" s="115" t="s">
        <v>154</v>
      </c>
    </row>
    <row r="69" spans="1:10" ht="38.25" x14ac:dyDescent="0.25">
      <c r="A69" s="115">
        <v>52</v>
      </c>
      <c r="B69" s="101" t="s">
        <v>218</v>
      </c>
      <c r="C69" s="128">
        <v>44734</v>
      </c>
      <c r="D69" s="115" t="s">
        <v>153</v>
      </c>
      <c r="E69" s="105">
        <v>626.30999999999995</v>
      </c>
      <c r="F69" s="105">
        <v>626.30999999999995</v>
      </c>
      <c r="G69" s="118">
        <f t="shared" si="2"/>
        <v>0</v>
      </c>
      <c r="H69" s="115">
        <f t="shared" si="1"/>
        <v>0</v>
      </c>
      <c r="I69" s="101">
        <v>1</v>
      </c>
      <c r="J69" s="115" t="s">
        <v>158</v>
      </c>
    </row>
    <row r="70" spans="1:10" ht="38.25" x14ac:dyDescent="0.25">
      <c r="A70" s="115">
        <v>53</v>
      </c>
      <c r="B70" s="101" t="s">
        <v>219</v>
      </c>
      <c r="C70" s="128">
        <v>44735</v>
      </c>
      <c r="D70" s="115" t="s">
        <v>153</v>
      </c>
      <c r="E70" s="105">
        <v>626.30999999999995</v>
      </c>
      <c r="F70" s="105">
        <v>626.30999999999995</v>
      </c>
      <c r="G70" s="118">
        <f t="shared" si="2"/>
        <v>0</v>
      </c>
      <c r="H70" s="115">
        <f t="shared" si="1"/>
        <v>0</v>
      </c>
      <c r="I70" s="101">
        <v>1</v>
      </c>
      <c r="J70" s="115" t="s">
        <v>158</v>
      </c>
    </row>
    <row r="71" spans="1:10" ht="38.25" x14ac:dyDescent="0.25">
      <c r="A71" s="115">
        <v>54</v>
      </c>
      <c r="B71" s="101" t="s">
        <v>220</v>
      </c>
      <c r="C71" s="128">
        <v>44740</v>
      </c>
      <c r="D71" s="115" t="s">
        <v>153</v>
      </c>
      <c r="E71" s="105">
        <v>974.24199999999996</v>
      </c>
      <c r="F71" s="105">
        <v>974.24199999999996</v>
      </c>
      <c r="G71" s="118">
        <f t="shared" si="2"/>
        <v>0</v>
      </c>
      <c r="H71" s="115">
        <f t="shared" si="1"/>
        <v>0</v>
      </c>
      <c r="I71" s="101">
        <v>1</v>
      </c>
      <c r="J71" s="115" t="s">
        <v>158</v>
      </c>
    </row>
    <row r="72" spans="1:10" ht="25.5" x14ac:dyDescent="0.25">
      <c r="A72" s="115">
        <v>55</v>
      </c>
      <c r="B72" s="101" t="s">
        <v>221</v>
      </c>
      <c r="C72" s="128">
        <v>44740</v>
      </c>
      <c r="D72" s="115" t="s">
        <v>153</v>
      </c>
      <c r="E72" s="105">
        <v>353</v>
      </c>
      <c r="F72" s="105">
        <v>353</v>
      </c>
      <c r="G72" s="118">
        <f t="shared" si="2"/>
        <v>0</v>
      </c>
      <c r="H72" s="115">
        <f t="shared" si="1"/>
        <v>0</v>
      </c>
      <c r="I72" s="101">
        <v>1</v>
      </c>
      <c r="J72" s="115" t="s">
        <v>158</v>
      </c>
    </row>
    <row r="73" spans="1:10" ht="25.5" x14ac:dyDescent="0.25">
      <c r="A73" s="115">
        <v>56</v>
      </c>
      <c r="B73" s="101" t="s">
        <v>222</v>
      </c>
      <c r="C73" s="128">
        <v>44693</v>
      </c>
      <c r="D73" s="115" t="s">
        <v>153</v>
      </c>
      <c r="E73" s="105">
        <v>3385.38</v>
      </c>
      <c r="F73" s="105">
        <v>1355</v>
      </c>
      <c r="G73" s="118">
        <f t="shared" si="2"/>
        <v>2030.38</v>
      </c>
      <c r="H73" s="115">
        <f t="shared" si="1"/>
        <v>59.974951113316678</v>
      </c>
      <c r="I73" s="101">
        <v>6</v>
      </c>
      <c r="J73" s="115" t="s">
        <v>154</v>
      </c>
    </row>
    <row r="74" spans="1:10" ht="38.25" x14ac:dyDescent="0.25">
      <c r="A74" s="115">
        <v>57</v>
      </c>
      <c r="B74" s="101" t="s">
        <v>223</v>
      </c>
      <c r="C74" s="128">
        <v>44742</v>
      </c>
      <c r="D74" s="115" t="s">
        <v>153</v>
      </c>
      <c r="E74" s="109">
        <v>1465.1</v>
      </c>
      <c r="F74" s="109">
        <v>1259.9860000000001</v>
      </c>
      <c r="G74" s="118">
        <f t="shared" si="2"/>
        <v>205.11399999999981</v>
      </c>
      <c r="H74" s="115">
        <f t="shared" si="1"/>
        <v>13.999999999999988</v>
      </c>
      <c r="I74" s="101">
        <v>3</v>
      </c>
      <c r="J74" s="115" t="s">
        <v>154</v>
      </c>
    </row>
    <row r="75" spans="1:10" ht="51" x14ac:dyDescent="0.25">
      <c r="A75" s="115">
        <v>58</v>
      </c>
      <c r="B75" s="101" t="s">
        <v>224</v>
      </c>
      <c r="C75" s="128">
        <v>44749</v>
      </c>
      <c r="D75" s="115" t="s">
        <v>153</v>
      </c>
      <c r="E75" s="109">
        <v>350</v>
      </c>
      <c r="F75" s="109">
        <v>350</v>
      </c>
      <c r="G75" s="118">
        <f t="shared" si="2"/>
        <v>0</v>
      </c>
      <c r="H75" s="115">
        <f t="shared" si="1"/>
        <v>0</v>
      </c>
      <c r="I75" s="101">
        <v>2</v>
      </c>
      <c r="J75" s="115" t="s">
        <v>154</v>
      </c>
    </row>
    <row r="76" spans="1:10" ht="38.25" x14ac:dyDescent="0.25">
      <c r="A76" s="115">
        <v>59</v>
      </c>
      <c r="B76" s="101" t="s">
        <v>225</v>
      </c>
      <c r="C76" s="128">
        <v>44761</v>
      </c>
      <c r="D76" s="115" t="s">
        <v>153</v>
      </c>
      <c r="E76" s="113">
        <v>831.83500000000004</v>
      </c>
      <c r="F76" s="109">
        <v>831.83500000000004</v>
      </c>
      <c r="G76" s="118">
        <f t="shared" si="2"/>
        <v>0</v>
      </c>
      <c r="H76" s="115">
        <f t="shared" si="1"/>
        <v>0</v>
      </c>
      <c r="I76" s="109">
        <v>1</v>
      </c>
      <c r="J76" s="115" t="s">
        <v>158</v>
      </c>
    </row>
    <row r="77" spans="1:10" ht="38.25" x14ac:dyDescent="0.25">
      <c r="A77" s="115">
        <v>60</v>
      </c>
      <c r="B77" s="111" t="s">
        <v>226</v>
      </c>
      <c r="C77" s="128">
        <v>44761</v>
      </c>
      <c r="D77" s="115" t="s">
        <v>153</v>
      </c>
      <c r="E77" s="105">
        <v>1219.194</v>
      </c>
      <c r="F77" s="105">
        <v>1158.2339999999999</v>
      </c>
      <c r="G77" s="118">
        <f t="shared" si="2"/>
        <v>60.960000000000036</v>
      </c>
      <c r="H77" s="115">
        <f t="shared" si="1"/>
        <v>5.0000246064203102</v>
      </c>
      <c r="I77" s="109">
        <v>2</v>
      </c>
      <c r="J77" s="115" t="s">
        <v>154</v>
      </c>
    </row>
    <row r="78" spans="1:10" ht="38.25" x14ac:dyDescent="0.25">
      <c r="A78" s="115">
        <v>61</v>
      </c>
      <c r="B78" s="100" t="s">
        <v>227</v>
      </c>
      <c r="C78" s="128">
        <v>44771</v>
      </c>
      <c r="D78" s="115" t="s">
        <v>153</v>
      </c>
      <c r="E78" s="105">
        <v>8643.8240000000005</v>
      </c>
      <c r="F78" s="129">
        <v>7749.1890000000003</v>
      </c>
      <c r="G78" s="118">
        <f t="shared" si="2"/>
        <v>894.63500000000022</v>
      </c>
      <c r="H78" s="115">
        <f t="shared" si="1"/>
        <v>10.349990929940269</v>
      </c>
      <c r="I78" s="109">
        <v>5</v>
      </c>
      <c r="J78" s="115" t="s">
        <v>154</v>
      </c>
    </row>
    <row r="79" spans="1:10" ht="51" x14ac:dyDescent="0.25">
      <c r="A79" s="115">
        <v>62</v>
      </c>
      <c r="B79" s="101" t="s">
        <v>228</v>
      </c>
      <c r="C79" s="128">
        <v>44676</v>
      </c>
      <c r="D79" s="115" t="s">
        <v>153</v>
      </c>
      <c r="E79" s="105">
        <v>17195.903999999999</v>
      </c>
      <c r="F79" s="105">
        <v>17100</v>
      </c>
      <c r="G79" s="118">
        <f t="shared" si="2"/>
        <v>95.903999999998632</v>
      </c>
      <c r="H79" s="115">
        <f t="shared" si="1"/>
        <v>0.55771420915119463</v>
      </c>
      <c r="I79" s="109">
        <v>2</v>
      </c>
      <c r="J79" s="115" t="s">
        <v>154</v>
      </c>
    </row>
    <row r="80" spans="1:10" ht="38.25" x14ac:dyDescent="0.25">
      <c r="A80" s="115">
        <v>63</v>
      </c>
      <c r="B80" s="101" t="s">
        <v>229</v>
      </c>
      <c r="C80" s="128">
        <v>44706</v>
      </c>
      <c r="D80" s="115" t="s">
        <v>153</v>
      </c>
      <c r="E80" s="105">
        <v>2267.252</v>
      </c>
      <c r="F80" s="105">
        <v>2244.5790000000002</v>
      </c>
      <c r="G80" s="118">
        <f t="shared" si="2"/>
        <v>22.672999999999774</v>
      </c>
      <c r="H80" s="115">
        <f t="shared" si="1"/>
        <v>1.0000211710034779</v>
      </c>
      <c r="I80" s="109">
        <v>5</v>
      </c>
      <c r="J80" s="115" t="s">
        <v>154</v>
      </c>
    </row>
    <row r="81" spans="1:10" ht="76.5" x14ac:dyDescent="0.25">
      <c r="A81" s="115">
        <v>64</v>
      </c>
      <c r="B81" s="111" t="s">
        <v>232</v>
      </c>
      <c r="C81" s="128">
        <v>44722</v>
      </c>
      <c r="D81" s="115" t="s">
        <v>153</v>
      </c>
      <c r="E81" s="112">
        <v>322.32900000000001</v>
      </c>
      <c r="F81" s="110">
        <v>230.46</v>
      </c>
      <c r="G81" s="118">
        <f t="shared" si="2"/>
        <v>91.869</v>
      </c>
      <c r="H81" s="115">
        <f t="shared" si="1"/>
        <v>28.501624116973652</v>
      </c>
      <c r="I81" s="109">
        <v>4</v>
      </c>
      <c r="J81" s="115" t="s">
        <v>154</v>
      </c>
    </row>
    <row r="82" spans="1:10" ht="38.25" x14ac:dyDescent="0.25">
      <c r="A82" s="115">
        <v>65</v>
      </c>
      <c r="B82" s="111" t="s">
        <v>233</v>
      </c>
      <c r="C82" s="128">
        <v>44718</v>
      </c>
      <c r="D82" s="115" t="s">
        <v>153</v>
      </c>
      <c r="E82" s="112">
        <v>6252.9</v>
      </c>
      <c r="F82" s="112">
        <v>6252.9</v>
      </c>
      <c r="G82" s="118">
        <f t="shared" si="2"/>
        <v>0</v>
      </c>
      <c r="H82" s="115">
        <f t="shared" si="1"/>
        <v>0</v>
      </c>
      <c r="I82" s="109">
        <v>1</v>
      </c>
      <c r="J82" s="115" t="s">
        <v>158</v>
      </c>
    </row>
    <row r="83" spans="1:10" ht="24.75" customHeight="1" x14ac:dyDescent="0.25">
      <c r="A83" s="115"/>
      <c r="B83" s="175" t="s">
        <v>79</v>
      </c>
      <c r="C83" s="190"/>
      <c r="D83" s="122"/>
      <c r="E83" s="126">
        <f>SUBTOTAL(9,E18:E82)</f>
        <v>167368.18101999999</v>
      </c>
      <c r="F83" s="126">
        <f>SUBTOTAL(9,F18:F82)</f>
        <v>152156.77363000001</v>
      </c>
      <c r="G83" s="126">
        <f t="shared" si="2"/>
        <v>15211.407389999978</v>
      </c>
      <c r="H83" s="126">
        <f>G83/E83*100</f>
        <v>9.0885897769195818</v>
      </c>
      <c r="I83" s="126">
        <f>SUBTOTAL(9,I18:I82)</f>
        <v>152</v>
      </c>
      <c r="J83" s="115"/>
    </row>
    <row r="84" spans="1:10" x14ac:dyDescent="0.25">
      <c r="A84" s="180" t="s">
        <v>80</v>
      </c>
      <c r="B84" s="181"/>
      <c r="C84" s="181"/>
      <c r="D84" s="181"/>
      <c r="E84" s="181"/>
      <c r="F84" s="181"/>
      <c r="G84" s="181"/>
      <c r="H84" s="181"/>
      <c r="I84" s="181"/>
      <c r="J84" s="182"/>
    </row>
    <row r="85" spans="1:10" x14ac:dyDescent="0.25">
      <c r="A85" s="177" t="s">
        <v>81</v>
      </c>
      <c r="B85" s="178"/>
      <c r="C85" s="178"/>
      <c r="D85" s="178"/>
      <c r="E85" s="178"/>
      <c r="F85" s="178"/>
      <c r="G85" s="178"/>
      <c r="H85" s="178"/>
      <c r="I85" s="178"/>
      <c r="J85" s="179"/>
    </row>
    <row r="86" spans="1:10" ht="89.25" x14ac:dyDescent="0.25">
      <c r="A86" s="115">
        <v>66</v>
      </c>
      <c r="B86" s="101" t="s">
        <v>181</v>
      </c>
      <c r="C86" s="104">
        <v>44637</v>
      </c>
      <c r="D86" s="115" t="s">
        <v>153</v>
      </c>
      <c r="E86" s="109">
        <v>2727.8159999999998</v>
      </c>
      <c r="F86" s="110" t="s">
        <v>182</v>
      </c>
      <c r="G86" s="120">
        <v>82.614000000000004</v>
      </c>
      <c r="H86" s="115">
        <f>G86/E86*100</f>
        <v>3.0285767075198624</v>
      </c>
      <c r="I86" s="115">
        <v>1</v>
      </c>
      <c r="J86" s="115" t="s">
        <v>158</v>
      </c>
    </row>
    <row r="87" spans="1:10" ht="22.5" customHeight="1" x14ac:dyDescent="0.25">
      <c r="A87" s="10"/>
      <c r="B87" s="122" t="s">
        <v>82</v>
      </c>
      <c r="C87" s="122"/>
      <c r="D87" s="122"/>
      <c r="E87" s="122">
        <f>SUM(E86)</f>
        <v>2727.8159999999998</v>
      </c>
      <c r="F87" s="122" t="str">
        <f>F86</f>
        <v> 2645,202</v>
      </c>
      <c r="G87" s="123">
        <v>82.614000000000004</v>
      </c>
      <c r="H87" s="122">
        <f>G87/E87*100</f>
        <v>3.0285767075198624</v>
      </c>
      <c r="I87" s="122">
        <v>1</v>
      </c>
      <c r="J87" s="10"/>
    </row>
    <row r="88" spans="1:10" x14ac:dyDescent="0.25">
      <c r="A88" s="183" t="s">
        <v>83</v>
      </c>
      <c r="B88" s="184"/>
      <c r="C88" s="184"/>
      <c r="D88" s="184"/>
      <c r="E88" s="184"/>
      <c r="F88" s="184"/>
      <c r="G88" s="184"/>
      <c r="H88" s="184"/>
      <c r="I88" s="184"/>
      <c r="J88" s="185"/>
    </row>
    <row r="89" spans="1:10" x14ac:dyDescent="0.25">
      <c r="A89" s="186" t="s">
        <v>84</v>
      </c>
      <c r="B89" s="187"/>
      <c r="C89" s="187"/>
      <c r="D89" s="187"/>
      <c r="E89" s="187"/>
      <c r="F89" s="187"/>
      <c r="G89" s="187"/>
      <c r="H89" s="187"/>
      <c r="I89" s="187"/>
      <c r="J89" s="188"/>
    </row>
    <row r="90" spans="1:10" ht="38.25" x14ac:dyDescent="0.25">
      <c r="A90" s="10">
        <v>67</v>
      </c>
      <c r="B90" s="101" t="s">
        <v>189</v>
      </c>
      <c r="C90" s="121">
        <v>44651</v>
      </c>
      <c r="D90" s="115" t="s">
        <v>153</v>
      </c>
      <c r="E90" s="110" t="s">
        <v>190</v>
      </c>
      <c r="F90" s="10" t="s">
        <v>234</v>
      </c>
      <c r="G90" s="10"/>
      <c r="H90" s="10"/>
      <c r="I90" s="10"/>
      <c r="J90" s="10"/>
    </row>
    <row r="91" spans="1:10" ht="89.25" x14ac:dyDescent="0.25">
      <c r="A91" s="10">
        <v>68</v>
      </c>
      <c r="B91" s="101" t="s">
        <v>181</v>
      </c>
      <c r="C91" s="121">
        <v>44651</v>
      </c>
      <c r="D91" s="115" t="s">
        <v>153</v>
      </c>
      <c r="E91" s="109">
        <v>2727.8159999999998</v>
      </c>
      <c r="F91" s="10" t="s">
        <v>231</v>
      </c>
      <c r="G91" s="10"/>
      <c r="H91" s="10"/>
      <c r="I91" s="10"/>
      <c r="J91" s="10"/>
    </row>
    <row r="92" spans="1:10" ht="25.5" x14ac:dyDescent="0.25">
      <c r="A92" s="10">
        <v>69</v>
      </c>
      <c r="B92" s="101" t="s">
        <v>230</v>
      </c>
      <c r="C92" s="128">
        <v>44705</v>
      </c>
      <c r="D92" s="115" t="s">
        <v>153</v>
      </c>
      <c r="E92" s="105">
        <v>3723.7629999999999</v>
      </c>
      <c r="F92" s="10" t="s">
        <v>231</v>
      </c>
      <c r="G92" s="10"/>
      <c r="H92" s="10"/>
      <c r="I92" s="10"/>
      <c r="J92" s="10"/>
    </row>
    <row r="93" spans="1:10" ht="38.25" x14ac:dyDescent="0.25">
      <c r="A93" s="10">
        <v>70</v>
      </c>
      <c r="B93" s="101" t="s">
        <v>233</v>
      </c>
      <c r="C93" s="128">
        <v>44666</v>
      </c>
      <c r="D93" s="115" t="s">
        <v>153</v>
      </c>
      <c r="E93" s="112">
        <v>6252.9</v>
      </c>
      <c r="F93" s="10" t="s">
        <v>234</v>
      </c>
      <c r="G93" s="10"/>
      <c r="H93" s="10"/>
      <c r="I93" s="10"/>
      <c r="J93" s="10"/>
    </row>
    <row r="94" spans="1:10" ht="38.25" x14ac:dyDescent="0.25">
      <c r="A94" s="10">
        <v>71</v>
      </c>
      <c r="B94" s="101" t="s">
        <v>233</v>
      </c>
      <c r="C94" s="128">
        <v>44692</v>
      </c>
      <c r="D94" s="115" t="s">
        <v>153</v>
      </c>
      <c r="E94" s="112">
        <v>6252.9</v>
      </c>
      <c r="F94" s="10" t="s">
        <v>234</v>
      </c>
      <c r="G94" s="10"/>
      <c r="H94" s="10"/>
      <c r="I94" s="10"/>
      <c r="J94" s="10"/>
    </row>
    <row r="95" spans="1:10" x14ac:dyDescent="0.25">
      <c r="A95" s="10"/>
      <c r="B95" s="125" t="s">
        <v>86</v>
      </c>
      <c r="C95" s="10"/>
      <c r="D95" s="10"/>
      <c r="E95" s="124">
        <f>SUBTOTAL(9,E90:E94)</f>
        <v>18957.379000000001</v>
      </c>
      <c r="F95" s="10" t="s">
        <v>85</v>
      </c>
      <c r="G95" s="10"/>
      <c r="H95" s="10"/>
      <c r="I95" s="10"/>
      <c r="J95" s="10"/>
    </row>
    <row r="96" spans="1:10" x14ac:dyDescent="0.25">
      <c r="A96" s="10"/>
      <c r="B96" s="10" t="s">
        <v>88</v>
      </c>
      <c r="C96" s="10"/>
      <c r="D96" s="10"/>
      <c r="E96" s="127">
        <f>E83+E87+E95</f>
        <v>189053.37601999997</v>
      </c>
      <c r="F96" s="10"/>
      <c r="G96" s="10"/>
      <c r="H96" s="10"/>
      <c r="I96" s="10"/>
      <c r="J96" s="10"/>
    </row>
    <row r="99" spans="1:10" x14ac:dyDescent="0.25">
      <c r="A99" s="189"/>
      <c r="B99" s="189"/>
      <c r="C99" s="172"/>
      <c r="D99" s="172"/>
      <c r="E99" s="172"/>
      <c r="F99" s="172"/>
      <c r="G99" s="172"/>
      <c r="H99" s="172"/>
      <c r="I99" s="172"/>
      <c r="J99" s="172"/>
    </row>
    <row r="100" spans="1:10" x14ac:dyDescent="0.25">
      <c r="A100" s="189"/>
      <c r="B100" s="189"/>
      <c r="C100" s="171"/>
      <c r="D100" s="171"/>
      <c r="E100" s="171"/>
      <c r="F100" s="171"/>
      <c r="G100" s="171"/>
      <c r="H100" s="171"/>
    </row>
    <row r="103" spans="1:10" x14ac:dyDescent="0.25">
      <c r="A103" s="172"/>
      <c r="B103" s="172"/>
      <c r="C103" s="172"/>
      <c r="D103" s="172"/>
      <c r="E103" s="172"/>
    </row>
    <row r="104" spans="1:10" x14ac:dyDescent="0.25">
      <c r="A104" s="172"/>
      <c r="B104" s="172"/>
      <c r="C104" s="172"/>
      <c r="D104" s="172"/>
      <c r="E104" s="172"/>
    </row>
    <row r="105" spans="1:10" x14ac:dyDescent="0.25">
      <c r="A105" s="172"/>
      <c r="B105" s="172"/>
      <c r="C105" s="172"/>
      <c r="D105" s="172"/>
    </row>
  </sheetData>
  <autoFilter ref="A13:J96">
    <filterColumn colId="6" showButton="0"/>
  </autoFilter>
  <mergeCells count="37">
    <mergeCell ref="F8:J8"/>
    <mergeCell ref="E10:J10"/>
    <mergeCell ref="A2:J2"/>
    <mergeCell ref="A4:J4"/>
    <mergeCell ref="A1:J1"/>
    <mergeCell ref="A3:J3"/>
    <mergeCell ref="A5:J5"/>
    <mergeCell ref="A7:C7"/>
    <mergeCell ref="A8:E8"/>
    <mergeCell ref="A9:E9"/>
    <mergeCell ref="I13:I14"/>
    <mergeCell ref="J13:J14"/>
    <mergeCell ref="A105:B105"/>
    <mergeCell ref="C105:D105"/>
    <mergeCell ref="C104:E104"/>
    <mergeCell ref="C103:E103"/>
    <mergeCell ref="A17:J17"/>
    <mergeCell ref="A84:J84"/>
    <mergeCell ref="A85:J85"/>
    <mergeCell ref="A88:J88"/>
    <mergeCell ref="A89:J89"/>
    <mergeCell ref="A99:B99"/>
    <mergeCell ref="C99:J99"/>
    <mergeCell ref="A100:B100"/>
    <mergeCell ref="B83:C83"/>
    <mergeCell ref="A16:J16"/>
    <mergeCell ref="C100:D100"/>
    <mergeCell ref="E100:H100"/>
    <mergeCell ref="A103:B103"/>
    <mergeCell ref="A104:B104"/>
    <mergeCell ref="F13:F14"/>
    <mergeCell ref="G13:H13"/>
    <mergeCell ref="A13:A14"/>
    <mergeCell ref="B13:B14"/>
    <mergeCell ref="C13:C14"/>
    <mergeCell ref="D13:D14"/>
    <mergeCell ref="E13:E14"/>
  </mergeCells>
  <pageMargins left="0.70866141732283472" right="0.51181102362204722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по закупкам </vt:lpstr>
      <vt:lpstr>Сведения о конкурентных процеда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Patorkin</dc:creator>
  <cp:lastModifiedBy>Степанова Марина Анатольевна</cp:lastModifiedBy>
  <cp:lastPrinted>2023-01-06T09:56:45Z</cp:lastPrinted>
  <dcterms:created xsi:type="dcterms:W3CDTF">2016-03-25T08:25:28Z</dcterms:created>
  <dcterms:modified xsi:type="dcterms:W3CDTF">2023-04-26T06:05:14Z</dcterms:modified>
</cp:coreProperties>
</file>