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7" sheetId="18" r:id="rId1"/>
  </sheets>
  <definedNames>
    <definedName name="_xlnm.Print_Titles" localSheetId="0">'07'!$3:$4</definedName>
    <definedName name="_xlnm.Print_Area" localSheetId="0">'07'!$A$1:$D$113</definedName>
  </definedNames>
  <calcPr calcId="152511"/>
</workbook>
</file>

<file path=xl/calcChain.xml><?xml version="1.0" encoding="utf-8"?>
<calcChain xmlns="http://schemas.openxmlformats.org/spreadsheetml/2006/main">
  <c r="C111" i="18" l="1"/>
  <c r="C15" i="18" l="1"/>
  <c r="C10" i="18"/>
  <c r="C35" i="18" l="1"/>
  <c r="C31" i="18"/>
  <c r="D99" i="18" l="1"/>
  <c r="D38" i="18"/>
  <c r="D32" i="18"/>
  <c r="D33" i="18"/>
  <c r="D12" i="18"/>
  <c r="D13" i="18"/>
  <c r="D50" i="18"/>
  <c r="B49" i="18"/>
  <c r="C49" i="18"/>
  <c r="B35" i="18" l="1"/>
  <c r="B31" i="18"/>
  <c r="D31" i="18" s="1"/>
  <c r="B15" i="18"/>
  <c r="B10" i="18"/>
  <c r="B107" i="18" l="1"/>
  <c r="D41" i="18" l="1"/>
  <c r="D11" i="18"/>
  <c r="B62" i="18" l="1"/>
  <c r="C62" i="18" l="1"/>
  <c r="C109" i="18" l="1"/>
  <c r="C107" i="18" s="1"/>
  <c r="B109" i="18"/>
  <c r="D108" i="18" l="1"/>
  <c r="D105" i="18"/>
  <c r="D106" i="18"/>
  <c r="B93" i="18" l="1"/>
  <c r="C93" i="18"/>
  <c r="D95" i="18"/>
  <c r="B75" i="18"/>
  <c r="C75" i="18"/>
  <c r="D79" i="18"/>
  <c r="D107" i="18" l="1"/>
  <c r="C89" i="18" l="1"/>
  <c r="B89" i="18"/>
  <c r="C84" i="18"/>
  <c r="B84" i="18"/>
  <c r="C82" i="18"/>
  <c r="B82" i="18"/>
  <c r="C72" i="18"/>
  <c r="B72" i="18"/>
  <c r="C67" i="18"/>
  <c r="B67" i="18"/>
  <c r="C58" i="18"/>
  <c r="B58" i="18"/>
  <c r="B39" i="18" l="1"/>
  <c r="C39" i="18"/>
  <c r="B98" i="18" l="1"/>
  <c r="D104" i="18" l="1"/>
  <c r="D103" i="18"/>
  <c r="C102" i="18"/>
  <c r="B102" i="18"/>
  <c r="D97" i="18"/>
  <c r="D96" i="18"/>
  <c r="D94" i="18"/>
  <c r="D92" i="18"/>
  <c r="D91" i="18"/>
  <c r="D88" i="18"/>
  <c r="D87" i="18"/>
  <c r="D86" i="18"/>
  <c r="D85" i="18"/>
  <c r="D83" i="18"/>
  <c r="D81" i="18"/>
  <c r="D80" i="18"/>
  <c r="D78" i="18"/>
  <c r="D77" i="18"/>
  <c r="D76" i="18"/>
  <c r="D74" i="18"/>
  <c r="D73" i="18"/>
  <c r="D71" i="18"/>
  <c r="D70" i="18"/>
  <c r="D69" i="18"/>
  <c r="D68" i="18"/>
  <c r="D66" i="18"/>
  <c r="D65" i="18"/>
  <c r="D63" i="18"/>
  <c r="D60" i="18"/>
  <c r="D59" i="18"/>
  <c r="D57" i="18"/>
  <c r="D56" i="18"/>
  <c r="D54" i="18"/>
  <c r="D53" i="18"/>
  <c r="D52" i="18"/>
  <c r="D51" i="18"/>
  <c r="D42" i="18"/>
  <c r="D40" i="18"/>
  <c r="D34" i="18"/>
  <c r="D30" i="18"/>
  <c r="D29" i="18"/>
  <c r="D28" i="18"/>
  <c r="D26" i="18"/>
  <c r="D25" i="18"/>
  <c r="D24" i="18"/>
  <c r="C23" i="18"/>
  <c r="B23" i="18"/>
  <c r="D20" i="18"/>
  <c r="D19" i="18"/>
  <c r="D18" i="18"/>
  <c r="D17" i="18"/>
  <c r="D16" i="18"/>
  <c r="D14" i="18"/>
  <c r="D9" i="18"/>
  <c r="D8" i="18"/>
  <c r="C7" i="18"/>
  <c r="B7" i="18"/>
  <c r="B6" i="18" s="1"/>
  <c r="C6" i="18" l="1"/>
  <c r="B22" i="18"/>
  <c r="D62" i="18"/>
  <c r="D72" i="18"/>
  <c r="D93" i="18"/>
  <c r="D10" i="18"/>
  <c r="D23" i="18"/>
  <c r="D35" i="18"/>
  <c r="D84" i="18"/>
  <c r="D15" i="18"/>
  <c r="C98" i="18"/>
  <c r="D58" i="18"/>
  <c r="D67" i="18"/>
  <c r="D75" i="18"/>
  <c r="D82" i="18"/>
  <c r="D89" i="18"/>
  <c r="D7" i="18"/>
  <c r="D49" i="18"/>
  <c r="C22" i="18"/>
  <c r="D39" i="18"/>
  <c r="D6" i="18" l="1"/>
  <c r="B5" i="18"/>
  <c r="D98" i="18"/>
  <c r="D22" i="18"/>
  <c r="B47" i="18"/>
  <c r="B100" i="18" s="1"/>
  <c r="C5" i="18"/>
  <c r="C47" i="18"/>
  <c r="C112" i="18" s="1"/>
  <c r="C100" i="18" l="1"/>
  <c r="D100" i="18" s="1"/>
  <c r="D5" i="18"/>
  <c r="D47" i="18"/>
</calcChain>
</file>

<file path=xl/sharedStrings.xml><?xml version="1.0" encoding="utf-8"?>
<sst xmlns="http://schemas.openxmlformats.org/spreadsheetml/2006/main" count="114" uniqueCount="113">
  <si>
    <t>(рубли)</t>
  </si>
  <si>
    <t>Наименование показателя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</si>
  <si>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</si>
  <si>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</si>
  <si>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</si>
  <si>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</si>
  <si>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</si>
  <si>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</si>
  <si>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</si>
  <si>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</si>
  <si>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</si>
  <si>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</si>
  <si>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</si>
  <si>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</si>
  <si>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</si>
  <si>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</si>
  <si>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</si>
  <si>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</si>
  <si>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</si>
  <si>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</si>
  <si>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</si>
  <si>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</si>
  <si>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</si>
  <si>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</si>
  <si>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</si>
  <si>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</si>
  <si>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</si>
  <si>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</si>
  <si>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</si>
  <si>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</si>
  <si>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</si>
  <si>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</si>
  <si>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</si>
  <si>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</si>
  <si>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</si>
  <si>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</si>
  <si>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</si>
  <si>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</si>
  <si>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</si>
  <si>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</si>
  <si>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</si>
  <si>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</si>
  <si>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</si>
  <si>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</si>
  <si>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</si>
  <si>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</si>
  <si>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</si>
  <si>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</si>
  <si>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</si>
  <si>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</si>
  <si>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</si>
  <si>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</si>
  <si>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</si>
  <si>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</si>
  <si>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</si>
  <si>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</si>
  <si>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</si>
  <si>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</si>
  <si>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</si>
  <si>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</si>
  <si>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</si>
  <si>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</si>
  <si>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</si>
  <si>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</si>
  <si>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</si>
  <si>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</si>
  <si>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</si>
  <si>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</si>
  <si>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</si>
  <si>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</si>
  <si>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</si>
  <si>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</si>
  <si>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</si>
  <si>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</si>
  <si>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</si>
  <si>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</si>
  <si>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</si>
  <si>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</si>
  <si>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</si>
  <si>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</si>
  <si>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</si>
  <si>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</si>
  <si>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</si>
  <si>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</si>
  <si>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</si>
  <si>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</si>
  <si>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</si>
  <si>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</si>
  <si>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</t>
  </si>
  <si>
    <t>Погашение кредитов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</si>
  <si>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</si>
  <si>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</si>
  <si>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</si>
  <si>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</si>
  <si>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</si>
  <si>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</si>
  <si>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</si>
  <si>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</si>
  <si>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собственные доходы</t>
  </si>
  <si>
    <t>межбюджетные трансферты</t>
  </si>
  <si>
    <t>Дефицит/профицит без учета возврата МБТ</t>
  </si>
  <si>
    <t>Остатки на 1 января года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</si>
  <si>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</si>
  <si>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</si>
  <si>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</si>
  <si>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</si>
  <si>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</si>
  <si>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2024 год</t>
  </si>
  <si>
    <t>Транспорт</t>
  </si>
  <si>
    <t>Функционирование высшего должностного лица субъекта Российской Федерации и муниципального образования</t>
  </si>
  <si>
    <t xml:space="preserve"> Сводка об исполнении бюджета города Новочебоксарска на 1 июля 2024 года                                                        </t>
  </si>
  <si>
    <t>Исполнено на 01.07.2024 года</t>
  </si>
  <si>
    <t>Остатки на 1 июля года,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</si>
</sst>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7">
    <xf numFmtId="0" fontId="0" fillId="0" borderId="0" xfId="0"/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" fontId="2" fillId="0" borderId="9" xfId="1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4" fontId="3" fillId="0" borderId="12" xfId="1" applyNumberFormat="1" applyFont="1" applyFill="1" applyBorder="1"/>
    <xf numFmtId="4" fontId="2" fillId="0" borderId="12" xfId="1" applyNumberFormat="1" applyFont="1" applyFill="1" applyBorder="1"/>
    <xf numFmtId="4" fontId="2" fillId="0" borderId="7" xfId="1" applyNumberFormat="1" applyFont="1" applyFill="1" applyBorder="1" applyAlignment="1"/>
    <xf numFmtId="0" fontId="3" fillId="0" borderId="2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 shrinkToFit="1"/>
    </xf>
    <xf numFmtId="0" fontId="3" fillId="0" borderId="21" xfId="0" applyFont="1" applyFill="1" applyBorder="1" applyAlignment="1">
      <alignment wrapText="1" shrinkToFit="1"/>
    </xf>
    <xf numFmtId="0" fontId="2" fillId="0" borderId="21" xfId="0" applyFont="1" applyFill="1" applyBorder="1" applyAlignment="1">
      <alignment wrapText="1" shrinkToFit="1"/>
    </xf>
    <xf numFmtId="0" fontId="2" fillId="0" borderId="21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 wrapText="1"/>
    </xf>
    <xf numFmtId="0" fontId="4" fillId="0" borderId="23" xfId="0" applyFont="1" applyFill="1" applyBorder="1"/>
    <xf numFmtId="0" fontId="2" fillId="0" borderId="19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 shrinkToFit="1"/>
    </xf>
    <xf numFmtId="4" fontId="3" fillId="0" borderId="12" xfId="0" applyNumberFormat="1" applyFont="1" applyFill="1" applyBorder="1" applyAlignment="1">
      <alignment wrapText="1" shrinkToFit="1"/>
    </xf>
    <xf numFmtId="4" fontId="2" fillId="0" borderId="9" xfId="0" applyNumberFormat="1" applyFont="1" applyFill="1" applyBorder="1" applyAlignment="1">
      <alignment horizontal="right"/>
    </xf>
    <xf numFmtId="4" fontId="3" fillId="0" borderId="14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12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wrapText="1"/>
    </xf>
    <xf numFmtId="164" fontId="3" fillId="0" borderId="15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wrapText="1"/>
    </xf>
    <xf numFmtId="4" fontId="3" fillId="0" borderId="12" xfId="1" applyNumberFormat="1" applyFont="1" applyFill="1" applyBorder="1" applyAlignment="1">
      <alignment wrapText="1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4" fontId="3" fillId="0" borderId="27" xfId="1" applyNumberFormat="1" applyFont="1" applyFill="1" applyBorder="1" applyAlignment="1"/>
    <xf numFmtId="4" fontId="3" fillId="0" borderId="7" xfId="1" applyNumberFormat="1" applyFont="1" applyFill="1" applyBorder="1" applyAlignment="1"/>
    <xf numFmtId="164" fontId="3" fillId="0" borderId="8" xfId="2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64" fontId="3" fillId="0" borderId="10" xfId="2" applyNumberFormat="1" applyFont="1" applyFill="1" applyBorder="1" applyAlignment="1">
      <alignment horizontal="right"/>
    </xf>
    <xf numFmtId="4" fontId="2" fillId="0" borderId="27" xfId="1" applyNumberFormat="1" applyFont="1" applyFill="1" applyBorder="1"/>
    <xf numFmtId="164" fontId="2" fillId="0" borderId="8" xfId="2" applyNumberFormat="1" applyFont="1" applyFill="1" applyBorder="1" applyAlignment="1">
      <alignment horizontal="right"/>
    </xf>
    <xf numFmtId="4" fontId="2" fillId="0" borderId="28" xfId="0" applyNumberFormat="1" applyFont="1" applyFill="1" applyBorder="1" applyAlignment="1">
      <alignment wrapText="1"/>
    </xf>
    <xf numFmtId="164" fontId="2" fillId="0" borderId="17" xfId="2" applyNumberFormat="1" applyFont="1" applyFill="1" applyBorder="1" applyAlignment="1">
      <alignment horizontal="right"/>
    </xf>
    <xf numFmtId="4" fontId="2" fillId="0" borderId="13" xfId="1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>
      <alignment horizontal="right"/>
    </xf>
    <xf numFmtId="4" fontId="3" fillId="0" borderId="29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/>
    </xf>
    <xf numFmtId="4" fontId="3" fillId="0" borderId="3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164" fontId="3" fillId="0" borderId="32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wrapText="1"/>
    </xf>
    <xf numFmtId="4" fontId="3" fillId="0" borderId="28" xfId="0" applyNumberFormat="1" applyFont="1" applyFill="1" applyBorder="1" applyAlignment="1">
      <alignment wrapText="1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zoomScaleNormal="100" workbookViewId="0">
      <selection activeCell="B20" sqref="B20"/>
    </sheetView>
  </sheetViews>
  <sheetFormatPr defaultColWidth="9.140625" defaultRowHeight="15.75" x14ac:dyDescent="0.25"/>
  <cols>
    <col min="1" max="1" width="72" style="15" customWidth="1"/>
    <col min="2" max="2" width="17.5703125" style="15" customWidth="1"/>
    <col min="3" max="3" width="17.7109375" style="15" customWidth="1"/>
    <col min="4" max="4" width="10.5703125" style="15" customWidth="1"/>
    <col min="5" max="5" width="9.140625" style="15"/>
    <col min="6" max="6" width="17.85546875" style="15" customWidth="1"/>
    <col min="7" max="7" width="9.140625" style="5"/>
    <col min="8" max="8" width="15" style="5" bestFit="1" customWidth="1"/>
    <col min="9" max="10" width="9.140625" style="5"/>
    <col min="11" max="11" width="15" style="5" bestFit="1" customWidth="1"/>
    <col min="12" max="16384" width="9.140625" style="5"/>
  </cols>
  <sheetData>
    <row r="1" spans="1:4" ht="27.75" customHeight="1" x14ac:dyDescent="0.3">
      <c r="A1" s="98" t="s">
        <v>110</v>
      </c>
      <c r="B1" s="98"/>
      <c r="C1" s="98"/>
      <c r="D1" s="98"/>
    </row>
    <row r="2" spans="1:4" ht="16.5" thickBot="1" x14ac:dyDescent="0.3">
      <c r="A2" s="9"/>
      <c r="B2" s="9"/>
      <c r="C2" s="14"/>
      <c r="D2" s="96" t="s">
        <v>0</v>
      </c>
    </row>
    <row r="3" spans="1:4" ht="15.75" customHeight="1" x14ac:dyDescent="0.25">
      <c r="A3" s="105" t="s">
        <v>1</v>
      </c>
      <c r="B3" s="102" t="s">
        <v>107</v>
      </c>
      <c r="C3" s="103"/>
      <c r="D3" s="104"/>
    </row>
    <row r="4" spans="1:4" ht="48" thickBot="1" x14ac:dyDescent="0.3">
      <c r="A4" s="106"/>
      <c r="B4" s="62" t="s">
        <v>96</v>
      </c>
      <c r="C4" s="16" t="s">
        <v>111</v>
      </c>
      <c r="D4" s="63" t="s">
        <v>106</v>
      </c>
    </row>
    <row r="5" spans="1:4" ht="30.75" customHeight="1" thickBot="1" x14ac:dyDescent="0.3">
      <c r="A5" s="25" t="s">
        <v>2</v>
      </c>
      <c r="B5" s="64">
        <f>B6+B22</f>
        <v>1095583700</v>
      </c>
      <c r="C5" s="46">
        <f>C6+C22</f>
        <v>560678239.47000003</v>
      </c>
      <c r="D5" s="65">
        <f t="shared" ref="D5:D10" si="0">C5/B5*100</f>
        <v>51.176212230065133</v>
      </c>
    </row>
    <row r="6" spans="1:4" ht="29.25" customHeight="1" x14ac:dyDescent="0.25">
      <c r="A6" s="26" t="s">
        <v>3</v>
      </c>
      <c r="B6" s="43">
        <f t="shared" ref="B6:C6" si="1">B7+B9+B10+B15+B19+B20+B21</f>
        <v>828049300</v>
      </c>
      <c r="C6" s="47">
        <f t="shared" si="1"/>
        <v>370936316.37</v>
      </c>
      <c r="D6" s="66">
        <f t="shared" si="0"/>
        <v>44.796404799810837</v>
      </c>
    </row>
    <row r="7" spans="1:4" ht="21.75" customHeight="1" x14ac:dyDescent="0.25">
      <c r="A7" s="27" t="s">
        <v>4</v>
      </c>
      <c r="B7" s="44">
        <f>B8</f>
        <v>556671000</v>
      </c>
      <c r="C7" s="48">
        <f>C8</f>
        <v>238769295.90000001</v>
      </c>
      <c r="D7" s="67">
        <f t="shared" si="0"/>
        <v>42.892353993651547</v>
      </c>
    </row>
    <row r="8" spans="1:4" x14ac:dyDescent="0.25">
      <c r="A8" s="28" t="s">
        <v>5</v>
      </c>
      <c r="B8" s="22">
        <v>556671000</v>
      </c>
      <c r="C8" s="2">
        <v>238769295.90000001</v>
      </c>
      <c r="D8" s="21">
        <f t="shared" si="0"/>
        <v>42.892353993651547</v>
      </c>
    </row>
    <row r="9" spans="1:4" x14ac:dyDescent="0.25">
      <c r="A9" s="27" t="s">
        <v>6</v>
      </c>
      <c r="B9" s="22">
        <v>3230300</v>
      </c>
      <c r="C9" s="2">
        <v>1554216.7</v>
      </c>
      <c r="D9" s="67">
        <f t="shared" si="0"/>
        <v>48.113695322415872</v>
      </c>
    </row>
    <row r="10" spans="1:4" x14ac:dyDescent="0.25">
      <c r="A10" s="27" t="s">
        <v>7</v>
      </c>
      <c r="B10" s="22">
        <f t="shared" ref="B10:C10" si="2">B11+B12+B13+B14</f>
        <v>101935000</v>
      </c>
      <c r="C10" s="56">
        <f t="shared" si="2"/>
        <v>78360924.129999995</v>
      </c>
      <c r="D10" s="67">
        <f t="shared" si="0"/>
        <v>76.873423387452789</v>
      </c>
    </row>
    <row r="11" spans="1:4" ht="32.25" customHeight="1" x14ac:dyDescent="0.25">
      <c r="A11" s="28" t="s">
        <v>94</v>
      </c>
      <c r="B11" s="23">
        <v>82143000</v>
      </c>
      <c r="C11" s="1">
        <v>58927339.259999998</v>
      </c>
      <c r="D11" s="21">
        <f>C11/B11*100</f>
        <v>71.737505642598876</v>
      </c>
    </row>
    <row r="12" spans="1:4" ht="18" customHeight="1" x14ac:dyDescent="0.25">
      <c r="A12" s="28" t="s">
        <v>8</v>
      </c>
      <c r="B12" s="23">
        <v>100000</v>
      </c>
      <c r="C12" s="1">
        <v>71363.83</v>
      </c>
      <c r="D12" s="21">
        <f t="shared" ref="D12:D13" si="3">C12/B12*100</f>
        <v>71.363830000000007</v>
      </c>
    </row>
    <row r="13" spans="1:4" ht="20.25" customHeight="1" x14ac:dyDescent="0.25">
      <c r="A13" s="28" t="s">
        <v>9</v>
      </c>
      <c r="B13" s="23">
        <v>87000</v>
      </c>
      <c r="C13" s="1">
        <v>86797</v>
      </c>
      <c r="D13" s="21">
        <f t="shared" si="3"/>
        <v>99.766666666666666</v>
      </c>
    </row>
    <row r="14" spans="1:4" ht="31.5" x14ac:dyDescent="0.25">
      <c r="A14" s="28" t="s">
        <v>10</v>
      </c>
      <c r="B14" s="23">
        <v>19605000</v>
      </c>
      <c r="C14" s="1">
        <v>19275424.039999999</v>
      </c>
      <c r="D14" s="21">
        <f t="shared" ref="D14:D20" si="4">C14/B14*100</f>
        <v>98.318918847232837</v>
      </c>
    </row>
    <row r="15" spans="1:4" x14ac:dyDescent="0.25">
      <c r="A15" s="27" t="s">
        <v>11</v>
      </c>
      <c r="B15" s="22">
        <f t="shared" ref="B15:C15" si="5">B16+B17+B18</f>
        <v>152786000</v>
      </c>
      <c r="C15" s="56">
        <f t="shared" si="5"/>
        <v>44293970.219999999</v>
      </c>
      <c r="D15" s="67">
        <f t="shared" si="4"/>
        <v>28.990856636079222</v>
      </c>
    </row>
    <row r="16" spans="1:4" x14ac:dyDescent="0.25">
      <c r="A16" s="28" t="s">
        <v>12</v>
      </c>
      <c r="B16" s="23">
        <v>47000000</v>
      </c>
      <c r="C16" s="1">
        <v>2704757.93</v>
      </c>
      <c r="D16" s="21">
        <f t="shared" si="4"/>
        <v>5.7548041063829789</v>
      </c>
    </row>
    <row r="17" spans="1:4" x14ac:dyDescent="0.25">
      <c r="A17" s="28" t="s">
        <v>13</v>
      </c>
      <c r="B17" s="23">
        <v>10800000</v>
      </c>
      <c r="C17" s="1">
        <v>1814797.53</v>
      </c>
      <c r="D17" s="21">
        <f t="shared" si="4"/>
        <v>16.803680833333335</v>
      </c>
    </row>
    <row r="18" spans="1:4" x14ac:dyDescent="0.25">
      <c r="A18" s="29" t="s">
        <v>14</v>
      </c>
      <c r="B18" s="23">
        <v>94986000</v>
      </c>
      <c r="C18" s="1">
        <v>39774414.759999998</v>
      </c>
      <c r="D18" s="21">
        <f t="shared" si="4"/>
        <v>41.8739759122397</v>
      </c>
    </row>
    <row r="19" spans="1:4" ht="33" customHeight="1" x14ac:dyDescent="0.25">
      <c r="A19" s="30" t="s">
        <v>15</v>
      </c>
      <c r="B19" s="22">
        <v>111000</v>
      </c>
      <c r="C19" s="2">
        <v>6233.4</v>
      </c>
      <c r="D19" s="67">
        <f t="shared" si="4"/>
        <v>5.6156756756756758</v>
      </c>
    </row>
    <row r="20" spans="1:4" ht="21.75" customHeight="1" thickBot="1" x14ac:dyDescent="0.3">
      <c r="A20" s="31" t="s">
        <v>16</v>
      </c>
      <c r="B20" s="22">
        <v>13316000</v>
      </c>
      <c r="C20" s="2">
        <v>7951676.0199999996</v>
      </c>
      <c r="D20" s="67">
        <f t="shared" si="4"/>
        <v>59.715199909882841</v>
      </c>
    </row>
    <row r="21" spans="1:4" ht="21.75" hidden="1" customHeight="1" thickBot="1" x14ac:dyDescent="0.3">
      <c r="A21" s="32" t="s">
        <v>103</v>
      </c>
      <c r="B21" s="72">
        <v>0</v>
      </c>
      <c r="C21" s="73">
        <v>0</v>
      </c>
      <c r="D21" s="74">
        <v>0</v>
      </c>
    </row>
    <row r="22" spans="1:4" ht="30.2" customHeight="1" x14ac:dyDescent="0.25">
      <c r="A22" s="33" t="s">
        <v>17</v>
      </c>
      <c r="B22" s="75">
        <f>B23+B29+B30+B31+B34+B35</f>
        <v>267534400</v>
      </c>
      <c r="C22" s="49">
        <f>C23+C29+C30+C31+C34+C35</f>
        <v>189741923.09999999</v>
      </c>
      <c r="D22" s="66">
        <f t="shared" ref="D22:D38" si="6">C22/B22*100</f>
        <v>70.922439544223096</v>
      </c>
    </row>
    <row r="23" spans="1:4" ht="33.75" customHeight="1" x14ac:dyDescent="0.25">
      <c r="A23" s="30" t="s">
        <v>18</v>
      </c>
      <c r="B23" s="58">
        <f>B24+B25+B26+B27+B28</f>
        <v>133417667</v>
      </c>
      <c r="C23" s="50">
        <f>C24+C25+C26+C27+C28</f>
        <v>61875157.729999997</v>
      </c>
      <c r="D23" s="67">
        <f t="shared" si="6"/>
        <v>46.377034707105167</v>
      </c>
    </row>
    <row r="24" spans="1:4" ht="50.25" customHeight="1" x14ac:dyDescent="0.25">
      <c r="A24" s="29" t="s">
        <v>19</v>
      </c>
      <c r="B24" s="68">
        <v>4058100</v>
      </c>
      <c r="C24" s="3">
        <v>176926</v>
      </c>
      <c r="D24" s="21">
        <f t="shared" si="6"/>
        <v>4.3598235627510409</v>
      </c>
    </row>
    <row r="25" spans="1:4" ht="23.25" customHeight="1" x14ac:dyDescent="0.25">
      <c r="A25" s="29" t="s">
        <v>20</v>
      </c>
      <c r="B25" s="68">
        <v>108279485</v>
      </c>
      <c r="C25" s="3">
        <v>50859382.969999999</v>
      </c>
      <c r="D25" s="21">
        <f t="shared" si="6"/>
        <v>46.970469955596847</v>
      </c>
    </row>
    <row r="26" spans="1:4" ht="20.25" customHeight="1" x14ac:dyDescent="0.25">
      <c r="A26" s="29" t="s">
        <v>21</v>
      </c>
      <c r="B26" s="68">
        <v>4060082</v>
      </c>
      <c r="C26" s="3">
        <v>2053325.93</v>
      </c>
      <c r="D26" s="21">
        <f t="shared" si="6"/>
        <v>50.573508860165873</v>
      </c>
    </row>
    <row r="27" spans="1:4" ht="37.5" hidden="1" customHeight="1" x14ac:dyDescent="0.25">
      <c r="A27" s="29" t="s">
        <v>22</v>
      </c>
      <c r="B27" s="68">
        <v>0</v>
      </c>
      <c r="C27" s="3">
        <v>0</v>
      </c>
      <c r="D27" s="21">
        <v>0</v>
      </c>
    </row>
    <row r="28" spans="1:4" ht="31.5" x14ac:dyDescent="0.25">
      <c r="A28" s="29" t="s">
        <v>23</v>
      </c>
      <c r="B28" s="68">
        <v>17020000</v>
      </c>
      <c r="C28" s="3">
        <v>8785522.8300000001</v>
      </c>
      <c r="D28" s="21">
        <f t="shared" si="6"/>
        <v>51.618818037602821</v>
      </c>
    </row>
    <row r="29" spans="1:4" ht="22.7" customHeight="1" x14ac:dyDescent="0.25">
      <c r="A29" s="30" t="s">
        <v>24</v>
      </c>
      <c r="B29" s="22">
        <v>19350000</v>
      </c>
      <c r="C29" s="2">
        <v>5848928.9800000004</v>
      </c>
      <c r="D29" s="67">
        <f t="shared" si="6"/>
        <v>30.227023152454784</v>
      </c>
    </row>
    <row r="30" spans="1:4" ht="30.75" customHeight="1" x14ac:dyDescent="0.25">
      <c r="A30" s="30" t="s">
        <v>25</v>
      </c>
      <c r="B30" s="69">
        <v>3116100</v>
      </c>
      <c r="C30" s="4">
        <v>5369994.2300000004</v>
      </c>
      <c r="D30" s="67">
        <f t="shared" si="6"/>
        <v>172.33061294566926</v>
      </c>
    </row>
    <row r="31" spans="1:4" ht="15" customHeight="1" x14ac:dyDescent="0.25">
      <c r="A31" s="30" t="s">
        <v>26</v>
      </c>
      <c r="B31" s="69">
        <f t="shared" ref="B31:C31" si="7">B32+B33</f>
        <v>101386620</v>
      </c>
      <c r="C31" s="4">
        <f t="shared" si="7"/>
        <v>110755548.47</v>
      </c>
      <c r="D31" s="67">
        <f t="shared" si="6"/>
        <v>109.2407937753522</v>
      </c>
    </row>
    <row r="32" spans="1:4" ht="21.75" customHeight="1" x14ac:dyDescent="0.25">
      <c r="A32" s="29" t="s">
        <v>27</v>
      </c>
      <c r="B32" s="68">
        <v>69605320</v>
      </c>
      <c r="C32" s="3">
        <v>65998317.299999997</v>
      </c>
      <c r="D32" s="21">
        <f t="shared" si="6"/>
        <v>94.817920957765864</v>
      </c>
    </row>
    <row r="33" spans="1:4" ht="18.75" customHeight="1" x14ac:dyDescent="0.25">
      <c r="A33" s="29" t="s">
        <v>28</v>
      </c>
      <c r="B33" s="68">
        <v>31781300</v>
      </c>
      <c r="C33" s="3">
        <v>44757231.170000002</v>
      </c>
      <c r="D33" s="21">
        <f t="shared" si="6"/>
        <v>140.82882440302947</v>
      </c>
    </row>
    <row r="34" spans="1:4" ht="21.75" customHeight="1" x14ac:dyDescent="0.25">
      <c r="A34" s="30" t="s">
        <v>29</v>
      </c>
      <c r="B34" s="69">
        <v>8545799.6799999997</v>
      </c>
      <c r="C34" s="4">
        <v>5081756.53</v>
      </c>
      <c r="D34" s="67">
        <f t="shared" si="6"/>
        <v>59.464961972991162</v>
      </c>
    </row>
    <row r="35" spans="1:4" ht="21.75" customHeight="1" x14ac:dyDescent="0.25">
      <c r="A35" s="30" t="s">
        <v>30</v>
      </c>
      <c r="B35" s="69">
        <f t="shared" ref="B35:C35" si="8">B36+B37+B38</f>
        <v>1718213.32</v>
      </c>
      <c r="C35" s="4">
        <f t="shared" si="8"/>
        <v>810537.16</v>
      </c>
      <c r="D35" s="67">
        <f t="shared" si="6"/>
        <v>47.173255530343575</v>
      </c>
    </row>
    <row r="36" spans="1:4" ht="21.2" customHeight="1" x14ac:dyDescent="0.25">
      <c r="A36" s="29" t="s">
        <v>31</v>
      </c>
      <c r="B36" s="68">
        <v>0</v>
      </c>
      <c r="C36" s="3">
        <v>18335</v>
      </c>
      <c r="D36" s="21">
        <v>0</v>
      </c>
    </row>
    <row r="37" spans="1:4" ht="21.2" customHeight="1" x14ac:dyDescent="0.25">
      <c r="A37" s="29" t="s">
        <v>30</v>
      </c>
      <c r="B37" s="23">
        <v>0</v>
      </c>
      <c r="C37" s="1">
        <v>2889.68</v>
      </c>
      <c r="D37" s="21">
        <v>0</v>
      </c>
    </row>
    <row r="38" spans="1:4" ht="24" customHeight="1" thickBot="1" x14ac:dyDescent="0.3">
      <c r="A38" s="34" t="s">
        <v>102</v>
      </c>
      <c r="B38" s="78">
        <v>1718213.32</v>
      </c>
      <c r="C38" s="24">
        <v>789312.48</v>
      </c>
      <c r="D38" s="79">
        <f t="shared" si="6"/>
        <v>45.937979342402024</v>
      </c>
    </row>
    <row r="39" spans="1:4" ht="30.2" customHeight="1" x14ac:dyDescent="0.25">
      <c r="A39" s="33" t="s">
        <v>32</v>
      </c>
      <c r="B39" s="75">
        <f t="shared" ref="B39" si="9">B40+B41+B42+B43+B44+B45</f>
        <v>1351345880.1000001</v>
      </c>
      <c r="C39" s="49">
        <f>C40+C41+C42+C43+C44+C45</f>
        <v>545247292.1500001</v>
      </c>
      <c r="D39" s="66">
        <f>C39/B39*100</f>
        <v>40.348462978971128</v>
      </c>
    </row>
    <row r="40" spans="1:4" ht="31.7" customHeight="1" x14ac:dyDescent="0.25">
      <c r="A40" s="29" t="s">
        <v>33</v>
      </c>
      <c r="B40" s="68">
        <v>66811500</v>
      </c>
      <c r="C40" s="3">
        <v>33405600</v>
      </c>
      <c r="D40" s="21">
        <f>C40/B40*100</f>
        <v>49.999775487752856</v>
      </c>
    </row>
    <row r="41" spans="1:4" ht="23.25" customHeight="1" x14ac:dyDescent="0.25">
      <c r="A41" s="29" t="s">
        <v>34</v>
      </c>
      <c r="B41" s="68">
        <v>13535200</v>
      </c>
      <c r="C41" s="3">
        <v>6767400</v>
      </c>
      <c r="D41" s="21">
        <f>C41/B41*100</f>
        <v>49.998522371298542</v>
      </c>
    </row>
    <row r="42" spans="1:4" ht="18.75" customHeight="1" x14ac:dyDescent="0.25">
      <c r="A42" s="29" t="s">
        <v>35</v>
      </c>
      <c r="B42" s="68">
        <v>2364690523.3000002</v>
      </c>
      <c r="C42" s="3">
        <v>1234423785.23</v>
      </c>
      <c r="D42" s="21">
        <f>C42/B42*100</f>
        <v>52.202339928496123</v>
      </c>
    </row>
    <row r="43" spans="1:4" ht="30" customHeight="1" x14ac:dyDescent="0.25">
      <c r="A43" s="29" t="s">
        <v>36</v>
      </c>
      <c r="B43" s="68">
        <v>0</v>
      </c>
      <c r="C43" s="3">
        <v>0</v>
      </c>
      <c r="D43" s="21">
        <v>0</v>
      </c>
    </row>
    <row r="44" spans="1:4" ht="47.25" customHeight="1" x14ac:dyDescent="0.25">
      <c r="A44" s="29" t="s">
        <v>37</v>
      </c>
      <c r="B44" s="68">
        <v>-1093691343.2</v>
      </c>
      <c r="C44" s="3">
        <v>-1094023588.24</v>
      </c>
      <c r="D44" s="21">
        <v>0</v>
      </c>
    </row>
    <row r="45" spans="1:4" ht="19.5" customHeight="1" thickBot="1" x14ac:dyDescent="0.3">
      <c r="A45" s="35" t="s">
        <v>38</v>
      </c>
      <c r="B45" s="82">
        <v>0</v>
      </c>
      <c r="C45" s="8">
        <v>364674095.16000003</v>
      </c>
      <c r="D45" s="83">
        <v>0</v>
      </c>
    </row>
    <row r="46" spans="1:4" ht="50.25" hidden="1" customHeight="1" thickBot="1" x14ac:dyDescent="0.3">
      <c r="A46" s="36" t="s">
        <v>39</v>
      </c>
      <c r="B46" s="80"/>
      <c r="C46" s="53"/>
      <c r="D46" s="81"/>
    </row>
    <row r="47" spans="1:4" ht="29.25" customHeight="1" thickBot="1" x14ac:dyDescent="0.3">
      <c r="A47" s="37" t="s">
        <v>40</v>
      </c>
      <c r="B47" s="76">
        <f>B6+B22+B39</f>
        <v>2446929580.1000004</v>
      </c>
      <c r="C47" s="51">
        <f>C6+C22+C39</f>
        <v>1105925531.6200001</v>
      </c>
      <c r="D47" s="77">
        <f>C47/B47*100</f>
        <v>45.196459293887955</v>
      </c>
    </row>
    <row r="48" spans="1:4" ht="19.5" customHeight="1" x14ac:dyDescent="0.25">
      <c r="A48" s="33" t="s">
        <v>41</v>
      </c>
      <c r="B48" s="99"/>
      <c r="C48" s="100"/>
      <c r="D48" s="101"/>
    </row>
    <row r="49" spans="1:4" ht="24" customHeight="1" x14ac:dyDescent="0.25">
      <c r="A49" s="30" t="s">
        <v>42</v>
      </c>
      <c r="B49" s="58">
        <f t="shared" ref="B49:C49" si="10">B50+B51+B52+B53+B54+B55+B56+B57</f>
        <v>165938621.5</v>
      </c>
      <c r="C49" s="50">
        <f t="shared" si="10"/>
        <v>79867539.710000008</v>
      </c>
      <c r="D49" s="67">
        <f t="shared" ref="D49:D108" si="11">C49/B49*100</f>
        <v>48.13077208189295</v>
      </c>
    </row>
    <row r="50" spans="1:4" ht="30" customHeight="1" x14ac:dyDescent="0.25">
      <c r="A50" s="29" t="s">
        <v>109</v>
      </c>
      <c r="B50" s="60">
        <v>2912800</v>
      </c>
      <c r="C50" s="11">
        <v>944300.54</v>
      </c>
      <c r="D50" s="21">
        <f t="shared" si="11"/>
        <v>32.418996841527054</v>
      </c>
    </row>
    <row r="51" spans="1:4" ht="49.7" customHeight="1" x14ac:dyDescent="0.25">
      <c r="A51" s="29" t="s">
        <v>43</v>
      </c>
      <c r="B51" s="60">
        <v>3449400</v>
      </c>
      <c r="C51" s="10">
        <v>1447314.56</v>
      </c>
      <c r="D51" s="21">
        <f t="shared" si="11"/>
        <v>41.958443787325336</v>
      </c>
    </row>
    <row r="52" spans="1:4" ht="46.5" customHeight="1" x14ac:dyDescent="0.25">
      <c r="A52" s="29" t="s">
        <v>44</v>
      </c>
      <c r="B52" s="60">
        <v>70032300</v>
      </c>
      <c r="C52" s="10">
        <v>34907480.520000003</v>
      </c>
      <c r="D52" s="21">
        <f t="shared" si="11"/>
        <v>49.84482948582297</v>
      </c>
    </row>
    <row r="53" spans="1:4" x14ac:dyDescent="0.25">
      <c r="A53" s="29" t="s">
        <v>45</v>
      </c>
      <c r="B53" s="60">
        <v>25600</v>
      </c>
      <c r="C53" s="10">
        <v>25600</v>
      </c>
      <c r="D53" s="21">
        <f t="shared" si="11"/>
        <v>100</v>
      </c>
    </row>
    <row r="54" spans="1:4" ht="30.2" customHeight="1" x14ac:dyDescent="0.25">
      <c r="A54" s="29" t="s">
        <v>46</v>
      </c>
      <c r="B54" s="60">
        <v>8962000</v>
      </c>
      <c r="C54" s="10">
        <v>4638595.45</v>
      </c>
      <c r="D54" s="21">
        <f t="shared" si="11"/>
        <v>51.758485271144835</v>
      </c>
    </row>
    <row r="55" spans="1:4" ht="19.5" customHeight="1" x14ac:dyDescent="0.25">
      <c r="A55" s="29" t="s">
        <v>47</v>
      </c>
      <c r="B55" s="60">
        <v>995400</v>
      </c>
      <c r="C55" s="10">
        <v>0</v>
      </c>
      <c r="D55" s="21">
        <v>0</v>
      </c>
    </row>
    <row r="56" spans="1:4" x14ac:dyDescent="0.25">
      <c r="A56" s="29" t="s">
        <v>48</v>
      </c>
      <c r="B56" s="60">
        <v>2573375.5</v>
      </c>
      <c r="C56" s="10">
        <v>0</v>
      </c>
      <c r="D56" s="21">
        <f t="shared" si="11"/>
        <v>0</v>
      </c>
    </row>
    <row r="57" spans="1:4" x14ac:dyDescent="0.25">
      <c r="A57" s="29" t="s">
        <v>49</v>
      </c>
      <c r="B57" s="60">
        <v>76987746</v>
      </c>
      <c r="C57" s="10">
        <v>37904248.640000001</v>
      </c>
      <c r="D57" s="21">
        <f t="shared" si="11"/>
        <v>49.23413219553148</v>
      </c>
    </row>
    <row r="58" spans="1:4" ht="21.75" customHeight="1" x14ac:dyDescent="0.25">
      <c r="A58" s="30" t="s">
        <v>50</v>
      </c>
      <c r="B58" s="58">
        <f>B59+B60+B61</f>
        <v>62822541.130000003</v>
      </c>
      <c r="C58" s="50">
        <f>C59+C60+C61</f>
        <v>10281582.940000001</v>
      </c>
      <c r="D58" s="67">
        <f t="shared" si="11"/>
        <v>16.366072997149391</v>
      </c>
    </row>
    <row r="59" spans="1:4" x14ac:dyDescent="0.25">
      <c r="A59" s="29" t="s">
        <v>51</v>
      </c>
      <c r="B59" s="60">
        <v>4675800</v>
      </c>
      <c r="C59" s="10">
        <v>2315950</v>
      </c>
      <c r="D59" s="21">
        <f t="shared" si="11"/>
        <v>49.530561615124682</v>
      </c>
    </row>
    <row r="60" spans="1:4" ht="18.75" customHeight="1" x14ac:dyDescent="0.25">
      <c r="A60" s="29" t="s">
        <v>95</v>
      </c>
      <c r="B60" s="60">
        <v>58146741.130000003</v>
      </c>
      <c r="C60" s="10">
        <v>7965632.9400000004</v>
      </c>
      <c r="D60" s="21">
        <f t="shared" si="11"/>
        <v>13.699190677240281</v>
      </c>
    </row>
    <row r="61" spans="1:4" ht="32.25" hidden="1" customHeight="1" x14ac:dyDescent="0.25">
      <c r="A61" s="29" t="s">
        <v>52</v>
      </c>
      <c r="B61" s="60"/>
      <c r="C61" s="10"/>
      <c r="D61" s="21">
        <v>0</v>
      </c>
    </row>
    <row r="62" spans="1:4" x14ac:dyDescent="0.25">
      <c r="A62" s="30" t="s">
        <v>53</v>
      </c>
      <c r="B62" s="58">
        <f>B63+B64+B65+B66</f>
        <v>298785887.74000001</v>
      </c>
      <c r="C62" s="50">
        <f t="shared" ref="C62" si="12">C63+C64+C65+C66</f>
        <v>86670614.670000002</v>
      </c>
      <c r="D62" s="67">
        <f t="shared" si="11"/>
        <v>29.007599831963869</v>
      </c>
    </row>
    <row r="63" spans="1:4" x14ac:dyDescent="0.25">
      <c r="A63" s="29" t="s">
        <v>54</v>
      </c>
      <c r="B63" s="60">
        <v>407300</v>
      </c>
      <c r="C63" s="11">
        <v>164364.9</v>
      </c>
      <c r="D63" s="21">
        <f t="shared" si="11"/>
        <v>40.354750797937641</v>
      </c>
    </row>
    <row r="64" spans="1:4" x14ac:dyDescent="0.25">
      <c r="A64" s="29" t="s">
        <v>108</v>
      </c>
      <c r="B64" s="60">
        <v>2229620.2200000002</v>
      </c>
      <c r="C64" s="11">
        <v>2229620.2200000002</v>
      </c>
      <c r="D64" s="21">
        <v>0</v>
      </c>
    </row>
    <row r="65" spans="1:10" x14ac:dyDescent="0.25">
      <c r="A65" s="29" t="s">
        <v>55</v>
      </c>
      <c r="B65" s="61">
        <v>294476987.51999998</v>
      </c>
      <c r="C65" s="10">
        <v>84146149.549999997</v>
      </c>
      <c r="D65" s="21">
        <f t="shared" si="11"/>
        <v>28.574779394021427</v>
      </c>
    </row>
    <row r="66" spans="1:10" ht="20.25" customHeight="1" x14ac:dyDescent="0.25">
      <c r="A66" s="29" t="s">
        <v>56</v>
      </c>
      <c r="B66" s="60">
        <v>1671980</v>
      </c>
      <c r="C66" s="12">
        <v>130480</v>
      </c>
      <c r="D66" s="21">
        <f t="shared" si="11"/>
        <v>7.8039210995346835</v>
      </c>
    </row>
    <row r="67" spans="1:10" x14ac:dyDescent="0.25">
      <c r="A67" s="30" t="s">
        <v>57</v>
      </c>
      <c r="B67" s="58">
        <f>B68+B69+B71+B70</f>
        <v>292917338.44999999</v>
      </c>
      <c r="C67" s="50">
        <f>C68+C69+C71+C70</f>
        <v>119782351.21000001</v>
      </c>
      <c r="D67" s="67">
        <f t="shared" si="11"/>
        <v>40.892885291065298</v>
      </c>
    </row>
    <row r="68" spans="1:10" x14ac:dyDescent="0.25">
      <c r="A68" s="29" t="s">
        <v>58</v>
      </c>
      <c r="B68" s="60">
        <v>51849454.789999999</v>
      </c>
      <c r="C68" s="12">
        <v>43116523.770000003</v>
      </c>
      <c r="D68" s="21">
        <f t="shared" si="11"/>
        <v>83.157140117731217</v>
      </c>
    </row>
    <row r="69" spans="1:10" x14ac:dyDescent="0.25">
      <c r="A69" s="29" t="s">
        <v>59</v>
      </c>
      <c r="B69" s="60">
        <v>21600000</v>
      </c>
      <c r="C69" s="10">
        <v>370011.16</v>
      </c>
      <c r="D69" s="21">
        <f t="shared" si="11"/>
        <v>1.7130146296296296</v>
      </c>
    </row>
    <row r="70" spans="1:10" x14ac:dyDescent="0.25">
      <c r="A70" s="29" t="s">
        <v>60</v>
      </c>
      <c r="B70" s="60">
        <v>160289362.63</v>
      </c>
      <c r="C70" s="12">
        <v>69829468.280000001</v>
      </c>
      <c r="D70" s="21">
        <f t="shared" si="11"/>
        <v>43.564630324963694</v>
      </c>
    </row>
    <row r="71" spans="1:10" ht="17.45" customHeight="1" x14ac:dyDescent="0.25">
      <c r="A71" s="29" t="s">
        <v>61</v>
      </c>
      <c r="B71" s="60">
        <v>59178521.030000001</v>
      </c>
      <c r="C71" s="12">
        <v>6466348</v>
      </c>
      <c r="D71" s="21">
        <f t="shared" si="11"/>
        <v>10.926849619513041</v>
      </c>
    </row>
    <row r="72" spans="1:10" x14ac:dyDescent="0.25">
      <c r="A72" s="30" t="s">
        <v>62</v>
      </c>
      <c r="B72" s="58">
        <f>B73+B74</f>
        <v>17361629.010000002</v>
      </c>
      <c r="C72" s="50">
        <f>C73+C74</f>
        <v>9078458.6400000006</v>
      </c>
      <c r="D72" s="67">
        <f t="shared" si="11"/>
        <v>52.29036189386931</v>
      </c>
    </row>
    <row r="73" spans="1:10" ht="16.5" customHeight="1" x14ac:dyDescent="0.25">
      <c r="A73" s="29" t="s">
        <v>63</v>
      </c>
      <c r="B73" s="60">
        <v>17330640</v>
      </c>
      <c r="C73" s="10">
        <v>9078458.6400000006</v>
      </c>
      <c r="D73" s="21">
        <f t="shared" si="11"/>
        <v>52.383862569414639</v>
      </c>
    </row>
    <row r="74" spans="1:10" ht="19.5" customHeight="1" x14ac:dyDescent="0.25">
      <c r="A74" s="29" t="s">
        <v>64</v>
      </c>
      <c r="B74" s="60">
        <v>30989.01</v>
      </c>
      <c r="C74" s="10">
        <v>0</v>
      </c>
      <c r="D74" s="21">
        <f t="shared" si="11"/>
        <v>0</v>
      </c>
    </row>
    <row r="75" spans="1:10" x14ac:dyDescent="0.25">
      <c r="A75" s="30" t="s">
        <v>65</v>
      </c>
      <c r="B75" s="58">
        <f t="shared" ref="B75:C75" si="13">B76+B77+B78+B79+B80+B81</f>
        <v>2309098646.9299998</v>
      </c>
      <c r="C75" s="50">
        <f t="shared" si="13"/>
        <v>1196572832.5600002</v>
      </c>
      <c r="D75" s="67">
        <f t="shared" si="11"/>
        <v>51.819909649631967</v>
      </c>
      <c r="F75" s="17"/>
      <c r="H75" s="6"/>
      <c r="J75" s="6"/>
    </row>
    <row r="76" spans="1:10" x14ac:dyDescent="0.25">
      <c r="A76" s="29" t="s">
        <v>66</v>
      </c>
      <c r="B76" s="60">
        <v>941733171.76999998</v>
      </c>
      <c r="C76" s="10">
        <v>497005125.91000003</v>
      </c>
      <c r="D76" s="21">
        <f t="shared" si="11"/>
        <v>52.775578137050474</v>
      </c>
    </row>
    <row r="77" spans="1:10" x14ac:dyDescent="0.25">
      <c r="A77" s="29" t="s">
        <v>67</v>
      </c>
      <c r="B77" s="60">
        <v>1065423024.33</v>
      </c>
      <c r="C77" s="10">
        <v>602202627.99000001</v>
      </c>
      <c r="D77" s="70">
        <f t="shared" si="11"/>
        <v>56.522396666685523</v>
      </c>
    </row>
    <row r="78" spans="1:10" ht="15" customHeight="1" x14ac:dyDescent="0.25">
      <c r="A78" s="29" t="s">
        <v>68</v>
      </c>
      <c r="B78" s="60">
        <v>192334075.83000001</v>
      </c>
      <c r="C78" s="10">
        <v>87965458.400000006</v>
      </c>
      <c r="D78" s="70">
        <f t="shared" si="11"/>
        <v>45.73576368118502</v>
      </c>
    </row>
    <row r="79" spans="1:10" ht="15" customHeight="1" x14ac:dyDescent="0.25">
      <c r="A79" s="29" t="s">
        <v>104</v>
      </c>
      <c r="B79" s="60">
        <v>150000</v>
      </c>
      <c r="C79" s="10">
        <v>40500</v>
      </c>
      <c r="D79" s="70">
        <f t="shared" si="11"/>
        <v>27</v>
      </c>
    </row>
    <row r="80" spans="1:10" x14ac:dyDescent="0.25">
      <c r="A80" s="29" t="s">
        <v>69</v>
      </c>
      <c r="B80" s="60">
        <v>71262704</v>
      </c>
      <c r="C80" s="10">
        <v>2022530.95</v>
      </c>
      <c r="D80" s="70">
        <f t="shared" si="11"/>
        <v>2.8381338855735816</v>
      </c>
    </row>
    <row r="81" spans="1:6" x14ac:dyDescent="0.25">
      <c r="A81" s="29" t="s">
        <v>70</v>
      </c>
      <c r="B81" s="60">
        <v>38195671</v>
      </c>
      <c r="C81" s="10">
        <v>7336589.3099999996</v>
      </c>
      <c r="D81" s="70">
        <f t="shared" si="11"/>
        <v>19.207907906631615</v>
      </c>
    </row>
    <row r="82" spans="1:6" x14ac:dyDescent="0.25">
      <c r="A82" s="30" t="s">
        <v>71</v>
      </c>
      <c r="B82" s="58">
        <f>B83</f>
        <v>156954729.27000001</v>
      </c>
      <c r="C82" s="50">
        <f>C83</f>
        <v>65171247.219999999</v>
      </c>
      <c r="D82" s="71">
        <f t="shared" si="11"/>
        <v>41.522321450976939</v>
      </c>
      <c r="F82" s="17"/>
    </row>
    <row r="83" spans="1:6" x14ac:dyDescent="0.25">
      <c r="A83" s="29" t="s">
        <v>72</v>
      </c>
      <c r="B83" s="60">
        <v>156954729.27000001</v>
      </c>
      <c r="C83" s="10">
        <v>65171247.219999999</v>
      </c>
      <c r="D83" s="70">
        <f t="shared" si="11"/>
        <v>41.522321450976939</v>
      </c>
    </row>
    <row r="84" spans="1:6" x14ac:dyDescent="0.25">
      <c r="A84" s="30" t="s">
        <v>73</v>
      </c>
      <c r="B84" s="58">
        <f>B85+B86+B87+B88</f>
        <v>239167535.52000001</v>
      </c>
      <c r="C84" s="50">
        <f>C85+C86+C87+C88</f>
        <v>165389190.14000002</v>
      </c>
      <c r="D84" s="71">
        <f t="shared" si="11"/>
        <v>69.152023405020032</v>
      </c>
    </row>
    <row r="85" spans="1:6" x14ac:dyDescent="0.25">
      <c r="A85" s="29" t="s">
        <v>74</v>
      </c>
      <c r="B85" s="60">
        <v>1386000</v>
      </c>
      <c r="C85" s="10">
        <v>672000</v>
      </c>
      <c r="D85" s="70">
        <f t="shared" si="11"/>
        <v>48.484848484848484</v>
      </c>
    </row>
    <row r="86" spans="1:6" x14ac:dyDescent="0.25">
      <c r="A86" s="29" t="s">
        <v>75</v>
      </c>
      <c r="B86" s="60">
        <v>834000</v>
      </c>
      <c r="C86" s="10">
        <v>89055</v>
      </c>
      <c r="D86" s="70">
        <f t="shared" si="11"/>
        <v>10.678057553956835</v>
      </c>
    </row>
    <row r="87" spans="1:6" x14ac:dyDescent="0.25">
      <c r="A87" s="29" t="s">
        <v>76</v>
      </c>
      <c r="B87" s="60">
        <v>233534223.02000001</v>
      </c>
      <c r="C87" s="10">
        <v>161846002.27000001</v>
      </c>
      <c r="D87" s="70">
        <f t="shared" si="11"/>
        <v>69.302905662841297</v>
      </c>
    </row>
    <row r="88" spans="1:6" ht="18.75" customHeight="1" x14ac:dyDescent="0.25">
      <c r="A88" s="29" t="s">
        <v>77</v>
      </c>
      <c r="B88" s="60">
        <v>3413312.5</v>
      </c>
      <c r="C88" s="10">
        <v>2782132.87</v>
      </c>
      <c r="D88" s="70">
        <f t="shared" si="11"/>
        <v>81.508296412941974</v>
      </c>
    </row>
    <row r="89" spans="1:6" x14ac:dyDescent="0.25">
      <c r="A89" s="30" t="s">
        <v>78</v>
      </c>
      <c r="B89" s="58">
        <f>B90+B91+B92</f>
        <v>78146043.75</v>
      </c>
      <c r="C89" s="50">
        <f>C90+C91+C92</f>
        <v>34610647.200000003</v>
      </c>
      <c r="D89" s="71">
        <f t="shared" si="11"/>
        <v>44.289698542800515</v>
      </c>
    </row>
    <row r="90" spans="1:6" x14ac:dyDescent="0.25">
      <c r="A90" s="29" t="s">
        <v>79</v>
      </c>
      <c r="B90" s="60">
        <v>74150020.75</v>
      </c>
      <c r="C90" s="10">
        <v>32986285</v>
      </c>
      <c r="D90" s="70">
        <v>0</v>
      </c>
    </row>
    <row r="91" spans="1:6" x14ac:dyDescent="0.25">
      <c r="A91" s="29" t="s">
        <v>80</v>
      </c>
      <c r="B91" s="60">
        <v>3996023</v>
      </c>
      <c r="C91" s="10">
        <v>1624362.2</v>
      </c>
      <c r="D91" s="70">
        <f t="shared" si="11"/>
        <v>40.649470736279547</v>
      </c>
    </row>
    <row r="92" spans="1:6" hidden="1" x14ac:dyDescent="0.25">
      <c r="A92" s="29" t="s">
        <v>81</v>
      </c>
      <c r="B92" s="60"/>
      <c r="C92" s="10"/>
      <c r="D92" s="70" t="e">
        <f t="shared" si="11"/>
        <v>#DIV/0!</v>
      </c>
    </row>
    <row r="93" spans="1:6" x14ac:dyDescent="0.25">
      <c r="A93" s="30" t="s">
        <v>82</v>
      </c>
      <c r="B93" s="57">
        <f t="shared" ref="B93:C93" si="14">B94+B95</f>
        <v>1530040</v>
      </c>
      <c r="C93" s="48">
        <f t="shared" si="14"/>
        <v>490612.18</v>
      </c>
      <c r="D93" s="71">
        <f t="shared" si="11"/>
        <v>32.065317246607933</v>
      </c>
    </row>
    <row r="94" spans="1:6" x14ac:dyDescent="0.25">
      <c r="A94" s="29" t="s">
        <v>83</v>
      </c>
      <c r="B94" s="60">
        <v>500000</v>
      </c>
      <c r="C94" s="10">
        <v>167765</v>
      </c>
      <c r="D94" s="70">
        <f t="shared" si="11"/>
        <v>33.552999999999997</v>
      </c>
    </row>
    <row r="95" spans="1:6" x14ac:dyDescent="0.25">
      <c r="A95" s="38" t="s">
        <v>105</v>
      </c>
      <c r="B95" s="60">
        <v>1030040</v>
      </c>
      <c r="C95" s="10">
        <v>322847.18</v>
      </c>
      <c r="D95" s="70">
        <f t="shared" si="11"/>
        <v>31.343169197312726</v>
      </c>
    </row>
    <row r="96" spans="1:6" ht="16.5" thickBot="1" x14ac:dyDescent="0.3">
      <c r="A96" s="31" t="s">
        <v>84</v>
      </c>
      <c r="B96" s="58">
        <v>4081400</v>
      </c>
      <c r="C96" s="48">
        <v>0</v>
      </c>
      <c r="D96" s="71">
        <f t="shared" si="11"/>
        <v>0</v>
      </c>
    </row>
    <row r="97" spans="1:6" ht="16.5" hidden="1" thickBot="1" x14ac:dyDescent="0.3">
      <c r="A97" s="32" t="s">
        <v>93</v>
      </c>
      <c r="B97" s="84"/>
      <c r="C97" s="54"/>
      <c r="D97" s="85" t="e">
        <f t="shared" si="11"/>
        <v>#DIV/0!</v>
      </c>
    </row>
    <row r="98" spans="1:6" ht="30.75" customHeight="1" thickBot="1" x14ac:dyDescent="0.3">
      <c r="A98" s="37" t="s">
        <v>85</v>
      </c>
      <c r="B98" s="87">
        <f>B49+B58+B62+B67+B72+B75+B82+B84+B89+B93+B96+B97</f>
        <v>3626804413.2999997</v>
      </c>
      <c r="C98" s="52">
        <f>C49+C58+C62+C67+C72+C75+C82+C84+C89+C93+C96+C97</f>
        <v>1767915076.4700003</v>
      </c>
      <c r="D98" s="88">
        <f t="shared" si="11"/>
        <v>48.745806914395715</v>
      </c>
      <c r="F98" s="17"/>
    </row>
    <row r="99" spans="1:6" ht="7.5" hidden="1" customHeight="1" x14ac:dyDescent="0.25">
      <c r="A99" s="39"/>
      <c r="B99" s="80"/>
      <c r="C99" s="53"/>
      <c r="D99" s="86" t="e">
        <f t="shared" si="11"/>
        <v>#DIV/0!</v>
      </c>
    </row>
    <row r="100" spans="1:6" ht="21.2" customHeight="1" thickBot="1" x14ac:dyDescent="0.3">
      <c r="A100" s="40" t="s">
        <v>86</v>
      </c>
      <c r="B100" s="84">
        <f>B47-B98</f>
        <v>-1179874833.1999993</v>
      </c>
      <c r="C100" s="54">
        <f>C47-C98</f>
        <v>-661989544.85000014</v>
      </c>
      <c r="D100" s="85">
        <f t="shared" si="11"/>
        <v>56.106760329363425</v>
      </c>
    </row>
    <row r="101" spans="1:6" x14ac:dyDescent="0.25">
      <c r="A101" s="41" t="s">
        <v>97</v>
      </c>
      <c r="B101" s="92"/>
      <c r="C101" s="55"/>
      <c r="D101" s="93"/>
    </row>
    <row r="102" spans="1:6" x14ac:dyDescent="0.25">
      <c r="A102" s="29" t="s">
        <v>87</v>
      </c>
      <c r="B102" s="60">
        <f>B103+B104</f>
        <v>40000000</v>
      </c>
      <c r="C102" s="11">
        <f>C103+C104</f>
        <v>0</v>
      </c>
      <c r="D102" s="70">
        <v>0</v>
      </c>
    </row>
    <row r="103" spans="1:6" hidden="1" x14ac:dyDescent="0.25">
      <c r="A103" s="29" t="s">
        <v>88</v>
      </c>
      <c r="B103" s="60">
        <v>80000000</v>
      </c>
      <c r="C103" s="10">
        <v>0</v>
      </c>
      <c r="D103" s="70">
        <f t="shared" si="11"/>
        <v>0</v>
      </c>
    </row>
    <row r="104" spans="1:6" hidden="1" x14ac:dyDescent="0.25">
      <c r="A104" s="29" t="s">
        <v>89</v>
      </c>
      <c r="B104" s="60">
        <v>-40000000</v>
      </c>
      <c r="C104" s="10">
        <v>0</v>
      </c>
      <c r="D104" s="70">
        <f t="shared" si="11"/>
        <v>0</v>
      </c>
    </row>
    <row r="105" spans="1:6" ht="31.5" hidden="1" x14ac:dyDescent="0.25">
      <c r="A105" s="29" t="s">
        <v>90</v>
      </c>
      <c r="B105" s="60">
        <v>0</v>
      </c>
      <c r="C105" s="10">
        <v>0</v>
      </c>
      <c r="D105" s="70" t="e">
        <f t="shared" si="11"/>
        <v>#DIV/0!</v>
      </c>
    </row>
    <row r="106" spans="1:6" ht="31.5" hidden="1" x14ac:dyDescent="0.25">
      <c r="A106" s="29" t="s">
        <v>91</v>
      </c>
      <c r="B106" s="60">
        <v>0</v>
      </c>
      <c r="C106" s="10">
        <v>0</v>
      </c>
      <c r="D106" s="70" t="e">
        <f t="shared" si="11"/>
        <v>#DIV/0!</v>
      </c>
    </row>
    <row r="107" spans="1:6" ht="30.75" customHeight="1" thickBot="1" x14ac:dyDescent="0.3">
      <c r="A107" s="35" t="s">
        <v>92</v>
      </c>
      <c r="B107" s="94">
        <f>B108</f>
        <v>1139874833.2</v>
      </c>
      <c r="C107" s="45">
        <f>C108-C109</f>
        <v>661989544.85000002</v>
      </c>
      <c r="D107" s="95">
        <f t="shared" si="11"/>
        <v>58.075634759965681</v>
      </c>
    </row>
    <row r="108" spans="1:6" ht="17.45" hidden="1" customHeight="1" x14ac:dyDescent="0.25">
      <c r="A108" s="39" t="s">
        <v>101</v>
      </c>
      <c r="B108" s="80">
        <v>1139874833.2</v>
      </c>
      <c r="C108" s="53">
        <v>1110468974.4300001</v>
      </c>
      <c r="D108" s="97">
        <f t="shared" si="11"/>
        <v>97.420255460202753</v>
      </c>
    </row>
    <row r="109" spans="1:6" hidden="1" x14ac:dyDescent="0.25">
      <c r="A109" s="29" t="s">
        <v>112</v>
      </c>
      <c r="B109" s="59">
        <f>B110+B111</f>
        <v>0</v>
      </c>
      <c r="C109" s="10">
        <f>C110+C111</f>
        <v>448479429.58000004</v>
      </c>
      <c r="D109" s="70">
        <v>0</v>
      </c>
    </row>
    <row r="110" spans="1:6" hidden="1" x14ac:dyDescent="0.25">
      <c r="A110" s="29" t="s">
        <v>98</v>
      </c>
      <c r="B110" s="60"/>
      <c r="C110" s="10">
        <v>136627649.41999999</v>
      </c>
      <c r="D110" s="70">
        <v>0</v>
      </c>
    </row>
    <row r="111" spans="1:6" ht="16.5" hidden="1" thickBot="1" x14ac:dyDescent="0.3">
      <c r="A111" s="38" t="s">
        <v>99</v>
      </c>
      <c r="B111" s="94"/>
      <c r="C111" s="45">
        <f>310856380.16+995400</f>
        <v>311851780.16000003</v>
      </c>
      <c r="D111" s="95">
        <v>0</v>
      </c>
    </row>
    <row r="112" spans="1:6" s="7" customFormat="1" ht="25.5" hidden="1" customHeight="1" thickBot="1" x14ac:dyDescent="0.3">
      <c r="A112" s="42" t="s">
        <v>100</v>
      </c>
      <c r="B112" s="89"/>
      <c r="C112" s="90">
        <f>(C47-C44)-C98</f>
        <v>432034043.38999987</v>
      </c>
      <c r="D112" s="91"/>
      <c r="E112" s="18"/>
      <c r="F112" s="18"/>
    </row>
    <row r="113" spans="1:6" s="7" customFormat="1" ht="23.25" customHeight="1" x14ac:dyDescent="0.25">
      <c r="A113" s="19"/>
      <c r="B113" s="13"/>
      <c r="C113" s="13"/>
      <c r="D113" s="20"/>
      <c r="E113" s="18"/>
      <c r="F113" s="18"/>
    </row>
    <row r="114" spans="1:6" ht="42.75" customHeight="1" x14ac:dyDescent="0.25">
      <c r="A114" s="14"/>
      <c r="B114" s="14"/>
      <c r="C114" s="14"/>
      <c r="D114" s="14"/>
    </row>
    <row r="115" spans="1:6" x14ac:dyDescent="0.25">
      <c r="A115" s="14"/>
      <c r="B115" s="14"/>
      <c r="C115" s="14"/>
      <c r="D115" s="14"/>
    </row>
  </sheetData>
  <mergeCells count="4">
    <mergeCell ref="A1:D1"/>
    <mergeCell ref="B48:D48"/>
    <mergeCell ref="B3:D3"/>
    <mergeCell ref="A3:A4"/>
  </mergeCells>
  <pageMargins left="1.1811023622047245" right="0" top="0.23622047244094491" bottom="0.11811023622047245" header="0.31496062992125984" footer="0.23622047244094491"/>
  <pageSetup paperSize="9" scale="72" orientation="portrait" r:id="rId1"/>
  <rowBreaks count="1" manualBreakCount="1">
    <brk id="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</vt:lpstr>
      <vt:lpstr>'07'!Заголовки_для_печати</vt:lpstr>
      <vt:lpstr>'07'!Область_печати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2024-07-12T06:08:03Z</dcterms:modified>
</cp:coreProperties>
</file>