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2570"/>
  </bookViews>
  <sheets>
    <sheet name="Текущая" sheetId="1" r:id="rId1"/>
    <sheet name="Целевая_2" sheetId="7" r:id="rId2"/>
    <sheet name="расчет экономии" sheetId="6" r:id="rId3"/>
  </sheets>
  <definedNames>
    <definedName name="_xlnm.Print_Area" localSheetId="0">Текущая!$A$1:$AG$17</definedName>
  </definedNames>
  <calcPr calcId="145621" iterateDelta="1E-4"/>
</workbook>
</file>

<file path=xl/calcChain.xml><?xml version="1.0" encoding="utf-8"?>
<calcChain xmlns="http://schemas.openxmlformats.org/spreadsheetml/2006/main">
  <c r="AF11" i="7" l="1"/>
  <c r="AH10" i="1"/>
  <c r="AC13" i="7" l="1"/>
  <c r="G8" i="6"/>
  <c r="G7" i="6"/>
  <c r="AF10" i="1"/>
  <c r="D9" i="6"/>
  <c r="D8" i="6"/>
  <c r="C9" i="6"/>
  <c r="C8" i="6"/>
  <c r="AE11" i="7"/>
  <c r="AC12" i="7"/>
  <c r="AC11" i="7"/>
  <c r="AF12" i="1"/>
  <c r="AE12" i="7" s="1"/>
  <c r="G9" i="6"/>
  <c r="AC10" i="7"/>
  <c r="AF14" i="1"/>
  <c r="AF13" i="1"/>
  <c r="AF11" i="1"/>
  <c r="AE10" i="7"/>
  <c r="AF9" i="1"/>
  <c r="AE9" i="7" s="1"/>
  <c r="AD7" i="7"/>
  <c r="Z6" i="7"/>
  <c r="M6" i="7"/>
  <c r="D6" i="7"/>
  <c r="H7" i="6" l="1"/>
  <c r="H10" i="6" s="1"/>
  <c r="AD6" i="7"/>
  <c r="AD10" i="7" s="1"/>
  <c r="AD11" i="7" s="1"/>
  <c r="AD12" i="7" s="1"/>
  <c r="M6" i="1"/>
  <c r="D6" i="1"/>
  <c r="AC6" i="1"/>
  <c r="AG7" i="1"/>
  <c r="AE7" i="7" s="1"/>
  <c r="AD8" i="7" l="1"/>
  <c r="AG6" i="1"/>
  <c r="AG9" i="1" l="1"/>
  <c r="AG10" i="1" s="1"/>
  <c r="AG11" i="1" s="1"/>
  <c r="AE6" i="7"/>
  <c r="AE8" i="7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Z1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необходимо добавить "Утверждаю" ...</t>
        </r>
      </text>
    </comment>
  </commentList>
</comments>
</file>

<file path=xl/sharedStrings.xml><?xml version="1.0" encoding="utf-8"?>
<sst xmlns="http://schemas.openxmlformats.org/spreadsheetml/2006/main" count="78" uniqueCount="47">
  <si>
    <t>специалисты отраслевых министерств Чувашской Республики</t>
  </si>
  <si>
    <t>изучение таблицы</t>
  </si>
  <si>
    <t>формирование запроса в СОП</t>
  </si>
  <si>
    <t xml:space="preserve">регистрация </t>
  </si>
  <si>
    <t>согласование ответа</t>
  </si>
  <si>
    <t>начальник отдела развития секторов экономики и конкуренции</t>
  </si>
  <si>
    <t xml:space="preserve">специалист отдела экономического анализа, стратегического планирования и прогнозирования </t>
  </si>
  <si>
    <t>главный специалист-эксперт отдела развития секторов экономики и конкуренции</t>
  </si>
  <si>
    <t>делопроизводитель Минэкономразвития Чувашии</t>
  </si>
  <si>
    <t xml:space="preserve">Заместитель Председателя Кабинета Министров Чувашской Республики – министр экономического развития и имущественных отношений Чувашской Республики </t>
  </si>
  <si>
    <t xml:space="preserve">заместитель министра экономического развития и имущественных отношений Чувашской Республики </t>
  </si>
  <si>
    <t>утверждение ответа</t>
  </si>
  <si>
    <t>Кабинет Министров Чувашской Республики</t>
  </si>
  <si>
    <t>проверка информации
о финансово-экономическом состоянии СОП</t>
  </si>
  <si>
    <t>уточнение информации</t>
  </si>
  <si>
    <t>ответ по уточнению</t>
  </si>
  <si>
    <t xml:space="preserve">системообразующие организации </t>
  </si>
  <si>
    <t>Итого время ожидания, мин</t>
  </si>
  <si>
    <t>Итого время выполнения, мин</t>
  </si>
  <si>
    <t>Участники процесса</t>
  </si>
  <si>
    <t>Длительность процесса, минут</t>
  </si>
  <si>
    <t>Время ожидания, минут</t>
  </si>
  <si>
    <t>Время выполнения операции, минут</t>
  </si>
  <si>
    <t>обработка информации и направление по электронной почте отраслевым министерствам</t>
  </si>
  <si>
    <t>формирование ответа и направление в отраслевые министерства</t>
  </si>
  <si>
    <t>формирование информации для Минэкономразвития Чувашии и направление по СЭД</t>
  </si>
  <si>
    <t>Начало процесса:  получение таблицы ОГИР МАП от Чувашстата</t>
  </si>
  <si>
    <t>формирование аналитической информации
о финансово-экономическом состоянии СОП</t>
  </si>
  <si>
    <t xml:space="preserve">Завершение: анализ финансово-экономического состояния СОП </t>
  </si>
  <si>
    <t>подготовка  аналитической информации
о финансово-экономическом состоянии СОП</t>
  </si>
  <si>
    <t>обработка информации и загрузка в систему</t>
  </si>
  <si>
    <t>подготовка  аналитической информации
о финансово-экономическом состоянии СОП на основании сведений сформированных в дашборт</t>
  </si>
  <si>
    <t>Наименование должности</t>
  </si>
  <si>
    <t>Текущей срок подготовки информации, мин.</t>
  </si>
  <si>
    <t>Целевой срок согласование и подписания решения, мин.</t>
  </si>
  <si>
    <t>Количество принятых решений за 2022 год,   шт.</t>
  </si>
  <si>
    <t>Средняя заработная плата в месяц, тыс. руб.</t>
  </si>
  <si>
    <t>Всего:</t>
  </si>
  <si>
    <t>Средняя заработная плата в час, руб.*</t>
  </si>
  <si>
    <t>КАРТА ЦЕЛЕВОГО СОСТОЯНИЯ ПРОЦЕССА АНАЛИЗА финансово-экономического состояния СОП</t>
  </si>
  <si>
    <t>изучение сведений о деятельности организаций по курируемым направлениям в Дашборт</t>
  </si>
  <si>
    <t>Экономия денежных средств, от реализации проекта в год, руб.**</t>
  </si>
  <si>
    <t xml:space="preserve">*Средняя зарплата в час (Зпч) = Зп / Зпд / Кч , где Зп – среднемесячная заработная плата,  Зпд – количество рабочих дней в месяце, Кч – количество часов в день.
 **Экономия денежных средств, от реализации проекта (Эдс) = Кр*Зпч*(Тс-Цс), где Кр - количество принятых решений за 2022 год, Тс- Текущей срок подготовки информации, Цс - Целевой срок подготовки информации.
Общая сумма экономии: 30,9 тыс. руб.
</t>
  </si>
  <si>
    <t>КАРТА ТЕКУЩЕГО СОСТОЯНИЯ ПРОЦЕССА АНАЛИЗА финансово-экономического состояния СОП</t>
  </si>
  <si>
    <t xml:space="preserve">Пояснительная записка.
Ожидание экономии средств от реализации проекта «Оптимизация мониторинга финансово-экономических показателей системообразующих организации»
</t>
  </si>
  <si>
    <t xml:space="preserve">Участниками процесса являются следующие должностные лица:
- начальник отдела; 
- главный специалист;
- специалисты отраслевых министерств Чувашской Республики
</t>
  </si>
  <si>
    <t>Расчет экономии денежных средств от реализации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</si>
</sst>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charset val="204"/>
    </font>
    <font>
      <b/>
      <sz val="14"/>
      <color theme="1"/>
      <name val="Arial"/>
      <charset val="204"/>
    </font>
    <font>
      <sz val="14"/>
      <color theme="1"/>
      <name val="Arial"/>
      <charset val="204"/>
    </font>
    <font>
      <b/>
      <sz val="11"/>
      <color theme="1"/>
      <name val="Arial"/>
      <charset val="204"/>
    </font>
    <font>
      <u/>
      <sz val="11"/>
      <color theme="11"/>
      <name val="Calibri"/>
      <charset val="204"/>
      <scheme val="minor"/>
    </font>
    <font>
      <sz val="11"/>
      <color theme="1"/>
      <name val="Calibri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5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164" fontId="0" fillId="0" borderId="0" xfId="0" applyNumberFormat="1"/>
    <xf numFmtId="0" fontId="15" fillId="0" borderId="0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</cellXfs>
  <cellStyles count="5">
    <cellStyle name="Обычный" xfId="0" builtinId="0"/>
    <cellStyle name="Обычный 2" xfId="4"/>
    <cellStyle name="Обычный 2 2" xfId="1"/>
    <cellStyle name="Обычный 3" xfId="2"/>
    <cellStyle name="Открывавшаяся гиперссылка 2" xfId="3"/>
  </cellStyles>
  <dxfs count="0"/>
  <tableStyles count="0" defaultTableStyle="TableStyleMedium2" defaultPivotStyle="PivotStyleLight16"/>
  <colors>
    <mruColors>
      <color rgb="FFFFFFCC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12</xdr:row>
      <xdr:rowOff>0</xdr:rowOff>
    </xdr:from>
    <xdr:to>
      <xdr:col>31</xdr:col>
      <xdr:colOff>304800</xdr:colOff>
      <xdr:row>12</xdr:row>
      <xdr:rowOff>304800</xdr:rowOff>
    </xdr:to>
    <xdr:sp macro="" textlink="">
      <xdr:nvSpPr>
        <xdr:cNvPr id="1026" name="AutoShape 2" descr="https://economy.delo.cap.ru/Content/img/files/logo_sed-chr.sv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>
        <a:xfrm>
          <a:off x="34194750" y="453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952500</xdr:colOff>
      <xdr:row>7</xdr:row>
      <xdr:rowOff>190500</xdr:rowOff>
    </xdr:from>
    <xdr:to>
      <xdr:col>6</xdr:col>
      <xdr:colOff>1295400</xdr:colOff>
      <xdr:row>10</xdr:row>
      <xdr:rowOff>628650</xdr:rowOff>
    </xdr:to>
    <xdr:sp macro="" textlink="">
      <xdr:nvSpPr>
        <xdr:cNvPr id="94" name="Пятно 1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6153150" y="2495550"/>
          <a:ext cx="4191000" cy="4248150"/>
        </a:xfrm>
        <a:prstGeom prst="irregularSeal1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 Ручное заполнение таблицы и направление сведений ДСП по электронной почте</a:t>
          </a:r>
        </a:p>
      </xdr:txBody>
    </xdr:sp>
    <xdr:clientData/>
  </xdr:twoCellAnchor>
  <xdr:twoCellAnchor>
    <xdr:from>
      <xdr:col>2</xdr:col>
      <xdr:colOff>38100</xdr:colOff>
      <xdr:row>9</xdr:row>
      <xdr:rowOff>19050</xdr:rowOff>
    </xdr:from>
    <xdr:to>
      <xdr:col>3</xdr:col>
      <xdr:colOff>0</xdr:colOff>
      <xdr:row>10</xdr:row>
      <xdr:rowOff>19050</xdr:rowOff>
    </xdr:to>
    <xdr:cxnSp macro="">
      <xdr:nvCxnSpPr>
        <xdr:cNvPr id="96" name="Прямая со стрелкой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CxnSpPr/>
      </xdr:nvCxnSpPr>
      <xdr:spPr>
        <a:xfrm>
          <a:off x="5486400" y="438150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19050</xdr:colOff>
      <xdr:row>10</xdr:row>
      <xdr:rowOff>723900</xdr:rowOff>
    </xdr:from>
    <xdr:to>
      <xdr:col>4</xdr:col>
      <xdr:colOff>514350</xdr:colOff>
      <xdr:row>11</xdr:row>
      <xdr:rowOff>552450</xdr:rowOff>
    </xdr:to>
    <xdr:cxnSp macro="">
      <xdr:nvCxnSpPr>
        <xdr:cNvPr id="98" name="Прямая со стрелкой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>
          <a:off x="7219950" y="645795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19050</xdr:colOff>
      <xdr:row>11</xdr:row>
      <xdr:rowOff>628650</xdr:rowOff>
    </xdr:from>
    <xdr:to>
      <xdr:col>7</xdr:col>
      <xdr:colOff>514350</xdr:colOff>
      <xdr:row>12</xdr:row>
      <xdr:rowOff>666750</xdr:rowOff>
    </xdr:to>
    <xdr:cxnSp macro="">
      <xdr:nvCxnSpPr>
        <xdr:cNvPr id="99" name="Прямая со стрелкой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CxnSpPr/>
      </xdr:nvCxnSpPr>
      <xdr:spPr>
        <a:xfrm>
          <a:off x="10991850" y="790575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11</xdr:col>
      <xdr:colOff>19050</xdr:colOff>
      <xdr:row>11</xdr:row>
      <xdr:rowOff>1314450</xdr:rowOff>
    </xdr:from>
    <xdr:to>
      <xdr:col>12</xdr:col>
      <xdr:colOff>19050</xdr:colOff>
      <xdr:row>13</xdr:row>
      <xdr:rowOff>57150</xdr:rowOff>
    </xdr:to>
    <xdr:cxnSp macro="">
      <xdr:nvCxnSpPr>
        <xdr:cNvPr id="101" name="Прямая со стрелкой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CxnSpPr/>
      </xdr:nvCxnSpPr>
      <xdr:spPr>
        <a:xfrm>
          <a:off x="14878050" y="8591550"/>
          <a:ext cx="533400" cy="12382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19</xdr:col>
      <xdr:colOff>19050</xdr:colOff>
      <xdr:row>10</xdr:row>
      <xdr:rowOff>647700</xdr:rowOff>
    </xdr:from>
    <xdr:to>
      <xdr:col>19</xdr:col>
      <xdr:colOff>514350</xdr:colOff>
      <xdr:row>11</xdr:row>
      <xdr:rowOff>476250</xdr:rowOff>
    </xdr:to>
    <xdr:cxnSp macro="">
      <xdr:nvCxnSpPr>
        <xdr:cNvPr id="107" name="Прямая со стрелкой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CxnSpPr/>
      </xdr:nvCxnSpPr>
      <xdr:spPr>
        <a:xfrm>
          <a:off x="22326600" y="638175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25</xdr:col>
      <xdr:colOff>0</xdr:colOff>
      <xdr:row>9</xdr:row>
      <xdr:rowOff>1352550</xdr:rowOff>
    </xdr:from>
    <xdr:to>
      <xdr:col>25</xdr:col>
      <xdr:colOff>514350</xdr:colOff>
      <xdr:row>14</xdr:row>
      <xdr:rowOff>19050</xdr:rowOff>
    </xdr:to>
    <xdr:cxnSp macro="">
      <xdr:nvCxnSpPr>
        <xdr:cNvPr id="109" name="Прямая со стрелкой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CxnSpPr/>
      </xdr:nvCxnSpPr>
      <xdr:spPr>
        <a:xfrm>
          <a:off x="27908250" y="5715000"/>
          <a:ext cx="514350" cy="52006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27</xdr:col>
      <xdr:colOff>19050</xdr:colOff>
      <xdr:row>14</xdr:row>
      <xdr:rowOff>590550</xdr:rowOff>
    </xdr:from>
    <xdr:to>
      <xdr:col>27</xdr:col>
      <xdr:colOff>514350</xdr:colOff>
      <xdr:row>15</xdr:row>
      <xdr:rowOff>742950</xdr:rowOff>
    </xdr:to>
    <xdr:cxnSp macro="">
      <xdr:nvCxnSpPr>
        <xdr:cNvPr id="110" name="Прямая со стрелкой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CxnSpPr/>
      </xdr:nvCxnSpPr>
      <xdr:spPr>
        <a:xfrm>
          <a:off x="29737050" y="1148715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29</xdr:col>
      <xdr:colOff>38100</xdr:colOff>
      <xdr:row>15</xdr:row>
      <xdr:rowOff>1238250</xdr:rowOff>
    </xdr:from>
    <xdr:to>
      <xdr:col>30</xdr:col>
      <xdr:colOff>0</xdr:colOff>
      <xdr:row>16</xdr:row>
      <xdr:rowOff>723900</xdr:rowOff>
    </xdr:to>
    <xdr:cxnSp macro="">
      <xdr:nvCxnSpPr>
        <xdr:cNvPr id="111" name="Прямая со стрелкой 1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CxnSpPr/>
      </xdr:nvCxnSpPr>
      <xdr:spPr>
        <a:xfrm>
          <a:off x="31642050" y="1335405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38100</xdr:colOff>
      <xdr:row>11</xdr:row>
      <xdr:rowOff>666750</xdr:rowOff>
    </xdr:from>
    <xdr:to>
      <xdr:col>9</xdr:col>
      <xdr:colOff>514350</xdr:colOff>
      <xdr:row>12</xdr:row>
      <xdr:rowOff>533400</xdr:rowOff>
    </xdr:to>
    <xdr:cxnSp macro="">
      <xdr:nvCxnSpPr>
        <xdr:cNvPr id="112" name="Прямая со стрелкой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CxnSpPr/>
      </xdr:nvCxnSpPr>
      <xdr:spPr>
        <a:xfrm flipV="1">
          <a:off x="12839700" y="7943850"/>
          <a:ext cx="476250" cy="12001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12</xdr:col>
      <xdr:colOff>1200150</xdr:colOff>
      <xdr:row>10</xdr:row>
      <xdr:rowOff>1524000</xdr:rowOff>
    </xdr:from>
    <xdr:to>
      <xdr:col>14</xdr:col>
      <xdr:colOff>19050</xdr:colOff>
      <xdr:row>13</xdr:row>
      <xdr:rowOff>57150</xdr:rowOff>
    </xdr:to>
    <xdr:cxnSp macro="">
      <xdr:nvCxnSpPr>
        <xdr:cNvPr id="114" name="Прямая со стрелкой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CxnSpPr/>
      </xdr:nvCxnSpPr>
      <xdr:spPr>
        <a:xfrm flipV="1">
          <a:off x="16592550" y="7258050"/>
          <a:ext cx="571500" cy="25717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19050</xdr:colOff>
      <xdr:row>9</xdr:row>
      <xdr:rowOff>952500</xdr:rowOff>
    </xdr:from>
    <xdr:to>
      <xdr:col>16</xdr:col>
      <xdr:colOff>0</xdr:colOff>
      <xdr:row>10</xdr:row>
      <xdr:rowOff>647700</xdr:rowOff>
    </xdr:to>
    <xdr:cxnSp macro="">
      <xdr:nvCxnSpPr>
        <xdr:cNvPr id="115" name="Прямая со стрелкой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CxnSpPr/>
      </xdr:nvCxnSpPr>
      <xdr:spPr>
        <a:xfrm flipV="1">
          <a:off x="18573750" y="5314950"/>
          <a:ext cx="514350" cy="10668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21</xdr:col>
      <xdr:colOff>0</xdr:colOff>
      <xdr:row>10</xdr:row>
      <xdr:rowOff>647700</xdr:rowOff>
    </xdr:from>
    <xdr:to>
      <xdr:col>22</xdr:col>
      <xdr:colOff>19050</xdr:colOff>
      <xdr:row>11</xdr:row>
      <xdr:rowOff>571500</xdr:rowOff>
    </xdr:to>
    <xdr:cxnSp macro="">
      <xdr:nvCxnSpPr>
        <xdr:cNvPr id="116" name="Прямая со стрелкой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CxnSpPr/>
      </xdr:nvCxnSpPr>
      <xdr:spPr>
        <a:xfrm flipV="1">
          <a:off x="24041100" y="6381750"/>
          <a:ext cx="552450" cy="14668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17</xdr:col>
      <xdr:colOff>0</xdr:colOff>
      <xdr:row>9</xdr:row>
      <xdr:rowOff>819150</xdr:rowOff>
    </xdr:from>
    <xdr:to>
      <xdr:col>18</xdr:col>
      <xdr:colOff>57150</xdr:colOff>
      <xdr:row>10</xdr:row>
      <xdr:rowOff>628650</xdr:rowOff>
    </xdr:to>
    <xdr:cxnSp macro="">
      <xdr:nvCxnSpPr>
        <xdr:cNvPr id="117" name="Прямая со стрелкой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>
          <a:off x="20554950" y="5181600"/>
          <a:ext cx="590550" cy="11811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23</xdr:col>
      <xdr:colOff>0</xdr:colOff>
      <xdr:row>9</xdr:row>
      <xdr:rowOff>571500</xdr:rowOff>
    </xdr:from>
    <xdr:to>
      <xdr:col>24</xdr:col>
      <xdr:colOff>19050</xdr:colOff>
      <xdr:row>10</xdr:row>
      <xdr:rowOff>666750</xdr:rowOff>
    </xdr:to>
    <xdr:cxnSp macro="">
      <xdr:nvCxnSpPr>
        <xdr:cNvPr id="118" name="Прямая со стрелкой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CxnSpPr/>
      </xdr:nvCxnSpPr>
      <xdr:spPr>
        <a:xfrm flipV="1">
          <a:off x="26003250" y="4933950"/>
          <a:ext cx="552450" cy="14668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19</xdr:col>
      <xdr:colOff>38100</xdr:colOff>
      <xdr:row>10</xdr:row>
      <xdr:rowOff>914400</xdr:rowOff>
    </xdr:from>
    <xdr:to>
      <xdr:col>19</xdr:col>
      <xdr:colOff>520700</xdr:colOff>
      <xdr:row>10</xdr:row>
      <xdr:rowOff>1295400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5650" y="6648450"/>
          <a:ext cx="482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10</xdr:row>
      <xdr:rowOff>628650</xdr:rowOff>
    </xdr:from>
    <xdr:to>
      <xdr:col>5</xdr:col>
      <xdr:colOff>152400</xdr:colOff>
      <xdr:row>10</xdr:row>
      <xdr:rowOff>1094014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7505700"/>
          <a:ext cx="104775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400050</xdr:colOff>
      <xdr:row>10</xdr:row>
      <xdr:rowOff>1028700</xdr:rowOff>
    </xdr:from>
    <xdr:to>
      <xdr:col>5</xdr:col>
      <xdr:colOff>349250</xdr:colOff>
      <xdr:row>10</xdr:row>
      <xdr:rowOff>1409700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762750"/>
          <a:ext cx="482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9</xdr:row>
      <xdr:rowOff>247650</xdr:rowOff>
    </xdr:from>
    <xdr:to>
      <xdr:col>3</xdr:col>
      <xdr:colOff>285750</xdr:colOff>
      <xdr:row>9</xdr:row>
      <xdr:rowOff>713014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4610100"/>
          <a:ext cx="51435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11</xdr:row>
      <xdr:rowOff>723900</xdr:rowOff>
    </xdr:from>
    <xdr:to>
      <xdr:col>8</xdr:col>
      <xdr:colOff>209550</xdr:colOff>
      <xdr:row>11</xdr:row>
      <xdr:rowOff>1189264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8001000"/>
          <a:ext cx="51435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1047750</xdr:colOff>
      <xdr:row>11</xdr:row>
      <xdr:rowOff>704850</xdr:rowOff>
    </xdr:from>
    <xdr:to>
      <xdr:col>9</xdr:col>
      <xdr:colOff>266700</xdr:colOff>
      <xdr:row>11</xdr:row>
      <xdr:rowOff>1170214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7981950"/>
          <a:ext cx="51435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386395</xdr:colOff>
      <xdr:row>11</xdr:row>
      <xdr:rowOff>1115192</xdr:rowOff>
    </xdr:from>
    <xdr:to>
      <xdr:col>12</xdr:col>
      <xdr:colOff>294827</xdr:colOff>
      <xdr:row>12</xdr:row>
      <xdr:rowOff>1121116</xdr:rowOff>
    </xdr:to>
    <xdr:pic>
      <xdr:nvPicPr>
        <xdr:cNvPr id="137" name="Рисунок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850150">
          <a:off x="14796599" y="8841088"/>
          <a:ext cx="1339424" cy="441832"/>
        </a:xfrm>
        <a:prstGeom prst="rect">
          <a:avLst/>
        </a:prstGeom>
      </xdr:spPr>
    </xdr:pic>
    <xdr:clientData/>
  </xdr:twoCellAnchor>
  <xdr:twoCellAnchor editAs="oneCell">
    <xdr:from>
      <xdr:col>12</xdr:col>
      <xdr:colOff>971549</xdr:colOff>
      <xdr:row>11</xdr:row>
      <xdr:rowOff>533400</xdr:rowOff>
    </xdr:from>
    <xdr:to>
      <xdr:col>13</xdr:col>
      <xdr:colOff>194182</xdr:colOff>
      <xdr:row>12</xdr:row>
      <xdr:rowOff>539324</xdr:rowOff>
    </xdr:to>
    <xdr:pic>
      <xdr:nvPicPr>
        <xdr:cNvPr id="139" name="Рисунок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6964915">
          <a:off x="15915153" y="8259296"/>
          <a:ext cx="1339424" cy="441832"/>
        </a:xfrm>
        <a:prstGeom prst="rect">
          <a:avLst/>
        </a:prstGeom>
      </xdr:spPr>
    </xdr:pic>
    <xdr:clientData/>
  </xdr:twoCellAnchor>
  <xdr:twoCellAnchor>
    <xdr:from>
      <xdr:col>15</xdr:col>
      <xdr:colOff>19050</xdr:colOff>
      <xdr:row>9</xdr:row>
      <xdr:rowOff>914400</xdr:rowOff>
    </xdr:from>
    <xdr:to>
      <xdr:col>15</xdr:col>
      <xdr:colOff>314325</xdr:colOff>
      <xdr:row>9</xdr:row>
      <xdr:rowOff>1343025</xdr:rowOff>
    </xdr:to>
    <xdr:pic>
      <xdr:nvPicPr>
        <xdr:cNvPr id="141" name="Рисунок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0" y="5276850"/>
          <a:ext cx="2952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285750</xdr:colOff>
      <xdr:row>9</xdr:row>
      <xdr:rowOff>857250</xdr:rowOff>
    </xdr:from>
    <xdr:to>
      <xdr:col>18</xdr:col>
      <xdr:colOff>47625</xdr:colOff>
      <xdr:row>9</xdr:row>
      <xdr:rowOff>1285875</xdr:rowOff>
    </xdr:to>
    <xdr:pic>
      <xdr:nvPicPr>
        <xdr:cNvPr id="143" name="Рисунок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0700" y="5219700"/>
          <a:ext cx="2952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342899</xdr:colOff>
      <xdr:row>9</xdr:row>
      <xdr:rowOff>990600</xdr:rowOff>
    </xdr:from>
    <xdr:to>
      <xdr:col>24</xdr:col>
      <xdr:colOff>251331</xdr:colOff>
      <xdr:row>10</xdr:row>
      <xdr:rowOff>958424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7594008">
          <a:off x="25897353" y="5801846"/>
          <a:ext cx="1339424" cy="441832"/>
        </a:xfrm>
        <a:prstGeom prst="rect">
          <a:avLst/>
        </a:prstGeom>
      </xdr:spPr>
    </xdr:pic>
    <xdr:clientData/>
  </xdr:twoCellAnchor>
  <xdr:twoCellAnchor editAs="oneCell">
    <xdr:from>
      <xdr:col>25</xdr:col>
      <xdr:colOff>342899</xdr:colOff>
      <xdr:row>11</xdr:row>
      <xdr:rowOff>190500</xdr:rowOff>
    </xdr:from>
    <xdr:to>
      <xdr:col>26</xdr:col>
      <xdr:colOff>251331</xdr:colOff>
      <xdr:row>12</xdr:row>
      <xdr:rowOff>196424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5105896">
          <a:off x="27802353" y="7916396"/>
          <a:ext cx="1339424" cy="441832"/>
        </a:xfrm>
        <a:prstGeom prst="rect">
          <a:avLst/>
        </a:prstGeom>
      </xdr:spPr>
    </xdr:pic>
    <xdr:clientData/>
  </xdr:twoCellAnchor>
  <xdr:twoCellAnchor editAs="oneCell">
    <xdr:from>
      <xdr:col>27</xdr:col>
      <xdr:colOff>342898</xdr:colOff>
      <xdr:row>14</xdr:row>
      <xdr:rowOff>457201</xdr:rowOff>
    </xdr:from>
    <xdr:to>
      <xdr:col>28</xdr:col>
      <xdr:colOff>251330</xdr:colOff>
      <xdr:row>15</xdr:row>
      <xdr:rowOff>577425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233494">
          <a:off x="29612102" y="11802597"/>
          <a:ext cx="1339424" cy="441832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190500</xdr:colOff>
      <xdr:row>15</xdr:row>
      <xdr:rowOff>742950</xdr:rowOff>
    </xdr:from>
    <xdr:to>
      <xdr:col>30</xdr:col>
      <xdr:colOff>98932</xdr:colOff>
      <xdr:row>16</xdr:row>
      <xdr:rowOff>196424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218713">
          <a:off x="31345654" y="13307546"/>
          <a:ext cx="1339424" cy="441832"/>
        </a:xfrm>
        <a:prstGeom prst="rect">
          <a:avLst/>
        </a:prstGeom>
      </xdr:spPr>
    </xdr:pic>
    <xdr:clientData/>
  </xdr:twoCellAnchor>
  <xdr:twoCellAnchor>
    <xdr:from>
      <xdr:col>20</xdr:col>
      <xdr:colOff>895350</xdr:colOff>
      <xdr:row>10</xdr:row>
      <xdr:rowOff>895350</xdr:rowOff>
    </xdr:from>
    <xdr:to>
      <xdr:col>21</xdr:col>
      <xdr:colOff>330200</xdr:colOff>
      <xdr:row>10</xdr:row>
      <xdr:rowOff>1276350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2650" y="6629400"/>
          <a:ext cx="482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381000</xdr:colOff>
      <xdr:row>6</xdr:row>
      <xdr:rowOff>533400</xdr:rowOff>
    </xdr:from>
    <xdr:to>
      <xdr:col>25</xdr:col>
      <xdr:colOff>114300</xdr:colOff>
      <xdr:row>9</xdr:row>
      <xdr:rowOff>1200150</xdr:rowOff>
    </xdr:to>
    <xdr:sp macro="" textlink="">
      <xdr:nvSpPr>
        <xdr:cNvPr id="36" name="Пятно 1 35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21412200" y="2438400"/>
          <a:ext cx="6305550" cy="3886200"/>
        </a:xfrm>
        <a:prstGeom prst="irregularSeal1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6. Отсутствие возможности визуализации данных, формирование слайдов в ручном режиме </a:t>
          </a:r>
          <a:endParaRPr kumimoji="0" lang="ru-RU" sz="15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114300</xdr:colOff>
      <xdr:row>6</xdr:row>
      <xdr:rowOff>552450</xdr:rowOff>
    </xdr:from>
    <xdr:to>
      <xdr:col>16</xdr:col>
      <xdr:colOff>914400</xdr:colOff>
      <xdr:row>10</xdr:row>
      <xdr:rowOff>209550</xdr:rowOff>
    </xdr:to>
    <xdr:sp macro="" textlink="">
      <xdr:nvSpPr>
        <xdr:cNvPr id="38" name="Пятно 1 37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13735050" y="2838450"/>
          <a:ext cx="6553200" cy="4248150"/>
        </a:xfrm>
        <a:prstGeom prst="irregularSeal1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 Высокое время ожидания информации и  анализ таблиц в ручном режиме по выявлению организаций допустивших снижение производства, ухудшение финансового состояния</a:t>
          </a:r>
        </a:p>
      </xdr:txBody>
    </xdr:sp>
    <xdr:clientData/>
  </xdr:twoCellAnchor>
  <xdr:twoCellAnchor>
    <xdr:from>
      <xdr:col>1</xdr:col>
      <xdr:colOff>1181100</xdr:colOff>
      <xdr:row>11</xdr:row>
      <xdr:rowOff>1085850</xdr:rowOff>
    </xdr:from>
    <xdr:to>
      <xdr:col>6</xdr:col>
      <xdr:colOff>1314450</xdr:colOff>
      <xdr:row>15</xdr:row>
      <xdr:rowOff>1066800</xdr:rowOff>
    </xdr:to>
    <xdr:sp macro="" textlink="">
      <xdr:nvSpPr>
        <xdr:cNvPr id="40" name="Пятно 1 39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3714750" y="8743950"/>
          <a:ext cx="6648450" cy="4819650"/>
        </a:xfrm>
        <a:prstGeom prst="irregularSeal1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 Необходимость проведение анализа данных в таблице для определения перечня организаций снизивших или увеличивших произвдодство, ССЧ, заработную плату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285750</xdr:colOff>
      <xdr:row>13</xdr:row>
      <xdr:rowOff>209550</xdr:rowOff>
    </xdr:from>
    <xdr:to>
      <xdr:col>14</xdr:col>
      <xdr:colOff>285750</xdr:colOff>
      <xdr:row>16</xdr:row>
      <xdr:rowOff>228600</xdr:rowOff>
    </xdr:to>
    <xdr:sp macro="" textlink="">
      <xdr:nvSpPr>
        <xdr:cNvPr id="41" name="Пятно 1 40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10725150" y="10363200"/>
          <a:ext cx="6648450" cy="4248150"/>
        </a:xfrm>
        <a:prstGeom prst="irregularSeal1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3. Анализ таблиц в ручном режиме по выявлению организаций допустивших снижение производства, ухудшение финансового состояния</a:t>
          </a:r>
        </a:p>
      </xdr:txBody>
    </xdr:sp>
    <xdr:clientData/>
  </xdr:twoCellAnchor>
  <xdr:twoCellAnchor>
    <xdr:from>
      <xdr:col>16</xdr:col>
      <xdr:colOff>1066800</xdr:colOff>
      <xdr:row>12</xdr:row>
      <xdr:rowOff>514350</xdr:rowOff>
    </xdr:from>
    <xdr:to>
      <xdr:col>24</xdr:col>
      <xdr:colOff>76200</xdr:colOff>
      <xdr:row>15</xdr:row>
      <xdr:rowOff>895350</xdr:rowOff>
    </xdr:to>
    <xdr:sp macro="" textlink="">
      <xdr:nvSpPr>
        <xdr:cNvPr id="42" name="Пятно 1 4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20097750" y="9886950"/>
          <a:ext cx="6305550" cy="3886200"/>
        </a:xfrm>
        <a:prstGeom prst="irregularSeal1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5. Лишний этап по уточнению информации, время ожидания по уточнению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5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12</xdr:row>
      <xdr:rowOff>0</xdr:rowOff>
    </xdr:from>
    <xdr:to>
      <xdr:col>28</xdr:col>
      <xdr:colOff>304800</xdr:colOff>
      <xdr:row>13</xdr:row>
      <xdr:rowOff>0</xdr:rowOff>
    </xdr:to>
    <xdr:sp macro="" textlink="">
      <xdr:nvSpPr>
        <xdr:cNvPr id="37" name="AutoShape 2" descr="https://economy.delo.cap.ru/Content/img/files/logo_sed-chr.sv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>
        <a:xfrm>
          <a:off x="33518475" y="89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</xdr:row>
      <xdr:rowOff>19050</xdr:rowOff>
    </xdr:from>
    <xdr:to>
      <xdr:col>3</xdr:col>
      <xdr:colOff>0</xdr:colOff>
      <xdr:row>10</xdr:row>
      <xdr:rowOff>19050</xdr:rowOff>
    </xdr:to>
    <xdr:cxnSp macro="">
      <xdr:nvCxnSpPr>
        <xdr:cNvPr id="39" name="Прямая со стрелкой 38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CxnSpPr/>
      </xdr:nvCxnSpPr>
      <xdr:spPr>
        <a:xfrm>
          <a:off x="4591050" y="4743450"/>
          <a:ext cx="6096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19050</xdr:colOff>
      <xdr:row>10</xdr:row>
      <xdr:rowOff>723900</xdr:rowOff>
    </xdr:from>
    <xdr:to>
      <xdr:col>4</xdr:col>
      <xdr:colOff>514350</xdr:colOff>
      <xdr:row>11</xdr:row>
      <xdr:rowOff>552450</xdr:rowOff>
    </xdr:to>
    <xdr:cxnSp macro="">
      <xdr:nvCxnSpPr>
        <xdr:cNvPr id="40" name="Прямая со стрелкой 39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>
          <a:off x="7543800" y="681990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19050</xdr:colOff>
      <xdr:row>11</xdr:row>
      <xdr:rowOff>628650</xdr:rowOff>
    </xdr:from>
    <xdr:to>
      <xdr:col>7</xdr:col>
      <xdr:colOff>514350</xdr:colOff>
      <xdr:row>12</xdr:row>
      <xdr:rowOff>666750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CxnSpPr/>
      </xdr:nvCxnSpPr>
      <xdr:spPr>
        <a:xfrm>
          <a:off x="10991850" y="826770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11</xdr:col>
      <xdr:colOff>19050</xdr:colOff>
      <xdr:row>11</xdr:row>
      <xdr:rowOff>1314450</xdr:rowOff>
    </xdr:from>
    <xdr:to>
      <xdr:col>12</xdr:col>
      <xdr:colOff>19050</xdr:colOff>
      <xdr:row>13</xdr:row>
      <xdr:rowOff>57150</xdr:rowOff>
    </xdr:to>
    <xdr:cxnSp macro="">
      <xdr:nvCxnSpPr>
        <xdr:cNvPr id="42" name="Прямая со стрелкой 4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CxnSpPr/>
      </xdr:nvCxnSpPr>
      <xdr:spPr>
        <a:xfrm>
          <a:off x="15163800" y="8953500"/>
          <a:ext cx="533400" cy="12382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22</xdr:col>
      <xdr:colOff>0</xdr:colOff>
      <xdr:row>9</xdr:row>
      <xdr:rowOff>1352550</xdr:rowOff>
    </xdr:from>
    <xdr:to>
      <xdr:col>22</xdr:col>
      <xdr:colOff>514350</xdr:colOff>
      <xdr:row>14</xdr:row>
      <xdr:rowOff>19050</xdr:rowOff>
    </xdr:to>
    <xdr:cxnSp macro="">
      <xdr:nvCxnSpPr>
        <xdr:cNvPr id="44" name="Прямая со стрелкой 43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CxnSpPr/>
      </xdr:nvCxnSpPr>
      <xdr:spPr>
        <a:xfrm>
          <a:off x="27860625" y="6076950"/>
          <a:ext cx="514350" cy="52006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24</xdr:col>
      <xdr:colOff>19050</xdr:colOff>
      <xdr:row>14</xdr:row>
      <xdr:rowOff>590550</xdr:rowOff>
    </xdr:from>
    <xdr:to>
      <xdr:col>24</xdr:col>
      <xdr:colOff>514350</xdr:colOff>
      <xdr:row>15</xdr:row>
      <xdr:rowOff>742950</xdr:rowOff>
    </xdr:to>
    <xdr:cxnSp macro="">
      <xdr:nvCxnSpPr>
        <xdr:cNvPr id="45" name="Прямая со стрелкой 44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CxnSpPr/>
      </xdr:nvCxnSpPr>
      <xdr:spPr>
        <a:xfrm>
          <a:off x="29670375" y="11849100"/>
          <a:ext cx="495300" cy="13716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38100</xdr:colOff>
      <xdr:row>15</xdr:row>
      <xdr:rowOff>1238250</xdr:rowOff>
    </xdr:from>
    <xdr:to>
      <xdr:col>27</xdr:col>
      <xdr:colOff>0</xdr:colOff>
      <xdr:row>16</xdr:row>
      <xdr:rowOff>723900</xdr:rowOff>
    </xdr:to>
    <xdr:cxnSp macro="">
      <xdr:nvCxnSpPr>
        <xdr:cNvPr id="46" name="Прямая со стрелкой 45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CxnSpPr/>
      </xdr:nvCxnSpPr>
      <xdr:spPr>
        <a:xfrm>
          <a:off x="31556325" y="13716000"/>
          <a:ext cx="485775" cy="136207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38100</xdr:colOff>
      <xdr:row>11</xdr:row>
      <xdr:rowOff>666750</xdr:rowOff>
    </xdr:from>
    <xdr:to>
      <xdr:col>9</xdr:col>
      <xdr:colOff>514350</xdr:colOff>
      <xdr:row>12</xdr:row>
      <xdr:rowOff>533400</xdr:rowOff>
    </xdr:to>
    <xdr:cxnSp macro="">
      <xdr:nvCxnSpPr>
        <xdr:cNvPr id="47" name="Прямая со стрелкой 46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CxnSpPr/>
      </xdr:nvCxnSpPr>
      <xdr:spPr>
        <a:xfrm flipV="1">
          <a:off x="13125450" y="8305800"/>
          <a:ext cx="476250" cy="12001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12</xdr:col>
      <xdr:colOff>1200150</xdr:colOff>
      <xdr:row>10</xdr:row>
      <xdr:rowOff>1524000</xdr:rowOff>
    </xdr:from>
    <xdr:to>
      <xdr:col>14</xdr:col>
      <xdr:colOff>19050</xdr:colOff>
      <xdr:row>13</xdr:row>
      <xdr:rowOff>57150</xdr:rowOff>
    </xdr:to>
    <xdr:cxnSp macro="">
      <xdr:nvCxnSpPr>
        <xdr:cNvPr id="48" name="Прямая со стрелкой 47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CxnSpPr/>
      </xdr:nvCxnSpPr>
      <xdr:spPr>
        <a:xfrm flipV="1">
          <a:off x="16878300" y="7620000"/>
          <a:ext cx="571500" cy="25717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19050</xdr:colOff>
      <xdr:row>9</xdr:row>
      <xdr:rowOff>952500</xdr:rowOff>
    </xdr:from>
    <xdr:to>
      <xdr:col>16</xdr:col>
      <xdr:colOff>0</xdr:colOff>
      <xdr:row>10</xdr:row>
      <xdr:rowOff>647700</xdr:rowOff>
    </xdr:to>
    <xdr:cxnSp macro="">
      <xdr:nvCxnSpPr>
        <xdr:cNvPr id="49" name="Прямая со стрелкой 48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CxnSpPr/>
      </xdr:nvCxnSpPr>
      <xdr:spPr>
        <a:xfrm flipV="1">
          <a:off x="18859500" y="5676900"/>
          <a:ext cx="514350" cy="10668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17</xdr:col>
      <xdr:colOff>0</xdr:colOff>
      <xdr:row>9</xdr:row>
      <xdr:rowOff>819150</xdr:rowOff>
    </xdr:from>
    <xdr:to>
      <xdr:col>18</xdr:col>
      <xdr:colOff>57150</xdr:colOff>
      <xdr:row>10</xdr:row>
      <xdr:rowOff>628650</xdr:rowOff>
    </xdr:to>
    <xdr:cxnSp macro="">
      <xdr:nvCxnSpPr>
        <xdr:cNvPr id="51" name="Прямая со стрелкой 50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>
          <a:off x="20831175" y="5543550"/>
          <a:ext cx="581025" cy="11811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20</xdr:col>
      <xdr:colOff>0</xdr:colOff>
      <xdr:row>9</xdr:row>
      <xdr:rowOff>571500</xdr:rowOff>
    </xdr:from>
    <xdr:to>
      <xdr:col>21</xdr:col>
      <xdr:colOff>19050</xdr:colOff>
      <xdr:row>10</xdr:row>
      <xdr:rowOff>666750</xdr:rowOff>
    </xdr:to>
    <xdr:cxnSp macro="">
      <xdr:nvCxnSpPr>
        <xdr:cNvPr id="52" name="Прямая со стрелкой 5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CxnSpPr/>
      </xdr:nvCxnSpPr>
      <xdr:spPr>
        <a:xfrm flipV="1">
          <a:off x="26069925" y="5295900"/>
          <a:ext cx="542925" cy="14668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</xdr:col>
      <xdr:colOff>304800</xdr:colOff>
      <xdr:row>9</xdr:row>
      <xdr:rowOff>247650</xdr:rowOff>
    </xdr:from>
    <xdr:to>
      <xdr:col>3</xdr:col>
      <xdr:colOff>285750</xdr:colOff>
      <xdr:row>9</xdr:row>
      <xdr:rowOff>713014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972050"/>
          <a:ext cx="62865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11</xdr:row>
      <xdr:rowOff>723900</xdr:rowOff>
    </xdr:from>
    <xdr:to>
      <xdr:col>8</xdr:col>
      <xdr:colOff>209550</xdr:colOff>
      <xdr:row>11</xdr:row>
      <xdr:rowOff>1189264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8362950"/>
          <a:ext cx="51435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1047750</xdr:colOff>
      <xdr:row>11</xdr:row>
      <xdr:rowOff>704850</xdr:rowOff>
    </xdr:from>
    <xdr:to>
      <xdr:col>9</xdr:col>
      <xdr:colOff>266700</xdr:colOff>
      <xdr:row>11</xdr:row>
      <xdr:rowOff>1170214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8343900"/>
          <a:ext cx="800100" cy="46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335494</xdr:colOff>
      <xdr:row>11</xdr:row>
      <xdr:rowOff>951406</xdr:rowOff>
    </xdr:from>
    <xdr:to>
      <xdr:col>12</xdr:col>
      <xdr:colOff>243926</xdr:colOff>
      <xdr:row>12</xdr:row>
      <xdr:rowOff>80980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850150">
          <a:off x="13650348" y="9010652"/>
          <a:ext cx="1396524" cy="518032"/>
        </a:xfrm>
        <a:prstGeom prst="rect">
          <a:avLst/>
        </a:prstGeom>
      </xdr:spPr>
    </xdr:pic>
    <xdr:clientData/>
  </xdr:twoCellAnchor>
  <xdr:twoCellAnchor editAs="oneCell">
    <xdr:from>
      <xdr:col>13</xdr:col>
      <xdr:colOff>188040</xdr:colOff>
      <xdr:row>11</xdr:row>
      <xdr:rowOff>136309</xdr:rowOff>
    </xdr:from>
    <xdr:to>
      <xdr:col>13</xdr:col>
      <xdr:colOff>581693</xdr:colOff>
      <xdr:row>11</xdr:row>
      <xdr:rowOff>1123308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7975114">
          <a:off x="15569517" y="8052982"/>
          <a:ext cx="986999" cy="393653"/>
        </a:xfrm>
        <a:prstGeom prst="rect">
          <a:avLst/>
        </a:prstGeom>
      </xdr:spPr>
    </xdr:pic>
    <xdr:clientData/>
  </xdr:twoCellAnchor>
  <xdr:twoCellAnchor>
    <xdr:from>
      <xdr:col>15</xdr:col>
      <xdr:colOff>19050</xdr:colOff>
      <xdr:row>9</xdr:row>
      <xdr:rowOff>914400</xdr:rowOff>
    </xdr:from>
    <xdr:to>
      <xdr:col>15</xdr:col>
      <xdr:colOff>314325</xdr:colOff>
      <xdr:row>9</xdr:row>
      <xdr:rowOff>1343025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5638800"/>
          <a:ext cx="2952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285750</xdr:colOff>
      <xdr:row>9</xdr:row>
      <xdr:rowOff>857250</xdr:rowOff>
    </xdr:from>
    <xdr:to>
      <xdr:col>18</xdr:col>
      <xdr:colOff>47625</xdr:colOff>
      <xdr:row>9</xdr:row>
      <xdr:rowOff>1285875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6925" y="5581650"/>
          <a:ext cx="285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231527</xdr:colOff>
      <xdr:row>9</xdr:row>
      <xdr:rowOff>1264673</xdr:rowOff>
    </xdr:from>
    <xdr:to>
      <xdr:col>21</xdr:col>
      <xdr:colOff>139959</xdr:colOff>
      <xdr:row>10</xdr:row>
      <xdr:rowOff>1218792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7594008">
          <a:off x="24878433" y="6373867"/>
          <a:ext cx="1325719" cy="518032"/>
        </a:xfrm>
        <a:prstGeom prst="rect">
          <a:avLst/>
        </a:prstGeom>
      </xdr:spPr>
    </xdr:pic>
    <xdr:clientData/>
  </xdr:twoCellAnchor>
  <xdr:twoCellAnchor editAs="oneCell">
    <xdr:from>
      <xdr:col>22</xdr:col>
      <xdr:colOff>342899</xdr:colOff>
      <xdr:row>11</xdr:row>
      <xdr:rowOff>190500</xdr:rowOff>
    </xdr:from>
    <xdr:to>
      <xdr:col>23</xdr:col>
      <xdr:colOff>251331</xdr:colOff>
      <xdr:row>11</xdr:row>
      <xdr:rowOff>1520399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5105896">
          <a:off x="27749966" y="8283108"/>
          <a:ext cx="1339424" cy="432307"/>
        </a:xfrm>
        <a:prstGeom prst="rect">
          <a:avLst/>
        </a:prstGeom>
      </xdr:spPr>
    </xdr:pic>
    <xdr:clientData/>
  </xdr:twoCellAnchor>
  <xdr:twoCellAnchor editAs="oneCell">
    <xdr:from>
      <xdr:col>24</xdr:col>
      <xdr:colOff>342898</xdr:colOff>
      <xdr:row>14</xdr:row>
      <xdr:rowOff>457201</xdr:rowOff>
    </xdr:from>
    <xdr:to>
      <xdr:col>25</xdr:col>
      <xdr:colOff>251330</xdr:colOff>
      <xdr:row>15</xdr:row>
      <xdr:rowOff>186900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233494">
          <a:off x="29540665" y="12169309"/>
          <a:ext cx="1339424" cy="432307"/>
        </a:xfrm>
        <a:prstGeom prst="rect">
          <a:avLst/>
        </a:prstGeom>
      </xdr:spPr>
    </xdr:pic>
    <xdr:clientData/>
  </xdr:twoCellAnchor>
  <xdr:twoCellAnchor editAs="oneCell">
    <xdr:from>
      <xdr:col>26</xdr:col>
      <xdr:colOff>190500</xdr:colOff>
      <xdr:row>15</xdr:row>
      <xdr:rowOff>742950</xdr:rowOff>
    </xdr:from>
    <xdr:to>
      <xdr:col>27</xdr:col>
      <xdr:colOff>98932</xdr:colOff>
      <xdr:row>16</xdr:row>
      <xdr:rowOff>186899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218713">
          <a:off x="31259929" y="13669496"/>
          <a:ext cx="1329899" cy="432307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9</xdr:row>
      <xdr:rowOff>463550</xdr:rowOff>
    </xdr:from>
    <xdr:to>
      <xdr:col>6</xdr:col>
      <xdr:colOff>1028700</xdr:colOff>
      <xdr:row>10</xdr:row>
      <xdr:rowOff>342900</xdr:rowOff>
    </xdr:to>
    <xdr:sp macro="" textlink="">
      <xdr:nvSpPr>
        <xdr:cNvPr id="72" name="Выноска-облако 71"/>
        <xdr:cNvSpPr/>
      </xdr:nvSpPr>
      <xdr:spPr>
        <a:xfrm>
          <a:off x="6305550" y="5168900"/>
          <a:ext cx="2895600" cy="1250950"/>
        </a:xfrm>
        <a:prstGeom prst="cloudCallout">
          <a:avLst>
            <a:gd name="adj1" fmla="val -40723"/>
            <a:gd name="adj2" fmla="val 12789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5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Загрузка информации в </a:t>
          </a:r>
          <a:r>
            <a:rPr lang="ru-RU" sz="15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Дашборт</a:t>
          </a:r>
        </a:p>
      </xdr:txBody>
    </xdr:sp>
    <xdr:clientData/>
  </xdr:twoCellAnchor>
  <xdr:twoCellAnchor>
    <xdr:from>
      <xdr:col>12</xdr:col>
      <xdr:colOff>533400</xdr:colOff>
      <xdr:row>8</xdr:row>
      <xdr:rowOff>0</xdr:rowOff>
    </xdr:from>
    <xdr:to>
      <xdr:col>15</xdr:col>
      <xdr:colOff>304800</xdr:colOff>
      <xdr:row>9</xdr:row>
      <xdr:rowOff>355600</xdr:rowOff>
    </xdr:to>
    <xdr:sp macro="" textlink="">
      <xdr:nvSpPr>
        <xdr:cNvPr id="35" name="Выноска-облако 34"/>
        <xdr:cNvSpPr/>
      </xdr:nvSpPr>
      <xdr:spPr>
        <a:xfrm>
          <a:off x="15176500" y="3162300"/>
          <a:ext cx="3060700" cy="1866900"/>
        </a:xfrm>
        <a:prstGeom prst="cloudCallout">
          <a:avLst>
            <a:gd name="adj1" fmla="val 21721"/>
            <a:gd name="adj2" fmla="val 10978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5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Формирование</a:t>
          </a:r>
          <a:r>
            <a:rPr lang="ru-RU" sz="15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5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информации </a:t>
          </a:r>
          <a:r>
            <a:rPr lang="ru-RU" sz="15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Дашборт </a:t>
          </a:r>
          <a:r>
            <a:rPr lang="ru-RU" sz="15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по организациям допустившим снижение объемов производства или осуществялющих</a:t>
          </a:r>
          <a:r>
            <a:rPr lang="ru-RU" sz="15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производство в режиме наращивания</a:t>
          </a:r>
          <a:endParaRPr lang="ru-RU" sz="15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1085850</xdr:colOff>
      <xdr:row>8</xdr:row>
      <xdr:rowOff>400050</xdr:rowOff>
    </xdr:from>
    <xdr:to>
      <xdr:col>23</xdr:col>
      <xdr:colOff>514350</xdr:colOff>
      <xdr:row>9</xdr:row>
      <xdr:rowOff>342900</xdr:rowOff>
    </xdr:to>
    <xdr:sp macro="" textlink="">
      <xdr:nvSpPr>
        <xdr:cNvPr id="36" name="Выноска-облако 35"/>
        <xdr:cNvSpPr/>
      </xdr:nvSpPr>
      <xdr:spPr>
        <a:xfrm>
          <a:off x="21431250" y="3581400"/>
          <a:ext cx="6191250" cy="1466850"/>
        </a:xfrm>
        <a:prstGeom prst="cloudCallout">
          <a:avLst>
            <a:gd name="adj1" fmla="val -18724"/>
            <a:gd name="adj2" fmla="val 12865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500">
              <a:solidFill>
                <a:sysClr val="windowText" lastClr="000000"/>
              </a:solidFill>
            </a:rPr>
            <a:t>5-6.</a:t>
          </a:r>
          <a:r>
            <a:rPr lang="ru-RU" sz="1500" baseline="0">
              <a:solidFill>
                <a:sysClr val="windowText" lastClr="000000"/>
              </a:solidFill>
            </a:rPr>
            <a:t> </a:t>
          </a:r>
          <a:r>
            <a:rPr lang="ru-RU" sz="1500">
              <a:solidFill>
                <a:sysClr val="windowText" lastClr="000000"/>
              </a:solidFill>
            </a:rPr>
            <a:t>Визуализация информации </a:t>
          </a:r>
          <a:r>
            <a:rPr lang="ru-RU" sz="15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Дашборте</a:t>
          </a:r>
        </a:p>
      </xdr:txBody>
    </xdr:sp>
    <xdr:clientData/>
  </xdr:twoCellAnchor>
  <xdr:twoCellAnchor>
    <xdr:from>
      <xdr:col>3</xdr:col>
      <xdr:colOff>971550</xdr:colOff>
      <xdr:row>12</xdr:row>
      <xdr:rowOff>971550</xdr:rowOff>
    </xdr:from>
    <xdr:to>
      <xdr:col>8</xdr:col>
      <xdr:colOff>95250</xdr:colOff>
      <xdr:row>14</xdr:row>
      <xdr:rowOff>1200150</xdr:rowOff>
    </xdr:to>
    <xdr:sp macro="" textlink="">
      <xdr:nvSpPr>
        <xdr:cNvPr id="55" name="Выноска-облако 54"/>
        <xdr:cNvSpPr/>
      </xdr:nvSpPr>
      <xdr:spPr>
        <a:xfrm>
          <a:off x="5734050" y="10858500"/>
          <a:ext cx="4838700" cy="2514600"/>
        </a:xfrm>
        <a:prstGeom prst="cloudCallout">
          <a:avLst>
            <a:gd name="adj1" fmla="val -11529"/>
            <a:gd name="adj2" fmla="val -9602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5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Сформированные данныех</a:t>
          </a:r>
          <a:r>
            <a:rPr lang="ru-RU" sz="15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разрезе видов экономической деятельности об итогах работы СОП в  </a:t>
          </a:r>
          <a:r>
            <a:rPr lang="ru-RU" sz="15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Дашборт их визуализация</a:t>
          </a:r>
        </a:p>
      </xdr:txBody>
    </xdr:sp>
    <xdr:clientData/>
  </xdr:twoCellAnchor>
  <xdr:twoCellAnchor>
    <xdr:from>
      <xdr:col>8</xdr:col>
      <xdr:colOff>685800</xdr:colOff>
      <xdr:row>8</xdr:row>
      <xdr:rowOff>1504950</xdr:rowOff>
    </xdr:from>
    <xdr:to>
      <xdr:col>12</xdr:col>
      <xdr:colOff>1181100</xdr:colOff>
      <xdr:row>10</xdr:row>
      <xdr:rowOff>762000</xdr:rowOff>
    </xdr:to>
    <xdr:sp macro="" textlink="">
      <xdr:nvSpPr>
        <xdr:cNvPr id="56" name="Выноска-облако 55"/>
        <xdr:cNvSpPr/>
      </xdr:nvSpPr>
      <xdr:spPr>
        <a:xfrm>
          <a:off x="11163300" y="4686300"/>
          <a:ext cx="4838700" cy="2152650"/>
        </a:xfrm>
        <a:prstGeom prst="cloudCallout">
          <a:avLst>
            <a:gd name="adj1" fmla="val 1463"/>
            <a:gd name="adj2" fmla="val 9070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5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Сформированные данныех</a:t>
          </a:r>
          <a:r>
            <a:rPr lang="ru-RU" sz="15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разрезе видов экономической деятельности об итогах работы СОП в  </a:t>
          </a:r>
          <a:r>
            <a:rPr lang="ru-RU" sz="15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Дашборт их визуализация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M26"/>
  <sheetViews>
    <sheetView tabSelected="1" view="pageBreakPreview" topLeftCell="L1" zoomScale="50" zoomScaleNormal="50" zoomScaleSheetLayoutView="50" workbookViewId="0">
      <selection activeCell="Q15" sqref="Q15"/>
    </sheetView>
  </sheetViews>
  <sheetFormatPr defaultColWidth="9.140625" defaultRowHeight="14.25" x14ac:dyDescent="0.25"/>
  <cols>
    <col min="1" max="1" width="38" style="1" customWidth="1"/>
    <col min="2" max="2" width="30.28515625" style="1" customWidth="1"/>
    <col min="3" max="3" width="9.7109375" style="1" customWidth="1"/>
    <col min="4" max="4" width="34.85546875" style="1" customWidth="1"/>
    <col min="5" max="5" width="8" style="29" customWidth="1"/>
    <col min="6" max="6" width="14.85546875" style="29" customWidth="1"/>
    <col min="7" max="7" width="20.85546875" style="1" customWidth="1"/>
    <col min="8" max="8" width="9.42578125" style="1" customWidth="1"/>
    <col min="9" max="9" width="23.7109375" style="1" customWidth="1"/>
    <col min="10" max="10" width="8" style="1" customWidth="1"/>
    <col min="11" max="11" width="24.28515625" style="29" customWidth="1"/>
    <col min="12" max="12" width="8" style="1" customWidth="1"/>
    <col min="13" max="13" width="18.28515625" style="1" customWidth="1"/>
    <col min="14" max="14" width="8" style="1" customWidth="1"/>
    <col min="15" max="15" width="21.140625" style="29" customWidth="1"/>
    <col min="16" max="16" width="8" style="1" customWidth="1"/>
    <col min="17" max="17" width="21.85546875" style="6" customWidth="1"/>
    <col min="18" max="18" width="7.85546875" style="6" customWidth="1"/>
    <col min="19" max="19" width="18.140625" style="47" customWidth="1"/>
    <col min="20" max="20" width="7.85546875" style="39" customWidth="1"/>
    <col min="21" max="21" width="15.5703125" style="39" customWidth="1"/>
    <col min="22" max="22" width="7.85546875" style="39" customWidth="1"/>
    <col min="23" max="23" width="21.28515625" style="39" customWidth="1"/>
    <col min="24" max="24" width="7.85546875" style="6" customWidth="1"/>
    <col min="25" max="25" width="19" style="6" customWidth="1"/>
    <col min="26" max="26" width="7.85546875" style="6" customWidth="1"/>
    <col min="27" max="27" width="19" style="6" customWidth="1"/>
    <col min="28" max="28" width="7.85546875" style="6" customWidth="1"/>
    <col min="29" max="29" width="20.140625" style="6" customWidth="1"/>
    <col min="30" max="30" width="7.85546875" style="6" customWidth="1"/>
    <col min="31" max="31" width="22.140625" style="6" customWidth="1"/>
    <col min="32" max="32" width="24" style="1" customWidth="1"/>
    <col min="33" max="33" width="28" style="1" customWidth="1"/>
    <col min="34" max="16384" width="9.140625" style="1"/>
  </cols>
  <sheetData>
    <row r="1" spans="1:39" x14ac:dyDescent="0.25">
      <c r="Z1" s="65"/>
      <c r="AA1" s="65"/>
      <c r="AB1" s="65"/>
      <c r="AC1" s="65"/>
      <c r="AD1" s="65"/>
      <c r="AE1" s="65"/>
    </row>
    <row r="2" spans="1:39" x14ac:dyDescent="0.25">
      <c r="Z2" s="16"/>
      <c r="AA2" s="16"/>
      <c r="AB2" s="16"/>
      <c r="AC2" s="16"/>
      <c r="AD2" s="16"/>
      <c r="AE2" s="16"/>
    </row>
    <row r="3" spans="1:39" x14ac:dyDescent="0.25">
      <c r="Z3" s="16"/>
      <c r="AA3" s="16"/>
      <c r="AB3" s="16"/>
      <c r="AC3" s="16"/>
      <c r="AD3" s="16"/>
      <c r="AE3" s="16"/>
    </row>
    <row r="5" spans="1:39" ht="34.5" customHeight="1" x14ac:dyDescent="0.25">
      <c r="B5" s="68" t="s">
        <v>43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5"/>
      <c r="AG5" s="5"/>
      <c r="AH5" s="5"/>
      <c r="AI5" s="5"/>
      <c r="AJ5" s="5"/>
      <c r="AK5" s="5"/>
      <c r="AL5" s="5"/>
      <c r="AM5" s="5"/>
    </row>
    <row r="6" spans="1:39" s="2" customFormat="1" ht="55.5" customHeight="1" x14ac:dyDescent="0.25">
      <c r="A6" s="66" t="s">
        <v>20</v>
      </c>
      <c r="B6" s="20" t="s">
        <v>21</v>
      </c>
      <c r="C6" s="22">
        <v>0</v>
      </c>
      <c r="D6" s="22">
        <f>60</f>
        <v>60</v>
      </c>
      <c r="E6" s="30">
        <v>0</v>
      </c>
      <c r="F6" s="27">
        <v>20</v>
      </c>
      <c r="G6" s="3">
        <v>30</v>
      </c>
      <c r="H6" s="3">
        <v>30</v>
      </c>
      <c r="I6" s="3">
        <v>480</v>
      </c>
      <c r="J6" s="3">
        <v>30</v>
      </c>
      <c r="K6" s="27">
        <v>60</v>
      </c>
      <c r="L6" s="18">
        <v>30</v>
      </c>
      <c r="M6" s="22">
        <f>2*60</f>
        <v>120</v>
      </c>
      <c r="N6" s="22">
        <v>0</v>
      </c>
      <c r="O6" s="30">
        <v>120</v>
      </c>
      <c r="P6" s="22">
        <v>0</v>
      </c>
      <c r="Q6" s="22">
        <v>60</v>
      </c>
      <c r="R6" s="22">
        <v>0</v>
      </c>
      <c r="S6" s="48">
        <v>30</v>
      </c>
      <c r="T6" s="30">
        <v>0</v>
      </c>
      <c r="U6" s="30">
        <v>30</v>
      </c>
      <c r="V6" s="30">
        <v>0</v>
      </c>
      <c r="W6" s="30">
        <v>20</v>
      </c>
      <c r="X6" s="22">
        <v>0</v>
      </c>
      <c r="Y6" s="22">
        <v>60</v>
      </c>
      <c r="Z6" s="22">
        <v>0</v>
      </c>
      <c r="AA6" s="22">
        <v>60</v>
      </c>
      <c r="AB6" s="22">
        <v>0</v>
      </c>
      <c r="AC6" s="22">
        <f>8*60</f>
        <v>480</v>
      </c>
      <c r="AD6" s="22">
        <v>0</v>
      </c>
      <c r="AE6" s="19">
        <v>0</v>
      </c>
      <c r="AF6" s="13" t="s">
        <v>17</v>
      </c>
      <c r="AG6" s="26">
        <f>SUM(C6:AE6)</f>
        <v>1720</v>
      </c>
    </row>
    <row r="7" spans="1:39" s="2" customFormat="1" ht="61.5" customHeight="1" x14ac:dyDescent="0.25">
      <c r="A7" s="67"/>
      <c r="B7" s="13" t="s">
        <v>22</v>
      </c>
      <c r="C7" s="3">
        <v>1</v>
      </c>
      <c r="D7" s="3">
        <v>60</v>
      </c>
      <c r="E7" s="27">
        <v>10</v>
      </c>
      <c r="F7" s="45">
        <v>240</v>
      </c>
      <c r="G7" s="13">
        <v>10</v>
      </c>
      <c r="H7" s="13">
        <v>1</v>
      </c>
      <c r="I7" s="13">
        <v>60</v>
      </c>
      <c r="J7" s="13">
        <v>1</v>
      </c>
      <c r="K7" s="45">
        <v>120</v>
      </c>
      <c r="L7" s="13">
        <v>1</v>
      </c>
      <c r="M7" s="13">
        <v>10</v>
      </c>
      <c r="N7" s="3">
        <v>1</v>
      </c>
      <c r="O7" s="27">
        <v>480</v>
      </c>
      <c r="P7" s="3">
        <v>1</v>
      </c>
      <c r="Q7" s="3">
        <v>60</v>
      </c>
      <c r="R7" s="3">
        <v>1</v>
      </c>
      <c r="S7" s="49">
        <v>20</v>
      </c>
      <c r="T7" s="27">
        <v>1</v>
      </c>
      <c r="U7" s="27">
        <v>30</v>
      </c>
      <c r="V7" s="27">
        <v>1</v>
      </c>
      <c r="W7" s="27">
        <v>240</v>
      </c>
      <c r="X7" s="3">
        <v>1</v>
      </c>
      <c r="Y7" s="3">
        <v>5</v>
      </c>
      <c r="Z7" s="3">
        <v>1</v>
      </c>
      <c r="AA7" s="3">
        <v>15</v>
      </c>
      <c r="AB7" s="3">
        <v>1</v>
      </c>
      <c r="AC7" s="3">
        <v>20</v>
      </c>
      <c r="AD7" s="3">
        <v>1</v>
      </c>
      <c r="AE7" s="3">
        <v>0</v>
      </c>
      <c r="AF7" s="13" t="s">
        <v>18</v>
      </c>
      <c r="AG7" s="26">
        <f>SUM(C7:AE7)</f>
        <v>1393</v>
      </c>
    </row>
    <row r="8" spans="1:39" s="2" customFormat="1" ht="61.5" customHeight="1" x14ac:dyDescent="0.25">
      <c r="A8" s="21" t="s">
        <v>19</v>
      </c>
      <c r="B8" s="23"/>
      <c r="C8" s="15"/>
      <c r="D8" s="15"/>
      <c r="E8" s="31"/>
      <c r="F8" s="31"/>
      <c r="G8" s="15"/>
      <c r="H8" s="15"/>
      <c r="I8" s="15"/>
      <c r="J8" s="15"/>
      <c r="K8" s="31"/>
      <c r="L8" s="15"/>
      <c r="M8" s="15"/>
      <c r="N8" s="15"/>
      <c r="O8" s="31"/>
      <c r="P8" s="15"/>
      <c r="Q8" s="15"/>
      <c r="R8" s="15"/>
      <c r="S8" s="50"/>
      <c r="T8" s="31"/>
      <c r="U8" s="31"/>
      <c r="V8" s="31"/>
      <c r="W8" s="31"/>
      <c r="X8" s="24"/>
      <c r="Y8" s="24"/>
      <c r="Z8" s="24"/>
      <c r="AA8" s="24"/>
      <c r="AB8" s="24"/>
      <c r="AC8" s="24"/>
      <c r="AD8" s="24"/>
      <c r="AE8" s="24"/>
    </row>
    <row r="9" spans="1:39" s="2" customFormat="1" ht="130.5" customHeight="1" x14ac:dyDescent="0.25">
      <c r="A9" s="11" t="s">
        <v>6</v>
      </c>
      <c r="B9" s="11" t="s">
        <v>26</v>
      </c>
      <c r="C9" s="11"/>
      <c r="D9" s="11"/>
      <c r="E9" s="32"/>
      <c r="F9" s="33"/>
      <c r="G9" s="4"/>
      <c r="H9" s="4"/>
      <c r="I9" s="4"/>
      <c r="J9" s="4"/>
      <c r="K9" s="33"/>
      <c r="L9" s="4"/>
      <c r="M9" s="4"/>
      <c r="N9" s="4"/>
      <c r="O9" s="33"/>
      <c r="P9" s="4"/>
      <c r="Q9" s="4"/>
      <c r="R9" s="4"/>
      <c r="S9" s="51"/>
      <c r="T9" s="33"/>
      <c r="U9" s="33"/>
      <c r="V9" s="33"/>
      <c r="W9" s="36"/>
      <c r="X9" s="14"/>
      <c r="Y9" s="4"/>
      <c r="Z9" s="4"/>
      <c r="AA9" s="4"/>
      <c r="AB9" s="4"/>
      <c r="AC9" s="4"/>
      <c r="AD9" s="4"/>
      <c r="AE9" s="4"/>
      <c r="AF9" s="42">
        <f>C7</f>
        <v>1</v>
      </c>
      <c r="AG9" s="2">
        <f>AG6+AG7</f>
        <v>3113</v>
      </c>
    </row>
    <row r="10" spans="1:39" s="2" customFormat="1" ht="108" customHeight="1" x14ac:dyDescent="0.25">
      <c r="A10" s="11" t="s">
        <v>5</v>
      </c>
      <c r="B10" s="3"/>
      <c r="C10" s="3"/>
      <c r="D10" s="11"/>
      <c r="E10" s="32"/>
      <c r="F10" s="33"/>
      <c r="G10" s="4"/>
      <c r="H10" s="4"/>
      <c r="I10" s="4"/>
      <c r="J10" s="4"/>
      <c r="K10" s="33"/>
      <c r="L10" s="4"/>
      <c r="M10" s="4"/>
      <c r="N10" s="4"/>
      <c r="O10" s="35"/>
      <c r="P10" s="4"/>
      <c r="Q10" s="11" t="s">
        <v>13</v>
      </c>
      <c r="R10" s="11"/>
      <c r="S10" s="51"/>
      <c r="T10" s="33"/>
      <c r="U10" s="33"/>
      <c r="V10" s="33"/>
      <c r="W10" s="33"/>
      <c r="X10" s="4"/>
      <c r="Y10" s="11" t="s">
        <v>4</v>
      </c>
      <c r="Z10" s="11"/>
      <c r="AA10" s="4"/>
      <c r="AB10" s="4"/>
      <c r="AC10" s="4"/>
      <c r="AD10" s="4"/>
      <c r="AE10" s="4"/>
      <c r="AF10" s="42">
        <f>Q7+Y7</f>
        <v>65</v>
      </c>
      <c r="AG10" s="28">
        <f>AG9/60</f>
        <v>51.883333333333333</v>
      </c>
      <c r="AH10" s="42">
        <f>AG10*13</f>
        <v>674.48333333333335</v>
      </c>
    </row>
    <row r="11" spans="1:39" s="2" customFormat="1" ht="121.5" customHeight="1" x14ac:dyDescent="0.25">
      <c r="A11" s="11" t="s">
        <v>7</v>
      </c>
      <c r="B11" s="4"/>
      <c r="C11" s="4"/>
      <c r="D11" s="11" t="s">
        <v>23</v>
      </c>
      <c r="E11" s="32"/>
      <c r="F11" s="33"/>
      <c r="G11" s="4"/>
      <c r="H11" s="4"/>
      <c r="I11" s="4"/>
      <c r="J11" s="4"/>
      <c r="K11" s="33"/>
      <c r="L11" s="4"/>
      <c r="M11" s="4"/>
      <c r="N11" s="4"/>
      <c r="O11" s="32" t="s">
        <v>29</v>
      </c>
      <c r="P11" s="11"/>
      <c r="Q11" s="4"/>
      <c r="R11" s="4"/>
      <c r="S11" s="52" t="s">
        <v>14</v>
      </c>
      <c r="T11" s="32"/>
      <c r="U11" s="33"/>
      <c r="V11" s="33"/>
      <c r="W11" s="32" t="s">
        <v>27</v>
      </c>
      <c r="X11" s="11"/>
      <c r="Y11" s="11"/>
      <c r="Z11" s="11"/>
      <c r="AA11" s="4"/>
      <c r="AB11" s="4"/>
      <c r="AC11" s="4"/>
      <c r="AD11" s="4"/>
      <c r="AE11" s="4"/>
      <c r="AF11" s="42">
        <f>D7+E7+O7+S7+T7+V7+W7</f>
        <v>812</v>
      </c>
      <c r="AG11" s="28">
        <f>AG10/8</f>
        <v>6.4854166666666666</v>
      </c>
    </row>
    <row r="12" spans="1:39" s="2" customFormat="1" ht="105" customHeight="1" x14ac:dyDescent="0.25">
      <c r="A12" s="11" t="s">
        <v>0</v>
      </c>
      <c r="B12" s="4"/>
      <c r="C12" s="4"/>
      <c r="D12" s="4"/>
      <c r="E12" s="33"/>
      <c r="F12" s="32" t="s">
        <v>1</v>
      </c>
      <c r="G12" s="11" t="s">
        <v>2</v>
      </c>
      <c r="H12" s="11"/>
      <c r="I12" s="4"/>
      <c r="J12" s="4"/>
      <c r="K12" s="32" t="s">
        <v>25</v>
      </c>
      <c r="L12" s="11"/>
      <c r="M12" s="4"/>
      <c r="N12" s="4"/>
      <c r="O12" s="33"/>
      <c r="P12" s="4"/>
      <c r="Q12" s="4"/>
      <c r="R12" s="4"/>
      <c r="S12" s="51"/>
      <c r="T12" s="33"/>
      <c r="U12" s="32" t="s">
        <v>15</v>
      </c>
      <c r="V12" s="46"/>
      <c r="W12" s="36"/>
      <c r="X12" s="14"/>
      <c r="Y12" s="4"/>
      <c r="Z12" s="4"/>
      <c r="AA12" s="4"/>
      <c r="AB12" s="4"/>
      <c r="AC12" s="4"/>
      <c r="AD12" s="4"/>
      <c r="AE12" s="4"/>
      <c r="AF12" s="42">
        <f>F7+G7+H7+K7+L7+U7+V7</f>
        <v>403</v>
      </c>
    </row>
    <row r="13" spans="1:39" s="2" customFormat="1" ht="91.5" customHeight="1" x14ac:dyDescent="0.25">
      <c r="A13" s="11" t="s">
        <v>16</v>
      </c>
      <c r="B13" s="4"/>
      <c r="C13" s="4"/>
      <c r="D13" s="4"/>
      <c r="E13" s="33"/>
      <c r="F13" s="33"/>
      <c r="G13" s="4"/>
      <c r="H13" s="4"/>
      <c r="I13" s="11" t="s">
        <v>24</v>
      </c>
      <c r="J13" s="11"/>
      <c r="K13" s="33"/>
      <c r="L13" s="4"/>
      <c r="M13" s="4"/>
      <c r="N13" s="4"/>
      <c r="O13" s="36"/>
      <c r="P13" s="14"/>
      <c r="Q13" s="4"/>
      <c r="R13" s="4"/>
      <c r="S13" s="51"/>
      <c r="T13" s="33"/>
      <c r="U13" s="33"/>
      <c r="V13" s="33"/>
      <c r="W13" s="33"/>
      <c r="X13" s="4"/>
      <c r="Y13" s="4"/>
      <c r="Z13" s="4"/>
      <c r="AA13" s="4"/>
      <c r="AB13" s="4"/>
      <c r="AC13" s="4"/>
      <c r="AD13" s="4"/>
      <c r="AE13" s="4"/>
      <c r="AF13" s="42">
        <f>I7+J7</f>
        <v>61</v>
      </c>
    </row>
    <row r="14" spans="1:39" s="2" customFormat="1" ht="88.5" customHeight="1" x14ac:dyDescent="0.25">
      <c r="A14" s="11" t="s">
        <v>8</v>
      </c>
      <c r="B14" s="4"/>
      <c r="C14" s="4"/>
      <c r="D14" s="4"/>
      <c r="E14" s="33"/>
      <c r="F14" s="33"/>
      <c r="G14" s="4"/>
      <c r="H14" s="4"/>
      <c r="I14" s="11"/>
      <c r="J14" s="11"/>
      <c r="K14" s="33"/>
      <c r="L14" s="4"/>
      <c r="M14" s="11" t="s">
        <v>3</v>
      </c>
      <c r="N14" s="11"/>
      <c r="O14" s="36"/>
      <c r="P14" s="14"/>
      <c r="Q14" s="4"/>
      <c r="R14" s="4"/>
      <c r="S14" s="51"/>
      <c r="T14" s="33"/>
      <c r="U14" s="33"/>
      <c r="V14" s="33"/>
      <c r="W14" s="33"/>
      <c r="X14" s="4"/>
      <c r="Y14" s="4"/>
      <c r="Z14" s="4"/>
      <c r="AA14" s="4"/>
      <c r="AB14" s="4"/>
      <c r="AC14" s="4"/>
      <c r="AD14" s="4"/>
      <c r="AE14" s="4"/>
      <c r="AF14" s="42">
        <f>M7+N7</f>
        <v>11</v>
      </c>
    </row>
    <row r="15" spans="1:39" s="2" customFormat="1" ht="96" customHeight="1" x14ac:dyDescent="0.25">
      <c r="A15" s="11" t="s">
        <v>10</v>
      </c>
      <c r="B15" s="4"/>
      <c r="C15" s="4"/>
      <c r="D15" s="4"/>
      <c r="E15" s="33"/>
      <c r="F15" s="35"/>
      <c r="G15" s="4"/>
      <c r="H15" s="4"/>
      <c r="I15" s="11"/>
      <c r="J15" s="11"/>
      <c r="K15" s="33"/>
      <c r="L15" s="4"/>
      <c r="M15" s="4"/>
      <c r="N15" s="4"/>
      <c r="O15" s="36"/>
      <c r="P15" s="14"/>
      <c r="Q15" s="4"/>
      <c r="R15" s="4"/>
      <c r="S15" s="51"/>
      <c r="T15" s="33"/>
      <c r="U15" s="33"/>
      <c r="V15" s="33"/>
      <c r="W15" s="33"/>
      <c r="X15" s="4"/>
      <c r="Y15" s="4"/>
      <c r="Z15" s="4"/>
      <c r="AA15" s="11" t="s">
        <v>4</v>
      </c>
      <c r="AB15" s="11"/>
      <c r="AC15" s="4"/>
      <c r="AD15" s="4"/>
      <c r="AE15" s="4"/>
      <c r="AF15" s="42"/>
    </row>
    <row r="16" spans="1:39" ht="147.75" customHeight="1" x14ac:dyDescent="0.25">
      <c r="A16" s="11" t="s">
        <v>9</v>
      </c>
      <c r="B16" s="4"/>
      <c r="C16" s="4"/>
      <c r="D16" s="4"/>
      <c r="E16" s="33"/>
      <c r="F16" s="33"/>
      <c r="G16" s="4"/>
      <c r="H16" s="4"/>
      <c r="I16" s="4"/>
      <c r="J16" s="4"/>
      <c r="K16" s="33"/>
      <c r="L16" s="4"/>
      <c r="M16" s="4"/>
      <c r="N16" s="4"/>
      <c r="O16" s="36"/>
      <c r="P16" s="14"/>
      <c r="Q16" s="4"/>
      <c r="R16" s="4"/>
      <c r="S16" s="51"/>
      <c r="T16" s="33"/>
      <c r="U16" s="33"/>
      <c r="V16" s="33"/>
      <c r="W16" s="33"/>
      <c r="X16" s="4"/>
      <c r="Y16" s="4"/>
      <c r="Z16" s="4"/>
      <c r="AA16" s="4"/>
      <c r="AB16" s="4"/>
      <c r="AC16" s="11" t="s">
        <v>11</v>
      </c>
      <c r="AD16" s="11"/>
      <c r="AE16" s="4"/>
      <c r="AF16" s="43"/>
    </row>
    <row r="17" spans="1:32" ht="117.75" customHeight="1" x14ac:dyDescent="0.25">
      <c r="A17" s="11" t="s">
        <v>12</v>
      </c>
      <c r="B17" s="4"/>
      <c r="C17" s="4"/>
      <c r="D17" s="4"/>
      <c r="E17" s="33"/>
      <c r="F17" s="33"/>
      <c r="G17" s="4"/>
      <c r="H17" s="4"/>
      <c r="I17" s="4"/>
      <c r="J17" s="4"/>
      <c r="K17" s="33"/>
      <c r="L17" s="4"/>
      <c r="M17" s="4"/>
      <c r="N17" s="4"/>
      <c r="O17" s="33"/>
      <c r="P17" s="4"/>
      <c r="Q17" s="12"/>
      <c r="R17" s="12"/>
      <c r="S17" s="53"/>
      <c r="T17" s="40"/>
      <c r="U17" s="40"/>
      <c r="V17" s="40"/>
      <c r="W17" s="40"/>
      <c r="X17" s="12"/>
      <c r="Y17" s="4"/>
      <c r="Z17" s="4"/>
      <c r="AA17" s="4"/>
      <c r="AB17" s="4"/>
      <c r="AC17" s="4"/>
      <c r="AD17" s="4"/>
      <c r="AE17" s="11" t="s">
        <v>28</v>
      </c>
      <c r="AF17" s="43"/>
    </row>
    <row r="18" spans="1:32" ht="18" customHeight="1" x14ac:dyDescent="0.25"/>
    <row r="19" spans="1:32" ht="29.25" customHeight="1" x14ac:dyDescent="0.25">
      <c r="D19" s="8"/>
      <c r="E19" s="34"/>
      <c r="F19" s="34"/>
      <c r="G19" s="8"/>
      <c r="H19" s="8"/>
      <c r="I19" s="8"/>
      <c r="J19" s="8"/>
      <c r="K19" s="34"/>
      <c r="L19" s="8"/>
      <c r="M19" s="8"/>
      <c r="N19" s="8"/>
      <c r="O19" s="34"/>
      <c r="P19" s="8"/>
      <c r="Q19" s="8"/>
      <c r="R19" s="8"/>
      <c r="S19" s="54"/>
      <c r="T19" s="34"/>
      <c r="U19" s="34"/>
      <c r="V19" s="34"/>
      <c r="W19" s="34"/>
      <c r="X19" s="8"/>
      <c r="Y19" s="8"/>
      <c r="Z19" s="8"/>
      <c r="AA19" s="8"/>
      <c r="AB19" s="8"/>
      <c r="AC19" s="8"/>
      <c r="AD19" s="8"/>
      <c r="AE19" s="8"/>
    </row>
    <row r="20" spans="1:32" ht="23.25" customHeight="1" x14ac:dyDescent="0.25">
      <c r="D20" s="8"/>
      <c r="E20" s="34"/>
      <c r="F20" s="34"/>
      <c r="G20" s="8"/>
      <c r="H20" s="8"/>
      <c r="I20" s="8"/>
      <c r="J20" s="8"/>
      <c r="K20" s="34"/>
      <c r="L20" s="8"/>
      <c r="M20" s="8"/>
      <c r="N20" s="8"/>
      <c r="O20" s="34"/>
      <c r="P20" s="8"/>
      <c r="Q20" s="8"/>
      <c r="R20" s="8"/>
      <c r="S20" s="54"/>
      <c r="T20" s="34"/>
      <c r="U20" s="34"/>
      <c r="V20" s="34"/>
      <c r="W20" s="34"/>
      <c r="X20" s="8"/>
      <c r="Y20" s="8"/>
      <c r="Z20" s="8"/>
      <c r="AA20" s="8"/>
      <c r="AB20" s="8"/>
      <c r="AC20" s="8"/>
      <c r="AD20" s="8"/>
      <c r="AE20" s="8"/>
    </row>
    <row r="21" spans="1:32" ht="23.25" customHeight="1" x14ac:dyDescent="0.25">
      <c r="B21" s="8"/>
      <c r="C21" s="8"/>
      <c r="D21" s="8"/>
      <c r="E21" s="34"/>
      <c r="F21" s="34"/>
      <c r="G21" s="8"/>
      <c r="H21" s="8"/>
      <c r="I21" s="8"/>
      <c r="J21" s="8"/>
      <c r="K21" s="34"/>
      <c r="L21" s="8"/>
      <c r="M21" s="8"/>
      <c r="N21" s="8"/>
      <c r="O21" s="34"/>
      <c r="P21" s="8"/>
      <c r="Q21" s="8"/>
      <c r="R21" s="8"/>
      <c r="S21" s="54"/>
      <c r="T21" s="34"/>
      <c r="U21" s="34"/>
      <c r="V21" s="34"/>
      <c r="W21" s="34"/>
      <c r="X21" s="8"/>
      <c r="Y21" s="8"/>
      <c r="Z21" s="8"/>
      <c r="AA21" s="8"/>
      <c r="AB21" s="8"/>
      <c r="AC21" s="8"/>
      <c r="AD21" s="8"/>
      <c r="AE21" s="8"/>
    </row>
    <row r="22" spans="1:32" ht="23.25" customHeight="1" x14ac:dyDescent="0.25">
      <c r="B22" s="8"/>
      <c r="C22" s="8"/>
      <c r="D22" s="8"/>
      <c r="E22" s="34"/>
      <c r="F22" s="34"/>
      <c r="G22" s="8"/>
      <c r="H22" s="8"/>
      <c r="I22" s="8"/>
      <c r="J22" s="8"/>
      <c r="K22" s="34"/>
      <c r="L22" s="8"/>
      <c r="M22" s="9"/>
      <c r="N22" s="9"/>
      <c r="O22" s="37"/>
      <c r="P22" s="9"/>
      <c r="Q22" s="9"/>
      <c r="R22" s="9"/>
      <c r="S22" s="55"/>
      <c r="T22" s="37"/>
      <c r="U22" s="37"/>
      <c r="V22" s="37"/>
      <c r="W22" s="37"/>
      <c r="X22" s="9"/>
      <c r="Y22" s="9"/>
      <c r="Z22" s="9"/>
      <c r="AA22" s="9"/>
      <c r="AB22" s="9"/>
      <c r="AC22" s="9"/>
      <c r="AD22" s="9"/>
      <c r="AE22" s="9"/>
    </row>
    <row r="23" spans="1:32" ht="30.75" customHeight="1" x14ac:dyDescent="0.25">
      <c r="B23" s="8"/>
      <c r="C23" s="8"/>
      <c r="D23" s="8"/>
      <c r="E23" s="34"/>
      <c r="F23" s="34"/>
      <c r="G23" s="8"/>
      <c r="H23" s="8"/>
      <c r="I23" s="8"/>
      <c r="J23" s="8"/>
      <c r="K23" s="34"/>
      <c r="L23" s="8"/>
      <c r="Q23" s="1"/>
      <c r="R23" s="1"/>
      <c r="S23" s="56"/>
      <c r="T23" s="29"/>
      <c r="U23" s="29"/>
      <c r="V23" s="29"/>
      <c r="W23" s="29"/>
      <c r="X23" s="1"/>
      <c r="Y23" s="1"/>
      <c r="Z23" s="1"/>
      <c r="AA23" s="1"/>
      <c r="AB23" s="1"/>
      <c r="AC23" s="1"/>
      <c r="AD23" s="1"/>
      <c r="AE23" s="1"/>
    </row>
    <row r="24" spans="1:32" ht="29.25" customHeight="1" x14ac:dyDescent="0.25">
      <c r="B24" s="8"/>
      <c r="C24" s="8"/>
      <c r="D24" s="8"/>
      <c r="E24" s="34"/>
      <c r="F24" s="34"/>
      <c r="G24" s="8"/>
      <c r="H24" s="8"/>
      <c r="I24" s="8"/>
      <c r="J24" s="8"/>
      <c r="K24" s="34"/>
      <c r="L24" s="8"/>
      <c r="M24" s="7"/>
      <c r="N24" s="7"/>
      <c r="O24" s="38"/>
      <c r="P24" s="7"/>
      <c r="Q24" s="10"/>
      <c r="R24" s="10"/>
      <c r="S24" s="57"/>
      <c r="T24" s="41"/>
      <c r="U24" s="41"/>
      <c r="V24" s="41"/>
      <c r="W24" s="41"/>
      <c r="X24" s="10"/>
      <c r="Y24" s="10"/>
      <c r="Z24" s="10"/>
      <c r="AA24" s="10"/>
      <c r="AB24" s="10"/>
      <c r="AC24" s="10"/>
      <c r="AD24" s="10"/>
      <c r="AE24" s="10"/>
    </row>
    <row r="25" spans="1:32" ht="14.25" customHeight="1" x14ac:dyDescent="0.25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2" ht="18" x14ac:dyDescent="0.25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</row>
  </sheetData>
  <mergeCells count="5">
    <mergeCell ref="Z1:AE1"/>
    <mergeCell ref="A6:A7"/>
    <mergeCell ref="B5:AE5"/>
    <mergeCell ref="B26:AE26"/>
    <mergeCell ref="B25:AE25"/>
  </mergeCells>
  <pageMargins left="3.937007874015748E-2" right="3.937007874015748E-2" top="0.74803149606299213" bottom="0.74803149606299213" header="0.31496062992125984" footer="0.31496062992125984"/>
  <pageSetup paperSize="9" scale="39" fitToWidth="0" orientation="landscape" r:id="rId1"/>
  <colBreaks count="2" manualBreakCount="2">
    <brk id="16" max="18" man="1"/>
    <brk id="33" max="2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17"/>
  <sheetViews>
    <sheetView view="pageBreakPreview" topLeftCell="I1" zoomScale="60" zoomScaleNormal="50" workbookViewId="0">
      <selection activeCell="S9" sqref="S9"/>
    </sheetView>
  </sheetViews>
  <sheetFormatPr defaultRowHeight="15" x14ac:dyDescent="0.25"/>
  <cols>
    <col min="1" max="1" width="36.7109375" customWidth="1"/>
    <col min="2" max="2" width="25.42578125" customWidth="1"/>
    <col min="4" max="4" width="22.28515625" customWidth="1"/>
    <col min="6" max="6" width="19.5703125" customWidth="1"/>
    <col min="7" max="7" width="25.28515625" customWidth="1"/>
    <col min="9" max="9" width="24.5703125" customWidth="1"/>
    <col min="11" max="11" width="22.28515625" customWidth="1"/>
    <col min="13" max="13" width="19.7109375" customWidth="1"/>
    <col min="14" max="14" width="15.85546875" customWidth="1"/>
    <col min="15" max="15" width="37.85546875" customWidth="1"/>
    <col min="17" max="17" width="22.28515625" customWidth="1"/>
    <col min="19" max="19" width="14.28515625" customWidth="1"/>
    <col min="20" max="20" width="24.7109375" customWidth="1"/>
    <col min="22" max="22" width="12.5703125" customWidth="1"/>
    <col min="24" max="24" width="12.42578125" customWidth="1"/>
    <col min="26" max="26" width="18.85546875" customWidth="1"/>
    <col min="28" max="28" width="29" customWidth="1"/>
    <col min="29" max="29" width="24.7109375" customWidth="1"/>
    <col min="30" max="30" width="33.42578125" customWidth="1"/>
    <col min="31" max="31" width="22.28515625" customWidth="1"/>
  </cols>
  <sheetData>
    <row r="3" spans="1:36" s="1" customFormat="1" ht="14.25" x14ac:dyDescent="0.25">
      <c r="Q3" s="6"/>
      <c r="R3" s="6"/>
      <c r="S3" s="6"/>
      <c r="T3" s="6"/>
      <c r="U3" s="6"/>
      <c r="V3" s="6"/>
      <c r="W3" s="65"/>
      <c r="X3" s="65"/>
      <c r="Y3" s="65"/>
      <c r="Z3" s="65"/>
      <c r="AA3" s="65"/>
      <c r="AB3" s="65"/>
    </row>
    <row r="4" spans="1:36" s="1" customFormat="1" ht="14.25" x14ac:dyDescent="0.25"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36" s="1" customFormat="1" ht="34.5" customHeight="1" x14ac:dyDescent="0.25">
      <c r="B5" s="68" t="s">
        <v>39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5"/>
      <c r="AD5" s="5"/>
      <c r="AE5" s="5"/>
      <c r="AF5" s="5"/>
      <c r="AG5" s="5"/>
      <c r="AH5" s="5"/>
      <c r="AI5" s="5"/>
      <c r="AJ5" s="5"/>
    </row>
    <row r="6" spans="1:36" s="2" customFormat="1" ht="55.5" customHeight="1" x14ac:dyDescent="0.25">
      <c r="A6" s="66" t="s">
        <v>20</v>
      </c>
      <c r="B6" s="20" t="s">
        <v>21</v>
      </c>
      <c r="C6" s="22">
        <v>0</v>
      </c>
      <c r="D6" s="22">
        <f>60</f>
        <v>60</v>
      </c>
      <c r="E6" s="22">
        <v>0</v>
      </c>
      <c r="F6" s="19">
        <v>20</v>
      </c>
      <c r="G6" s="17">
        <v>30</v>
      </c>
      <c r="H6" s="17">
        <v>30</v>
      </c>
      <c r="I6" s="17">
        <v>480</v>
      </c>
      <c r="J6" s="17">
        <v>30</v>
      </c>
      <c r="K6" s="17">
        <v>60</v>
      </c>
      <c r="L6" s="18">
        <v>30</v>
      </c>
      <c r="M6" s="22">
        <f>2*60</f>
        <v>120</v>
      </c>
      <c r="N6" s="22">
        <v>0</v>
      </c>
      <c r="O6" s="22">
        <v>60</v>
      </c>
      <c r="P6" s="22">
        <v>0</v>
      </c>
      <c r="Q6" s="22">
        <v>60</v>
      </c>
      <c r="R6" s="22">
        <v>0</v>
      </c>
      <c r="S6" s="22">
        <v>30</v>
      </c>
      <c r="T6" s="22">
        <v>20</v>
      </c>
      <c r="U6" s="22">
        <v>0</v>
      </c>
      <c r="V6" s="22">
        <v>60</v>
      </c>
      <c r="W6" s="22">
        <v>0</v>
      </c>
      <c r="X6" s="22">
        <v>60</v>
      </c>
      <c r="Y6" s="22">
        <v>0</v>
      </c>
      <c r="Z6" s="22">
        <f>8*60</f>
        <v>480</v>
      </c>
      <c r="AA6" s="22">
        <v>0</v>
      </c>
      <c r="AB6" s="19">
        <v>0</v>
      </c>
      <c r="AC6" s="13" t="s">
        <v>17</v>
      </c>
      <c r="AD6" s="26">
        <f>SUM(C6:AB6)</f>
        <v>1630</v>
      </c>
      <c r="AE6" s="2">
        <f>Текущая!AG6-Целевая_2!AD6</f>
        <v>90</v>
      </c>
    </row>
    <row r="7" spans="1:36" s="2" customFormat="1" ht="61.5" customHeight="1" x14ac:dyDescent="0.25">
      <c r="A7" s="67"/>
      <c r="B7" s="13" t="s">
        <v>22</v>
      </c>
      <c r="C7" s="3">
        <v>1</v>
      </c>
      <c r="D7" s="3">
        <v>60</v>
      </c>
      <c r="E7" s="27">
        <v>0</v>
      </c>
      <c r="F7" s="45">
        <v>20</v>
      </c>
      <c r="G7" s="13">
        <v>10</v>
      </c>
      <c r="H7" s="13">
        <v>1</v>
      </c>
      <c r="I7" s="13">
        <v>60</v>
      </c>
      <c r="J7" s="13">
        <v>1</v>
      </c>
      <c r="K7" s="45">
        <v>20</v>
      </c>
      <c r="L7" s="13">
        <v>1</v>
      </c>
      <c r="M7" s="13">
        <v>10</v>
      </c>
      <c r="N7" s="3">
        <v>1</v>
      </c>
      <c r="O7" s="27">
        <v>80</v>
      </c>
      <c r="P7" s="3">
        <v>1</v>
      </c>
      <c r="Q7" s="3">
        <v>10</v>
      </c>
      <c r="R7" s="3">
        <v>1</v>
      </c>
      <c r="S7" s="3">
        <v>10</v>
      </c>
      <c r="T7" s="27">
        <v>120</v>
      </c>
      <c r="U7" s="3">
        <v>1</v>
      </c>
      <c r="V7" s="3">
        <v>5</v>
      </c>
      <c r="W7" s="3">
        <v>1</v>
      </c>
      <c r="X7" s="3">
        <v>15</v>
      </c>
      <c r="Y7" s="3">
        <v>1</v>
      </c>
      <c r="Z7" s="3">
        <v>20</v>
      </c>
      <c r="AA7" s="3">
        <v>1</v>
      </c>
      <c r="AB7" s="3">
        <v>0</v>
      </c>
      <c r="AC7" s="13" t="s">
        <v>18</v>
      </c>
      <c r="AD7" s="26">
        <f>SUM(C7:AB7)</f>
        <v>451</v>
      </c>
      <c r="AE7" s="2">
        <f>Текущая!AG7-Целевая_2!AD7</f>
        <v>942</v>
      </c>
    </row>
    <row r="8" spans="1:36" s="2" customFormat="1" ht="38.25" customHeight="1" x14ac:dyDescent="0.25">
      <c r="A8" s="21" t="s">
        <v>19</v>
      </c>
      <c r="B8" s="2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4"/>
      <c r="V8" s="24"/>
      <c r="W8" s="24"/>
      <c r="X8" s="24"/>
      <c r="Y8" s="24"/>
      <c r="Z8" s="24"/>
      <c r="AA8" s="24"/>
      <c r="AB8" s="24"/>
      <c r="AD8" s="2">
        <f>AD6+AD7</f>
        <v>2081</v>
      </c>
      <c r="AE8" s="2">
        <f>AE6+AE7</f>
        <v>1032</v>
      </c>
    </row>
    <row r="9" spans="1:36" s="2" customFormat="1" ht="119.25" customHeight="1" x14ac:dyDescent="0.25">
      <c r="A9" s="11" t="s">
        <v>6</v>
      </c>
      <c r="B9" s="11" t="s">
        <v>26</v>
      </c>
      <c r="C9" s="11"/>
      <c r="D9" s="11"/>
      <c r="E9" s="1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4"/>
      <c r="U9" s="14"/>
      <c r="V9" s="4"/>
      <c r="W9" s="4"/>
      <c r="X9" s="4"/>
      <c r="Y9" s="4"/>
      <c r="Z9" s="4"/>
      <c r="AA9" s="4"/>
      <c r="AB9" s="4"/>
      <c r="AE9" s="2">
        <f>Текущая!AF9-Целевая_2!AC9</f>
        <v>1</v>
      </c>
    </row>
    <row r="10" spans="1:36" s="2" customFormat="1" ht="108" customHeight="1" x14ac:dyDescent="0.25">
      <c r="A10" s="11" t="s">
        <v>5</v>
      </c>
      <c r="B10" s="3"/>
      <c r="C10" s="3"/>
      <c r="D10" s="11"/>
      <c r="E10" s="11"/>
      <c r="F10" s="4"/>
      <c r="G10" s="4"/>
      <c r="H10" s="4"/>
      <c r="I10" s="4"/>
      <c r="J10" s="4"/>
      <c r="K10" s="4"/>
      <c r="L10" s="4"/>
      <c r="M10" s="4"/>
      <c r="N10" s="4"/>
      <c r="O10"/>
      <c r="P10" s="4"/>
      <c r="Q10" s="11" t="s">
        <v>13</v>
      </c>
      <c r="R10" s="11"/>
      <c r="S10" s="4"/>
      <c r="T10" s="4"/>
      <c r="U10" s="4"/>
      <c r="V10" s="11" t="s">
        <v>4</v>
      </c>
      <c r="W10" s="11"/>
      <c r="X10" s="4"/>
      <c r="Y10" s="4"/>
      <c r="Z10" s="4"/>
      <c r="AA10" s="4"/>
      <c r="AB10" s="4"/>
      <c r="AC10" s="2">
        <f>V7+Q7</f>
        <v>15</v>
      </c>
      <c r="AD10" s="2">
        <f>AD6+AD7</f>
        <v>2081</v>
      </c>
      <c r="AE10" s="2">
        <f>Текущая!AF10-Целевая_2!AC10</f>
        <v>50</v>
      </c>
    </row>
    <row r="11" spans="1:36" s="2" customFormat="1" ht="121.5" customHeight="1" x14ac:dyDescent="0.25">
      <c r="A11" s="11" t="s">
        <v>7</v>
      </c>
      <c r="B11" s="4"/>
      <c r="C11" s="4"/>
      <c r="D11" s="11" t="s">
        <v>30</v>
      </c>
      <c r="E11" s="11"/>
      <c r="F11" s="4"/>
      <c r="G11" s="4"/>
      <c r="H11" s="4"/>
      <c r="I11" s="4"/>
      <c r="J11" s="4"/>
      <c r="K11" s="4"/>
      <c r="L11" s="4"/>
      <c r="M11" s="4"/>
      <c r="N11" s="4"/>
      <c r="O11" s="11" t="s">
        <v>31</v>
      </c>
      <c r="P11" s="11"/>
      <c r="Q11" s="4"/>
      <c r="R11" s="4"/>
      <c r="S11" s="11" t="s">
        <v>14</v>
      </c>
      <c r="T11" s="11" t="s">
        <v>27</v>
      </c>
      <c r="U11" s="11"/>
      <c r="V11" s="11"/>
      <c r="W11" s="11"/>
      <c r="X11" s="4"/>
      <c r="Y11" s="4"/>
      <c r="Z11" s="4"/>
      <c r="AA11" s="4"/>
      <c r="AB11" s="4"/>
      <c r="AC11" s="2">
        <f>D7+O7+T7</f>
        <v>260</v>
      </c>
      <c r="AD11" s="28">
        <f>AD10/60</f>
        <v>34.68333333333333</v>
      </c>
      <c r="AE11" s="2">
        <f>Текущая!AF11-Целевая_2!AC11</f>
        <v>552</v>
      </c>
      <c r="AF11" s="2">
        <f>AD11*12</f>
        <v>416.19999999999993</v>
      </c>
    </row>
    <row r="12" spans="1:36" s="2" customFormat="1" ht="178.5" customHeight="1" x14ac:dyDescent="0.25">
      <c r="A12" s="11" t="s">
        <v>0</v>
      </c>
      <c r="B12" s="4"/>
      <c r="C12" s="4"/>
      <c r="D12" s="4"/>
      <c r="E12" s="4"/>
      <c r="F12" s="11" t="s">
        <v>40</v>
      </c>
      <c r="G12" s="11" t="s">
        <v>2</v>
      </c>
      <c r="H12" s="11"/>
      <c r="I12" s="4"/>
      <c r="J12" s="4"/>
      <c r="K12" s="25" t="s">
        <v>25</v>
      </c>
      <c r="L12" s="11"/>
      <c r="M12" s="4"/>
      <c r="N12" s="4"/>
      <c r="O12" s="4"/>
      <c r="P12" s="4"/>
      <c r="Q12" s="4"/>
      <c r="R12" s="4"/>
      <c r="S12" s="4"/>
      <c r="T12" s="14"/>
      <c r="U12" s="14"/>
      <c r="V12" s="4"/>
      <c r="W12" s="4"/>
      <c r="X12" s="4"/>
      <c r="Y12" s="4"/>
      <c r="Z12" s="4"/>
      <c r="AA12" s="4"/>
      <c r="AB12" s="4"/>
      <c r="AC12" s="2">
        <f>F7+G7+H7+K7+L7</f>
        <v>52</v>
      </c>
      <c r="AD12" s="28">
        <f>AD11/8</f>
        <v>4.3354166666666663</v>
      </c>
      <c r="AE12" s="2">
        <f>Текущая!AF12-Целевая_2!AC12</f>
        <v>351</v>
      </c>
    </row>
    <row r="13" spans="1:36" s="2" customFormat="1" ht="91.5" customHeight="1" x14ac:dyDescent="0.25">
      <c r="A13" s="11" t="s">
        <v>16</v>
      </c>
      <c r="B13" s="4"/>
      <c r="C13" s="4"/>
      <c r="D13" s="4"/>
      <c r="E13" s="4"/>
      <c r="F13" s="4"/>
      <c r="G13" s="4"/>
      <c r="H13" s="4"/>
      <c r="I13" s="11" t="s">
        <v>24</v>
      </c>
      <c r="J13" s="11"/>
      <c r="K13" s="4"/>
      <c r="L13" s="4"/>
      <c r="M13" s="4"/>
      <c r="N13" s="4"/>
      <c r="O13" s="14"/>
      <c r="P13" s="1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2">
        <f>I7+J7</f>
        <v>61</v>
      </c>
    </row>
    <row r="14" spans="1:36" s="2" customFormat="1" ht="88.5" customHeight="1" x14ac:dyDescent="0.25">
      <c r="A14" s="11" t="s">
        <v>8</v>
      </c>
      <c r="B14" s="4"/>
      <c r="C14" s="4"/>
      <c r="D14" s="4"/>
      <c r="E14" s="4"/>
      <c r="F14" s="4"/>
      <c r="G14" s="4"/>
      <c r="H14" s="4"/>
      <c r="I14" s="11"/>
      <c r="J14" s="11"/>
      <c r="K14" s="4"/>
      <c r="L14" s="4"/>
      <c r="M14" s="11" t="s">
        <v>3</v>
      </c>
      <c r="N14" s="11"/>
      <c r="O14" s="14"/>
      <c r="P14" s="1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36" s="2" customFormat="1" ht="96" customHeight="1" x14ac:dyDescent="0.25">
      <c r="A15" s="11" t="s">
        <v>10</v>
      </c>
      <c r="B15" s="4"/>
      <c r="C15" s="4"/>
      <c r="D15" s="4"/>
      <c r="E15" s="4"/>
      <c r="F15"/>
      <c r="G15" s="4"/>
      <c r="H15" s="4"/>
      <c r="I15" s="11"/>
      <c r="J15" s="11"/>
      <c r="K15" s="4"/>
      <c r="L15" s="4"/>
      <c r="M15" s="4"/>
      <c r="N15" s="4"/>
      <c r="O15" s="14"/>
      <c r="P15" s="14"/>
      <c r="Q15" s="4"/>
      <c r="R15" s="4"/>
      <c r="S15" s="4"/>
      <c r="T15" s="4"/>
      <c r="U15" s="4"/>
      <c r="V15" s="4"/>
      <c r="W15" s="4"/>
      <c r="X15" s="11" t="s">
        <v>4</v>
      </c>
      <c r="Y15" s="11"/>
      <c r="Z15" s="4"/>
      <c r="AA15" s="4"/>
      <c r="AB15" s="4"/>
    </row>
    <row r="16" spans="1:36" s="1" customFormat="1" ht="147.75" customHeight="1" x14ac:dyDescent="0.25">
      <c r="A16" s="11" t="s"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"/>
      <c r="P16" s="14"/>
      <c r="Q16" s="4"/>
      <c r="R16" s="4"/>
      <c r="S16" s="4"/>
      <c r="T16" s="4"/>
      <c r="U16" s="4"/>
      <c r="V16" s="4"/>
      <c r="W16" s="4"/>
      <c r="X16" s="4"/>
      <c r="Y16" s="4"/>
      <c r="Z16" s="11" t="s">
        <v>11</v>
      </c>
      <c r="AA16" s="11"/>
      <c r="AB16" s="4"/>
    </row>
    <row r="17" spans="1:28" s="1" customFormat="1" ht="117.75" customHeight="1" x14ac:dyDescent="0.25">
      <c r="A17" s="11" t="s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2"/>
      <c r="R17" s="12"/>
      <c r="S17" s="12"/>
      <c r="T17" s="12"/>
      <c r="U17" s="12"/>
      <c r="V17" s="4"/>
      <c r="W17" s="4"/>
      <c r="X17" s="4"/>
      <c r="Y17" s="4"/>
      <c r="Z17" s="4"/>
      <c r="AA17" s="4"/>
      <c r="AB17" s="11" t="s">
        <v>28</v>
      </c>
    </row>
  </sheetData>
  <mergeCells count="3">
    <mergeCell ref="W3:AB3"/>
    <mergeCell ref="B5:AB5"/>
    <mergeCell ref="A6:A7"/>
  </mergeCells>
  <pageMargins left="0.70866141732283472" right="0" top="0" bottom="0" header="0.31496062992125984" footer="0.31496062992125984"/>
  <pageSetup paperSize="9" scale="43" orientation="landscape" r:id="rId1"/>
  <colBreaks count="1" manualBreakCount="1">
    <brk id="14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view="pageBreakPreview" zoomScale="60" zoomScaleNormal="100" workbookViewId="0">
      <selection activeCell="B3" sqref="B3:H3"/>
    </sheetView>
  </sheetViews>
  <sheetFormatPr defaultRowHeight="15" x14ac:dyDescent="0.25"/>
  <cols>
    <col min="2" max="2" width="17.5703125" customWidth="1"/>
    <col min="3" max="3" width="14.28515625" customWidth="1"/>
    <col min="4" max="4" width="17.7109375" customWidth="1"/>
    <col min="5" max="5" width="14.7109375" customWidth="1"/>
    <col min="6" max="6" width="15.85546875" customWidth="1"/>
    <col min="7" max="7" width="14.85546875" customWidth="1"/>
    <col min="8" max="8" width="24.140625" customWidth="1"/>
    <col min="9" max="9" width="13.85546875" customWidth="1"/>
    <col min="11" max="11" width="11.5703125" customWidth="1"/>
  </cols>
  <sheetData>
    <row r="2" spans="2:11" ht="56.25" customHeight="1" x14ac:dyDescent="0.25">
      <c r="B2" s="70" t="s">
        <v>44</v>
      </c>
      <c r="C2" s="71"/>
      <c r="D2" s="71"/>
      <c r="E2" s="71"/>
      <c r="F2" s="71"/>
      <c r="G2" s="71"/>
      <c r="H2" s="71"/>
    </row>
    <row r="3" spans="2:11" ht="67.5" customHeight="1" x14ac:dyDescent="0.25">
      <c r="B3" s="72" t="s">
        <v>45</v>
      </c>
      <c r="C3" s="72"/>
      <c r="D3" s="72"/>
      <c r="E3" s="72"/>
      <c r="F3" s="72"/>
      <c r="G3" s="72"/>
      <c r="H3" s="72"/>
    </row>
    <row r="5" spans="2:11" x14ac:dyDescent="0.25">
      <c r="B5" s="44" t="s">
        <v>46</v>
      </c>
    </row>
    <row r="6" spans="2:11" ht="51.75" customHeight="1" x14ac:dyDescent="0.25">
      <c r="B6" s="61" t="s">
        <v>32</v>
      </c>
      <c r="C6" s="61" t="s">
        <v>33</v>
      </c>
      <c r="D6" s="61" t="s">
        <v>34</v>
      </c>
      <c r="E6" s="61" t="s">
        <v>35</v>
      </c>
      <c r="F6" s="61" t="s">
        <v>36</v>
      </c>
      <c r="G6" s="61" t="s">
        <v>38</v>
      </c>
      <c r="H6" s="61" t="s">
        <v>41</v>
      </c>
      <c r="I6" s="59"/>
    </row>
    <row r="7" spans="2:11" ht="51" x14ac:dyDescent="0.25">
      <c r="B7" s="62" t="s">
        <v>5</v>
      </c>
      <c r="C7" s="61">
        <v>65</v>
      </c>
      <c r="D7" s="61">
        <v>15</v>
      </c>
      <c r="E7" s="61">
        <v>13</v>
      </c>
      <c r="F7" s="61">
        <v>50</v>
      </c>
      <c r="G7" s="63">
        <f>F7/22/8*1000</f>
        <v>284.09090909090912</v>
      </c>
      <c r="H7" s="63">
        <f>((C7-D7)/60)*G7*E7</f>
        <v>3077.6515151515155</v>
      </c>
      <c r="I7" s="60"/>
    </row>
    <row r="8" spans="2:11" ht="111.75" customHeight="1" x14ac:dyDescent="0.25">
      <c r="B8" s="62" t="s">
        <v>7</v>
      </c>
      <c r="C8" s="61">
        <f>Текущая!AF11</f>
        <v>812</v>
      </c>
      <c r="D8" s="61">
        <f>Целевая_2!AC11</f>
        <v>260</v>
      </c>
      <c r="E8" s="61">
        <v>13</v>
      </c>
      <c r="F8" s="61">
        <v>25</v>
      </c>
      <c r="G8" s="63">
        <f>F8/22/8*1000</f>
        <v>142.04545454545456</v>
      </c>
      <c r="H8" s="63">
        <v>16988.64</v>
      </c>
      <c r="I8" s="60"/>
    </row>
    <row r="9" spans="2:11" ht="111.75" customHeight="1" x14ac:dyDescent="0.25">
      <c r="B9" s="62" t="s">
        <v>0</v>
      </c>
      <c r="C9" s="61">
        <f>Текущая!AF12</f>
        <v>403</v>
      </c>
      <c r="D9" s="61">
        <f>Целевая_2!AC12</f>
        <v>52</v>
      </c>
      <c r="E9" s="61">
        <v>13</v>
      </c>
      <c r="F9" s="61">
        <v>25</v>
      </c>
      <c r="G9" s="63">
        <f>F9/22/8*1000</f>
        <v>142.04545454545456</v>
      </c>
      <c r="H9" s="61">
        <v>10802.56</v>
      </c>
      <c r="I9" s="59"/>
    </row>
    <row r="10" spans="2:11" x14ac:dyDescent="0.25">
      <c r="B10" s="75" t="s">
        <v>37</v>
      </c>
      <c r="C10" s="76"/>
      <c r="D10" s="76"/>
      <c r="E10" s="76"/>
      <c r="F10" s="76"/>
      <c r="G10" s="76"/>
      <c r="H10" s="64">
        <f>H7+H8+H9</f>
        <v>30868.851515151517</v>
      </c>
      <c r="K10" s="58"/>
    </row>
    <row r="11" spans="2:11" x14ac:dyDescent="0.25">
      <c r="K11" s="58"/>
    </row>
    <row r="12" spans="2:11" ht="81" customHeight="1" x14ac:dyDescent="0.25">
      <c r="B12" s="73" t="s">
        <v>42</v>
      </c>
      <c r="C12" s="74"/>
      <c r="D12" s="74"/>
      <c r="E12" s="74"/>
      <c r="F12" s="74"/>
      <c r="G12" s="74"/>
      <c r="H12" s="74"/>
      <c r="I12" s="74"/>
    </row>
  </sheetData>
  <mergeCells count="4">
    <mergeCell ref="B2:H2"/>
    <mergeCell ref="B3:H3"/>
    <mergeCell ref="B12:I12"/>
    <mergeCell ref="B10:G10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Текущая</vt:lpstr>
      <vt:lpstr>Целевая_2</vt:lpstr>
      <vt:lpstr>расчет экономии</vt:lpstr>
      <vt:lpstr>Текущая!Область_печати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МЭ Кузнецова Снежана Владимировна</dc:creator>
  <cp:lastModifiedBy>Молякова Наталья Николаевна</cp:lastModifiedBy>
  <cp:lastPrinted>2023-12-22T05:05:55Z</cp:lastPrinted>
  <dcterms:created xsi:type="dcterms:W3CDTF">2021-05-19T05:25:00Z</dcterms:created>
  <dcterms:modified xsi:type="dcterms:W3CDTF">2025-01-23T10:28:43Z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EF5DCB91F71F425A9A88E6163456F192</vt:lpwstr>
  </property>
  <property fmtid="{D5CDD505-2E9C-101B-9397-08002B2CF9AE}" pid="3" name="KSOProductBuildVer">
    <vt:lpwstr>1049-11.2.0.11156</vt:lpwstr>
  </property>
</Properties>
</file>