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75" windowWidth="15120" windowHeight="7320" firstSheet="1" activeTab="1"/>
  </bookViews>
  <sheets>
    <sheet name="Для соглашения" sheetId="1" state="hidden" r:id="rId1"/>
    <sheet name="На сайт" sheetId="2" r:id="rId2"/>
    <sheet name="Разработочная таблица" sheetId="3" state="hidden" r:id="rId3"/>
  </sheets>
  <definedNames>
    <definedName name="_xlnm.Print_Area" localSheetId="1">'На сайт'!$A$1:$D$27</definedName>
  </definedNames>
  <calcPr calcId="152511"/>
</workbook>
</file>

<file path=xl/calcChain.xml><?xml version="1.0" encoding="utf-8"?>
<calcChain xmlns="http://schemas.openxmlformats.org/spreadsheetml/2006/main">
  <c r="E18" i="3" l="1"/>
  <c r="D4" i="2" l="1"/>
  <c r="B9" i="2" l="1"/>
  <c r="D20" i="3"/>
  <c r="F10" i="1"/>
  <c r="C10" i="1"/>
  <c r="E22" i="3"/>
  <c r="D22" i="3"/>
  <c r="E13" i="3"/>
  <c r="E11" i="3"/>
  <c r="E7" i="3"/>
  <c r="E25" i="3" s="1"/>
  <c r="D7" i="3"/>
  <c r="K45" i="3"/>
  <c r="K10" i="1" s="1"/>
  <c r="J45" i="3"/>
  <c r="J10" i="1" s="1"/>
  <c r="C45" i="3"/>
  <c r="B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G38" i="3"/>
  <c r="D38" i="3"/>
  <c r="G37" i="3"/>
  <c r="D37" i="3"/>
  <c r="G36" i="3"/>
  <c r="D36" i="3"/>
  <c r="F35" i="3"/>
  <c r="E35" i="3"/>
  <c r="D35" i="3"/>
  <c r="G39" i="3" l="1"/>
  <c r="G43" i="3"/>
  <c r="D45" i="3"/>
  <c r="G44" i="3"/>
  <c r="E45" i="3"/>
  <c r="G41" i="3"/>
  <c r="G42" i="3"/>
  <c r="F45" i="3"/>
  <c r="G40" i="3"/>
  <c r="G35" i="3"/>
  <c r="G45" i="3" l="1"/>
  <c r="E26" i="3"/>
  <c r="D26" i="3"/>
  <c r="D25" i="3"/>
  <c r="E23" i="3"/>
  <c r="D23" i="3"/>
  <c r="D24" i="3" l="1"/>
  <c r="E24" i="3"/>
  <c r="B15" i="2"/>
  <c r="B14" i="2"/>
  <c r="B13" i="2"/>
  <c r="B12" i="2"/>
  <c r="B11" i="2"/>
  <c r="B4" i="2" s="1"/>
  <c r="B10" i="2"/>
  <c r="E10" i="1"/>
  <c r="E20" i="3"/>
  <c r="C4" i="2" l="1"/>
  <c r="G10" i="1" l="1"/>
  <c r="D10" i="1" l="1"/>
</calcChain>
</file>

<file path=xl/sharedStrings.xml><?xml version="1.0" encoding="utf-8"?>
<sst xmlns="http://schemas.openxmlformats.org/spreadsheetml/2006/main" count="99" uniqueCount="62">
  <si>
    <t>Наименование муниципального образования</t>
  </si>
  <si>
    <t>Штатная численность, ед.</t>
  </si>
  <si>
    <t>Фактическая численность, ед.</t>
  </si>
  <si>
    <t>На начало года</t>
  </si>
  <si>
    <t>На отчетную дату</t>
  </si>
  <si>
    <t>рост/ сокращение</t>
  </si>
  <si>
    <t>основание для роста численности работников муниципальных учреждений</t>
  </si>
  <si>
    <t>реквизиты письма Минфина ЧР о согласовании (несогласовании)</t>
  </si>
  <si>
    <t>Штатная численность, ед</t>
  </si>
  <si>
    <t>из них, содержащиеся за счет средств местного бюджета</t>
  </si>
  <si>
    <t>4=гр.3-гр.2</t>
  </si>
  <si>
    <t>7=гр.6-гр.5</t>
  </si>
  <si>
    <t>Численность работников муниципальных учреждений муниципального округа, всего</t>
  </si>
  <si>
    <t>Красноармейский муниципальный округ</t>
  </si>
  <si>
    <t>0701</t>
  </si>
  <si>
    <t>0702</t>
  </si>
  <si>
    <t>0703</t>
  </si>
  <si>
    <t>0801</t>
  </si>
  <si>
    <t>0804</t>
  </si>
  <si>
    <t>0113</t>
  </si>
  <si>
    <t>0309</t>
  </si>
  <si>
    <t>0709</t>
  </si>
  <si>
    <t>итого</t>
  </si>
  <si>
    <t>Фактическая численность (ед.)</t>
  </si>
  <si>
    <t xml:space="preserve"> План ФОТ        (тыс. руб.)</t>
  </si>
  <si>
    <t>Факт ФОТ          (тыс. руб.)</t>
  </si>
  <si>
    <t>Красноармейский муниципальный округ Чувашской Республики</t>
  </si>
  <si>
    <t>в т.ч.</t>
  </si>
  <si>
    <r>
      <t xml:space="preserve">Администрация Красноармейского муниципального округа ЧР </t>
    </r>
    <r>
      <rPr>
        <b/>
        <sz val="12"/>
        <color theme="1"/>
        <rFont val="Times New Roman"/>
        <family val="1"/>
        <charset val="204"/>
      </rPr>
      <t>(ОМСУ</t>
    </r>
    <r>
      <rPr>
        <sz val="12"/>
        <color theme="1"/>
        <rFont val="Times New Roman"/>
        <family val="1"/>
        <charset val="204"/>
      </rPr>
      <t>)</t>
    </r>
  </si>
  <si>
    <r>
      <t>Администрация Красноармейского муниципального округа ЧР (</t>
    </r>
    <r>
      <rPr>
        <b/>
        <sz val="12"/>
        <color theme="1"/>
        <rFont val="Times New Roman"/>
        <family val="1"/>
        <charset val="204"/>
      </rPr>
      <t>МБУ "ЦЕНТР ФИНАНСОВОГО И ХОЗЯЙСТВЕННОГО ОБЕСПЕЧЕНИЯ" КРАСНОАРМЕЙСКОГО МУНИЦИПАЛЬНОГО ОКРУГА ЧУВАШСКОЙ РЕСПУБЛИКИ</t>
    </r>
    <r>
      <rPr>
        <sz val="12"/>
        <color theme="1"/>
        <rFont val="Times New Roman"/>
        <family val="1"/>
        <charset val="204"/>
      </rPr>
      <t>)</t>
    </r>
  </si>
  <si>
    <r>
      <t xml:space="preserve">Отдел образования </t>
    </r>
    <r>
      <rPr>
        <b/>
        <sz val="12"/>
        <color theme="1"/>
        <rFont val="Times New Roman"/>
        <family val="1"/>
        <charset val="204"/>
      </rPr>
      <t>(ОМСУ)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</si>
  <si>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прочий персонал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</si>
  <si>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школы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</si>
  <si>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садики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</si>
  <si>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доп.образов</t>
    </r>
    <r>
      <rPr>
        <sz val="12"/>
        <color theme="1"/>
        <rFont val="Times New Roman"/>
        <family val="1"/>
        <charset val="204"/>
      </rPr>
      <t>)</t>
    </r>
  </si>
  <si>
    <r>
      <t xml:space="preserve">Отдел культуры, социального развития и архивного дела </t>
    </r>
    <r>
      <rPr>
        <b/>
        <sz val="12"/>
        <color theme="1"/>
        <rFont val="Times New Roman"/>
        <family val="1"/>
        <charset val="204"/>
      </rPr>
      <t>(ОМСУ)</t>
    </r>
  </si>
  <si>
    <r>
      <t xml:space="preserve">Отдел культуры, социального развития и архивного дела </t>
    </r>
    <r>
      <rPr>
        <b/>
        <sz val="12"/>
        <color theme="1"/>
        <rFont val="Times New Roman"/>
        <family val="1"/>
        <charset val="204"/>
      </rPr>
      <t>(прочий персонал)</t>
    </r>
  </si>
  <si>
    <r>
      <t>Отдел культуры, социального развития и архивного дела (</t>
    </r>
    <r>
      <rPr>
        <b/>
        <sz val="12"/>
        <color theme="1"/>
        <rFont val="Times New Roman"/>
        <family val="1"/>
        <charset val="204"/>
      </rPr>
      <t>МБУК "ЦЕНТР РАЗВИТИЯ КУЛЬТУРЫ" КРАСНОАРМЕЙСКОГО МУНИЦИПАЛЬНОГО ОКРУГА</t>
    </r>
    <r>
      <rPr>
        <sz val="12"/>
        <color theme="1"/>
        <rFont val="Times New Roman"/>
        <family val="1"/>
        <charset val="204"/>
      </rPr>
      <t>)</t>
    </r>
  </si>
  <si>
    <t>Администрация</t>
  </si>
  <si>
    <t>МС</t>
  </si>
  <si>
    <t>ОСР</t>
  </si>
  <si>
    <t>ЦРК</t>
  </si>
  <si>
    <t>0104</t>
  </si>
  <si>
    <t>0304</t>
  </si>
  <si>
    <t>НМС</t>
  </si>
  <si>
    <t>0203</t>
  </si>
  <si>
    <t>0104 КДН</t>
  </si>
  <si>
    <t>ОО</t>
  </si>
  <si>
    <t>0104 опека</t>
  </si>
  <si>
    <t>1006</t>
  </si>
  <si>
    <t>ФО</t>
  </si>
  <si>
    <t>0106</t>
  </si>
  <si>
    <t>План</t>
  </si>
  <si>
    <t>0408</t>
  </si>
  <si>
    <t>Красноармейский финансовый отдел</t>
  </si>
  <si>
    <t>БУ все РБ+МБ</t>
  </si>
  <si>
    <t>в т.ч.МБ</t>
  </si>
  <si>
    <t>ЦФ и  ХО (0113+0309)</t>
  </si>
  <si>
    <t>Всего ( МС+НМС+БУ)</t>
  </si>
  <si>
    <t>Анализ штатной численности работников муниципальных учреждений на 01.01.2024 г</t>
  </si>
  <si>
    <t xml:space="preserve">Сведения о численности муниципальных служащих органов местного самоуправления, работников муниципальных учреждений  и фактических затрат на их денежное содержание  бюджета Красноармейского муниципального округа Чувашской Республики на 01.01.2024 года </t>
  </si>
  <si>
    <t>Факт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</si>
</sst>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rgb="FF000000"/>
      <name val="Arial Cy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D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3">
    <xf numFmtId="0" fontId="0" fillId="0" borderId="0"/>
    <xf numFmtId="4" fontId="4" fillId="2" borderId="6">
      <alignment horizontal="right" vertical="top" shrinkToFit="1"/>
    </xf>
    <xf numFmtId="4" fontId="13" fillId="7" borderId="10">
      <alignment horizontal="right" vertical="top" shrinkToFit="1"/>
    </xf>
  </cellStyleXfs>
  <cellXfs count="67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5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center" wrapText="1" indent="1"/>
    </xf>
    <xf numFmtId="0" fontId="2" fillId="3" borderId="0" xfId="0" applyFont="1" applyFill="1"/>
    <xf numFmtId="0" fontId="7" fillId="3" borderId="0" xfId="0" applyFont="1" applyFill="1"/>
    <xf numFmtId="49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/>
    <xf numFmtId="49" fontId="2" fillId="4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/>
    <xf numFmtId="0" fontId="5" fillId="0" borderId="1" xfId="0" applyFont="1" applyBorder="1"/>
    <xf numFmtId="4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10" fillId="0" borderId="0" xfId="0" applyNumberFormat="1" applyFont="1"/>
    <xf numFmtId="0" fontId="1" fillId="0" borderId="0" xfId="0" applyFont="1"/>
    <xf numFmtId="0" fontId="5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6" borderId="7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</cellXfs>
  <cellStyles count="3">
    <cellStyle name="st90" xfId="2"/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J10" sqref="J10"/>
    </sheetView>
  </sheetViews>
  <sheetFormatPr defaultRowHeight="15" x14ac:dyDescent="0.25"/>
  <cols>
    <col min="1" max="1" width="22.140625" customWidth="1"/>
    <col min="2" max="2" width="16.140625" style="1" customWidth="1"/>
    <col min="3" max="3" width="16.7109375" style="1" customWidth="1"/>
    <col min="4" max="4" width="17.140625" style="1" customWidth="1"/>
    <col min="5" max="7" width="14.5703125" customWidth="1"/>
    <col min="8" max="8" width="16.140625" customWidth="1"/>
    <col min="9" max="9" width="15.140625" customWidth="1"/>
    <col min="10" max="10" width="15.85546875" customWidth="1"/>
    <col min="11" max="11" width="16.42578125" customWidth="1"/>
  </cols>
  <sheetData>
    <row r="1" spans="1:11" x14ac:dyDescent="0.25">
      <c r="A1" s="1"/>
      <c r="E1" s="1"/>
      <c r="F1" s="1"/>
      <c r="G1" s="1"/>
      <c r="H1" s="3"/>
      <c r="I1" s="3"/>
      <c r="J1" s="3"/>
      <c r="K1" s="3"/>
    </row>
    <row r="3" spans="1:11" ht="16.5" x14ac:dyDescent="0.25">
      <c r="A3" s="48" t="s">
        <v>59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1" customFormat="1" ht="16.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.75" customHeight="1" x14ac:dyDescent="0.25">
      <c r="A5" s="44" t="s">
        <v>0</v>
      </c>
      <c r="B5" s="49" t="s">
        <v>12</v>
      </c>
      <c r="C5" s="50"/>
      <c r="D5" s="50"/>
      <c r="E5" s="50"/>
      <c r="F5" s="50"/>
      <c r="G5" s="50"/>
      <c r="H5" s="50"/>
      <c r="I5" s="50"/>
      <c r="J5" s="50"/>
      <c r="K5" s="51"/>
    </row>
    <row r="6" spans="1:11" ht="15.75" customHeight="1" x14ac:dyDescent="0.25">
      <c r="A6" s="44"/>
      <c r="B6" s="52" t="s">
        <v>8</v>
      </c>
      <c r="C6" s="53"/>
      <c r="D6" s="54"/>
      <c r="E6" s="45" t="s">
        <v>9</v>
      </c>
      <c r="F6" s="46"/>
      <c r="G6" s="46"/>
      <c r="H6" s="46"/>
      <c r="I6" s="46"/>
      <c r="J6" s="46"/>
      <c r="K6" s="47"/>
    </row>
    <row r="7" spans="1:11" s="1" customFormat="1" ht="15.75" customHeight="1" x14ac:dyDescent="0.25">
      <c r="A7" s="44"/>
      <c r="B7" s="43" t="s">
        <v>3</v>
      </c>
      <c r="C7" s="43" t="s">
        <v>4</v>
      </c>
      <c r="D7" s="43" t="s">
        <v>5</v>
      </c>
      <c r="E7" s="52" t="s">
        <v>1</v>
      </c>
      <c r="F7" s="53"/>
      <c r="G7" s="53"/>
      <c r="H7" s="53"/>
      <c r="I7" s="54"/>
      <c r="J7" s="44" t="s">
        <v>2</v>
      </c>
      <c r="K7" s="44"/>
    </row>
    <row r="8" spans="1:11" ht="90" x14ac:dyDescent="0.25">
      <c r="A8" s="44"/>
      <c r="B8" s="43"/>
      <c r="C8" s="43"/>
      <c r="D8" s="43"/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3</v>
      </c>
      <c r="K8" s="6" t="s">
        <v>4</v>
      </c>
    </row>
    <row r="9" spans="1:11" x14ac:dyDescent="0.25">
      <c r="A9" s="6">
        <v>1</v>
      </c>
      <c r="B9" s="6">
        <v>2</v>
      </c>
      <c r="C9" s="6">
        <v>3</v>
      </c>
      <c r="D9" s="6" t="s">
        <v>10</v>
      </c>
      <c r="E9" s="6">
        <v>5</v>
      </c>
      <c r="F9" s="6">
        <v>6</v>
      </c>
      <c r="G9" s="6" t="s">
        <v>11</v>
      </c>
      <c r="H9" s="6">
        <v>8</v>
      </c>
      <c r="I9" s="6">
        <v>9</v>
      </c>
      <c r="J9" s="6">
        <v>10</v>
      </c>
      <c r="K9" s="6">
        <v>11</v>
      </c>
    </row>
    <row r="10" spans="1:11" ht="47.25" x14ac:dyDescent="0.25">
      <c r="A10" s="2" t="s">
        <v>13</v>
      </c>
      <c r="B10" s="5">
        <v>607.75</v>
      </c>
      <c r="C10" s="5">
        <f>'Разработочная таблица'!C45</f>
        <v>607.75</v>
      </c>
      <c r="D10" s="5">
        <f>C10-B10</f>
        <v>0</v>
      </c>
      <c r="E10" s="5">
        <f>F10</f>
        <v>136.47</v>
      </c>
      <c r="F10" s="5">
        <f>'Разработочная таблица'!F45</f>
        <v>136.47</v>
      </c>
      <c r="G10" s="5">
        <f>F10-E10</f>
        <v>0</v>
      </c>
      <c r="H10" s="5"/>
      <c r="I10" s="5"/>
      <c r="J10" s="5">
        <f>'Разработочная таблица'!J45</f>
        <v>480.8</v>
      </c>
      <c r="K10" s="5">
        <f>'Разработочная таблица'!K45</f>
        <v>538.69000000000005</v>
      </c>
    </row>
  </sheetData>
  <mergeCells count="10">
    <mergeCell ref="D7:D8"/>
    <mergeCell ref="J7:K7"/>
    <mergeCell ref="E6:K6"/>
    <mergeCell ref="A3:K3"/>
    <mergeCell ref="A5:A8"/>
    <mergeCell ref="B5:K5"/>
    <mergeCell ref="B6:D6"/>
    <mergeCell ref="E7:I7"/>
    <mergeCell ref="B7:B8"/>
    <mergeCell ref="C7:C8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B11" sqref="B11"/>
    </sheetView>
  </sheetViews>
  <sheetFormatPr defaultColWidth="8.85546875" defaultRowHeight="15.75" x14ac:dyDescent="0.25"/>
  <cols>
    <col min="1" max="1" width="53.7109375" style="7" customWidth="1"/>
    <col min="2" max="2" width="23.140625" style="10" customWidth="1"/>
    <col min="3" max="3" width="15.5703125" style="10" hidden="1" customWidth="1"/>
    <col min="4" max="4" width="14.5703125" style="10" customWidth="1"/>
    <col min="5" max="6" width="8.85546875" style="7"/>
    <col min="7" max="7" width="11.140625" style="7" customWidth="1"/>
    <col min="8" max="16384" width="8.85546875" style="7"/>
  </cols>
  <sheetData>
    <row r="1" spans="1:13" ht="64.5" customHeight="1" x14ac:dyDescent="0.25">
      <c r="A1" s="55" t="s">
        <v>60</v>
      </c>
      <c r="B1" s="55"/>
      <c r="C1" s="55"/>
      <c r="D1" s="55"/>
    </row>
    <row r="2" spans="1:13" ht="64.5" customHeight="1" x14ac:dyDescent="0.25">
      <c r="A2" s="56"/>
      <c r="B2" s="58"/>
      <c r="C2" s="58"/>
      <c r="D2" s="59"/>
    </row>
    <row r="3" spans="1:13" ht="31.5" x14ac:dyDescent="0.25">
      <c r="A3" s="57"/>
      <c r="B3" s="8" t="s">
        <v>23</v>
      </c>
      <c r="C3" s="8" t="s">
        <v>24</v>
      </c>
      <c r="D3" s="8" t="s">
        <v>25</v>
      </c>
    </row>
    <row r="4" spans="1:13" ht="31.5" x14ac:dyDescent="0.25">
      <c r="A4" s="38" t="s">
        <v>26</v>
      </c>
      <c r="B4" s="39">
        <f>B6+B7+B8+B9+B10+B11+B12+B13+B14+B16+B15</f>
        <v>611.89</v>
      </c>
      <c r="C4" s="39">
        <f>C6+C7+C8+C9+C10+C11+C12+C13+C14+C16+C15</f>
        <v>201073.6</v>
      </c>
      <c r="D4" s="39">
        <f>D6+D7+D8+D9+D10+D11+D12+D13+D14+D16+D15</f>
        <v>192291.6</v>
      </c>
    </row>
    <row r="5" spans="1:13" x14ac:dyDescent="0.25">
      <c r="A5" s="40" t="s">
        <v>27</v>
      </c>
      <c r="B5" s="40"/>
      <c r="C5" s="40"/>
      <c r="D5" s="40"/>
    </row>
    <row r="6" spans="1:13" ht="31.5" x14ac:dyDescent="0.25">
      <c r="A6" s="41" t="s">
        <v>28</v>
      </c>
      <c r="B6" s="40">
        <v>48</v>
      </c>
      <c r="C6" s="40">
        <v>28734.799999999999</v>
      </c>
      <c r="D6" s="40">
        <v>18635.900000000001</v>
      </c>
    </row>
    <row r="7" spans="1:13" ht="94.5" x14ac:dyDescent="0.25">
      <c r="A7" s="41" t="s">
        <v>29</v>
      </c>
      <c r="B7" s="40">
        <v>38.1</v>
      </c>
      <c r="C7" s="40">
        <v>11696.2</v>
      </c>
      <c r="D7" s="40">
        <v>12079.2</v>
      </c>
    </row>
    <row r="8" spans="1:13" x14ac:dyDescent="0.25">
      <c r="A8" s="41" t="s">
        <v>54</v>
      </c>
      <c r="B8" s="40">
        <v>6</v>
      </c>
      <c r="C8" s="40">
        <v>4089.9</v>
      </c>
      <c r="D8" s="40">
        <v>4099.8999999999996</v>
      </c>
    </row>
    <row r="9" spans="1:13" x14ac:dyDescent="0.25">
      <c r="A9" s="40" t="s">
        <v>30</v>
      </c>
      <c r="B9" s="40">
        <f>'Разработочная таблица'!E8+'Разработочная таблица'!E9</f>
        <v>5</v>
      </c>
      <c r="C9" s="40">
        <v>2658.1</v>
      </c>
      <c r="D9" s="40">
        <v>2554.3000000000002</v>
      </c>
    </row>
    <row r="10" spans="1:13" x14ac:dyDescent="0.25">
      <c r="A10" s="40" t="s">
        <v>31</v>
      </c>
      <c r="B10" s="40">
        <f>'Разработочная таблица'!E10</f>
        <v>11.2</v>
      </c>
      <c r="C10" s="40">
        <v>2777</v>
      </c>
      <c r="D10" s="40">
        <v>2778.8</v>
      </c>
    </row>
    <row r="11" spans="1:13" x14ac:dyDescent="0.25">
      <c r="A11" s="40" t="s">
        <v>32</v>
      </c>
      <c r="B11" s="40">
        <f>'Разработочная таблица'!K38</f>
        <v>326.02</v>
      </c>
      <c r="C11" s="40">
        <v>98675.6</v>
      </c>
      <c r="D11" s="40">
        <v>101202.5</v>
      </c>
    </row>
    <row r="12" spans="1:13" x14ac:dyDescent="0.25">
      <c r="A12" s="40" t="s">
        <v>33</v>
      </c>
      <c r="B12" s="40">
        <f>'Разработочная таблица'!K37</f>
        <v>92</v>
      </c>
      <c r="C12" s="40">
        <v>26188.400000000001</v>
      </c>
      <c r="D12" s="40">
        <v>26305</v>
      </c>
      <c r="E12" s="9"/>
    </row>
    <row r="13" spans="1:13" x14ac:dyDescent="0.25">
      <c r="A13" s="40" t="s">
        <v>34</v>
      </c>
      <c r="B13" s="40">
        <f>'Разработочная таблица'!E13</f>
        <v>39.47</v>
      </c>
      <c r="C13" s="40">
        <v>8557.9</v>
      </c>
      <c r="D13" s="40">
        <v>8261.9</v>
      </c>
      <c r="M13" s="9"/>
    </row>
    <row r="14" spans="1:13" ht="31.5" x14ac:dyDescent="0.25">
      <c r="A14" s="41" t="s">
        <v>35</v>
      </c>
      <c r="B14" s="40">
        <f>'Разработочная таблица'!E15+'Разработочная таблица'!E16</f>
        <v>3</v>
      </c>
      <c r="C14" s="40">
        <v>2297.6999999999998</v>
      </c>
      <c r="D14" s="40">
        <v>2425</v>
      </c>
    </row>
    <row r="15" spans="1:13" ht="31.5" x14ac:dyDescent="0.25">
      <c r="A15" s="41" t="s">
        <v>36</v>
      </c>
      <c r="B15" s="40">
        <f>'Разработочная таблица'!E17</f>
        <v>0</v>
      </c>
      <c r="C15" s="40">
        <v>262.60000000000002</v>
      </c>
      <c r="D15" s="40">
        <v>113.6</v>
      </c>
    </row>
    <row r="16" spans="1:13" ht="63" x14ac:dyDescent="0.25">
      <c r="A16" s="41" t="s">
        <v>37</v>
      </c>
      <c r="B16" s="40">
        <v>43.1</v>
      </c>
      <c r="C16" s="40">
        <v>15135.4</v>
      </c>
      <c r="D16" s="40">
        <v>13835.5</v>
      </c>
    </row>
    <row r="17" spans="1:4" x14ac:dyDescent="0.25">
      <c r="A17" s="42"/>
      <c r="B17" s="42"/>
      <c r="C17" s="42"/>
      <c r="D17" s="42"/>
    </row>
    <row r="18" spans="1:4" x14ac:dyDescent="0.25">
      <c r="B18" s="9"/>
      <c r="C18" s="9"/>
      <c r="D18" s="9"/>
    </row>
    <row r="19" spans="1:4" x14ac:dyDescent="0.25">
      <c r="B19" s="9"/>
      <c r="C19" s="9"/>
      <c r="D19" s="9"/>
    </row>
    <row r="20" spans="1:4" x14ac:dyDescent="0.25">
      <c r="B20" s="9"/>
      <c r="C20" s="9"/>
      <c r="D20" s="9"/>
    </row>
    <row r="21" spans="1:4" x14ac:dyDescent="0.25">
      <c r="B21" s="9"/>
      <c r="C21" s="9"/>
      <c r="D21" s="9"/>
    </row>
    <row r="22" spans="1:4" x14ac:dyDescent="0.25">
      <c r="B22" s="9"/>
      <c r="C22" s="9"/>
      <c r="D22" s="9"/>
    </row>
    <row r="23" spans="1:4" x14ac:dyDescent="0.25">
      <c r="B23" s="9"/>
      <c r="C23" s="9"/>
      <c r="D23" s="9"/>
    </row>
    <row r="24" spans="1:4" x14ac:dyDescent="0.25">
      <c r="B24" s="9"/>
      <c r="C24" s="9"/>
      <c r="D24" s="9"/>
    </row>
    <row r="25" spans="1:4" x14ac:dyDescent="0.25">
      <c r="B25" s="9"/>
      <c r="C25" s="9"/>
      <c r="D25" s="9"/>
    </row>
    <row r="26" spans="1:4" x14ac:dyDescent="0.25">
      <c r="B26" s="9"/>
      <c r="C26" s="9"/>
      <c r="D26" s="9"/>
    </row>
    <row r="27" spans="1:4" x14ac:dyDescent="0.25">
      <c r="B27" s="9"/>
      <c r="C27" s="9"/>
      <c r="D27" s="9"/>
    </row>
  </sheetData>
  <mergeCells count="3">
    <mergeCell ref="A1:D1"/>
    <mergeCell ref="A2:A3"/>
    <mergeCell ref="B2:D2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28" zoomScaleNormal="100" workbookViewId="0">
      <selection activeCell="K39" sqref="K39"/>
    </sheetView>
  </sheetViews>
  <sheetFormatPr defaultRowHeight="15" x14ac:dyDescent="0.25"/>
  <cols>
    <col min="1" max="1" width="20.28515625" customWidth="1"/>
    <col min="2" max="2" width="20.28515625" style="1" customWidth="1"/>
    <col min="3" max="3" width="25.28515625" style="11" customWidth="1"/>
    <col min="4" max="4" width="10.140625" style="12" customWidth="1"/>
    <col min="5" max="5" width="21.42578125" style="12" customWidth="1"/>
  </cols>
  <sheetData>
    <row r="1" spans="1:5" s="1" customFormat="1" ht="15.75" x14ac:dyDescent="0.25">
      <c r="A1" s="13"/>
      <c r="B1" s="13"/>
      <c r="C1" s="14"/>
      <c r="D1" s="16" t="s">
        <v>52</v>
      </c>
      <c r="E1" s="16" t="s">
        <v>61</v>
      </c>
    </row>
    <row r="2" spans="1:5" ht="15.75" x14ac:dyDescent="0.25">
      <c r="A2" s="60" t="s">
        <v>38</v>
      </c>
      <c r="B2" s="61" t="s">
        <v>39</v>
      </c>
      <c r="C2" s="14" t="s">
        <v>42</v>
      </c>
      <c r="D2" s="15">
        <v>59</v>
      </c>
      <c r="E2" s="15">
        <v>48</v>
      </c>
    </row>
    <row r="3" spans="1:5" s="1" customFormat="1" ht="15.75" x14ac:dyDescent="0.25">
      <c r="A3" s="60"/>
      <c r="B3" s="61"/>
      <c r="C3" s="14" t="s">
        <v>46</v>
      </c>
      <c r="D3" s="15">
        <v>1</v>
      </c>
      <c r="E3" s="15">
        <v>1</v>
      </c>
    </row>
    <row r="4" spans="1:5" ht="15.75" x14ac:dyDescent="0.25">
      <c r="A4" s="60"/>
      <c r="B4" s="61"/>
      <c r="C4" s="14" t="s">
        <v>43</v>
      </c>
      <c r="D4" s="15">
        <v>1</v>
      </c>
      <c r="E4" s="15">
        <v>1</v>
      </c>
    </row>
    <row r="5" spans="1:5" ht="15.75" x14ac:dyDescent="0.25">
      <c r="A5" s="60"/>
      <c r="B5" s="17" t="s">
        <v>44</v>
      </c>
      <c r="C5" s="14" t="s">
        <v>45</v>
      </c>
      <c r="D5" s="15">
        <v>4</v>
      </c>
      <c r="E5" s="15">
        <v>2</v>
      </c>
    </row>
    <row r="6" spans="1:5" s="1" customFormat="1" ht="15.75" x14ac:dyDescent="0.25">
      <c r="A6" s="15"/>
      <c r="B6" s="17"/>
      <c r="C6" s="14" t="s">
        <v>53</v>
      </c>
      <c r="D6" s="15">
        <v>0</v>
      </c>
      <c r="E6" s="15">
        <v>0</v>
      </c>
    </row>
    <row r="7" spans="1:5" s="1" customFormat="1" ht="15.75" x14ac:dyDescent="0.25">
      <c r="A7" s="15"/>
      <c r="B7" s="17"/>
      <c r="C7" s="18" t="s">
        <v>57</v>
      </c>
      <c r="D7" s="15">
        <f>45.25+5</f>
        <v>50.25</v>
      </c>
      <c r="E7" s="15">
        <f>K35+K36</f>
        <v>38.1</v>
      </c>
    </row>
    <row r="8" spans="1:5" ht="15.75" x14ac:dyDescent="0.25">
      <c r="A8" s="64" t="s">
        <v>47</v>
      </c>
      <c r="B8" s="62" t="s">
        <v>39</v>
      </c>
      <c r="C8" s="14" t="s">
        <v>42</v>
      </c>
      <c r="D8" s="15">
        <v>4</v>
      </c>
      <c r="E8" s="15">
        <v>4</v>
      </c>
    </row>
    <row r="9" spans="1:5" ht="15.75" x14ac:dyDescent="0.25">
      <c r="A9" s="65"/>
      <c r="B9" s="63"/>
      <c r="C9" s="14" t="s">
        <v>48</v>
      </c>
      <c r="D9" s="15">
        <v>2</v>
      </c>
      <c r="E9" s="15">
        <v>1</v>
      </c>
    </row>
    <row r="10" spans="1:5" ht="15.75" x14ac:dyDescent="0.25">
      <c r="A10" s="65"/>
      <c r="B10" s="17" t="s">
        <v>44</v>
      </c>
      <c r="C10" s="14" t="s">
        <v>21</v>
      </c>
      <c r="D10" s="15">
        <v>13.5</v>
      </c>
      <c r="E10" s="15">
        <v>11.2</v>
      </c>
    </row>
    <row r="11" spans="1:5" ht="18.75" customHeight="1" x14ac:dyDescent="0.25">
      <c r="A11" s="65"/>
      <c r="B11" s="17"/>
      <c r="C11" s="19" t="s">
        <v>14</v>
      </c>
      <c r="D11" s="15">
        <v>92</v>
      </c>
      <c r="E11" s="25">
        <f>K37</f>
        <v>92</v>
      </c>
    </row>
    <row r="12" spans="1:5" ht="15.75" x14ac:dyDescent="0.25">
      <c r="A12" s="65"/>
      <c r="B12" s="17"/>
      <c r="C12" s="19" t="s">
        <v>15</v>
      </c>
      <c r="D12" s="15">
        <v>379.28</v>
      </c>
      <c r="E12" s="28">
        <v>326.02</v>
      </c>
    </row>
    <row r="13" spans="1:5" ht="15.75" x14ac:dyDescent="0.25">
      <c r="A13" s="65"/>
      <c r="B13" s="17"/>
      <c r="C13" s="19" t="s">
        <v>16</v>
      </c>
      <c r="D13" s="15">
        <v>39.47</v>
      </c>
      <c r="E13" s="15">
        <f>K39</f>
        <v>39.47</v>
      </c>
    </row>
    <row r="14" spans="1:5" ht="15.75" x14ac:dyDescent="0.25">
      <c r="A14" s="66"/>
      <c r="B14" s="17"/>
      <c r="C14" s="14"/>
      <c r="D14" s="15"/>
      <c r="E14" s="15"/>
    </row>
    <row r="15" spans="1:5" ht="15.75" x14ac:dyDescent="0.25">
      <c r="A15" s="60" t="s">
        <v>40</v>
      </c>
      <c r="B15" s="61" t="s">
        <v>39</v>
      </c>
      <c r="C15" s="14" t="s">
        <v>42</v>
      </c>
      <c r="D15" s="15">
        <v>5</v>
      </c>
      <c r="E15" s="37">
        <v>3</v>
      </c>
    </row>
    <row r="16" spans="1:5" ht="15.75" x14ac:dyDescent="0.25">
      <c r="A16" s="60"/>
      <c r="B16" s="61"/>
      <c r="C16" s="14" t="s">
        <v>49</v>
      </c>
      <c r="D16" s="15">
        <v>0.2</v>
      </c>
      <c r="E16" s="37">
        <v>0</v>
      </c>
    </row>
    <row r="17" spans="1:11" ht="15.75" x14ac:dyDescent="0.25">
      <c r="A17" s="60"/>
      <c r="B17" s="61" t="s">
        <v>44</v>
      </c>
      <c r="C17" s="14" t="s">
        <v>17</v>
      </c>
      <c r="D17" s="15">
        <v>1</v>
      </c>
      <c r="E17" s="37">
        <v>0</v>
      </c>
    </row>
    <row r="18" spans="1:11" ht="15.75" x14ac:dyDescent="0.25">
      <c r="A18" s="60"/>
      <c r="B18" s="61"/>
      <c r="C18" s="19" t="s">
        <v>41</v>
      </c>
      <c r="D18" s="15">
        <v>46.75</v>
      </c>
      <c r="E18" s="15">
        <f>K41</f>
        <v>43.1</v>
      </c>
    </row>
    <row r="19" spans="1:11" ht="15.75" x14ac:dyDescent="0.25">
      <c r="A19" s="36" t="s">
        <v>50</v>
      </c>
      <c r="B19" s="17" t="s">
        <v>39</v>
      </c>
      <c r="C19" s="14" t="s">
        <v>51</v>
      </c>
      <c r="D19" s="15">
        <v>9</v>
      </c>
      <c r="E19" s="37">
        <v>6</v>
      </c>
    </row>
    <row r="20" spans="1:11" ht="15.75" x14ac:dyDescent="0.25">
      <c r="A20" s="27" t="s">
        <v>58</v>
      </c>
      <c r="C20" s="24"/>
      <c r="D20" s="29">
        <f>SUM(D2:D19)</f>
        <v>707.45</v>
      </c>
      <c r="E20" s="29">
        <f>SUM(E2:E19)</f>
        <v>615.89</v>
      </c>
    </row>
    <row r="21" spans="1:11" ht="15.75" x14ac:dyDescent="0.25">
      <c r="C21" s="24"/>
      <c r="D21" s="25"/>
      <c r="E21" s="25"/>
    </row>
    <row r="22" spans="1:11" ht="15.75" x14ac:dyDescent="0.25">
      <c r="C22" s="30" t="s">
        <v>39</v>
      </c>
      <c r="D22" s="25">
        <f>D2+D3+D4+D6+D8+D9+D15+D16+D19</f>
        <v>81.2</v>
      </c>
      <c r="E22" s="25">
        <f>E2+E3+E4+E6+E8+E9+E15+E16+E19</f>
        <v>64</v>
      </c>
    </row>
    <row r="23" spans="1:11" ht="15.75" x14ac:dyDescent="0.25">
      <c r="C23" s="30" t="s">
        <v>44</v>
      </c>
      <c r="D23" s="25">
        <f>D5+D10+D17</f>
        <v>18.5</v>
      </c>
      <c r="E23" s="25">
        <f>E5+E10+E17</f>
        <v>13.2</v>
      </c>
    </row>
    <row r="24" spans="1:11" ht="15.75" x14ac:dyDescent="0.25">
      <c r="C24" s="24"/>
      <c r="D24" s="29">
        <f>D22+D23</f>
        <v>99.7</v>
      </c>
      <c r="E24" s="29">
        <f>E22+E23</f>
        <v>77.2</v>
      </c>
    </row>
    <row r="25" spans="1:11" ht="15.75" x14ac:dyDescent="0.25">
      <c r="C25" s="30" t="s">
        <v>55</v>
      </c>
      <c r="D25" s="29">
        <f>D7+D11+D12+D13+D18</f>
        <v>607.75</v>
      </c>
      <c r="E25" s="29">
        <f>E7+K37+K38+E13+E18</f>
        <v>538.69000000000005</v>
      </c>
      <c r="F25" s="35"/>
      <c r="G25" s="35"/>
      <c r="H25" s="35"/>
    </row>
    <row r="26" spans="1:11" x14ac:dyDescent="0.25">
      <c r="C26" s="34" t="s">
        <v>56</v>
      </c>
      <c r="D26" s="28">
        <f>D7+D13+D18</f>
        <v>136.47</v>
      </c>
      <c r="E26" s="28">
        <f>E7+E13+E18</f>
        <v>120.66999999999999</v>
      </c>
      <c r="F26" s="35"/>
      <c r="G26" s="35"/>
      <c r="H26" s="35"/>
    </row>
    <row r="27" spans="1:11" x14ac:dyDescent="0.25">
      <c r="D27" s="28"/>
      <c r="E27" s="28"/>
      <c r="F27" s="35"/>
      <c r="G27" s="35"/>
      <c r="H27" s="35"/>
    </row>
    <row r="28" spans="1:11" ht="14.25" customHeight="1" x14ac:dyDescent="0.25"/>
    <row r="29" spans="1:11" s="1" customFormat="1" ht="15.75" customHeight="1" x14ac:dyDescent="0.25">
      <c r="A29" s="44" t="s">
        <v>0</v>
      </c>
      <c r="B29" s="49" t="s">
        <v>12</v>
      </c>
      <c r="C29" s="50"/>
      <c r="D29" s="50"/>
      <c r="E29" s="50"/>
      <c r="F29" s="50"/>
      <c r="G29" s="50"/>
      <c r="H29" s="50"/>
      <c r="I29" s="50"/>
      <c r="J29" s="50"/>
      <c r="K29" s="51"/>
    </row>
    <row r="30" spans="1:11" s="1" customFormat="1" ht="15.75" customHeight="1" x14ac:dyDescent="0.25">
      <c r="A30" s="44"/>
      <c r="B30" s="52" t="s">
        <v>8</v>
      </c>
      <c r="C30" s="53"/>
      <c r="D30" s="54"/>
      <c r="E30" s="45" t="s">
        <v>9</v>
      </c>
      <c r="F30" s="46"/>
      <c r="G30" s="46"/>
      <c r="H30" s="46"/>
      <c r="I30" s="46"/>
      <c r="J30" s="46"/>
      <c r="K30" s="47"/>
    </row>
    <row r="31" spans="1:11" s="1" customFormat="1" ht="15.75" customHeight="1" x14ac:dyDescent="0.25">
      <c r="A31" s="44"/>
      <c r="B31" s="43" t="s">
        <v>3</v>
      </c>
      <c r="C31" s="43" t="s">
        <v>4</v>
      </c>
      <c r="D31" s="43" t="s">
        <v>5</v>
      </c>
      <c r="E31" s="52" t="s">
        <v>1</v>
      </c>
      <c r="F31" s="53"/>
      <c r="G31" s="53"/>
      <c r="H31" s="53"/>
      <c r="I31" s="54"/>
      <c r="J31" s="44" t="s">
        <v>2</v>
      </c>
      <c r="K31" s="44"/>
    </row>
    <row r="32" spans="1:11" s="1" customFormat="1" ht="165" x14ac:dyDescent="0.25">
      <c r="A32" s="44"/>
      <c r="B32" s="43"/>
      <c r="C32" s="43"/>
      <c r="D32" s="43"/>
      <c r="E32" s="20" t="s">
        <v>3</v>
      </c>
      <c r="F32" s="20" t="s">
        <v>4</v>
      </c>
      <c r="G32" s="20" t="s">
        <v>5</v>
      </c>
      <c r="H32" s="20" t="s">
        <v>6</v>
      </c>
      <c r="I32" s="20" t="s">
        <v>7</v>
      </c>
      <c r="J32" s="20" t="s">
        <v>3</v>
      </c>
      <c r="K32" s="20" t="s">
        <v>4</v>
      </c>
    </row>
    <row r="33" spans="1:13" s="1" customFormat="1" ht="30" x14ac:dyDescent="0.25">
      <c r="A33" s="20">
        <v>1</v>
      </c>
      <c r="B33" s="20">
        <v>2</v>
      </c>
      <c r="C33" s="20">
        <v>3</v>
      </c>
      <c r="D33" s="20" t="s">
        <v>10</v>
      </c>
      <c r="E33" s="20">
        <v>5</v>
      </c>
      <c r="F33" s="20">
        <v>6</v>
      </c>
      <c r="G33" s="20" t="s">
        <v>11</v>
      </c>
      <c r="H33" s="20">
        <v>8</v>
      </c>
      <c r="I33" s="20">
        <v>9</v>
      </c>
      <c r="J33" s="20">
        <v>10</v>
      </c>
      <c r="K33" s="20">
        <v>11</v>
      </c>
    </row>
    <row r="34" spans="1:13" x14ac:dyDescent="0.25">
      <c r="A34" s="21"/>
      <c r="B34" s="21"/>
      <c r="C34" s="22"/>
      <c r="D34" s="23"/>
      <c r="E34" s="23"/>
      <c r="F34" s="21"/>
      <c r="G34" s="21"/>
      <c r="H34" s="21"/>
      <c r="I34" s="21"/>
      <c r="J34" s="21"/>
      <c r="K34" s="21"/>
      <c r="L34" s="21"/>
      <c r="M34" s="21"/>
    </row>
    <row r="35" spans="1:13" s="1" customFormat="1" ht="15.75" customHeight="1" x14ac:dyDescent="0.25">
      <c r="A35" s="14" t="s">
        <v>19</v>
      </c>
      <c r="B35" s="13">
        <v>45.25</v>
      </c>
      <c r="C35" s="13">
        <v>45.25</v>
      </c>
      <c r="D35" s="5">
        <f t="shared" ref="D35:D45" si="0">C35-B35</f>
        <v>0</v>
      </c>
      <c r="E35" s="13">
        <f>B35</f>
        <v>45.25</v>
      </c>
      <c r="F35" s="13">
        <f>C35</f>
        <v>45.25</v>
      </c>
      <c r="G35" s="13">
        <f>F35-E35</f>
        <v>0</v>
      </c>
      <c r="H35" s="13"/>
      <c r="I35" s="13"/>
      <c r="J35" s="13">
        <v>39</v>
      </c>
      <c r="K35" s="13">
        <v>33.1</v>
      </c>
      <c r="L35" s="7"/>
      <c r="M35" s="21"/>
    </row>
    <row r="36" spans="1:13" s="1" customFormat="1" ht="15.75" customHeight="1" x14ac:dyDescent="0.25">
      <c r="A36" s="14" t="s">
        <v>20</v>
      </c>
      <c r="B36" s="13">
        <v>5</v>
      </c>
      <c r="C36" s="13">
        <v>5</v>
      </c>
      <c r="D36" s="5">
        <f t="shared" si="0"/>
        <v>0</v>
      </c>
      <c r="E36" s="13">
        <v>5</v>
      </c>
      <c r="F36" s="13">
        <v>5</v>
      </c>
      <c r="G36" s="13">
        <f t="shared" ref="G36:G44" si="1">F36-E36</f>
        <v>0</v>
      </c>
      <c r="H36" s="13"/>
      <c r="I36" s="13"/>
      <c r="J36" s="13">
        <v>5</v>
      </c>
      <c r="K36" s="13">
        <v>5</v>
      </c>
      <c r="L36" s="7"/>
      <c r="M36" s="21"/>
    </row>
    <row r="37" spans="1:13" s="1" customFormat="1" ht="15.75" customHeight="1" x14ac:dyDescent="0.25">
      <c r="A37" s="14" t="s">
        <v>14</v>
      </c>
      <c r="B37" s="13">
        <v>92</v>
      </c>
      <c r="C37" s="13">
        <v>92</v>
      </c>
      <c r="D37" s="5">
        <f t="shared" si="0"/>
        <v>0</v>
      </c>
      <c r="E37" s="13">
        <v>0</v>
      </c>
      <c r="F37" s="13">
        <v>0</v>
      </c>
      <c r="G37" s="13">
        <f t="shared" si="1"/>
        <v>0</v>
      </c>
      <c r="H37" s="13"/>
      <c r="I37" s="13"/>
      <c r="J37" s="13">
        <v>84.5</v>
      </c>
      <c r="K37" s="15">
        <v>92</v>
      </c>
      <c r="L37" s="7"/>
      <c r="M37" s="21"/>
    </row>
    <row r="38" spans="1:13" s="1" customFormat="1" ht="15.75" customHeight="1" x14ac:dyDescent="0.25">
      <c r="A38" s="14" t="s">
        <v>15</v>
      </c>
      <c r="B38" s="13">
        <v>379.28</v>
      </c>
      <c r="C38" s="13">
        <v>379.28</v>
      </c>
      <c r="D38" s="5">
        <f t="shared" si="0"/>
        <v>0</v>
      </c>
      <c r="E38" s="13">
        <v>0</v>
      </c>
      <c r="F38" s="13">
        <v>0</v>
      </c>
      <c r="G38" s="13">
        <f t="shared" si="1"/>
        <v>0</v>
      </c>
      <c r="H38" s="13"/>
      <c r="I38" s="13"/>
      <c r="J38" s="13">
        <v>285.8</v>
      </c>
      <c r="K38" s="15">
        <v>326.02</v>
      </c>
      <c r="L38" s="7"/>
      <c r="M38" s="21"/>
    </row>
    <row r="39" spans="1:13" s="1" customFormat="1" ht="15.75" customHeight="1" x14ac:dyDescent="0.25">
      <c r="A39" s="14" t="s">
        <v>16</v>
      </c>
      <c r="B39" s="13">
        <v>39.47</v>
      </c>
      <c r="C39" s="13">
        <v>39.47</v>
      </c>
      <c r="D39" s="5">
        <f t="shared" si="0"/>
        <v>0</v>
      </c>
      <c r="E39" s="13">
        <f t="shared" ref="E39:F44" si="2">B39</f>
        <v>39.47</v>
      </c>
      <c r="F39" s="13">
        <f t="shared" si="2"/>
        <v>39.47</v>
      </c>
      <c r="G39" s="13">
        <f t="shared" si="1"/>
        <v>0</v>
      </c>
      <c r="H39" s="13"/>
      <c r="I39" s="13"/>
      <c r="J39" s="13">
        <v>24.5</v>
      </c>
      <c r="K39" s="13">
        <v>39.47</v>
      </c>
      <c r="L39" s="7"/>
      <c r="M39" s="21"/>
    </row>
    <row r="40" spans="1:13" s="1" customFormat="1" ht="15.75" customHeight="1" x14ac:dyDescent="0.25">
      <c r="A40" s="14" t="s">
        <v>21</v>
      </c>
      <c r="B40" s="13">
        <v>0</v>
      </c>
      <c r="C40" s="13">
        <v>0</v>
      </c>
      <c r="D40" s="5">
        <f t="shared" si="0"/>
        <v>0</v>
      </c>
      <c r="E40" s="13">
        <f t="shared" si="2"/>
        <v>0</v>
      </c>
      <c r="F40" s="13">
        <f t="shared" si="2"/>
        <v>0</v>
      </c>
      <c r="G40" s="13">
        <f t="shared" si="1"/>
        <v>0</v>
      </c>
      <c r="H40" s="13"/>
      <c r="I40" s="13"/>
      <c r="J40" s="13"/>
      <c r="K40" s="13"/>
      <c r="L40" s="7"/>
      <c r="M40" s="21"/>
    </row>
    <row r="41" spans="1:13" s="1" customFormat="1" ht="15.75" customHeight="1" x14ac:dyDescent="0.25">
      <c r="A41" s="14" t="s">
        <v>17</v>
      </c>
      <c r="B41" s="13">
        <v>46.75</v>
      </c>
      <c r="C41" s="13">
        <v>46.75</v>
      </c>
      <c r="D41" s="5">
        <f t="shared" si="0"/>
        <v>0</v>
      </c>
      <c r="E41" s="13">
        <f t="shared" si="2"/>
        <v>46.75</v>
      </c>
      <c r="F41" s="13">
        <f t="shared" si="2"/>
        <v>46.75</v>
      </c>
      <c r="G41" s="13">
        <f t="shared" si="1"/>
        <v>0</v>
      </c>
      <c r="H41" s="13"/>
      <c r="I41" s="13"/>
      <c r="J41" s="13">
        <v>42</v>
      </c>
      <c r="K41" s="13">
        <v>43.1</v>
      </c>
      <c r="L41" s="7"/>
      <c r="M41" s="21"/>
    </row>
    <row r="42" spans="1:13" s="1" customFormat="1" ht="15.75" customHeight="1" x14ac:dyDescent="0.25">
      <c r="A42" s="14" t="s">
        <v>18</v>
      </c>
      <c r="B42" s="13"/>
      <c r="C42" s="13"/>
      <c r="D42" s="5">
        <f t="shared" si="0"/>
        <v>0</v>
      </c>
      <c r="E42" s="13">
        <f t="shared" si="2"/>
        <v>0</v>
      </c>
      <c r="F42" s="13">
        <f t="shared" si="2"/>
        <v>0</v>
      </c>
      <c r="G42" s="13">
        <f t="shared" si="1"/>
        <v>0</v>
      </c>
      <c r="H42" s="13"/>
      <c r="I42" s="13"/>
      <c r="J42" s="13">
        <v>0</v>
      </c>
      <c r="K42" s="13"/>
      <c r="L42" s="7"/>
      <c r="M42" s="21"/>
    </row>
    <row r="43" spans="1:13" s="1" customFormat="1" ht="15.75" customHeight="1" x14ac:dyDescent="0.25">
      <c r="A43" s="14"/>
      <c r="B43" s="13"/>
      <c r="C43" s="13"/>
      <c r="D43" s="5">
        <f t="shared" si="0"/>
        <v>0</v>
      </c>
      <c r="E43" s="13">
        <f t="shared" si="2"/>
        <v>0</v>
      </c>
      <c r="F43" s="13">
        <f t="shared" si="2"/>
        <v>0</v>
      </c>
      <c r="G43" s="13">
        <f t="shared" si="1"/>
        <v>0</v>
      </c>
      <c r="H43" s="13"/>
      <c r="I43" s="13"/>
      <c r="J43" s="13"/>
      <c r="K43" s="13"/>
      <c r="L43" s="7"/>
      <c r="M43" s="21"/>
    </row>
    <row r="44" spans="1:13" s="1" customFormat="1" ht="15.75" customHeight="1" x14ac:dyDescent="0.25">
      <c r="A44" s="14"/>
      <c r="B44" s="13"/>
      <c r="C44" s="13"/>
      <c r="D44" s="5">
        <f t="shared" si="0"/>
        <v>0</v>
      </c>
      <c r="E44" s="13">
        <f t="shared" si="2"/>
        <v>0</v>
      </c>
      <c r="F44" s="13">
        <f t="shared" si="2"/>
        <v>0</v>
      </c>
      <c r="G44" s="13">
        <f t="shared" si="1"/>
        <v>0</v>
      </c>
      <c r="H44" s="13"/>
      <c r="I44" s="13"/>
      <c r="J44" s="13"/>
      <c r="K44" s="13"/>
      <c r="L44" s="7"/>
      <c r="M44" s="21"/>
    </row>
    <row r="45" spans="1:13" s="26" customFormat="1" ht="15.75" customHeight="1" x14ac:dyDescent="0.25">
      <c r="A45" s="31" t="s">
        <v>22</v>
      </c>
      <c r="B45" s="31">
        <f>SUM(B35:B42)</f>
        <v>607.75</v>
      </c>
      <c r="C45" s="31">
        <f>SUM(C35:C42)</f>
        <v>607.75</v>
      </c>
      <c r="D45" s="32">
        <f t="shared" si="0"/>
        <v>0</v>
      </c>
      <c r="E45" s="31">
        <f>SUM(E35:E42)</f>
        <v>136.47</v>
      </c>
      <c r="F45" s="31">
        <f>SUM(F35:F42)</f>
        <v>136.47</v>
      </c>
      <c r="G45" s="31">
        <f>F45-E45</f>
        <v>0</v>
      </c>
      <c r="H45" s="31"/>
      <c r="I45" s="31"/>
      <c r="J45" s="31">
        <f>SUM(J35:J42)</f>
        <v>480.8</v>
      </c>
      <c r="K45" s="31">
        <f>SUM(K35:K42)</f>
        <v>538.69000000000005</v>
      </c>
      <c r="L45" s="27"/>
      <c r="M45" s="33"/>
    </row>
    <row r="46" spans="1:13" ht="15.75" x14ac:dyDescent="0.25">
      <c r="A46" s="7"/>
      <c r="B46" s="7"/>
      <c r="C46" s="24"/>
      <c r="D46" s="25"/>
      <c r="E46" s="25"/>
      <c r="F46" s="7"/>
      <c r="G46" s="7"/>
      <c r="H46" s="7"/>
      <c r="I46" s="7"/>
      <c r="J46" s="7"/>
      <c r="K46" s="7"/>
      <c r="L46" s="7"/>
      <c r="M46" s="21"/>
    </row>
    <row r="47" spans="1:13" x14ac:dyDescent="0.25">
      <c r="A47" s="21"/>
      <c r="B47" s="21"/>
      <c r="C47" s="22"/>
      <c r="D47" s="23"/>
      <c r="E47" s="23"/>
      <c r="F47" s="21"/>
      <c r="G47" s="21"/>
      <c r="H47" s="21"/>
      <c r="I47" s="21"/>
      <c r="J47" s="21"/>
      <c r="K47" s="21"/>
      <c r="L47" s="21"/>
      <c r="M47" s="21"/>
    </row>
  </sheetData>
  <mergeCells count="16">
    <mergeCell ref="A2:A5"/>
    <mergeCell ref="B2:B4"/>
    <mergeCell ref="B8:B9"/>
    <mergeCell ref="A8:A14"/>
    <mergeCell ref="A15:A18"/>
    <mergeCell ref="B15:B16"/>
    <mergeCell ref="B17:B18"/>
    <mergeCell ref="A29:A32"/>
    <mergeCell ref="B29:K29"/>
    <mergeCell ref="B30:D30"/>
    <mergeCell ref="E30:K30"/>
    <mergeCell ref="B31:B32"/>
    <mergeCell ref="C31:C32"/>
    <mergeCell ref="D31:D32"/>
    <mergeCell ref="E31:I31"/>
    <mergeCell ref="J31:K31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Для соглашения</vt:lpstr>
      <vt:lpstr>На сайт</vt:lpstr>
      <vt:lpstr>Разработочная таблица</vt:lpstr>
      <vt:lpstr>'На сайт'!Область_печати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Лисова</dc:creator>
  <cp:lastModifiedBy>Валентина Димитриева</cp:lastModifiedBy>
  <cp:lastPrinted>2023-10-19T05:25:24Z</cp:lastPrinted>
  <dcterms:created xsi:type="dcterms:W3CDTF">2023-05-03T05:18:25Z</dcterms:created>
  <dcterms:modified xsi:type="dcterms:W3CDTF">2024-01-12T12:53:26Z</dcterms:modified>
</cp:coreProperties>
</file>