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240" yWindow="75" windowWidth="15120" windowHeight="7335" firstSheet="1" activeTab="1"/>
  </bookViews>
  <sheets>
    <sheet name="Для соглашения" sheetId="1" state="hidden" r:id="rId1"/>
    <sheet name="На сайт" sheetId="2" r:id="rId2"/>
    <sheet name="Разработочная таблица" sheetId="3" state="hidden" r:id="rId3"/>
  </sheets>
  <definedNames>
    <definedName name="_xlnm.Print_Area" localSheetId="1">'На сайт'!$A$1:$D$27</definedName>
  </definedNames>
  <calcPr calcId="152511"/>
</workbook>
</file>

<file path=xl/calcChain.xml><?xml version="1.0" encoding="utf-8"?>
<calcChain xmlns="http://schemas.openxmlformats.org/spreadsheetml/2006/main">
  <c r="M9" i="1" l="1"/>
  <c r="J9" i="1"/>
  <c r="G9" i="1"/>
  <c r="J3" i="3"/>
  <c r="I3" i="3"/>
  <c r="H3" i="3"/>
  <c r="G3" i="3"/>
  <c r="C9" i="1"/>
  <c r="X9" i="1"/>
  <c r="Q9" i="1"/>
  <c r="N9" i="1"/>
  <c r="K9" i="1"/>
  <c r="H9" i="1"/>
  <c r="D9" i="1"/>
  <c r="E9" i="1" s="1"/>
  <c r="E24" i="3"/>
  <c r="D25" i="3"/>
  <c r="D24" i="3"/>
  <c r="H48" i="3" l="1"/>
  <c r="I48" i="3"/>
  <c r="J48" i="3"/>
  <c r="K48" i="3"/>
  <c r="C48" i="3"/>
  <c r="B48" i="3"/>
  <c r="B7" i="2" l="1"/>
  <c r="E9" i="3"/>
  <c r="C22" i="2"/>
  <c r="E20" i="3" l="1"/>
  <c r="D4" i="2" l="1"/>
  <c r="B9" i="2" l="1"/>
  <c r="E13" i="3"/>
  <c r="E27" i="3"/>
  <c r="D9" i="3"/>
  <c r="K47" i="3"/>
  <c r="J47" i="3"/>
  <c r="C47" i="3"/>
  <c r="B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G40" i="3"/>
  <c r="D40" i="3"/>
  <c r="G39" i="3"/>
  <c r="D39" i="3"/>
  <c r="G38" i="3"/>
  <c r="D38" i="3"/>
  <c r="F37" i="3"/>
  <c r="E37" i="3"/>
  <c r="D37" i="3"/>
  <c r="M37" i="3" l="1"/>
  <c r="E48" i="3"/>
  <c r="D22" i="3"/>
  <c r="D28" i="3"/>
  <c r="F48" i="3"/>
  <c r="N37" i="3"/>
  <c r="G41" i="3"/>
  <c r="G45" i="3"/>
  <c r="D47" i="3"/>
  <c r="G46" i="3"/>
  <c r="E47" i="3"/>
  <c r="G43" i="3"/>
  <c r="G44" i="3"/>
  <c r="F47" i="3"/>
  <c r="G42" i="3"/>
  <c r="G37" i="3"/>
  <c r="G48" i="3" l="1"/>
  <c r="G47" i="3"/>
  <c r="E28" i="3"/>
  <c r="D27" i="3"/>
  <c r="E25" i="3"/>
  <c r="D26" i="3" l="1"/>
  <c r="E26" i="3"/>
  <c r="B15" i="2"/>
  <c r="B14" i="2"/>
  <c r="B13" i="2"/>
  <c r="B12" i="2"/>
  <c r="B11" i="2"/>
  <c r="B10" i="2"/>
  <c r="E22" i="3"/>
  <c r="B4" i="2" l="1"/>
  <c r="C4" i="2"/>
</calcChain>
</file>

<file path=xl/sharedStrings.xml><?xml version="1.0" encoding="utf-8"?>
<sst xmlns="http://schemas.openxmlformats.org/spreadsheetml/2006/main" count="130" uniqueCount="88">
  <si>
    <t>Наименование муниципального образования</t>
  </si>
  <si>
    <t>Штатная численность, ед.</t>
  </si>
  <si>
    <t>Фактическая численность, ед.</t>
  </si>
  <si>
    <t>На начало года</t>
  </si>
  <si>
    <t>На отчетную дату</t>
  </si>
  <si>
    <t>рост/ сокращение</t>
  </si>
  <si>
    <t>основание для роста численности работников муниципальных учреждений</t>
  </si>
  <si>
    <t>реквизиты письма Минфина ЧР о согласовании (несогласовании)</t>
  </si>
  <si>
    <t>Штатная численность, ед</t>
  </si>
  <si>
    <t>из них, содержащиеся за счет средств местного бюджета</t>
  </si>
  <si>
    <t>4=гр.3-гр.2</t>
  </si>
  <si>
    <t>7=гр.6-гр.5</t>
  </si>
  <si>
    <t>Численность работников муниципальных учреждений муниципального округа, всего</t>
  </si>
  <si>
    <t>0701</t>
  </si>
  <si>
    <t>0702</t>
  </si>
  <si>
    <t>0703</t>
  </si>
  <si>
    <t>0801</t>
  </si>
  <si>
    <t>0804</t>
  </si>
  <si>
    <t>0113</t>
  </si>
  <si>
    <t>0309</t>
  </si>
  <si>
    <t>0709</t>
  </si>
  <si>
    <t>итого</t>
  </si>
  <si>
    <t>Фактическая численность (ед.)</t>
  </si>
  <si>
    <t xml:space="preserve"> План ФОТ        (тыс. руб.)</t>
  </si>
  <si>
    <t>Факт ФОТ          (тыс. руб.)</t>
  </si>
  <si>
    <t>Красноармейский муниципальный округ Чувашской Республики</t>
  </si>
  <si>
    <t>в т.ч.</t>
  </si>
  <si>
    <r>
      <t xml:space="preserve">Администрация Красноармейского муниципального округа ЧР </t>
    </r>
    <r>
      <rPr>
        <b/>
        <sz val="12"/>
        <color theme="1"/>
        <rFont val="Times New Roman"/>
        <family val="1"/>
        <charset val="204"/>
      </rPr>
      <t>(ОМСУ</t>
    </r>
    <r>
      <rPr>
        <sz val="12"/>
        <color theme="1"/>
        <rFont val="Times New Roman"/>
        <family val="1"/>
        <charset val="204"/>
      </rPr>
      <t>)</t>
    </r>
  </si>
  <si>
    <r>
      <t>Администрация Красноармейского муниципального округа ЧР (</t>
    </r>
    <r>
      <rPr>
        <b/>
        <sz val="12"/>
        <color theme="1"/>
        <rFont val="Times New Roman"/>
        <family val="1"/>
        <charset val="204"/>
      </rPr>
      <t>МБУ "ЦЕНТР ФИНАНСОВОГО И ХОЗЯЙСТВЕННОГО ОБЕСПЕЧЕНИЯ" КРАСНОАРМЕЙСКОГО МУНИЦИПАЛЬНОГО ОКРУГА ЧУВАШСКОЙ РЕСПУБЛИКИ</t>
    </r>
    <r>
      <rPr>
        <sz val="12"/>
        <color theme="1"/>
        <rFont val="Times New Roman"/>
        <family val="1"/>
        <charset val="204"/>
      </rPr>
      <t>)</t>
    </r>
  </si>
  <si>
    <r>
      <t xml:space="preserve">Отдел образования </t>
    </r>
    <r>
      <rPr>
        <b/>
        <sz val="12"/>
        <color theme="1"/>
        <rFont val="Times New Roman"/>
        <family val="1"/>
        <charset val="204"/>
      </rPr>
      <t>(ОМСУ)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</si>
  <si>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прочий персонал</t>
    </r>
    <r>
      <rPr>
        <sz val="12"/>
        <color theme="1"/>
        <rFont val="Times New Roman"/>
        <family val="1"/>
        <charset val="204"/>
      </rPr>
      <t>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</si>
  <si>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школы</t>
    </r>
    <r>
      <rPr>
        <sz val="12"/>
        <color theme="1"/>
        <rFont val="Times New Roman"/>
        <family val="1"/>
        <charset val="204"/>
      </rPr>
      <t>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</si>
  <si>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садики</t>
    </r>
    <r>
      <rPr>
        <sz val="12"/>
        <color theme="1"/>
        <rFont val="Times New Roman"/>
        <family val="1"/>
        <charset val="204"/>
      </rPr>
      <t>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</si>
  <si>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доп.образов</t>
    </r>
    <r>
      <rPr>
        <sz val="12"/>
        <color theme="1"/>
        <rFont val="Times New Roman"/>
        <family val="1"/>
        <charset val="204"/>
      </rPr>
      <t>)</t>
    </r>
  </si>
  <si>
    <r>
      <t xml:space="preserve">Отдел культуры, социального развития и архивного дела </t>
    </r>
    <r>
      <rPr>
        <b/>
        <sz val="12"/>
        <color theme="1"/>
        <rFont val="Times New Roman"/>
        <family val="1"/>
        <charset val="204"/>
      </rPr>
      <t>(ОМСУ)</t>
    </r>
  </si>
  <si>
    <r>
      <t xml:space="preserve">Отдел культуры, социального развития и архивного дела </t>
    </r>
    <r>
      <rPr>
        <b/>
        <sz val="12"/>
        <color theme="1"/>
        <rFont val="Times New Roman"/>
        <family val="1"/>
        <charset val="204"/>
      </rPr>
      <t>(прочий персонал)</t>
    </r>
  </si>
  <si>
    <r>
      <t>Отдел культуры, социального развития и архивного дела (</t>
    </r>
    <r>
      <rPr>
        <b/>
        <sz val="12"/>
        <color theme="1"/>
        <rFont val="Times New Roman"/>
        <family val="1"/>
        <charset val="204"/>
      </rPr>
      <t>МБУК "ЦЕНТР РАЗВИТИЯ КУЛЬТУРЫ" КРАСНОАРМЕЙСКОГО МУНИЦИПАЛЬНОГО ОКРУГА</t>
    </r>
    <r>
      <rPr>
        <sz val="12"/>
        <color theme="1"/>
        <rFont val="Times New Roman"/>
        <family val="1"/>
        <charset val="204"/>
      </rPr>
      <t>)</t>
    </r>
  </si>
  <si>
    <t>Администрация</t>
  </si>
  <si>
    <t>МС</t>
  </si>
  <si>
    <t>ОСР</t>
  </si>
  <si>
    <t>ЦРК</t>
  </si>
  <si>
    <t>0104</t>
  </si>
  <si>
    <t>0304</t>
  </si>
  <si>
    <t>НМС</t>
  </si>
  <si>
    <t>0203</t>
  </si>
  <si>
    <t>0104 КДН</t>
  </si>
  <si>
    <t>ОО</t>
  </si>
  <si>
    <t>0104 опека</t>
  </si>
  <si>
    <t>1006</t>
  </si>
  <si>
    <t>ФО</t>
  </si>
  <si>
    <t>0106</t>
  </si>
  <si>
    <t>План</t>
  </si>
  <si>
    <t>0408</t>
  </si>
  <si>
    <t>Красноармейский финансовый отдел</t>
  </si>
  <si>
    <t>БУ все РБ+МБ</t>
  </si>
  <si>
    <t>в т.ч.МБ</t>
  </si>
  <si>
    <t>ЦФ и  ХО (0113+0309)</t>
  </si>
  <si>
    <t>Всего ( МС+НМС+БУ)</t>
  </si>
  <si>
    <t>0104 ОПЕКА</t>
  </si>
  <si>
    <t>Приложение 2</t>
  </si>
  <si>
    <t>Анализ штатной численности работников местного самоуправления и работников муниципальных учреждений, содержащихся за счет средств местного бюджета и повышения оплаты труда работников местного самоуправления</t>
  </si>
  <si>
    <t>№</t>
  </si>
  <si>
    <t>Штатная численность работников органов местного самоуправления, содержащихся  за счет средств местного бюджета, ед.</t>
  </si>
  <si>
    <t>из них:</t>
  </si>
  <si>
    <t>Штатная численность работников, осуществляющих государственные полномочия</t>
  </si>
  <si>
    <t>Численность работников муниципальных учреждений, содержащихся  за счет средств местного бюджета, ед.**</t>
  </si>
  <si>
    <t>Расходы на оплату труда с начислениями работников органов местного самоуправления муниципальных образований, предусмотренных в местном бюджете на 2024 год (финансируемые за счет средств местного бюджета), рублей</t>
  </si>
  <si>
    <t>муниципальные служащие, ед.</t>
  </si>
  <si>
    <t>работников, не относящихся к муниципальным служащим</t>
  </si>
  <si>
    <r>
      <t>рост/ сокращение</t>
    </r>
    <r>
      <rPr>
        <b/>
        <sz val="11"/>
        <color theme="1"/>
        <rFont val="Times New Roman"/>
        <family val="1"/>
        <charset val="204"/>
      </rPr>
      <t>*</t>
    </r>
  </si>
  <si>
    <t>первоначальный план</t>
  </si>
  <si>
    <t>уточненный план</t>
  </si>
  <si>
    <t xml:space="preserve">Отклонение </t>
  </si>
  <si>
    <t>исполнено на отчетную дату</t>
  </si>
  <si>
    <t>4=3-2</t>
  </si>
  <si>
    <t>7=6-5</t>
  </si>
  <si>
    <t>10=9-8</t>
  </si>
  <si>
    <t>13=12-11</t>
  </si>
  <si>
    <t>16=15-14</t>
  </si>
  <si>
    <t>23=22-21</t>
  </si>
  <si>
    <t>в том числе расшифровать наименования структурных подразделений администрации и наименования муниципальных учреждений, в которых отмечен рост (снижение):</t>
  </si>
  <si>
    <t>…</t>
  </si>
  <si>
    <t>* в случае роста указываем основание для роста (письмо Минфина с согласованием)</t>
  </si>
  <si>
    <t>** указываем только работников муниципальных учреждений, содержащихся за счет средств местного бюджета</t>
  </si>
  <si>
    <t>ПЕР ПОЛН</t>
  </si>
  <si>
    <t>МУН.С</t>
  </si>
  <si>
    <t>Факт на 01.10.2024</t>
  </si>
  <si>
    <t xml:space="preserve">Сведения о численности муниципальных служащих органов местного самоуправления, работников муниципальных учреждений  и фактических затрат на их денежное содержание  бюджета Красноармейского муниципального округа Чувашской Республики на 01.10.2024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</si>
</sst>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color rgb="FF000000"/>
      <name val="Arial Cy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D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" fontId="4" fillId="2" borderId="6">
      <alignment horizontal="right" vertical="top" shrinkToFit="1"/>
    </xf>
    <xf numFmtId="4" fontId="12" fillId="6" borderId="10">
      <alignment horizontal="right" vertical="top" shrinkToFit="1"/>
    </xf>
  </cellStyleXfs>
  <cellXfs count="96"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5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49" fontId="2" fillId="3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/>
    <xf numFmtId="49" fontId="8" fillId="0" borderId="0" xfId="0" applyNumberFormat="1" applyFont="1"/>
    <xf numFmtId="0" fontId="8" fillId="0" borderId="0" xfId="0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/>
    <xf numFmtId="0" fontId="5" fillId="0" borderId="1" xfId="0" applyFont="1" applyBorder="1"/>
    <xf numFmtId="4" fontId="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49" fontId="9" fillId="0" borderId="0" xfId="0" applyNumberFormat="1" applyFont="1"/>
    <xf numFmtId="0" fontId="1" fillId="0" borderId="0" xfId="0" applyFont="1"/>
    <xf numFmtId="0" fontId="2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/>
    <xf numFmtId="0" fontId="2" fillId="0" borderId="1" xfId="0" applyFont="1" applyFill="1" applyBorder="1"/>
    <xf numFmtId="0" fontId="2" fillId="0" borderId="0" xfId="0" applyFont="1" applyFill="1"/>
    <xf numFmtId="4" fontId="5" fillId="0" borderId="1" xfId="0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/>
    <xf numFmtId="0" fontId="2" fillId="0" borderId="1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13" fillId="0" borderId="0" xfId="0" applyFont="1"/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7" borderId="0" xfId="0" applyFill="1"/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wrapText="1"/>
    </xf>
    <xf numFmtId="0" fontId="2" fillId="8" borderId="1" xfId="0" applyFont="1" applyFill="1" applyBorder="1"/>
    <xf numFmtId="4" fontId="2" fillId="8" borderId="1" xfId="0" applyNumberFormat="1" applyFont="1" applyFill="1" applyBorder="1"/>
  </cellXfs>
  <cellStyles count="3">
    <cellStyle name="st90" xfId="2"/>
    <cellStyle name="xl4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"/>
  <sheetViews>
    <sheetView workbookViewId="0">
      <selection activeCell="M10" sqref="M10"/>
    </sheetView>
  </sheetViews>
  <sheetFormatPr defaultRowHeight="15" x14ac:dyDescent="0.25"/>
  <cols>
    <col min="1" max="1" width="9.140625" style="1"/>
    <col min="2" max="2" width="27.140625" style="1" customWidth="1"/>
    <col min="3" max="3" width="14.85546875" style="1" customWidth="1"/>
    <col min="4" max="4" width="15.5703125" style="1" customWidth="1"/>
    <col min="5" max="5" width="13.42578125" style="1" customWidth="1"/>
    <col min="6" max="6" width="14.7109375" style="1" customWidth="1"/>
    <col min="7" max="7" width="15.5703125" style="1" customWidth="1"/>
    <col min="8" max="8" width="13" style="1" customWidth="1"/>
    <col min="9" max="9" width="17.140625" style="1" customWidth="1"/>
    <col min="10" max="10" width="15.5703125" style="1" customWidth="1"/>
    <col min="11" max="11" width="13" style="1" customWidth="1"/>
    <col min="12" max="12" width="15.42578125" style="1" customWidth="1"/>
    <col min="13" max="13" width="15.28515625" style="1" customWidth="1"/>
    <col min="14" max="14" width="15.42578125" style="1" customWidth="1"/>
    <col min="15" max="15" width="16" style="1" customWidth="1"/>
    <col min="16" max="16" width="16.5703125" style="1" customWidth="1"/>
    <col min="17" max="17" width="14.140625" style="1" customWidth="1"/>
    <col min="18" max="18" width="21" style="1" customWidth="1"/>
    <col min="19" max="19" width="14.85546875" style="1" customWidth="1"/>
    <col min="20" max="20" width="13.42578125" style="1" customWidth="1"/>
    <col min="21" max="21" width="14.85546875" style="1" customWidth="1"/>
    <col min="22" max="22" width="15.140625" style="1" customWidth="1"/>
    <col min="23" max="23" width="15.85546875" style="1" customWidth="1"/>
    <col min="24" max="24" width="15.140625" style="1" customWidth="1"/>
    <col min="25" max="25" width="14.28515625" style="1" customWidth="1"/>
    <col min="26" max="16384" width="9.140625" style="1"/>
  </cols>
  <sheetData>
    <row r="1" spans="1:25" x14ac:dyDescent="0.25">
      <c r="M1" s="55" t="s">
        <v>59</v>
      </c>
      <c r="N1" s="55"/>
      <c r="R1" s="3"/>
      <c r="S1" s="3"/>
      <c r="T1" s="3"/>
      <c r="U1" s="3"/>
      <c r="X1" s="55"/>
      <c r="Y1" s="55"/>
    </row>
    <row r="3" spans="1:25" ht="33.75" customHeight="1" x14ac:dyDescent="0.25">
      <c r="C3" s="56" t="s">
        <v>60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5" ht="16.5" x14ac:dyDescent="0.25">
      <c r="B4" s="4"/>
      <c r="C4" s="43"/>
      <c r="D4" s="43"/>
      <c r="E4" s="4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3"/>
      <c r="W4" s="43"/>
      <c r="X4" s="43"/>
      <c r="Y4" s="43"/>
    </row>
    <row r="5" spans="1:25" ht="22.5" customHeight="1" x14ac:dyDescent="0.25">
      <c r="A5" s="57" t="s">
        <v>61</v>
      </c>
      <c r="B5" s="58" t="s">
        <v>0</v>
      </c>
      <c r="C5" s="59" t="s">
        <v>62</v>
      </c>
      <c r="D5" s="60"/>
      <c r="E5" s="61"/>
      <c r="F5" s="65" t="s">
        <v>63</v>
      </c>
      <c r="G5" s="66"/>
      <c r="H5" s="66"/>
      <c r="I5" s="66"/>
      <c r="J5" s="66"/>
      <c r="K5" s="67"/>
      <c r="L5" s="68" t="s">
        <v>64</v>
      </c>
      <c r="M5" s="68"/>
      <c r="N5" s="68"/>
      <c r="O5" s="68" t="s">
        <v>65</v>
      </c>
      <c r="P5" s="68"/>
      <c r="Q5" s="68"/>
      <c r="R5" s="68"/>
      <c r="S5" s="68"/>
      <c r="T5" s="68"/>
      <c r="U5" s="68"/>
      <c r="V5" s="59" t="s">
        <v>66</v>
      </c>
      <c r="W5" s="60"/>
      <c r="X5" s="60"/>
      <c r="Y5" s="61"/>
    </row>
    <row r="6" spans="1:25" ht="49.5" customHeight="1" x14ac:dyDescent="0.25">
      <c r="A6" s="57"/>
      <c r="B6" s="58"/>
      <c r="C6" s="62"/>
      <c r="D6" s="63"/>
      <c r="E6" s="64"/>
      <c r="F6" s="68" t="s">
        <v>67</v>
      </c>
      <c r="G6" s="68"/>
      <c r="H6" s="68"/>
      <c r="I6" s="68" t="s">
        <v>68</v>
      </c>
      <c r="J6" s="68"/>
      <c r="K6" s="68"/>
      <c r="L6" s="68"/>
      <c r="M6" s="68"/>
      <c r="N6" s="68"/>
      <c r="O6" s="69" t="s">
        <v>1</v>
      </c>
      <c r="P6" s="70"/>
      <c r="Q6" s="70"/>
      <c r="R6" s="70"/>
      <c r="S6" s="71"/>
      <c r="T6" s="68" t="s">
        <v>2</v>
      </c>
      <c r="U6" s="68"/>
      <c r="V6" s="62"/>
      <c r="W6" s="63"/>
      <c r="X6" s="63"/>
      <c r="Y6" s="64"/>
    </row>
    <row r="7" spans="1:25" ht="90" x14ac:dyDescent="0.25">
      <c r="A7" s="57"/>
      <c r="B7" s="58"/>
      <c r="C7" s="41" t="s">
        <v>3</v>
      </c>
      <c r="D7" s="41" t="s">
        <v>4</v>
      </c>
      <c r="E7" s="41" t="s">
        <v>69</v>
      </c>
      <c r="F7" s="41" t="s">
        <v>3</v>
      </c>
      <c r="G7" s="41" t="s">
        <v>4</v>
      </c>
      <c r="H7" s="41" t="s">
        <v>5</v>
      </c>
      <c r="I7" s="41" t="s">
        <v>3</v>
      </c>
      <c r="J7" s="41" t="s">
        <v>4</v>
      </c>
      <c r="K7" s="41" t="s">
        <v>5</v>
      </c>
      <c r="L7" s="41" t="s">
        <v>3</v>
      </c>
      <c r="M7" s="41" t="s">
        <v>4</v>
      </c>
      <c r="N7" s="41" t="s">
        <v>5</v>
      </c>
      <c r="O7" s="41" t="s">
        <v>3</v>
      </c>
      <c r="P7" s="41" t="s">
        <v>4</v>
      </c>
      <c r="Q7" s="41" t="s">
        <v>5</v>
      </c>
      <c r="R7" s="41" t="s">
        <v>6</v>
      </c>
      <c r="S7" s="41" t="s">
        <v>7</v>
      </c>
      <c r="T7" s="41" t="s">
        <v>3</v>
      </c>
      <c r="U7" s="41" t="s">
        <v>4</v>
      </c>
      <c r="V7" s="41" t="s">
        <v>70</v>
      </c>
      <c r="W7" s="41" t="s">
        <v>71</v>
      </c>
      <c r="X7" s="41" t="s">
        <v>72</v>
      </c>
      <c r="Y7" s="41" t="s">
        <v>73</v>
      </c>
    </row>
    <row r="8" spans="1:25" s="47" customFormat="1" ht="21" customHeight="1" x14ac:dyDescent="0.2">
      <c r="A8" s="42">
        <v>1</v>
      </c>
      <c r="B8" s="42">
        <v>1</v>
      </c>
      <c r="C8" s="42">
        <v>2</v>
      </c>
      <c r="D8" s="42">
        <v>3</v>
      </c>
      <c r="E8" s="42" t="s">
        <v>74</v>
      </c>
      <c r="F8" s="42">
        <v>5</v>
      </c>
      <c r="G8" s="42">
        <v>6</v>
      </c>
      <c r="H8" s="42" t="s">
        <v>75</v>
      </c>
      <c r="I8" s="42">
        <v>8</v>
      </c>
      <c r="J8" s="42">
        <v>9</v>
      </c>
      <c r="K8" s="42" t="s">
        <v>76</v>
      </c>
      <c r="L8" s="42">
        <v>11</v>
      </c>
      <c r="M8" s="42">
        <v>12</v>
      </c>
      <c r="N8" s="42" t="s">
        <v>77</v>
      </c>
      <c r="O8" s="42">
        <v>14</v>
      </c>
      <c r="P8" s="42">
        <v>15</v>
      </c>
      <c r="Q8" s="42" t="s">
        <v>78</v>
      </c>
      <c r="R8" s="42">
        <v>17</v>
      </c>
      <c r="S8" s="42">
        <v>18</v>
      </c>
      <c r="T8" s="42">
        <v>19</v>
      </c>
      <c r="U8" s="42">
        <v>20</v>
      </c>
      <c r="V8" s="42">
        <v>21</v>
      </c>
      <c r="W8" s="42">
        <v>22</v>
      </c>
      <c r="X8" s="42" t="s">
        <v>79</v>
      </c>
      <c r="Y8" s="42">
        <v>24</v>
      </c>
    </row>
    <row r="9" spans="1:25" ht="27.75" customHeight="1" x14ac:dyDescent="0.25">
      <c r="A9" s="42">
        <v>1</v>
      </c>
      <c r="B9" s="2"/>
      <c r="C9" s="48">
        <f>F9+I9+M9</f>
        <v>97.7</v>
      </c>
      <c r="D9" s="48">
        <f>G9+J9+M9</f>
        <v>97.7</v>
      </c>
      <c r="E9" s="48">
        <f>D9-C9</f>
        <v>0</v>
      </c>
      <c r="F9" s="48">
        <v>74</v>
      </c>
      <c r="G9" s="48">
        <f>'Разработочная таблица'!G3</f>
        <v>78</v>
      </c>
      <c r="H9" s="48">
        <f>G9-F9</f>
        <v>4</v>
      </c>
      <c r="I9" s="48">
        <v>14.5</v>
      </c>
      <c r="J9" s="48">
        <f>'Разработочная таблица'!I3</f>
        <v>10.5</v>
      </c>
      <c r="K9" s="48">
        <f>J9-I9</f>
        <v>-4</v>
      </c>
      <c r="L9" s="48">
        <v>9.1999999999999993</v>
      </c>
      <c r="M9" s="48">
        <f>'Разработочная таблица'!H3</f>
        <v>9.1999999999999993</v>
      </c>
      <c r="N9" s="48">
        <f>M9-L9</f>
        <v>0</v>
      </c>
      <c r="O9" s="48">
        <v>136.5</v>
      </c>
      <c r="P9" s="48">
        <v>136.5</v>
      </c>
      <c r="Q9" s="48">
        <f>P9-O9</f>
        <v>0</v>
      </c>
      <c r="R9" s="48"/>
      <c r="S9" s="48"/>
      <c r="T9" s="48">
        <v>120.6</v>
      </c>
      <c r="U9" s="48">
        <v>120.6</v>
      </c>
      <c r="V9" s="49">
        <v>48534700</v>
      </c>
      <c r="W9" s="49">
        <v>48047700</v>
      </c>
      <c r="X9" s="49">
        <f>W9-V9</f>
        <v>-487000</v>
      </c>
      <c r="Y9" s="49">
        <v>21064614.289999999</v>
      </c>
    </row>
    <row r="10" spans="1:25" ht="105.75" customHeight="1" x14ac:dyDescent="0.25">
      <c r="A10" s="52" t="s">
        <v>80</v>
      </c>
      <c r="B10" s="53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</row>
    <row r="11" spans="1:25" ht="27.75" customHeight="1" x14ac:dyDescent="0.25">
      <c r="A11" s="42">
        <v>1</v>
      </c>
      <c r="B11" s="2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</row>
    <row r="12" spans="1:25" ht="27.75" customHeight="1" x14ac:dyDescent="0.25">
      <c r="A12" s="42">
        <v>2</v>
      </c>
      <c r="B12" s="2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</row>
    <row r="13" spans="1:25" ht="27.75" customHeight="1" x14ac:dyDescent="0.25">
      <c r="A13" s="42">
        <v>3</v>
      </c>
      <c r="B13" s="2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</row>
    <row r="14" spans="1:25" ht="27.75" customHeight="1" x14ac:dyDescent="0.25">
      <c r="A14" s="42" t="s">
        <v>81</v>
      </c>
      <c r="B14" s="2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</row>
    <row r="18" spans="3:13" ht="15.75" x14ac:dyDescent="0.25">
      <c r="C18" s="54" t="s">
        <v>82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</row>
    <row r="19" spans="3:13" ht="15.75" x14ac:dyDescent="0.25">
      <c r="C19" s="54" t="s">
        <v>83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</row>
  </sheetData>
  <mergeCells count="17">
    <mergeCell ref="T6:U6"/>
    <mergeCell ref="A10:B10"/>
    <mergeCell ref="C18:M18"/>
    <mergeCell ref="C19:M19"/>
    <mergeCell ref="M1:N1"/>
    <mergeCell ref="X1:Y1"/>
    <mergeCell ref="C3:N3"/>
    <mergeCell ref="A5:A7"/>
    <mergeCell ref="B5:B7"/>
    <mergeCell ref="C5:E6"/>
    <mergeCell ref="F5:K5"/>
    <mergeCell ref="L5:N6"/>
    <mergeCell ref="O5:U5"/>
    <mergeCell ref="V5:Y6"/>
    <mergeCell ref="F6:H6"/>
    <mergeCell ref="I6:K6"/>
    <mergeCell ref="O6:S6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zoomScaleNormal="100" workbookViewId="0">
      <selection activeCell="A6" sqref="A6:D16"/>
    </sheetView>
  </sheetViews>
  <sheetFormatPr defaultColWidth="8.85546875" defaultRowHeight="15.75" x14ac:dyDescent="0.25"/>
  <cols>
    <col min="1" max="1" width="53.7109375" style="36" customWidth="1"/>
    <col min="2" max="2" width="23.140625" style="36" customWidth="1"/>
    <col min="3" max="3" width="15.5703125" style="36" hidden="1" customWidth="1"/>
    <col min="4" max="4" width="14.5703125" style="36" customWidth="1"/>
    <col min="5" max="5" width="11.7109375" style="36" customWidth="1"/>
    <col min="6" max="6" width="8.85546875" style="36"/>
    <col min="7" max="7" width="11.140625" style="36" customWidth="1"/>
    <col min="8" max="16384" width="8.85546875" style="36"/>
  </cols>
  <sheetData>
    <row r="1" spans="1:5" ht="64.5" customHeight="1" x14ac:dyDescent="0.25">
      <c r="A1" s="72" t="s">
        <v>87</v>
      </c>
      <c r="B1" s="72"/>
      <c r="C1" s="72"/>
      <c r="D1" s="72"/>
    </row>
    <row r="2" spans="1:5" ht="64.5" customHeight="1" x14ac:dyDescent="0.25">
      <c r="A2" s="73"/>
      <c r="B2" s="75"/>
      <c r="C2" s="75"/>
      <c r="D2" s="76"/>
    </row>
    <row r="3" spans="1:5" ht="31.5" x14ac:dyDescent="0.25">
      <c r="A3" s="74"/>
      <c r="B3" s="40" t="s">
        <v>22</v>
      </c>
      <c r="C3" s="40" t="s">
        <v>23</v>
      </c>
      <c r="D3" s="40" t="s">
        <v>24</v>
      </c>
    </row>
    <row r="4" spans="1:5" ht="31.5" x14ac:dyDescent="0.25">
      <c r="A4" s="33" t="s">
        <v>25</v>
      </c>
      <c r="B4" s="34">
        <f>B6+B7+B8+B9+B10+B11+B12+B13+B14+B16+B15</f>
        <v>606.55999999999995</v>
      </c>
      <c r="C4" s="37">
        <f>C6+C7+C8+C9+C10+C11+C12+C13+C14+C16+C15</f>
        <v>221192.5</v>
      </c>
      <c r="D4" s="37">
        <f>D6+D7+D8+D9+D10+D11+D12+D13+D14+D16+D15</f>
        <v>152393.43000000002</v>
      </c>
      <c r="E4" s="39"/>
    </row>
    <row r="5" spans="1:5" x14ac:dyDescent="0.25">
      <c r="A5" s="35" t="s">
        <v>26</v>
      </c>
      <c r="B5" s="35"/>
      <c r="C5" s="38"/>
      <c r="D5" s="38"/>
      <c r="E5" s="39"/>
    </row>
    <row r="6" spans="1:5" ht="31.5" x14ac:dyDescent="0.25">
      <c r="A6" s="93" t="s">
        <v>27</v>
      </c>
      <c r="B6" s="94">
        <v>53</v>
      </c>
      <c r="C6" s="95">
        <v>29775.200000000001</v>
      </c>
      <c r="D6" s="95">
        <v>20260.3</v>
      </c>
      <c r="E6" s="39"/>
    </row>
    <row r="7" spans="1:5" ht="94.5" x14ac:dyDescent="0.25">
      <c r="A7" s="93" t="s">
        <v>28</v>
      </c>
      <c r="B7" s="94">
        <f>'Разработочная таблица'!E9</f>
        <v>38</v>
      </c>
      <c r="C7" s="95">
        <v>13246</v>
      </c>
      <c r="D7" s="95">
        <v>9895</v>
      </c>
      <c r="E7" s="39"/>
    </row>
    <row r="8" spans="1:5" x14ac:dyDescent="0.25">
      <c r="A8" s="93" t="s">
        <v>53</v>
      </c>
      <c r="B8" s="94">
        <v>6</v>
      </c>
      <c r="C8" s="95">
        <v>4279.8</v>
      </c>
      <c r="D8" s="95">
        <v>3193.9</v>
      </c>
      <c r="E8" s="39"/>
    </row>
    <row r="9" spans="1:5" x14ac:dyDescent="0.25">
      <c r="A9" s="94" t="s">
        <v>29</v>
      </c>
      <c r="B9" s="94">
        <f>'Разработочная таблица'!E10+'Разработочная таблица'!E11</f>
        <v>3</v>
      </c>
      <c r="C9" s="95">
        <v>3362.3</v>
      </c>
      <c r="D9" s="95">
        <v>1477.6</v>
      </c>
      <c r="E9" s="39"/>
    </row>
    <row r="10" spans="1:5" x14ac:dyDescent="0.25">
      <c r="A10" s="94" t="s">
        <v>30</v>
      </c>
      <c r="B10" s="94">
        <f>'Разработочная таблица'!E12</f>
        <v>7</v>
      </c>
      <c r="C10" s="95">
        <v>3290.7</v>
      </c>
      <c r="D10" s="95">
        <v>1973.8</v>
      </c>
      <c r="E10" s="39"/>
    </row>
    <row r="11" spans="1:5" x14ac:dyDescent="0.25">
      <c r="A11" s="94" t="s">
        <v>31</v>
      </c>
      <c r="B11" s="94">
        <f>'Разработочная таблица'!K40</f>
        <v>325</v>
      </c>
      <c r="C11" s="95">
        <v>105459.1</v>
      </c>
      <c r="D11" s="95">
        <v>76638.600000000006</v>
      </c>
      <c r="E11" s="39"/>
    </row>
    <row r="12" spans="1:5" x14ac:dyDescent="0.25">
      <c r="A12" s="94" t="s">
        <v>32</v>
      </c>
      <c r="B12" s="94">
        <f>'Разработочная таблица'!K39</f>
        <v>92</v>
      </c>
      <c r="C12" s="95">
        <v>30829.5</v>
      </c>
      <c r="D12" s="95">
        <v>20357.13</v>
      </c>
      <c r="E12" s="39"/>
    </row>
    <row r="13" spans="1:5" x14ac:dyDescent="0.25">
      <c r="A13" s="94" t="s">
        <v>33</v>
      </c>
      <c r="B13" s="94">
        <f>'Разработочная таблица'!E15</f>
        <v>37.06</v>
      </c>
      <c r="C13" s="95">
        <v>9408.5</v>
      </c>
      <c r="D13" s="95">
        <v>5869.1</v>
      </c>
      <c r="E13" s="39"/>
    </row>
    <row r="14" spans="1:5" ht="31.5" x14ac:dyDescent="0.25">
      <c r="A14" s="93" t="s">
        <v>34</v>
      </c>
      <c r="B14" s="94">
        <f>'Разработочная таблица'!E17+'Разработочная таблица'!E18</f>
        <v>5</v>
      </c>
      <c r="C14" s="95">
        <v>2360.3000000000002</v>
      </c>
      <c r="D14" s="95">
        <v>1707.1</v>
      </c>
      <c r="E14" s="39"/>
    </row>
    <row r="15" spans="1:5" ht="31.5" x14ac:dyDescent="0.25">
      <c r="A15" s="93" t="s">
        <v>35</v>
      </c>
      <c r="B15" s="94">
        <f>'Разработочная таблица'!E19</f>
        <v>0</v>
      </c>
      <c r="C15" s="95">
        <v>0</v>
      </c>
      <c r="D15" s="95">
        <v>0</v>
      </c>
      <c r="E15" s="39"/>
    </row>
    <row r="16" spans="1:5" ht="63" x14ac:dyDescent="0.25">
      <c r="A16" s="93" t="s">
        <v>36</v>
      </c>
      <c r="B16" s="94">
        <v>40.5</v>
      </c>
      <c r="C16" s="95">
        <v>19181.099999999999</v>
      </c>
      <c r="D16" s="95">
        <v>11020.9</v>
      </c>
      <c r="E16" s="39"/>
    </row>
    <row r="17" spans="3:5" x14ac:dyDescent="0.25">
      <c r="C17" s="39"/>
      <c r="D17" s="39"/>
      <c r="E17" s="39"/>
    </row>
    <row r="19" spans="3:5" x14ac:dyDescent="0.25">
      <c r="C19" s="39"/>
      <c r="D19" s="39"/>
      <c r="E19" s="39"/>
    </row>
    <row r="22" spans="3:5" x14ac:dyDescent="0.25">
      <c r="C22" s="39">
        <f>C20-C19</f>
        <v>0</v>
      </c>
      <c r="D22" s="39"/>
    </row>
  </sheetData>
  <mergeCells count="3">
    <mergeCell ref="A1:D1"/>
    <mergeCell ref="A2:A3"/>
    <mergeCell ref="B2:D2"/>
  </mergeCells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Normal="100" workbookViewId="0">
      <selection activeCell="J21" sqref="J21"/>
    </sheetView>
  </sheetViews>
  <sheetFormatPr defaultRowHeight="15" x14ac:dyDescent="0.25"/>
  <cols>
    <col min="1" max="1" width="20.28515625" customWidth="1"/>
    <col min="2" max="2" width="20.28515625" style="1" customWidth="1"/>
    <col min="3" max="3" width="25.28515625" style="7" customWidth="1"/>
    <col min="4" max="4" width="10.140625" style="8" customWidth="1"/>
    <col min="5" max="5" width="21.42578125" style="8" customWidth="1"/>
  </cols>
  <sheetData>
    <row r="1" spans="1:10" s="1" customFormat="1" ht="15.75" x14ac:dyDescent="0.25">
      <c r="A1" s="9"/>
      <c r="B1" s="9"/>
      <c r="C1" s="10"/>
      <c r="D1" s="12" t="s">
        <v>51</v>
      </c>
      <c r="E1" s="12" t="s">
        <v>86</v>
      </c>
      <c r="G1" s="1" t="s">
        <v>85</v>
      </c>
      <c r="H1" s="1" t="s">
        <v>84</v>
      </c>
      <c r="I1" s="50" t="s">
        <v>43</v>
      </c>
    </row>
    <row r="2" spans="1:10" ht="15.75" x14ac:dyDescent="0.25">
      <c r="A2" s="86" t="s">
        <v>37</v>
      </c>
      <c r="B2" s="87" t="s">
        <v>38</v>
      </c>
      <c r="C2" s="10" t="s">
        <v>41</v>
      </c>
      <c r="D2" s="11">
        <v>57</v>
      </c>
      <c r="E2" s="11">
        <v>50</v>
      </c>
      <c r="G2" s="51"/>
      <c r="H2" s="51"/>
      <c r="I2" s="51"/>
      <c r="J2" s="51"/>
    </row>
    <row r="3" spans="1:10" s="1" customFormat="1" ht="15.75" x14ac:dyDescent="0.25">
      <c r="A3" s="86"/>
      <c r="B3" s="87"/>
      <c r="C3" s="10" t="s">
        <v>58</v>
      </c>
      <c r="D3" s="11">
        <v>1</v>
      </c>
      <c r="E3" s="11">
        <v>1</v>
      </c>
      <c r="G3" s="51">
        <f>D2+D10+D17+D21</f>
        <v>78</v>
      </c>
      <c r="H3" s="51">
        <f>D3+D4+D5+D6+D11+D7</f>
        <v>9.1999999999999993</v>
      </c>
      <c r="I3" s="51">
        <f>D12</f>
        <v>10.5</v>
      </c>
      <c r="J3" s="51">
        <f>G3+H3+I3</f>
        <v>97.7</v>
      </c>
    </row>
    <row r="4" spans="1:10" s="1" customFormat="1" ht="15.75" x14ac:dyDescent="0.25">
      <c r="A4" s="86"/>
      <c r="B4" s="87"/>
      <c r="C4" s="10" t="s">
        <v>45</v>
      </c>
      <c r="D4" s="11">
        <v>1</v>
      </c>
      <c r="E4" s="11">
        <v>1</v>
      </c>
    </row>
    <row r="5" spans="1:10" ht="15.75" x14ac:dyDescent="0.25">
      <c r="A5" s="86"/>
      <c r="B5" s="87"/>
      <c r="C5" s="10" t="s">
        <v>42</v>
      </c>
      <c r="D5" s="11">
        <v>1</v>
      </c>
      <c r="E5" s="11">
        <v>1</v>
      </c>
    </row>
    <row r="6" spans="1:10" s="1" customFormat="1" ht="15.75" x14ac:dyDescent="0.25">
      <c r="A6" s="86"/>
      <c r="B6" s="44"/>
      <c r="C6" s="10" t="s">
        <v>48</v>
      </c>
      <c r="D6" s="11">
        <v>0.2</v>
      </c>
      <c r="E6" s="11"/>
    </row>
    <row r="7" spans="1:10" ht="15.75" x14ac:dyDescent="0.25">
      <c r="A7" s="86"/>
      <c r="B7" s="13" t="s">
        <v>43</v>
      </c>
      <c r="C7" s="10" t="s">
        <v>44</v>
      </c>
      <c r="D7" s="11">
        <v>4</v>
      </c>
      <c r="E7" s="11">
        <v>3</v>
      </c>
    </row>
    <row r="8" spans="1:10" s="1" customFormat="1" ht="15.75" x14ac:dyDescent="0.25">
      <c r="A8" s="44"/>
      <c r="B8" s="13"/>
      <c r="C8" s="10" t="s">
        <v>52</v>
      </c>
      <c r="D8" s="11">
        <v>0</v>
      </c>
      <c r="E8" s="11">
        <v>0</v>
      </c>
    </row>
    <row r="9" spans="1:10" s="1" customFormat="1" ht="15.75" x14ac:dyDescent="0.25">
      <c r="A9" s="44"/>
      <c r="B9" s="13"/>
      <c r="C9" s="14" t="s">
        <v>56</v>
      </c>
      <c r="D9" s="11">
        <f>45.25+5</f>
        <v>50.25</v>
      </c>
      <c r="E9" s="11">
        <f>K37+K38</f>
        <v>38</v>
      </c>
    </row>
    <row r="10" spans="1:10" ht="15.75" x14ac:dyDescent="0.25">
      <c r="A10" s="90" t="s">
        <v>46</v>
      </c>
      <c r="B10" s="88" t="s">
        <v>38</v>
      </c>
      <c r="C10" s="10" t="s">
        <v>41</v>
      </c>
      <c r="D10" s="11">
        <v>7</v>
      </c>
      <c r="E10" s="11">
        <v>2</v>
      </c>
    </row>
    <row r="11" spans="1:10" ht="15.75" x14ac:dyDescent="0.25">
      <c r="A11" s="91"/>
      <c r="B11" s="89"/>
      <c r="C11" s="10" t="s">
        <v>47</v>
      </c>
      <c r="D11" s="11">
        <v>2</v>
      </c>
      <c r="E11" s="11">
        <v>1</v>
      </c>
    </row>
    <row r="12" spans="1:10" ht="15.75" x14ac:dyDescent="0.25">
      <c r="A12" s="91"/>
      <c r="B12" s="13" t="s">
        <v>43</v>
      </c>
      <c r="C12" s="10" t="s">
        <v>20</v>
      </c>
      <c r="D12" s="11">
        <v>10.5</v>
      </c>
      <c r="E12" s="11">
        <v>7</v>
      </c>
    </row>
    <row r="13" spans="1:10" ht="18.75" customHeight="1" x14ac:dyDescent="0.25">
      <c r="A13" s="91"/>
      <c r="B13" s="13"/>
      <c r="C13" s="15" t="s">
        <v>13</v>
      </c>
      <c r="D13" s="11">
        <v>92</v>
      </c>
      <c r="E13" s="21">
        <f>K39</f>
        <v>92</v>
      </c>
    </row>
    <row r="14" spans="1:10" ht="15.75" x14ac:dyDescent="0.25">
      <c r="A14" s="91"/>
      <c r="B14" s="13"/>
      <c r="C14" s="15" t="s">
        <v>14</v>
      </c>
      <c r="D14" s="11">
        <v>379.28</v>
      </c>
      <c r="E14" s="24">
        <v>326.02</v>
      </c>
    </row>
    <row r="15" spans="1:10" ht="15.75" x14ac:dyDescent="0.25">
      <c r="A15" s="91"/>
      <c r="B15" s="13"/>
      <c r="C15" s="15" t="s">
        <v>15</v>
      </c>
      <c r="D15" s="11">
        <v>37.06</v>
      </c>
      <c r="E15" s="11">
        <v>37.06</v>
      </c>
    </row>
    <row r="16" spans="1:10" ht="15.75" x14ac:dyDescent="0.25">
      <c r="A16" s="92"/>
      <c r="B16" s="13"/>
      <c r="C16" s="10"/>
      <c r="D16" s="11"/>
      <c r="E16" s="11"/>
    </row>
    <row r="17" spans="1:11" ht="15.75" x14ac:dyDescent="0.25">
      <c r="A17" s="86" t="s">
        <v>39</v>
      </c>
      <c r="B17" s="87" t="s">
        <v>38</v>
      </c>
      <c r="C17" s="10" t="s">
        <v>41</v>
      </c>
      <c r="D17" s="11">
        <v>5</v>
      </c>
      <c r="E17" s="32">
        <v>5</v>
      </c>
    </row>
    <row r="18" spans="1:11" ht="15.75" x14ac:dyDescent="0.25">
      <c r="A18" s="86"/>
      <c r="B18" s="87"/>
      <c r="C18" s="10" t="s">
        <v>48</v>
      </c>
      <c r="D18" s="11">
        <v>0</v>
      </c>
      <c r="E18" s="32">
        <v>0</v>
      </c>
    </row>
    <row r="19" spans="1:11" ht="15.75" x14ac:dyDescent="0.25">
      <c r="A19" s="86"/>
      <c r="B19" s="87" t="s">
        <v>43</v>
      </c>
      <c r="C19" s="10" t="s">
        <v>16</v>
      </c>
      <c r="D19" s="11">
        <v>0</v>
      </c>
      <c r="E19" s="32">
        <v>0</v>
      </c>
    </row>
    <row r="20" spans="1:11" ht="15.75" x14ac:dyDescent="0.25">
      <c r="A20" s="86"/>
      <c r="B20" s="87"/>
      <c r="C20" s="15" t="s">
        <v>40</v>
      </c>
      <c r="D20" s="11">
        <v>46.75</v>
      </c>
      <c r="E20" s="11">
        <f>K43</f>
        <v>39.5</v>
      </c>
    </row>
    <row r="21" spans="1:11" ht="15.75" x14ac:dyDescent="0.25">
      <c r="A21" s="45" t="s">
        <v>49</v>
      </c>
      <c r="B21" s="13" t="s">
        <v>38</v>
      </c>
      <c r="C21" s="10" t="s">
        <v>50</v>
      </c>
      <c r="D21" s="11">
        <v>9</v>
      </c>
      <c r="E21" s="32">
        <v>6</v>
      </c>
    </row>
    <row r="22" spans="1:11" ht="15.75" x14ac:dyDescent="0.25">
      <c r="A22" s="23" t="s">
        <v>57</v>
      </c>
      <c r="C22" s="20"/>
      <c r="D22" s="25">
        <f>SUM(D2:D21)</f>
        <v>703.04</v>
      </c>
      <c r="E22" s="25">
        <f>SUM(E2:E21)</f>
        <v>609.57999999999993</v>
      </c>
    </row>
    <row r="23" spans="1:11" ht="15.75" x14ac:dyDescent="0.25">
      <c r="C23" s="20"/>
      <c r="D23" s="21"/>
      <c r="E23" s="21"/>
    </row>
    <row r="24" spans="1:11" ht="15.75" x14ac:dyDescent="0.25">
      <c r="C24" s="26" t="s">
        <v>38</v>
      </c>
      <c r="D24" s="21">
        <f>D2+D4+D5+D8+D10+D11+D17+D18+D21+D3+D6</f>
        <v>83.2</v>
      </c>
      <c r="E24" s="21">
        <f>E2+E4+E5+E8+E10+E11+E17+E18+E21+E3+E6</f>
        <v>67</v>
      </c>
    </row>
    <row r="25" spans="1:11" ht="15.75" x14ac:dyDescent="0.25">
      <c r="C25" s="26" t="s">
        <v>43</v>
      </c>
      <c r="D25" s="21">
        <f>D7+D12+D19</f>
        <v>14.5</v>
      </c>
      <c r="E25" s="21">
        <f>E7+E12+E19</f>
        <v>10</v>
      </c>
    </row>
    <row r="26" spans="1:11" ht="15.75" x14ac:dyDescent="0.25">
      <c r="C26" s="20"/>
      <c r="D26" s="25">
        <f>D24+D25</f>
        <v>97.7</v>
      </c>
      <c r="E26" s="25">
        <f>E24+E25</f>
        <v>77</v>
      </c>
    </row>
    <row r="27" spans="1:11" ht="15.75" x14ac:dyDescent="0.25">
      <c r="C27" s="26" t="s">
        <v>54</v>
      </c>
      <c r="D27" s="25">
        <f>D9+D13+D14+D15+D20</f>
        <v>605.33999999999992</v>
      </c>
      <c r="E27" s="25">
        <f>E9+K39+K40+E15+E20</f>
        <v>531.55999999999995</v>
      </c>
      <c r="F27" s="31"/>
      <c r="G27" s="31"/>
      <c r="H27" s="31"/>
    </row>
    <row r="28" spans="1:11" x14ac:dyDescent="0.25">
      <c r="C28" s="30" t="s">
        <v>55</v>
      </c>
      <c r="D28" s="24">
        <f>D9+D15+D20</f>
        <v>134.06</v>
      </c>
      <c r="E28" s="24">
        <f>E9+E15+E20</f>
        <v>114.56</v>
      </c>
      <c r="F28" s="31"/>
      <c r="G28" s="31"/>
      <c r="H28" s="31"/>
    </row>
    <row r="29" spans="1:11" x14ac:dyDescent="0.25">
      <c r="D29" s="24"/>
      <c r="E29" s="24"/>
      <c r="F29" s="31"/>
      <c r="G29" s="31"/>
      <c r="H29" s="31"/>
    </row>
    <row r="30" spans="1:11" ht="14.25" customHeight="1" x14ac:dyDescent="0.25"/>
    <row r="31" spans="1:11" s="1" customFormat="1" ht="15.75" customHeight="1" x14ac:dyDescent="0.25">
      <c r="A31" s="58" t="s">
        <v>0</v>
      </c>
      <c r="B31" s="77" t="s">
        <v>12</v>
      </c>
      <c r="C31" s="78"/>
      <c r="D31" s="78"/>
      <c r="E31" s="78"/>
      <c r="F31" s="78"/>
      <c r="G31" s="78"/>
      <c r="H31" s="78"/>
      <c r="I31" s="78"/>
      <c r="J31" s="78"/>
      <c r="K31" s="79"/>
    </row>
    <row r="32" spans="1:11" s="1" customFormat="1" ht="15.75" customHeight="1" x14ac:dyDescent="0.25">
      <c r="A32" s="58"/>
      <c r="B32" s="80" t="s">
        <v>8</v>
      </c>
      <c r="C32" s="81"/>
      <c r="D32" s="82"/>
      <c r="E32" s="83" t="s">
        <v>9</v>
      </c>
      <c r="F32" s="84"/>
      <c r="G32" s="84"/>
      <c r="H32" s="84"/>
      <c r="I32" s="84"/>
      <c r="J32" s="84"/>
      <c r="K32" s="85"/>
    </row>
    <row r="33" spans="1:14" s="1" customFormat="1" ht="15.75" customHeight="1" x14ac:dyDescent="0.25">
      <c r="A33" s="58"/>
      <c r="B33" s="68" t="s">
        <v>3</v>
      </c>
      <c r="C33" s="68" t="s">
        <v>4</v>
      </c>
      <c r="D33" s="68" t="s">
        <v>5</v>
      </c>
      <c r="E33" s="80" t="s">
        <v>1</v>
      </c>
      <c r="F33" s="81"/>
      <c r="G33" s="81"/>
      <c r="H33" s="81"/>
      <c r="I33" s="82"/>
      <c r="J33" s="58" t="s">
        <v>2</v>
      </c>
      <c r="K33" s="58"/>
    </row>
    <row r="34" spans="1:14" s="1" customFormat="1" ht="165" x14ac:dyDescent="0.25">
      <c r="A34" s="58"/>
      <c r="B34" s="68"/>
      <c r="C34" s="68"/>
      <c r="D34" s="68"/>
      <c r="E34" s="16" t="s">
        <v>3</v>
      </c>
      <c r="F34" s="16" t="s">
        <v>4</v>
      </c>
      <c r="G34" s="16" t="s">
        <v>5</v>
      </c>
      <c r="H34" s="16" t="s">
        <v>6</v>
      </c>
      <c r="I34" s="16" t="s">
        <v>7</v>
      </c>
      <c r="J34" s="16" t="s">
        <v>3</v>
      </c>
      <c r="K34" s="16" t="s">
        <v>4</v>
      </c>
    </row>
    <row r="35" spans="1:14" s="1" customFormat="1" ht="30" x14ac:dyDescent="0.25">
      <c r="A35" s="16">
        <v>1</v>
      </c>
      <c r="B35" s="16">
        <v>2</v>
      </c>
      <c r="C35" s="16">
        <v>3</v>
      </c>
      <c r="D35" s="16" t="s">
        <v>10</v>
      </c>
      <c r="E35" s="16">
        <v>5</v>
      </c>
      <c r="F35" s="16">
        <v>6</v>
      </c>
      <c r="G35" s="16" t="s">
        <v>11</v>
      </c>
      <c r="H35" s="16">
        <v>8</v>
      </c>
      <c r="I35" s="16">
        <v>9</v>
      </c>
      <c r="J35" s="16">
        <v>10</v>
      </c>
      <c r="K35" s="16">
        <v>11</v>
      </c>
    </row>
    <row r="36" spans="1:14" x14ac:dyDescent="0.25">
      <c r="A36" s="17"/>
      <c r="B36" s="17"/>
      <c r="C36" s="18"/>
      <c r="D36" s="19"/>
      <c r="E36" s="19"/>
      <c r="F36" s="17"/>
      <c r="G36" s="17"/>
      <c r="H36" s="17"/>
      <c r="I36" s="17"/>
      <c r="J36" s="17"/>
      <c r="K36" s="17"/>
      <c r="L36" s="17"/>
      <c r="M36" s="17"/>
    </row>
    <row r="37" spans="1:14" s="1" customFormat="1" ht="15.75" customHeight="1" x14ac:dyDescent="0.25">
      <c r="A37" s="10" t="s">
        <v>18</v>
      </c>
      <c r="B37" s="9">
        <v>45.25</v>
      </c>
      <c r="C37" s="9">
        <v>45.25</v>
      </c>
      <c r="D37" s="5">
        <f t="shared" ref="D37:D47" si="0">C37-B37</f>
        <v>0</v>
      </c>
      <c r="E37" s="9">
        <f>B37</f>
        <v>45.25</v>
      </c>
      <c r="F37" s="9">
        <f>C37</f>
        <v>45.25</v>
      </c>
      <c r="G37" s="9">
        <f>F37-E37</f>
        <v>0</v>
      </c>
      <c r="H37" s="9"/>
      <c r="I37" s="9"/>
      <c r="J37" s="9">
        <v>39</v>
      </c>
      <c r="K37" s="9">
        <v>33</v>
      </c>
      <c r="L37" s="6"/>
      <c r="M37" s="17">
        <f>E37+E38+E41+E43</f>
        <v>134.06</v>
      </c>
      <c r="N37" s="1">
        <f>F37+F41+F43+F38</f>
        <v>136.47</v>
      </c>
    </row>
    <row r="38" spans="1:14" s="1" customFormat="1" ht="15.75" customHeight="1" x14ac:dyDescent="0.25">
      <c r="A38" s="10" t="s">
        <v>19</v>
      </c>
      <c r="B38" s="9">
        <v>5</v>
      </c>
      <c r="C38" s="9">
        <v>5</v>
      </c>
      <c r="D38" s="5">
        <f t="shared" si="0"/>
        <v>0</v>
      </c>
      <c r="E38" s="9">
        <v>5</v>
      </c>
      <c r="F38" s="9">
        <v>5</v>
      </c>
      <c r="G38" s="9">
        <f t="shared" ref="G38:G46" si="1">F38-E38</f>
        <v>0</v>
      </c>
      <c r="H38" s="9"/>
      <c r="I38" s="9"/>
      <c r="J38" s="9">
        <v>5</v>
      </c>
      <c r="K38" s="9">
        <v>5</v>
      </c>
      <c r="L38" s="6"/>
      <c r="M38" s="17"/>
    </row>
    <row r="39" spans="1:14" s="1" customFormat="1" ht="15.75" customHeight="1" x14ac:dyDescent="0.25">
      <c r="A39" s="10" t="s">
        <v>13</v>
      </c>
      <c r="B39" s="9">
        <v>92</v>
      </c>
      <c r="C39" s="9">
        <v>92</v>
      </c>
      <c r="D39" s="5">
        <f t="shared" si="0"/>
        <v>0</v>
      </c>
      <c r="E39" s="9">
        <v>0</v>
      </c>
      <c r="F39" s="9">
        <v>0</v>
      </c>
      <c r="G39" s="9">
        <f t="shared" si="1"/>
        <v>0</v>
      </c>
      <c r="H39" s="9"/>
      <c r="I39" s="9"/>
      <c r="J39" s="9">
        <v>84.5</v>
      </c>
      <c r="K39" s="11">
        <v>92</v>
      </c>
      <c r="L39" s="6"/>
      <c r="M39" s="17"/>
    </row>
    <row r="40" spans="1:14" s="1" customFormat="1" ht="15.75" customHeight="1" x14ac:dyDescent="0.25">
      <c r="A40" s="10" t="s">
        <v>14</v>
      </c>
      <c r="B40" s="9">
        <v>379.28</v>
      </c>
      <c r="C40" s="9">
        <v>326.02</v>
      </c>
      <c r="D40" s="5">
        <f t="shared" si="0"/>
        <v>-53.259999999999991</v>
      </c>
      <c r="E40" s="9">
        <v>0</v>
      </c>
      <c r="F40" s="9">
        <v>0</v>
      </c>
      <c r="G40" s="9">
        <f t="shared" si="1"/>
        <v>0</v>
      </c>
      <c r="H40" s="9"/>
      <c r="I40" s="9"/>
      <c r="J40" s="9">
        <v>285.8</v>
      </c>
      <c r="K40" s="11">
        <v>325</v>
      </c>
      <c r="L40" s="6"/>
      <c r="M40" s="17"/>
    </row>
    <row r="41" spans="1:14" s="1" customFormat="1" ht="15.75" customHeight="1" x14ac:dyDescent="0.25">
      <c r="A41" s="10" t="s">
        <v>15</v>
      </c>
      <c r="B41" s="9">
        <v>37.06</v>
      </c>
      <c r="C41" s="9">
        <v>39.47</v>
      </c>
      <c r="D41" s="5">
        <f t="shared" si="0"/>
        <v>2.4099999999999966</v>
      </c>
      <c r="E41" s="9">
        <f t="shared" ref="E41:F46" si="2">B41</f>
        <v>37.06</v>
      </c>
      <c r="F41" s="9">
        <f t="shared" si="2"/>
        <v>39.47</v>
      </c>
      <c r="G41" s="9">
        <f t="shared" si="1"/>
        <v>2.4099999999999966</v>
      </c>
      <c r="H41" s="9"/>
      <c r="I41" s="9"/>
      <c r="J41" s="9">
        <v>24.5</v>
      </c>
      <c r="K41" s="9">
        <v>37.06</v>
      </c>
      <c r="L41" s="6"/>
      <c r="M41" s="17"/>
    </row>
    <row r="42" spans="1:14" s="1" customFormat="1" ht="15.75" customHeight="1" x14ac:dyDescent="0.25">
      <c r="A42" s="10" t="s">
        <v>20</v>
      </c>
      <c r="B42" s="9">
        <v>13.5</v>
      </c>
      <c r="C42" s="9">
        <v>13.5</v>
      </c>
      <c r="D42" s="5">
        <f t="shared" si="0"/>
        <v>0</v>
      </c>
      <c r="E42" s="9">
        <f t="shared" si="2"/>
        <v>13.5</v>
      </c>
      <c r="F42" s="9">
        <f t="shared" si="2"/>
        <v>13.5</v>
      </c>
      <c r="G42" s="9">
        <f t="shared" si="1"/>
        <v>0</v>
      </c>
      <c r="H42" s="9"/>
      <c r="I42" s="9"/>
      <c r="J42" s="9">
        <v>7</v>
      </c>
      <c r="K42" s="9">
        <v>7</v>
      </c>
      <c r="L42" s="6"/>
      <c r="M42" s="17"/>
    </row>
    <row r="43" spans="1:14" s="1" customFormat="1" ht="15.75" customHeight="1" x14ac:dyDescent="0.25">
      <c r="A43" s="10" t="s">
        <v>16</v>
      </c>
      <c r="B43" s="9">
        <v>46.75</v>
      </c>
      <c r="C43" s="9">
        <v>46.75</v>
      </c>
      <c r="D43" s="5">
        <f t="shared" si="0"/>
        <v>0</v>
      </c>
      <c r="E43" s="9">
        <f t="shared" si="2"/>
        <v>46.75</v>
      </c>
      <c r="F43" s="9">
        <f t="shared" si="2"/>
        <v>46.75</v>
      </c>
      <c r="G43" s="9">
        <f t="shared" si="1"/>
        <v>0</v>
      </c>
      <c r="H43" s="9"/>
      <c r="I43" s="9"/>
      <c r="J43" s="9">
        <v>43.1</v>
      </c>
      <c r="K43" s="9">
        <v>39.5</v>
      </c>
      <c r="L43" s="6"/>
      <c r="M43" s="17"/>
    </row>
    <row r="44" spans="1:14" s="1" customFormat="1" ht="15.75" customHeight="1" x14ac:dyDescent="0.25">
      <c r="A44" s="10" t="s">
        <v>17</v>
      </c>
      <c r="B44" s="9"/>
      <c r="C44" s="9"/>
      <c r="D44" s="5">
        <f t="shared" si="0"/>
        <v>0</v>
      </c>
      <c r="E44" s="9">
        <f t="shared" si="2"/>
        <v>0</v>
      </c>
      <c r="F44" s="9">
        <f t="shared" si="2"/>
        <v>0</v>
      </c>
      <c r="G44" s="9">
        <f t="shared" si="1"/>
        <v>0</v>
      </c>
      <c r="H44" s="9"/>
      <c r="I44" s="9"/>
      <c r="J44" s="9">
        <v>0</v>
      </c>
      <c r="K44" s="9"/>
      <c r="L44" s="6"/>
      <c r="M44" s="17"/>
    </row>
    <row r="45" spans="1:14" s="1" customFormat="1" ht="15.75" customHeight="1" x14ac:dyDescent="0.25">
      <c r="A45" s="10"/>
      <c r="B45" s="9"/>
      <c r="C45" s="9"/>
      <c r="D45" s="5">
        <f t="shared" si="0"/>
        <v>0</v>
      </c>
      <c r="E45" s="9">
        <f t="shared" si="2"/>
        <v>0</v>
      </c>
      <c r="F45" s="9">
        <f t="shared" si="2"/>
        <v>0</v>
      </c>
      <c r="G45" s="9">
        <f t="shared" si="1"/>
        <v>0</v>
      </c>
      <c r="H45" s="9"/>
      <c r="I45" s="9"/>
      <c r="J45" s="9"/>
      <c r="K45" s="9"/>
      <c r="L45" s="6"/>
      <c r="M45" s="17"/>
    </row>
    <row r="46" spans="1:14" s="1" customFormat="1" ht="15.75" customHeight="1" x14ac:dyDescent="0.25">
      <c r="A46" s="10"/>
      <c r="B46" s="9"/>
      <c r="C46" s="9"/>
      <c r="D46" s="5">
        <f t="shared" si="0"/>
        <v>0</v>
      </c>
      <c r="E46" s="9">
        <f t="shared" si="2"/>
        <v>0</v>
      </c>
      <c r="F46" s="9">
        <f t="shared" si="2"/>
        <v>0</v>
      </c>
      <c r="G46" s="9">
        <f t="shared" si="1"/>
        <v>0</v>
      </c>
      <c r="H46" s="9"/>
      <c r="I46" s="9"/>
      <c r="J46" s="9"/>
      <c r="K46" s="9"/>
      <c r="L46" s="6"/>
      <c r="M46" s="17"/>
    </row>
    <row r="47" spans="1:14" s="22" customFormat="1" ht="15.75" customHeight="1" x14ac:dyDescent="0.25">
      <c r="A47" s="27" t="s">
        <v>21</v>
      </c>
      <c r="B47" s="27">
        <f>SUM(B37:B44)</f>
        <v>618.83999999999992</v>
      </c>
      <c r="C47" s="27">
        <f>SUM(C37:C44)</f>
        <v>567.99</v>
      </c>
      <c r="D47" s="28">
        <f t="shared" si="0"/>
        <v>-50.849999999999909</v>
      </c>
      <c r="E47" s="27">
        <f>SUM(E37:E44)</f>
        <v>147.56</v>
      </c>
      <c r="F47" s="27">
        <f>SUM(F37:F44)</f>
        <v>149.97</v>
      </c>
      <c r="G47" s="27">
        <f>F47-E47</f>
        <v>2.4099999999999966</v>
      </c>
      <c r="H47" s="27"/>
      <c r="I47" s="27"/>
      <c r="J47" s="27">
        <f>SUM(J37:J44)</f>
        <v>488.90000000000003</v>
      </c>
      <c r="K47" s="27">
        <f>SUM(K37:K44)</f>
        <v>538.55999999999995</v>
      </c>
      <c r="L47" s="23"/>
      <c r="M47" s="29"/>
    </row>
    <row r="48" spans="1:14" ht="15.75" x14ac:dyDescent="0.25">
      <c r="A48" s="6"/>
      <c r="B48" s="6">
        <f>B37+B38+B41+B43</f>
        <v>134.06</v>
      </c>
      <c r="C48" s="6">
        <f>C37+C38+C41+C43</f>
        <v>136.47</v>
      </c>
      <c r="D48" s="21"/>
      <c r="E48" s="21">
        <f>E37+E38+E41+E43</f>
        <v>134.06</v>
      </c>
      <c r="F48" s="21">
        <f>F37+F38+F41+F43</f>
        <v>136.47</v>
      </c>
      <c r="G48" s="21">
        <f t="shared" ref="G48:K48" si="3">G37+G38+G41+G43</f>
        <v>2.4099999999999966</v>
      </c>
      <c r="H48" s="21">
        <f t="shared" si="3"/>
        <v>0</v>
      </c>
      <c r="I48" s="21">
        <f t="shared" si="3"/>
        <v>0</v>
      </c>
      <c r="J48" s="21">
        <f t="shared" si="3"/>
        <v>111.6</v>
      </c>
      <c r="K48" s="21">
        <f t="shared" si="3"/>
        <v>114.56</v>
      </c>
      <c r="L48" s="6"/>
      <c r="M48" s="17"/>
    </row>
    <row r="49" spans="1:13" x14ac:dyDescent="0.25">
      <c r="A49" s="17"/>
      <c r="B49" s="17"/>
      <c r="C49" s="18"/>
      <c r="D49" s="19"/>
      <c r="E49" s="19"/>
      <c r="F49" s="17"/>
      <c r="G49" s="17"/>
      <c r="H49" s="17"/>
      <c r="I49" s="17"/>
      <c r="J49" s="17"/>
      <c r="K49" s="17"/>
      <c r="L49" s="17"/>
      <c r="M49" s="17"/>
    </row>
  </sheetData>
  <mergeCells count="16">
    <mergeCell ref="A2:A7"/>
    <mergeCell ref="B2:B5"/>
    <mergeCell ref="B10:B11"/>
    <mergeCell ref="A10:A16"/>
    <mergeCell ref="A17:A20"/>
    <mergeCell ref="B17:B18"/>
    <mergeCell ref="B19:B20"/>
    <mergeCell ref="A31:A34"/>
    <mergeCell ref="B31:K31"/>
    <mergeCell ref="B32:D32"/>
    <mergeCell ref="E32:K32"/>
    <mergeCell ref="B33:B34"/>
    <mergeCell ref="C33:C34"/>
    <mergeCell ref="D33:D34"/>
    <mergeCell ref="E33:I33"/>
    <mergeCell ref="J33:K3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Для соглашения</vt:lpstr>
      <vt:lpstr>На сайт</vt:lpstr>
      <vt:lpstr>Разработочная таблица</vt:lpstr>
      <vt:lpstr>'На сайт'!Область_печати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Лисова</dc:creator>
  <cp:lastModifiedBy>Валентина Димитриева</cp:lastModifiedBy>
  <cp:lastPrinted>2024-07-17T07:58:01Z</cp:lastPrinted>
  <dcterms:created xsi:type="dcterms:W3CDTF">2023-05-03T05:18:25Z</dcterms:created>
  <dcterms:modified xsi:type="dcterms:W3CDTF">2024-10-10T06:39:03Z</dcterms:modified>
</cp:coreProperties>
</file>