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85" windowHeight="14085"/>
  </bookViews>
  <sheets>
    <sheet name="02" sheetId="18" r:id="rId1"/>
  </sheets>
  <definedNames>
    <definedName name="_xlnm.Print_Titles" localSheetId="0">'02'!$3:$3</definedName>
    <definedName name="_xlnm.Print_Area" localSheetId="0">'02'!$A$1:$D$103</definedName>
  </definedNames>
  <calcPr calcId="152511"/>
</workbook>
</file>

<file path=xl/calcChain.xml><?xml version="1.0" encoding="utf-8"?>
<calcChain xmlns="http://schemas.openxmlformats.org/spreadsheetml/2006/main">
  <c r="B60" i="18" l="1"/>
  <c r="C60" i="18"/>
  <c r="B41" i="18"/>
  <c r="C34" i="18"/>
  <c r="B34" i="18"/>
  <c r="B33" i="18"/>
  <c r="C30" i="18"/>
  <c r="B30" i="18"/>
  <c r="C14" i="18"/>
  <c r="B14" i="18"/>
  <c r="C9" i="18"/>
  <c r="B9" i="18"/>
  <c r="B7" i="18"/>
  <c r="D100" i="18" l="1"/>
  <c r="D101" i="18"/>
  <c r="B90" i="18" l="1"/>
  <c r="C90" i="18"/>
  <c r="D92" i="18"/>
  <c r="B72" i="18"/>
  <c r="C72" i="18"/>
  <c r="D76" i="18"/>
  <c r="D102" i="18" l="1"/>
  <c r="C86" i="18" l="1"/>
  <c r="B86" i="18"/>
  <c r="C81" i="18"/>
  <c r="B81" i="18"/>
  <c r="C79" i="18"/>
  <c r="B79" i="18"/>
  <c r="C69" i="18"/>
  <c r="B69" i="18"/>
  <c r="C64" i="18"/>
  <c r="B64" i="18"/>
  <c r="C56" i="18"/>
  <c r="B56" i="18"/>
  <c r="B38" i="18" l="1"/>
  <c r="C38" i="18"/>
  <c r="C48" i="18" l="1"/>
  <c r="C95" i="18" s="1"/>
  <c r="B48" i="18"/>
  <c r="B95" i="18" s="1"/>
  <c r="D36" i="18"/>
  <c r="D96" i="18" l="1"/>
  <c r="D94" i="18"/>
  <c r="D93" i="18"/>
  <c r="D91" i="18"/>
  <c r="D89" i="18"/>
  <c r="D88" i="18"/>
  <c r="D85" i="18"/>
  <c r="D84" i="18"/>
  <c r="D83" i="18"/>
  <c r="D82" i="18"/>
  <c r="D80" i="18"/>
  <c r="D78" i="18"/>
  <c r="D77" i="18"/>
  <c r="D75" i="18"/>
  <c r="D74" i="18"/>
  <c r="D73" i="18"/>
  <c r="D71" i="18"/>
  <c r="D70" i="18"/>
  <c r="D68" i="18"/>
  <c r="D67" i="18"/>
  <c r="D66" i="18"/>
  <c r="D65" i="18"/>
  <c r="D63" i="18"/>
  <c r="D62" i="18"/>
  <c r="D61" i="18"/>
  <c r="D58" i="18"/>
  <c r="D57" i="18"/>
  <c r="D55" i="18"/>
  <c r="D54" i="18"/>
  <c r="D52" i="18"/>
  <c r="D51" i="18"/>
  <c r="D50" i="18"/>
  <c r="D49" i="18"/>
  <c r="D41" i="18"/>
  <c r="D39" i="18"/>
  <c r="D33" i="18"/>
  <c r="D31" i="18"/>
  <c r="D29" i="18"/>
  <c r="D28" i="18"/>
  <c r="D27" i="18"/>
  <c r="D25" i="18"/>
  <c r="D24" i="18"/>
  <c r="D23" i="18"/>
  <c r="C22" i="18"/>
  <c r="B22" i="18"/>
  <c r="D19" i="18"/>
  <c r="D18" i="18"/>
  <c r="D17" i="18"/>
  <c r="D16" i="18"/>
  <c r="D15" i="18"/>
  <c r="D13" i="18"/>
  <c r="D10" i="18"/>
  <c r="D8" i="18"/>
  <c r="D7" i="18"/>
  <c r="C6" i="18"/>
  <c r="C5" i="18" s="1"/>
  <c r="B6" i="18"/>
  <c r="B5" i="18" s="1"/>
  <c r="B21" i="18" l="1"/>
  <c r="D60" i="18"/>
  <c r="D69" i="18"/>
  <c r="D90" i="18"/>
  <c r="D9" i="18"/>
  <c r="D22" i="18"/>
  <c r="D34" i="18"/>
  <c r="D81" i="18"/>
  <c r="D14" i="18"/>
  <c r="D56" i="18"/>
  <c r="D64" i="18"/>
  <c r="D72" i="18"/>
  <c r="D79" i="18"/>
  <c r="D86" i="18"/>
  <c r="D6" i="18"/>
  <c r="D48" i="18"/>
  <c r="C21" i="18"/>
  <c r="D38" i="18"/>
  <c r="D5" i="18" l="1"/>
  <c r="B4" i="18"/>
  <c r="D95" i="18"/>
  <c r="D21" i="18"/>
  <c r="B46" i="18"/>
  <c r="B97" i="18" s="1"/>
  <c r="C4" i="18"/>
  <c r="C46" i="18"/>
  <c r="C97" i="18" s="1"/>
  <c r="D4" i="18" l="1"/>
  <c r="D46" i="18"/>
</calcChain>
</file>

<file path=xl/sharedStrings.xml><?xml version="1.0" encoding="utf-8"?>
<sst xmlns="http://schemas.openxmlformats.org/spreadsheetml/2006/main" count="106" uniqueCount="105">
  <si>
    <t>(рубли)</t>
  </si>
  <si>
    <t>НАЛОГОВЫЕ И НЕНАЛОГОВЫЕ ДОХОДЫ</t>
  </si>
  <si>
    <t>НАЛОГОВЫЕ ДОХОДЫ</t>
  </si>
  <si>
    <t xml:space="preserve">Налоги на прибыль, доходы </t>
  </si>
  <si>
    <t>Налог на доходы физических лиц</t>
  </si>
  <si>
    <t>Акцизы на нефтепродукты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</si>
  <si>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</si>
  <si>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</si>
  <si>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</si>
  <si>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</si>
  <si>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</si>
  <si>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</si>
  <si>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</si>
  <si>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</si>
  <si>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</si>
  <si>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</si>
  <si>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</si>
  <si>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</si>
  <si>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</si>
  <si>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земли</t>
  </si>
  <si>
    <t>Доходы от сдачи в аренду имущества</t>
  </si>
  <si>
    <t xml:space="preserve">Доходы от перечисления части прибыли, остающейся после уплаты налогов МУПов, созданных городскими округами </t>
  </si>
  <si>
    <t>Прочие поступления от использования имущества (найм жилья, рекламная деятельность)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</si>
  <si>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</si>
  <si>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</si>
  <si>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</si>
  <si>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</si>
  <si>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земельных участков</t>
  </si>
  <si>
    <t>Штрафы, санкции, возмещение ущерба</t>
  </si>
  <si>
    <t>Прочие неналоговые доходы</t>
  </si>
  <si>
    <t>Невыясненные поступления</t>
  </si>
  <si>
    <t>БЕЗВОЗМЕЗДНЫЕ ПОСТУПЛЕНИЯ</t>
  </si>
  <si>
    <t>Дотации бюджетам городских округов на выравнивание бюджетной обеспеченности</t>
  </si>
  <si>
    <t xml:space="preserve">Иные дотации </t>
  </si>
  <si>
    <t>Субсидии,субвенции и иные межбюджетные трансферты</t>
  </si>
  <si>
    <t>Прочие безвозмездные поступления в бюджеты ГО (инициативное бюджетирование)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</si>
  <si>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</si>
  <si>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 прошлых лет в местный бюджет</t>
  </si>
  <si>
    <t>Перечисления из бюджетов городских округов для осуществления возврата излишне уплаченных или излишне взысканных сумм налогов</t>
  </si>
  <si>
    <t>ДОХОДЫ БЮДЖЕТА - ИТОГО</t>
  </si>
  <si>
    <t>РАСХОДЫ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</si>
  <si>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</si>
  <si>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</si>
  <si>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</si>
  <si>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</si>
  <si>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Обеспечение деятельности финансовых, налоговых и таможенных органов и органов финансового надзора 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</si>
  <si>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</si>
  <si>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</si>
  <si>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</si>
  <si>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</si>
  <si>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</si>
  <si>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</si>
  <si>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</si>
  <si>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</si>
  <si>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</si>
  <si>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</si>
  <si>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</si>
  <si>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</si>
  <si>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</si>
  <si>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</si>
  <si>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</si>
  <si>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</si>
  <si>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</si>
  <si>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</si>
  <si>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</si>
  <si>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</si>
  <si>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</si>
  <si>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</si>
  <si>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</si>
  <si>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</si>
  <si>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</si>
  <si>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</si>
  <si>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</si>
  <si>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</si>
  <si>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</si>
  <si>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</si>
  <si>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</si>
  <si>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</si>
  <si>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</si>
  <si>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</si>
  <si>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</si>
  <si>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</si>
  <si>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</si>
  <si>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Обслуживание муниципального долга</t>
  </si>
  <si>
    <t>РАСХОДЫ БЮДЖЕТА - ИТОГО</t>
  </si>
  <si>
    <t>ДЕФИЦИТ / ПРОФИЦИТ</t>
  </si>
  <si>
    <t>Кредиты кредитных организаций</t>
  </si>
  <si>
    <t>Получение кредитов от других бюджетов бюджетной системы Российской Федерации</t>
  </si>
  <si>
    <t>Погашение кредитов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</si>
  <si>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</si>
  <si>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Прочие межбюджетные трансферты общего характера</t>
  </si>
  <si>
    <t>Налог, взимаемый в связи с применением упрощенной системы налогообложения</t>
  </si>
  <si>
    <t>Гражданская оборона</t>
  </si>
  <si>
    <t>Утвержденный план</t>
  </si>
  <si>
    <t>Источники финансирования дефицита бюджета, в том числе:</t>
  </si>
  <si>
    <t>Инициативные платежи, зачисляемые в бюджеты ГО</t>
  </si>
  <si>
    <t>Задолженность и перерасчеты по отмененным налогам</t>
  </si>
  <si>
    <t>Проф.подготовка, переподготовка и повышение квалификации</t>
  </si>
  <si>
    <t>Переодическая печать и издательства</t>
  </si>
  <si>
    <t>% исполне-ния</t>
  </si>
  <si>
    <t xml:space="preserve"> Сводка об исполнении бюджета города Новочебоксарска на 1 февраля 2024 года                                                        </t>
  </si>
  <si>
    <t>Исполнено на 01.02.2024 год</t>
  </si>
  <si>
    <t>в 7 раз</t>
  </si>
  <si>
    <t>в 8,6 раза</t>
  </si>
  <si>
    <t>в 11 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</si>
</sst>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4" fontId="3" fillId="0" borderId="5" xfId="0" applyNumberFormat="1" applyFont="1" applyBorder="1" applyAlignment="1">
      <alignment horizontal="right"/>
    </xf>
    <xf numFmtId="4" fontId="2" fillId="0" borderId="5" xfId="1" applyNumberFormat="1" applyFont="1" applyFill="1" applyBorder="1" applyAlignment="1"/>
    <xf numFmtId="4" fontId="3" fillId="0" borderId="5" xfId="1" applyNumberFormat="1" applyFont="1" applyFill="1" applyBorder="1" applyAlignment="1"/>
    <xf numFmtId="4" fontId="3" fillId="0" borderId="5" xfId="0" applyNumberFormat="1" applyFont="1" applyBorder="1" applyAlignment="1">
      <alignment wrapText="1"/>
    </xf>
    <xf numFmtId="4" fontId="2" fillId="0" borderId="5" xfId="1" applyNumberFormat="1" applyFont="1" applyFill="1" applyBorder="1" applyAlignment="1">
      <alignment wrapText="1"/>
    </xf>
    <xf numFmtId="4" fontId="3" fillId="0" borderId="5" xfId="1" applyNumberFormat="1" applyFont="1" applyFill="1" applyBorder="1" applyAlignment="1">
      <alignment wrapText="1"/>
    </xf>
    <xf numFmtId="4" fontId="3" fillId="3" borderId="5" xfId="0" applyNumberFormat="1" applyFont="1" applyFill="1" applyBorder="1" applyAlignment="1">
      <alignment wrapText="1"/>
    </xf>
    <xf numFmtId="4" fontId="2" fillId="0" borderId="11" xfId="0" applyNumberFormat="1" applyFont="1" applyBorder="1" applyAlignment="1">
      <alignment horizontal="right"/>
    </xf>
    <xf numFmtId="0" fontId="4" fillId="0" borderId="0" xfId="0" applyFont="1"/>
    <xf numFmtId="164" fontId="4" fillId="0" borderId="0" xfId="0" applyNumberFormat="1" applyFont="1"/>
    <xf numFmtId="4" fontId="4" fillId="0" borderId="0" xfId="0" applyNumberFormat="1" applyFont="1"/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5" fillId="0" borderId="0" xfId="0" applyFont="1"/>
    <xf numFmtId="4" fontId="3" fillId="0" borderId="1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wrapText="1"/>
    </xf>
    <xf numFmtId="4" fontId="2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wrapText="1" shrinkToFit="1"/>
    </xf>
    <xf numFmtId="0" fontId="3" fillId="0" borderId="14" xfId="0" applyFont="1" applyBorder="1" applyAlignment="1">
      <alignment wrapText="1" shrinkToFit="1"/>
    </xf>
    <xf numFmtId="0" fontId="2" fillId="0" borderId="14" xfId="0" applyFont="1" applyBorder="1" applyAlignment="1">
      <alignment wrapText="1" shrinkToFit="1"/>
    </xf>
    <xf numFmtId="0" fontId="2" fillId="0" borderId="1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3" borderId="14" xfId="0" applyFont="1" applyFill="1" applyBorder="1" applyAlignment="1">
      <alignment wrapText="1"/>
    </xf>
    <xf numFmtId="0" fontId="2" fillId="3" borderId="14" xfId="0" applyFont="1" applyFill="1" applyBorder="1" applyAlignment="1">
      <alignment wrapText="1"/>
    </xf>
    <xf numFmtId="4" fontId="3" fillId="0" borderId="9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3" borderId="17" xfId="0" applyFont="1" applyFill="1" applyBorder="1" applyAlignment="1">
      <alignment wrapText="1"/>
    </xf>
    <xf numFmtId="0" fontId="3" fillId="3" borderId="16" xfId="0" applyFont="1" applyFill="1" applyBorder="1" applyAlignment="1">
      <alignment horizontal="center" wrapText="1"/>
    </xf>
    <xf numFmtId="0" fontId="2" fillId="0" borderId="18" xfId="0" applyFont="1" applyBorder="1" applyAlignment="1">
      <alignment wrapText="1"/>
    </xf>
    <xf numFmtId="4" fontId="2" fillId="0" borderId="11" xfId="0" applyNumberFormat="1" applyFont="1" applyBorder="1" applyAlignment="1">
      <alignment wrapText="1"/>
    </xf>
    <xf numFmtId="0" fontId="2" fillId="3" borderId="13" xfId="0" applyFont="1" applyFill="1" applyBorder="1" applyAlignment="1">
      <alignment wrapText="1"/>
    </xf>
    <xf numFmtId="4" fontId="2" fillId="0" borderId="3" xfId="0" applyNumberFormat="1" applyFont="1" applyBorder="1" applyAlignment="1">
      <alignment wrapText="1"/>
    </xf>
    <xf numFmtId="4" fontId="2" fillId="0" borderId="3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wrapText="1"/>
    </xf>
    <xf numFmtId="0" fontId="3" fillId="0" borderId="19" xfId="0" applyFont="1" applyBorder="1" applyAlignment="1">
      <alignment horizontal="center" wrapText="1"/>
    </xf>
    <xf numFmtId="4" fontId="3" fillId="0" borderId="20" xfId="0" applyNumberFormat="1" applyFont="1" applyBorder="1" applyAlignment="1">
      <alignment wrapText="1"/>
    </xf>
    <xf numFmtId="0" fontId="3" fillId="0" borderId="13" xfId="0" applyFont="1" applyBorder="1" applyAlignment="1">
      <alignment horizontal="center" wrapText="1" shrinkToFit="1"/>
    </xf>
    <xf numFmtId="4" fontId="3" fillId="0" borderId="3" xfId="0" applyNumberFormat="1" applyFont="1" applyBorder="1" applyAlignment="1">
      <alignment wrapText="1" shrinkToFit="1"/>
    </xf>
    <xf numFmtId="4" fontId="2" fillId="0" borderId="9" xfId="1" applyNumberFormat="1" applyFont="1" applyFill="1" applyBorder="1" applyAlignment="1">
      <alignment wrapText="1"/>
    </xf>
    <xf numFmtId="0" fontId="3" fillId="3" borderId="18" xfId="0" applyFont="1" applyFill="1" applyBorder="1" applyAlignment="1">
      <alignment wrapText="1"/>
    </xf>
    <xf numFmtId="4" fontId="3" fillId="0" borderId="11" xfId="0" applyNumberFormat="1" applyFont="1" applyBorder="1" applyAlignment="1">
      <alignment wrapText="1"/>
    </xf>
    <xf numFmtId="4" fontId="3" fillId="0" borderId="11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 wrapText="1"/>
    </xf>
    <xf numFmtId="0" fontId="3" fillId="3" borderId="15" xfId="0" applyFont="1" applyFill="1" applyBorder="1" applyAlignment="1">
      <alignment wrapText="1"/>
    </xf>
    <xf numFmtId="4" fontId="3" fillId="0" borderId="9" xfId="0" applyNumberFormat="1" applyFont="1" applyBorder="1" applyAlignment="1">
      <alignment wrapText="1"/>
    </xf>
    <xf numFmtId="4" fontId="2" fillId="0" borderId="5" xfId="0" applyNumberFormat="1" applyFont="1" applyBorder="1"/>
    <xf numFmtId="0" fontId="3" fillId="0" borderId="16" xfId="0" applyFont="1" applyBorder="1" applyAlignment="1">
      <alignment horizontal="center" wrapText="1"/>
    </xf>
    <xf numFmtId="0" fontId="2" fillId="3" borderId="22" xfId="0" applyFont="1" applyFill="1" applyBorder="1" applyAlignment="1">
      <alignment wrapText="1"/>
    </xf>
    <xf numFmtId="4" fontId="2" fillId="0" borderId="23" xfId="0" applyNumberFormat="1" applyFont="1" applyBorder="1" applyAlignment="1">
      <alignment horizontal="right"/>
    </xf>
    <xf numFmtId="4" fontId="2" fillId="0" borderId="23" xfId="0" applyNumberFormat="1" applyFont="1" applyBorder="1" applyAlignment="1">
      <alignment wrapText="1"/>
    </xf>
    <xf numFmtId="0" fontId="3" fillId="3" borderId="17" xfId="0" applyFont="1" applyFill="1" applyBorder="1" applyAlignment="1">
      <alignment horizontal="center" wrapText="1"/>
    </xf>
    <xf numFmtId="4" fontId="3" fillId="0" borderId="7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wrapText="1"/>
    </xf>
    <xf numFmtId="4" fontId="2" fillId="0" borderId="9" xfId="1" applyNumberFormat="1" applyFont="1" applyFill="1" applyBorder="1" applyAlignment="1"/>
    <xf numFmtId="4" fontId="3" fillId="0" borderId="5" xfId="1" applyNumberFormat="1" applyFont="1" applyFill="1" applyBorder="1"/>
    <xf numFmtId="4" fontId="2" fillId="0" borderId="5" xfId="1" applyNumberFormat="1" applyFont="1" applyFill="1" applyBorder="1"/>
    <xf numFmtId="0" fontId="3" fillId="0" borderId="17" xfId="0" applyFont="1" applyBorder="1" applyAlignment="1">
      <alignment wrapText="1"/>
    </xf>
    <xf numFmtId="4" fontId="3" fillId="0" borderId="7" xfId="1" applyNumberFormat="1" applyFont="1" applyFill="1" applyBorder="1" applyAlignment="1"/>
    <xf numFmtId="0" fontId="3" fillId="0" borderId="22" xfId="0" applyFont="1" applyBorder="1" applyAlignment="1">
      <alignment horizontal="center" wrapText="1"/>
    </xf>
    <xf numFmtId="4" fontId="3" fillId="0" borderId="23" xfId="0" applyNumberFormat="1" applyFont="1" applyBorder="1" applyAlignment="1">
      <alignment wrapText="1"/>
    </xf>
    <xf numFmtId="0" fontId="4" fillId="0" borderId="15" xfId="0" applyFont="1" applyBorder="1"/>
    <xf numFmtId="4" fontId="2" fillId="0" borderId="9" xfId="1" applyNumberFormat="1" applyFont="1" applyFill="1" applyBorder="1"/>
    <xf numFmtId="0" fontId="2" fillId="0" borderId="0" xfId="0" applyFont="1" applyAlignment="1">
      <alignment horizontal="right"/>
    </xf>
    <xf numFmtId="4" fontId="3" fillId="0" borderId="3" xfId="0" applyNumberFormat="1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3" fillId="0" borderId="21" xfId="2" applyNumberFormat="1" applyFont="1" applyBorder="1" applyAlignment="1">
      <alignment horizontal="right"/>
    </xf>
    <xf numFmtId="164" fontId="3" fillId="0" borderId="4" xfId="2" applyNumberFormat="1" applyFont="1" applyBorder="1" applyAlignment="1">
      <alignment horizontal="right"/>
    </xf>
    <xf numFmtId="164" fontId="3" fillId="0" borderId="6" xfId="2" applyNumberFormat="1" applyFont="1" applyBorder="1" applyAlignment="1">
      <alignment horizontal="right"/>
    </xf>
    <xf numFmtId="164" fontId="2" fillId="2" borderId="6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>
      <alignment horizontal="right"/>
    </xf>
    <xf numFmtId="164" fontId="3" fillId="2" borderId="8" xfId="2" applyNumberFormat="1" applyFont="1" applyFill="1" applyBorder="1" applyAlignment="1">
      <alignment horizontal="right"/>
    </xf>
    <xf numFmtId="164" fontId="3" fillId="2" borderId="4" xfId="2" applyNumberFormat="1" applyFont="1" applyFill="1" applyBorder="1" applyAlignment="1">
      <alignment horizontal="right"/>
    </xf>
    <xf numFmtId="164" fontId="2" fillId="0" borderId="6" xfId="2" applyNumberFormat="1" applyFont="1" applyBorder="1" applyAlignment="1">
      <alignment horizontal="right"/>
    </xf>
    <xf numFmtId="164" fontId="2" fillId="2" borderId="10" xfId="2" applyNumberFormat="1" applyFont="1" applyFill="1" applyBorder="1" applyAlignment="1">
      <alignment horizontal="right"/>
    </xf>
    <xf numFmtId="164" fontId="3" fillId="0" borderId="24" xfId="2" applyNumberFormat="1" applyFont="1" applyBorder="1" applyAlignment="1">
      <alignment horizontal="right"/>
    </xf>
    <xf numFmtId="164" fontId="2" fillId="0" borderId="10" xfId="2" applyNumberFormat="1" applyFont="1" applyBorder="1" applyAlignment="1">
      <alignment horizontal="right"/>
    </xf>
    <xf numFmtId="164" fontId="2" fillId="0" borderId="12" xfId="2" applyNumberFormat="1" applyFont="1" applyBorder="1" applyAlignment="1">
      <alignment horizontal="right"/>
    </xf>
    <xf numFmtId="164" fontId="3" fillId="0" borderId="2" xfId="2" applyNumberFormat="1" applyFont="1" applyBorder="1" applyAlignment="1">
      <alignment horizontal="right"/>
    </xf>
    <xf numFmtId="164" fontId="3" fillId="0" borderId="6" xfId="2" applyNumberFormat="1" applyFont="1" applyFill="1" applyBorder="1" applyAlignment="1">
      <alignment horizontal="right"/>
    </xf>
    <xf numFmtId="164" fontId="2" fillId="0" borderId="6" xfId="2" applyNumberFormat="1" applyFont="1" applyFill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3" fillId="3" borderId="12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right"/>
    </xf>
    <xf numFmtId="164" fontId="3" fillId="3" borderId="24" xfId="0" applyNumberFormat="1" applyFont="1" applyFill="1" applyBorder="1" applyAlignment="1">
      <alignment horizontal="right"/>
    </xf>
    <xf numFmtId="164" fontId="3" fillId="3" borderId="8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right"/>
    </xf>
    <xf numFmtId="0" fontId="2" fillId="3" borderId="15" xfId="0" applyFont="1" applyFill="1" applyBorder="1" applyAlignment="1">
      <alignment wrapText="1"/>
    </xf>
    <xf numFmtId="4" fontId="2" fillId="0" borderId="9" xfId="0" applyNumberFormat="1" applyFont="1" applyBorder="1" applyAlignment="1">
      <alignment wrapText="1"/>
    </xf>
    <xf numFmtId="4" fontId="2" fillId="0" borderId="9" xfId="0" applyNumberFormat="1" applyFont="1" applyBorder="1" applyAlignment="1">
      <alignment horizontal="right"/>
    </xf>
    <xf numFmtId="164" fontId="2" fillId="3" borderId="10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 wrapText="1"/>
    </xf>
    <xf numFmtId="4" fontId="3" fillId="0" borderId="3" xfId="0" applyNumberFormat="1" applyFont="1" applyBorder="1" applyAlignment="1">
      <alignment wrapText="1"/>
    </xf>
    <xf numFmtId="0" fontId="2" fillId="0" borderId="3" xfId="0" applyFont="1" applyBorder="1"/>
    <xf numFmtId="0" fontId="2" fillId="0" borderId="4" xfId="0" applyFont="1" applyBorder="1"/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abSelected="1" zoomScaleNormal="100" workbookViewId="0">
      <selection activeCell="A114" sqref="A114"/>
    </sheetView>
  </sheetViews>
  <sheetFormatPr defaultColWidth="9.140625" defaultRowHeight="15.75" x14ac:dyDescent="0.25"/>
  <cols>
    <col min="1" max="1" width="64.140625" style="11" customWidth="1"/>
    <col min="2" max="2" width="17.5703125" style="11" customWidth="1"/>
    <col min="3" max="3" width="17.7109375" style="11" customWidth="1"/>
    <col min="4" max="4" width="10.5703125" style="11" customWidth="1"/>
    <col min="5" max="5" width="9.140625" style="11"/>
    <col min="6" max="6" width="17.85546875" style="11" customWidth="1"/>
    <col min="7" max="7" width="9.140625" style="11"/>
    <col min="8" max="8" width="15" style="11" bestFit="1" customWidth="1"/>
    <col min="9" max="10" width="9.140625" style="11"/>
    <col min="11" max="11" width="15" style="11" bestFit="1" customWidth="1"/>
    <col min="12" max="16384" width="9.140625" style="11"/>
  </cols>
  <sheetData>
    <row r="1" spans="1:4" ht="27.75" customHeight="1" x14ac:dyDescent="0.3">
      <c r="A1" s="102" t="s">
        <v>100</v>
      </c>
      <c r="B1" s="102"/>
      <c r="C1" s="102"/>
      <c r="D1" s="102"/>
    </row>
    <row r="2" spans="1:4" ht="16.5" thickBot="1" x14ac:dyDescent="0.3">
      <c r="A2" s="1"/>
      <c r="B2" s="1"/>
      <c r="C2" s="2"/>
      <c r="D2" s="68" t="s">
        <v>0</v>
      </c>
    </row>
    <row r="3" spans="1:4" ht="48" thickBot="1" x14ac:dyDescent="0.3">
      <c r="A3" s="70"/>
      <c r="B3" s="71" t="s">
        <v>93</v>
      </c>
      <c r="C3" s="71" t="s">
        <v>101</v>
      </c>
      <c r="D3" s="72" t="s">
        <v>99</v>
      </c>
    </row>
    <row r="4" spans="1:4" ht="30.75" customHeight="1" thickBot="1" x14ac:dyDescent="0.3">
      <c r="A4" s="40" t="s">
        <v>1</v>
      </c>
      <c r="B4" s="41">
        <f>B5+B21</f>
        <v>941427649.99000001</v>
      </c>
      <c r="C4" s="41">
        <f>C5+C21</f>
        <v>52061297</v>
      </c>
      <c r="D4" s="73">
        <f t="shared" ref="D4:D10" si="0">C4/B4*100</f>
        <v>5.5300369604135806</v>
      </c>
    </row>
    <row r="5" spans="1:4" ht="29.25" customHeight="1" x14ac:dyDescent="0.25">
      <c r="A5" s="42" t="s">
        <v>2</v>
      </c>
      <c r="B5" s="43">
        <f t="shared" ref="B5:C5" si="1">B6+B8+B9+B14+B18+B19+B20</f>
        <v>790220800</v>
      </c>
      <c r="C5" s="43">
        <f t="shared" si="1"/>
        <v>33489777.140000001</v>
      </c>
      <c r="D5" s="74">
        <f t="shared" si="0"/>
        <v>4.2380277942569977</v>
      </c>
    </row>
    <row r="6" spans="1:4" ht="21.75" customHeight="1" x14ac:dyDescent="0.25">
      <c r="A6" s="23" t="s">
        <v>3</v>
      </c>
      <c r="B6" s="22">
        <f>B7</f>
        <v>524697500</v>
      </c>
      <c r="C6" s="3">
        <f>C7</f>
        <v>19543090.34</v>
      </c>
      <c r="D6" s="75">
        <f t="shared" si="0"/>
        <v>3.7246394999023247</v>
      </c>
    </row>
    <row r="7" spans="1:4" x14ac:dyDescent="0.25">
      <c r="A7" s="24" t="s">
        <v>4</v>
      </c>
      <c r="B7" s="61">
        <f>507938800+16758700</f>
        <v>524697500</v>
      </c>
      <c r="C7" s="4">
        <v>19543090.34</v>
      </c>
      <c r="D7" s="76">
        <f t="shared" si="0"/>
        <v>3.7246394999023247</v>
      </c>
    </row>
    <row r="8" spans="1:4" x14ac:dyDescent="0.25">
      <c r="A8" s="23" t="s">
        <v>5</v>
      </c>
      <c r="B8" s="60">
        <v>3230300</v>
      </c>
      <c r="C8" s="5">
        <v>280119.52</v>
      </c>
      <c r="D8" s="77">
        <f t="shared" si="0"/>
        <v>8.67162554561496</v>
      </c>
    </row>
    <row r="9" spans="1:4" x14ac:dyDescent="0.25">
      <c r="A9" s="23" t="s">
        <v>6</v>
      </c>
      <c r="B9" s="60">
        <f t="shared" ref="B9:C9" si="2">B10+B11+B12+B13</f>
        <v>98702000</v>
      </c>
      <c r="C9" s="60">
        <f t="shared" si="2"/>
        <v>10745955.98</v>
      </c>
      <c r="D9" s="77">
        <f t="shared" si="0"/>
        <v>10.887272780693401</v>
      </c>
    </row>
    <row r="10" spans="1:4" ht="32.25" customHeight="1" x14ac:dyDescent="0.25">
      <c r="A10" s="24" t="s">
        <v>91</v>
      </c>
      <c r="B10" s="61">
        <v>80497000</v>
      </c>
      <c r="C10" s="4">
        <v>540355.1</v>
      </c>
      <c r="D10" s="76">
        <f t="shared" si="0"/>
        <v>0.67127358783557145</v>
      </c>
    </row>
    <row r="11" spans="1:4" ht="33.75" customHeight="1" x14ac:dyDescent="0.25">
      <c r="A11" s="24" t="s">
        <v>7</v>
      </c>
      <c r="B11" s="61">
        <v>0</v>
      </c>
      <c r="C11" s="4">
        <v>25169.360000000001</v>
      </c>
      <c r="D11" s="76">
        <v>0</v>
      </c>
    </row>
    <row r="12" spans="1:4" ht="20.25" hidden="1" customHeight="1" x14ac:dyDescent="0.25">
      <c r="A12" s="24" t="s">
        <v>8</v>
      </c>
      <c r="B12" s="61">
        <v>0</v>
      </c>
      <c r="C12" s="4">
        <v>0</v>
      </c>
      <c r="D12" s="76">
        <v>0</v>
      </c>
    </row>
    <row r="13" spans="1:4" ht="31.5" x14ac:dyDescent="0.25">
      <c r="A13" s="24" t="s">
        <v>9</v>
      </c>
      <c r="B13" s="61">
        <v>18205000</v>
      </c>
      <c r="C13" s="4">
        <v>10180431.52</v>
      </c>
      <c r="D13" s="76">
        <f t="shared" ref="D13:D19" si="3">C13/B13*100</f>
        <v>55.92107399066191</v>
      </c>
    </row>
    <row r="14" spans="1:4" x14ac:dyDescent="0.25">
      <c r="A14" s="23" t="s">
        <v>10</v>
      </c>
      <c r="B14" s="60">
        <f t="shared" ref="B14:C14" si="4">B15+B16+B17</f>
        <v>150603000</v>
      </c>
      <c r="C14" s="60">
        <f t="shared" si="4"/>
        <v>1971750.33</v>
      </c>
      <c r="D14" s="77">
        <f t="shared" si="3"/>
        <v>1.3092370869106194</v>
      </c>
    </row>
    <row r="15" spans="1:4" x14ac:dyDescent="0.25">
      <c r="A15" s="24" t="s">
        <v>11</v>
      </c>
      <c r="B15" s="61">
        <v>45213000</v>
      </c>
      <c r="C15" s="4">
        <v>1275077.26</v>
      </c>
      <c r="D15" s="76">
        <f t="shared" si="3"/>
        <v>2.8201562824851258</v>
      </c>
    </row>
    <row r="16" spans="1:4" x14ac:dyDescent="0.25">
      <c r="A16" s="24" t="s">
        <v>12</v>
      </c>
      <c r="B16" s="61">
        <v>10404000</v>
      </c>
      <c r="C16" s="4">
        <v>326788.51</v>
      </c>
      <c r="D16" s="76">
        <f t="shared" si="3"/>
        <v>3.1409891387927722</v>
      </c>
    </row>
    <row r="17" spans="1:4" x14ac:dyDescent="0.25">
      <c r="A17" s="25" t="s">
        <v>13</v>
      </c>
      <c r="B17" s="61">
        <v>94986000</v>
      </c>
      <c r="C17" s="4">
        <v>369884.56</v>
      </c>
      <c r="D17" s="76">
        <f t="shared" si="3"/>
        <v>0.38940955509232938</v>
      </c>
    </row>
    <row r="18" spans="1:4" ht="33" customHeight="1" x14ac:dyDescent="0.25">
      <c r="A18" s="26" t="s">
        <v>14</v>
      </c>
      <c r="B18" s="60">
        <v>9000</v>
      </c>
      <c r="C18" s="5">
        <v>991.2</v>
      </c>
      <c r="D18" s="77">
        <f t="shared" si="3"/>
        <v>11.013333333333334</v>
      </c>
    </row>
    <row r="19" spans="1:4" ht="21.75" customHeight="1" x14ac:dyDescent="0.25">
      <c r="A19" s="26" t="s">
        <v>15</v>
      </c>
      <c r="B19" s="60">
        <v>12979000</v>
      </c>
      <c r="C19" s="5">
        <v>947869.77</v>
      </c>
      <c r="D19" s="77">
        <f t="shared" si="3"/>
        <v>7.3031032437013641</v>
      </c>
    </row>
    <row r="20" spans="1:4" ht="21.75" customHeight="1" thickBot="1" x14ac:dyDescent="0.3">
      <c r="A20" s="62" t="s">
        <v>96</v>
      </c>
      <c r="B20" s="63">
        <v>0</v>
      </c>
      <c r="C20" s="63">
        <v>0</v>
      </c>
      <c r="D20" s="78">
        <v>0</v>
      </c>
    </row>
    <row r="21" spans="1:4" ht="30.2" customHeight="1" x14ac:dyDescent="0.25">
      <c r="A21" s="48" t="s">
        <v>16</v>
      </c>
      <c r="B21" s="69">
        <f>B22+B28+B29+B30+B33+B34</f>
        <v>151206849.99000001</v>
      </c>
      <c r="C21" s="69">
        <f>C22+C28+C29+C30+C33+C34</f>
        <v>18571519.859999999</v>
      </c>
      <c r="D21" s="79">
        <f t="shared" ref="D21:D34" si="5">C21/B21*100</f>
        <v>12.282194795558679</v>
      </c>
    </row>
    <row r="22" spans="1:4" ht="33.75" customHeight="1" x14ac:dyDescent="0.25">
      <c r="A22" s="26" t="s">
        <v>17</v>
      </c>
      <c r="B22" s="6">
        <f>B23+B24+B25+B26+B27</f>
        <v>118228000</v>
      </c>
      <c r="C22" s="6">
        <f>C23+C24+C25+C26+C27</f>
        <v>7854171.4199999999</v>
      </c>
      <c r="D22" s="77">
        <f t="shared" si="5"/>
        <v>6.6432413810603244</v>
      </c>
    </row>
    <row r="23" spans="1:4" ht="50.25" customHeight="1" x14ac:dyDescent="0.25">
      <c r="A23" s="25" t="s">
        <v>18</v>
      </c>
      <c r="B23" s="7">
        <v>1208000</v>
      </c>
      <c r="C23" s="7">
        <v>0</v>
      </c>
      <c r="D23" s="76">
        <f t="shared" si="5"/>
        <v>0</v>
      </c>
    </row>
    <row r="24" spans="1:4" ht="23.25" customHeight="1" x14ac:dyDescent="0.25">
      <c r="A24" s="25" t="s">
        <v>19</v>
      </c>
      <c r="B24" s="7">
        <v>96700000</v>
      </c>
      <c r="C24" s="7">
        <v>6376637.3899999997</v>
      </c>
      <c r="D24" s="76">
        <f t="shared" si="5"/>
        <v>6.5942475594622545</v>
      </c>
    </row>
    <row r="25" spans="1:4" ht="20.25" customHeight="1" x14ac:dyDescent="0.25">
      <c r="A25" s="25" t="s">
        <v>20</v>
      </c>
      <c r="B25" s="7">
        <v>3300000</v>
      </c>
      <c r="C25" s="7">
        <v>296192.57</v>
      </c>
      <c r="D25" s="76">
        <f t="shared" si="5"/>
        <v>8.9755324242424237</v>
      </c>
    </row>
    <row r="26" spans="1:4" ht="37.5" hidden="1" customHeight="1" x14ac:dyDescent="0.25">
      <c r="A26" s="25" t="s">
        <v>21</v>
      </c>
      <c r="B26" s="7">
        <v>0</v>
      </c>
      <c r="C26" s="7">
        <v>0</v>
      </c>
      <c r="D26" s="76">
        <v>0</v>
      </c>
    </row>
    <row r="27" spans="1:4" ht="31.5" x14ac:dyDescent="0.25">
      <c r="A27" s="25" t="s">
        <v>22</v>
      </c>
      <c r="B27" s="7">
        <v>17020000</v>
      </c>
      <c r="C27" s="7">
        <v>1181341.46</v>
      </c>
      <c r="D27" s="80">
        <f t="shared" si="5"/>
        <v>6.9409016451233843</v>
      </c>
    </row>
    <row r="28" spans="1:4" ht="22.7" customHeight="1" x14ac:dyDescent="0.25">
      <c r="A28" s="26" t="s">
        <v>23</v>
      </c>
      <c r="B28" s="60">
        <v>19350000</v>
      </c>
      <c r="C28" s="5">
        <v>13026.48</v>
      </c>
      <c r="D28" s="77">
        <f t="shared" si="5"/>
        <v>6.7320310077519374E-2</v>
      </c>
    </row>
    <row r="29" spans="1:4" ht="30.75" customHeight="1" x14ac:dyDescent="0.25">
      <c r="A29" s="26" t="s">
        <v>24</v>
      </c>
      <c r="B29" s="8">
        <v>3116100</v>
      </c>
      <c r="C29" s="8">
        <v>146727.60999999999</v>
      </c>
      <c r="D29" s="77">
        <f t="shared" si="5"/>
        <v>4.7086938801707259</v>
      </c>
    </row>
    <row r="30" spans="1:4" ht="31.5" x14ac:dyDescent="0.25">
      <c r="A30" s="26" t="s">
        <v>25</v>
      </c>
      <c r="B30" s="8">
        <f t="shared" ref="B30:C30" si="6">B31+B32</f>
        <v>1467000</v>
      </c>
      <c r="C30" s="8">
        <f t="shared" si="6"/>
        <v>10182465.58</v>
      </c>
      <c r="D30" s="77" t="s">
        <v>102</v>
      </c>
    </row>
    <row r="31" spans="1:4" ht="21.75" customHeight="1" x14ac:dyDescent="0.25">
      <c r="A31" s="25" t="s">
        <v>26</v>
      </c>
      <c r="B31" s="7">
        <v>300000</v>
      </c>
      <c r="C31" s="7">
        <v>109069.53</v>
      </c>
      <c r="D31" s="76">
        <f t="shared" si="5"/>
        <v>36.35651</v>
      </c>
    </row>
    <row r="32" spans="1:4" ht="18.75" customHeight="1" x14ac:dyDescent="0.25">
      <c r="A32" s="25" t="s">
        <v>27</v>
      </c>
      <c r="B32" s="7">
        <v>1167000</v>
      </c>
      <c r="C32" s="7">
        <v>10073396.050000001</v>
      </c>
      <c r="D32" s="76" t="s">
        <v>103</v>
      </c>
    </row>
    <row r="33" spans="1:4" ht="21.75" customHeight="1" x14ac:dyDescent="0.25">
      <c r="A33" s="26" t="s">
        <v>28</v>
      </c>
      <c r="B33" s="8">
        <f>8545800-50-0.02+0.01</f>
        <v>8545749.9900000002</v>
      </c>
      <c r="C33" s="8">
        <v>350753.59</v>
      </c>
      <c r="D33" s="77">
        <f t="shared" si="5"/>
        <v>4.1044213838509451</v>
      </c>
    </row>
    <row r="34" spans="1:4" ht="21.75" customHeight="1" x14ac:dyDescent="0.25">
      <c r="A34" s="26" t="s">
        <v>29</v>
      </c>
      <c r="B34" s="8">
        <f t="shared" ref="B34:C34" si="7">B35+B36+B37</f>
        <v>500000</v>
      </c>
      <c r="C34" s="8">
        <f t="shared" si="7"/>
        <v>24375.18</v>
      </c>
      <c r="D34" s="77">
        <f t="shared" si="5"/>
        <v>4.8750359999999997</v>
      </c>
    </row>
    <row r="35" spans="1:4" ht="21.2" customHeight="1" x14ac:dyDescent="0.25">
      <c r="A35" s="25" t="s">
        <v>30</v>
      </c>
      <c r="B35" s="7">
        <v>0</v>
      </c>
      <c r="C35" s="7">
        <v>24375.18</v>
      </c>
      <c r="D35" s="76">
        <v>0</v>
      </c>
    </row>
    <row r="36" spans="1:4" ht="21.2" hidden="1" customHeight="1" x14ac:dyDescent="0.25">
      <c r="A36" s="25" t="s">
        <v>29</v>
      </c>
      <c r="B36" s="61">
        <v>0</v>
      </c>
      <c r="C36" s="4"/>
      <c r="D36" s="76" t="e">
        <f>C36/B36*100</f>
        <v>#DIV/0!</v>
      </c>
    </row>
    <row r="37" spans="1:4" ht="24" customHeight="1" thickBot="1" x14ac:dyDescent="0.3">
      <c r="A37" s="66" t="s">
        <v>95</v>
      </c>
      <c r="B37" s="67">
        <v>500000</v>
      </c>
      <c r="C37" s="59">
        <v>0</v>
      </c>
      <c r="D37" s="81">
        <v>0</v>
      </c>
    </row>
    <row r="38" spans="1:4" ht="30.2" customHeight="1" x14ac:dyDescent="0.25">
      <c r="A38" s="64" t="s">
        <v>31</v>
      </c>
      <c r="B38" s="65">
        <f t="shared" ref="B38" si="8">B39+B40+B41+B42+B43+B44</f>
        <v>2726350493.25</v>
      </c>
      <c r="C38" s="65">
        <f>C39+C40+C41+C42+C43+C44</f>
        <v>-448907778.13000005</v>
      </c>
      <c r="D38" s="82">
        <f>C38/B38*100</f>
        <v>-16.465519721012491</v>
      </c>
    </row>
    <row r="39" spans="1:4" ht="31.7" customHeight="1" x14ac:dyDescent="0.25">
      <c r="A39" s="25" t="s">
        <v>32</v>
      </c>
      <c r="B39" s="7">
        <v>66811500</v>
      </c>
      <c r="C39" s="7">
        <v>5567600</v>
      </c>
      <c r="D39" s="80">
        <f>C39/B39*100</f>
        <v>8.3332959146254755</v>
      </c>
    </row>
    <row r="40" spans="1:4" ht="23.25" customHeight="1" x14ac:dyDescent="0.25">
      <c r="A40" s="25" t="s">
        <v>33</v>
      </c>
      <c r="B40" s="7">
        <v>13535200</v>
      </c>
      <c r="C40" s="7">
        <v>1127900</v>
      </c>
      <c r="D40" s="80">
        <v>0</v>
      </c>
    </row>
    <row r="41" spans="1:4" ht="18.75" customHeight="1" x14ac:dyDescent="0.25">
      <c r="A41" s="25" t="s">
        <v>34</v>
      </c>
      <c r="B41" s="7">
        <f>2645448263.76+555529.49</f>
        <v>2646003793.25</v>
      </c>
      <c r="C41" s="7">
        <v>216322932.96000001</v>
      </c>
      <c r="D41" s="80">
        <f>C41/B41*100</f>
        <v>8.1754581573859966</v>
      </c>
    </row>
    <row r="42" spans="1:4" ht="33.75" hidden="1" customHeight="1" x14ac:dyDescent="0.25">
      <c r="A42" s="25" t="s">
        <v>35</v>
      </c>
      <c r="B42" s="7">
        <v>0</v>
      </c>
      <c r="C42" s="7">
        <v>0</v>
      </c>
      <c r="D42" s="80">
        <v>0</v>
      </c>
    </row>
    <row r="43" spans="1:4" ht="47.25" customHeight="1" x14ac:dyDescent="0.25">
      <c r="A43" s="25" t="s">
        <v>36</v>
      </c>
      <c r="B43" s="7">
        <v>0</v>
      </c>
      <c r="C43" s="7">
        <v>-1079807694.1500001</v>
      </c>
      <c r="D43" s="80">
        <v>0</v>
      </c>
    </row>
    <row r="44" spans="1:4" ht="19.5" customHeight="1" thickBot="1" x14ac:dyDescent="0.3">
      <c r="A44" s="31" t="s">
        <v>37</v>
      </c>
      <c r="B44" s="44">
        <v>0</v>
      </c>
      <c r="C44" s="44">
        <v>407881483.06</v>
      </c>
      <c r="D44" s="83">
        <v>100</v>
      </c>
    </row>
    <row r="45" spans="1:4" ht="50.25" hidden="1" customHeight="1" thickBot="1" x14ac:dyDescent="0.3">
      <c r="A45" s="34" t="s">
        <v>38</v>
      </c>
      <c r="B45" s="35"/>
      <c r="C45" s="10"/>
      <c r="D45" s="84"/>
    </row>
    <row r="46" spans="1:4" ht="29.25" customHeight="1" thickBot="1" x14ac:dyDescent="0.3">
      <c r="A46" s="52" t="s">
        <v>39</v>
      </c>
      <c r="B46" s="30">
        <f>B5+B21+B38</f>
        <v>3667778143.2399998</v>
      </c>
      <c r="C46" s="18">
        <f>C5+C21+C38</f>
        <v>-396846481.13000005</v>
      </c>
      <c r="D46" s="85">
        <f>C46/B46*100</f>
        <v>-10.819806041470065</v>
      </c>
    </row>
    <row r="47" spans="1:4" ht="19.5" customHeight="1" x14ac:dyDescent="0.25">
      <c r="A47" s="48" t="s">
        <v>40</v>
      </c>
      <c r="B47" s="103"/>
      <c r="C47" s="104"/>
      <c r="D47" s="105"/>
    </row>
    <row r="48" spans="1:4" ht="24" customHeight="1" x14ac:dyDescent="0.25">
      <c r="A48" s="27" t="s">
        <v>41</v>
      </c>
      <c r="B48" s="6">
        <f>B49+B50+B51+B52+B53+B54+B55</f>
        <v>158735160</v>
      </c>
      <c r="C48" s="6">
        <f>C49+C50+C51+C52+C53+C54+C55</f>
        <v>9809180.0399999991</v>
      </c>
      <c r="D48" s="86">
        <f t="shared" ref="D48:D102" si="9">C48/B48*100</f>
        <v>6.1795887187186507</v>
      </c>
    </row>
    <row r="49" spans="1:4" ht="49.7" customHeight="1" x14ac:dyDescent="0.25">
      <c r="A49" s="28" t="s">
        <v>42</v>
      </c>
      <c r="B49" s="20">
        <v>3449400</v>
      </c>
      <c r="C49" s="19">
        <v>282654.42</v>
      </c>
      <c r="D49" s="87">
        <f t="shared" si="9"/>
        <v>8.1943068359714726</v>
      </c>
    </row>
    <row r="50" spans="1:4" ht="46.5" customHeight="1" x14ac:dyDescent="0.25">
      <c r="A50" s="28" t="s">
        <v>43</v>
      </c>
      <c r="B50" s="20">
        <v>69693400</v>
      </c>
      <c r="C50" s="19">
        <v>4393737.83</v>
      </c>
      <c r="D50" s="87">
        <f t="shared" si="9"/>
        <v>6.3043815196273973</v>
      </c>
    </row>
    <row r="51" spans="1:4" x14ac:dyDescent="0.25">
      <c r="A51" s="28" t="s">
        <v>44</v>
      </c>
      <c r="B51" s="20">
        <v>25600</v>
      </c>
      <c r="C51" s="19">
        <v>0</v>
      </c>
      <c r="D51" s="87">
        <f t="shared" si="9"/>
        <v>0</v>
      </c>
    </row>
    <row r="52" spans="1:4" ht="30.2" customHeight="1" x14ac:dyDescent="0.25">
      <c r="A52" s="28" t="s">
        <v>45</v>
      </c>
      <c r="B52" s="20">
        <v>8962000</v>
      </c>
      <c r="C52" s="19">
        <v>677210.76</v>
      </c>
      <c r="D52" s="87">
        <f t="shared" si="9"/>
        <v>7.5564690917205981</v>
      </c>
    </row>
    <row r="53" spans="1:4" ht="19.5" customHeight="1" x14ac:dyDescent="0.25">
      <c r="A53" s="28" t="s">
        <v>46</v>
      </c>
      <c r="B53" s="20">
        <v>995400</v>
      </c>
      <c r="C53" s="19">
        <v>0</v>
      </c>
      <c r="D53" s="87">
        <v>0</v>
      </c>
    </row>
    <row r="54" spans="1:4" x14ac:dyDescent="0.25">
      <c r="A54" s="28" t="s">
        <v>47</v>
      </c>
      <c r="B54" s="20">
        <v>3499960</v>
      </c>
      <c r="C54" s="19">
        <v>0</v>
      </c>
      <c r="D54" s="87">
        <f t="shared" si="9"/>
        <v>0</v>
      </c>
    </row>
    <row r="55" spans="1:4" x14ac:dyDescent="0.25">
      <c r="A55" s="28" t="s">
        <v>48</v>
      </c>
      <c r="B55" s="20">
        <v>72109400</v>
      </c>
      <c r="C55" s="19">
        <v>4455577.03</v>
      </c>
      <c r="D55" s="87">
        <f t="shared" si="9"/>
        <v>6.1789129156531608</v>
      </c>
    </row>
    <row r="56" spans="1:4" ht="31.5" x14ac:dyDescent="0.25">
      <c r="A56" s="27" t="s">
        <v>49</v>
      </c>
      <c r="B56" s="9">
        <f>B57+B58+B59</f>
        <v>57149200</v>
      </c>
      <c r="C56" s="6">
        <f>C57+C58+C59</f>
        <v>873852.23</v>
      </c>
      <c r="D56" s="86">
        <f t="shared" si="9"/>
        <v>1.5290716755440146</v>
      </c>
    </row>
    <row r="57" spans="1:4" x14ac:dyDescent="0.25">
      <c r="A57" s="28" t="s">
        <v>50</v>
      </c>
      <c r="B57" s="20">
        <v>4475800</v>
      </c>
      <c r="C57" s="19">
        <v>309671.36</v>
      </c>
      <c r="D57" s="87">
        <f t="shared" si="9"/>
        <v>6.9187935117744308</v>
      </c>
    </row>
    <row r="58" spans="1:4" ht="18.75" customHeight="1" x14ac:dyDescent="0.25">
      <c r="A58" s="28" t="s">
        <v>92</v>
      </c>
      <c r="B58" s="20">
        <v>52673400</v>
      </c>
      <c r="C58" s="19">
        <v>564180.87</v>
      </c>
      <c r="D58" s="87">
        <f t="shared" si="9"/>
        <v>1.0710925628495598</v>
      </c>
    </row>
    <row r="59" spans="1:4" ht="32.25" hidden="1" customHeight="1" x14ac:dyDescent="0.25">
      <c r="A59" s="28" t="s">
        <v>51</v>
      </c>
      <c r="B59" s="20"/>
      <c r="C59" s="19"/>
      <c r="D59" s="87">
        <v>0</v>
      </c>
    </row>
    <row r="60" spans="1:4" x14ac:dyDescent="0.25">
      <c r="A60" s="27" t="s">
        <v>52</v>
      </c>
      <c r="B60" s="6">
        <f t="shared" ref="B60:C60" si="10">B61+B62+B63</f>
        <v>263376552.82000002</v>
      </c>
      <c r="C60" s="6">
        <f t="shared" si="10"/>
        <v>4605872.1900000004</v>
      </c>
      <c r="D60" s="86">
        <f t="shared" si="9"/>
        <v>1.7487783709994111</v>
      </c>
    </row>
    <row r="61" spans="1:4" x14ac:dyDescent="0.25">
      <c r="A61" s="28" t="s">
        <v>53</v>
      </c>
      <c r="B61" s="20">
        <v>407300</v>
      </c>
      <c r="C61" s="20">
        <v>0</v>
      </c>
      <c r="D61" s="87">
        <f t="shared" si="9"/>
        <v>0</v>
      </c>
    </row>
    <row r="62" spans="1:4" x14ac:dyDescent="0.25">
      <c r="A62" s="28" t="s">
        <v>54</v>
      </c>
      <c r="B62" s="51">
        <v>261481352.52000001</v>
      </c>
      <c r="C62" s="19">
        <v>4605872.1900000004</v>
      </c>
      <c r="D62" s="87">
        <f t="shared" si="9"/>
        <v>1.7614534059929607</v>
      </c>
    </row>
    <row r="63" spans="1:4" ht="20.25" customHeight="1" x14ac:dyDescent="0.25">
      <c r="A63" s="28" t="s">
        <v>55</v>
      </c>
      <c r="B63" s="20">
        <v>1487900.3</v>
      </c>
      <c r="C63" s="51">
        <v>0</v>
      </c>
      <c r="D63" s="87">
        <f t="shared" si="9"/>
        <v>0</v>
      </c>
    </row>
    <row r="64" spans="1:4" x14ac:dyDescent="0.25">
      <c r="A64" s="27" t="s">
        <v>56</v>
      </c>
      <c r="B64" s="6">
        <f>B65+B66+B68+B67</f>
        <v>622798874.77999997</v>
      </c>
      <c r="C64" s="6">
        <f>C65+C66+C68+C67</f>
        <v>6440742.2899999991</v>
      </c>
      <c r="D64" s="86">
        <f t="shared" si="9"/>
        <v>1.034160874531951</v>
      </c>
    </row>
    <row r="65" spans="1:10" x14ac:dyDescent="0.25">
      <c r="A65" s="28" t="s">
        <v>57</v>
      </c>
      <c r="B65" s="20">
        <v>53957000</v>
      </c>
      <c r="C65" s="51">
        <v>868336.32</v>
      </c>
      <c r="D65" s="87">
        <f t="shared" si="9"/>
        <v>1.6093117111774191</v>
      </c>
    </row>
    <row r="66" spans="1:10" x14ac:dyDescent="0.25">
      <c r="A66" s="28" t="s">
        <v>58</v>
      </c>
      <c r="B66" s="20">
        <v>375707625.19</v>
      </c>
      <c r="C66" s="19">
        <v>0</v>
      </c>
      <c r="D66" s="87">
        <f t="shared" si="9"/>
        <v>0</v>
      </c>
    </row>
    <row r="67" spans="1:10" x14ac:dyDescent="0.25">
      <c r="A67" s="28" t="s">
        <v>59</v>
      </c>
      <c r="B67" s="20">
        <v>144790940.80000001</v>
      </c>
      <c r="C67" s="51">
        <v>4504622.97</v>
      </c>
      <c r="D67" s="87">
        <f t="shared" si="9"/>
        <v>3.1111221082693588</v>
      </c>
    </row>
    <row r="68" spans="1:10" ht="17.45" customHeight="1" x14ac:dyDescent="0.25">
      <c r="A68" s="28" t="s">
        <v>60</v>
      </c>
      <c r="B68" s="20">
        <v>48343308.789999999</v>
      </c>
      <c r="C68" s="51">
        <v>1067783</v>
      </c>
      <c r="D68" s="87">
        <f t="shared" si="9"/>
        <v>2.2087503456546091</v>
      </c>
    </row>
    <row r="69" spans="1:10" x14ac:dyDescent="0.25">
      <c r="A69" s="27" t="s">
        <v>61</v>
      </c>
      <c r="B69" s="9">
        <f>B70+B71</f>
        <v>17928442.199999999</v>
      </c>
      <c r="C69" s="6">
        <f>C70+C71</f>
        <v>1195000</v>
      </c>
      <c r="D69" s="86">
        <f t="shared" si="9"/>
        <v>6.6653866893131406</v>
      </c>
    </row>
    <row r="70" spans="1:10" ht="30.2" customHeight="1" x14ac:dyDescent="0.25">
      <c r="A70" s="28" t="s">
        <v>62</v>
      </c>
      <c r="B70" s="20">
        <v>16690640</v>
      </c>
      <c r="C70" s="19">
        <v>1195000</v>
      </c>
      <c r="D70" s="87">
        <f t="shared" si="9"/>
        <v>7.1597014853834242</v>
      </c>
    </row>
    <row r="71" spans="1:10" ht="19.5" customHeight="1" x14ac:dyDescent="0.25">
      <c r="A71" s="28" t="s">
        <v>63</v>
      </c>
      <c r="B71" s="20">
        <v>1237802.2</v>
      </c>
      <c r="C71" s="19">
        <v>0</v>
      </c>
      <c r="D71" s="87">
        <f t="shared" si="9"/>
        <v>0</v>
      </c>
    </row>
    <row r="72" spans="1:10" x14ac:dyDescent="0.25">
      <c r="A72" s="27" t="s">
        <v>64</v>
      </c>
      <c r="B72" s="6">
        <f t="shared" ref="B72:C72" si="11">B73+B74+B75+B76+B77+B78</f>
        <v>2293848869.7799997</v>
      </c>
      <c r="C72" s="6">
        <f t="shared" si="11"/>
        <v>218087753.53</v>
      </c>
      <c r="D72" s="86">
        <f t="shared" si="9"/>
        <v>9.5075031491031297</v>
      </c>
      <c r="F72" s="13"/>
      <c r="H72" s="12"/>
      <c r="J72" s="12"/>
    </row>
    <row r="73" spans="1:10" x14ac:dyDescent="0.25">
      <c r="A73" s="28" t="s">
        <v>65</v>
      </c>
      <c r="B73" s="20">
        <v>765615128.28999996</v>
      </c>
      <c r="C73" s="19">
        <v>96856622.290000007</v>
      </c>
      <c r="D73" s="87">
        <f t="shared" si="9"/>
        <v>12.650823985979626</v>
      </c>
    </row>
    <row r="74" spans="1:10" x14ac:dyDescent="0.25">
      <c r="A74" s="28" t="s">
        <v>66</v>
      </c>
      <c r="B74" s="20">
        <v>1188090337.49</v>
      </c>
      <c r="C74" s="19">
        <v>116481382.28</v>
      </c>
      <c r="D74" s="88">
        <f t="shared" si="9"/>
        <v>9.8040846393955636</v>
      </c>
    </row>
    <row r="75" spans="1:10" ht="15" customHeight="1" x14ac:dyDescent="0.25">
      <c r="A75" s="28" t="s">
        <v>67</v>
      </c>
      <c r="B75" s="20">
        <v>236875200</v>
      </c>
      <c r="C75" s="19">
        <v>4339848.96</v>
      </c>
      <c r="D75" s="88">
        <f t="shared" si="9"/>
        <v>1.8321246631137409</v>
      </c>
    </row>
    <row r="76" spans="1:10" ht="15" customHeight="1" x14ac:dyDescent="0.25">
      <c r="A76" s="28" t="s">
        <v>97</v>
      </c>
      <c r="B76" s="20">
        <v>150000</v>
      </c>
      <c r="C76" s="19">
        <v>9900</v>
      </c>
      <c r="D76" s="88">
        <f t="shared" si="9"/>
        <v>6.6000000000000005</v>
      </c>
    </row>
    <row r="77" spans="1:10" x14ac:dyDescent="0.25">
      <c r="A77" s="28" t="s">
        <v>68</v>
      </c>
      <c r="B77" s="20">
        <v>66040004</v>
      </c>
      <c r="C77" s="19">
        <v>0</v>
      </c>
      <c r="D77" s="88">
        <f t="shared" si="9"/>
        <v>0</v>
      </c>
    </row>
    <row r="78" spans="1:10" x14ac:dyDescent="0.25">
      <c r="A78" s="28" t="s">
        <v>69</v>
      </c>
      <c r="B78" s="20">
        <v>37078200</v>
      </c>
      <c r="C78" s="19">
        <v>400000</v>
      </c>
      <c r="D78" s="88">
        <f t="shared" si="9"/>
        <v>1.0788010205457654</v>
      </c>
    </row>
    <row r="79" spans="1:10" x14ac:dyDescent="0.25">
      <c r="A79" s="27" t="s">
        <v>70</v>
      </c>
      <c r="B79" s="6">
        <f>B80</f>
        <v>85551592.859999999</v>
      </c>
      <c r="C79" s="6">
        <f>C80</f>
        <v>2153400</v>
      </c>
      <c r="D79" s="89">
        <f t="shared" si="9"/>
        <v>2.5170776230010219</v>
      </c>
      <c r="F79" s="13"/>
    </row>
    <row r="80" spans="1:10" x14ac:dyDescent="0.25">
      <c r="A80" s="28" t="s">
        <v>71</v>
      </c>
      <c r="B80" s="20">
        <v>85551592.859999999</v>
      </c>
      <c r="C80" s="19">
        <v>2153400</v>
      </c>
      <c r="D80" s="88">
        <f t="shared" si="9"/>
        <v>2.5170776230010219</v>
      </c>
    </row>
    <row r="81" spans="1:6" x14ac:dyDescent="0.25">
      <c r="A81" s="27" t="s">
        <v>72</v>
      </c>
      <c r="B81" s="6">
        <f>B82+B83+B84+B85</f>
        <v>217572528.80000001</v>
      </c>
      <c r="C81" s="6">
        <f>C82+C83+C84+C85</f>
        <v>1236937.1599999999</v>
      </c>
      <c r="D81" s="89">
        <f t="shared" si="9"/>
        <v>0.56851715923062796</v>
      </c>
    </row>
    <row r="82" spans="1:6" x14ac:dyDescent="0.25">
      <c r="A82" s="28" t="s">
        <v>73</v>
      </c>
      <c r="B82" s="20">
        <v>1386000</v>
      </c>
      <c r="C82" s="19">
        <v>112000</v>
      </c>
      <c r="D82" s="88">
        <f t="shared" si="9"/>
        <v>8.0808080808080813</v>
      </c>
    </row>
    <row r="83" spans="1:6" x14ac:dyDescent="0.25">
      <c r="A83" s="28" t="s">
        <v>74</v>
      </c>
      <c r="B83" s="20">
        <v>834000</v>
      </c>
      <c r="C83" s="19">
        <v>0</v>
      </c>
      <c r="D83" s="88">
        <f t="shared" si="9"/>
        <v>0</v>
      </c>
    </row>
    <row r="84" spans="1:6" x14ac:dyDescent="0.25">
      <c r="A84" s="28" t="s">
        <v>75</v>
      </c>
      <c r="B84" s="20">
        <v>213245800.80000001</v>
      </c>
      <c r="C84" s="19">
        <v>946531.86</v>
      </c>
      <c r="D84" s="88">
        <f t="shared" si="9"/>
        <v>0.4438689326819325</v>
      </c>
    </row>
    <row r="85" spans="1:6" ht="18.75" customHeight="1" x14ac:dyDescent="0.25">
      <c r="A85" s="28" t="s">
        <v>76</v>
      </c>
      <c r="B85" s="20">
        <v>2106728</v>
      </c>
      <c r="C85" s="19">
        <v>178405.3</v>
      </c>
      <c r="D85" s="88">
        <f t="shared" si="9"/>
        <v>8.4683594654839158</v>
      </c>
    </row>
    <row r="86" spans="1:6" x14ac:dyDescent="0.25">
      <c r="A86" s="27" t="s">
        <v>77</v>
      </c>
      <c r="B86" s="6">
        <f>B87+B88+B89</f>
        <v>2000000</v>
      </c>
      <c r="C86" s="6">
        <f>C87+C88+C89</f>
        <v>0</v>
      </c>
      <c r="D86" s="89">
        <f t="shared" si="9"/>
        <v>0</v>
      </c>
    </row>
    <row r="87" spans="1:6" x14ac:dyDescent="0.25">
      <c r="A87" s="28" t="s">
        <v>78</v>
      </c>
      <c r="B87" s="20">
        <v>0</v>
      </c>
      <c r="C87" s="19">
        <v>0</v>
      </c>
      <c r="D87" s="88">
        <v>0</v>
      </c>
    </row>
    <row r="88" spans="1:6" x14ac:dyDescent="0.25">
      <c r="A88" s="28" t="s">
        <v>79</v>
      </c>
      <c r="B88" s="20">
        <v>2000000</v>
      </c>
      <c r="C88" s="19">
        <v>0</v>
      </c>
      <c r="D88" s="88">
        <f t="shared" si="9"/>
        <v>0</v>
      </c>
    </row>
    <row r="89" spans="1:6" hidden="1" x14ac:dyDescent="0.25">
      <c r="A89" s="28" t="s">
        <v>80</v>
      </c>
      <c r="B89" s="20"/>
      <c r="C89" s="19"/>
      <c r="D89" s="88" t="e">
        <f t="shared" si="9"/>
        <v>#DIV/0!</v>
      </c>
    </row>
    <row r="90" spans="1:6" x14ac:dyDescent="0.25">
      <c r="A90" s="27" t="s">
        <v>81</v>
      </c>
      <c r="B90" s="3">
        <f t="shared" ref="B90:C90" si="12">B91+B92</f>
        <v>1380040</v>
      </c>
      <c r="C90" s="3">
        <f t="shared" si="12"/>
        <v>0</v>
      </c>
      <c r="D90" s="89">
        <f t="shared" si="9"/>
        <v>0</v>
      </c>
    </row>
    <row r="91" spans="1:6" x14ac:dyDescent="0.25">
      <c r="A91" s="28" t="s">
        <v>82</v>
      </c>
      <c r="B91" s="20">
        <v>350000</v>
      </c>
      <c r="C91" s="19">
        <v>0</v>
      </c>
      <c r="D91" s="88">
        <f t="shared" si="9"/>
        <v>0</v>
      </c>
    </row>
    <row r="92" spans="1:6" x14ac:dyDescent="0.25">
      <c r="A92" s="32" t="s">
        <v>98</v>
      </c>
      <c r="B92" s="39">
        <v>1030040</v>
      </c>
      <c r="C92" s="21">
        <v>0</v>
      </c>
      <c r="D92" s="90">
        <f t="shared" si="9"/>
        <v>0</v>
      </c>
    </row>
    <row r="93" spans="1:6" ht="16.5" thickBot="1" x14ac:dyDescent="0.3">
      <c r="A93" s="49" t="s">
        <v>83</v>
      </c>
      <c r="B93" s="50">
        <v>4081400</v>
      </c>
      <c r="C93" s="29">
        <v>0</v>
      </c>
      <c r="D93" s="91">
        <f t="shared" si="9"/>
        <v>0</v>
      </c>
    </row>
    <row r="94" spans="1:6" ht="16.5" hidden="1" thickBot="1" x14ac:dyDescent="0.3">
      <c r="A94" s="45" t="s">
        <v>90</v>
      </c>
      <c r="B94" s="46"/>
      <c r="C94" s="47"/>
      <c r="D94" s="92" t="e">
        <f t="shared" si="9"/>
        <v>#DIV/0!</v>
      </c>
    </row>
    <row r="95" spans="1:6" ht="30.75" customHeight="1" thickBot="1" x14ac:dyDescent="0.3">
      <c r="A95" s="33" t="s">
        <v>84</v>
      </c>
      <c r="B95" s="30">
        <f>B48+B56+B60+B64+B69+B72+B79+B81+B86+B90+B93+B94</f>
        <v>3724422661.2400002</v>
      </c>
      <c r="C95" s="30">
        <f>C48+C56+C60+C64+C69+C72+C79+C81+C86+C90+C93+C94</f>
        <v>244402737.44</v>
      </c>
      <c r="D95" s="93">
        <f t="shared" si="9"/>
        <v>6.5621643854628777</v>
      </c>
      <c r="F95" s="13"/>
    </row>
    <row r="96" spans="1:6" ht="7.5" hidden="1" customHeight="1" x14ac:dyDescent="0.25">
      <c r="A96" s="53"/>
      <c r="B96" s="55"/>
      <c r="C96" s="54"/>
      <c r="D96" s="94" t="e">
        <f t="shared" si="9"/>
        <v>#DIV/0!</v>
      </c>
    </row>
    <row r="97" spans="1:4" ht="21.2" customHeight="1" thickBot="1" x14ac:dyDescent="0.3">
      <c r="A97" s="56" t="s">
        <v>85</v>
      </c>
      <c r="B97" s="58">
        <f>B46-B95</f>
        <v>-56644518.000000477</v>
      </c>
      <c r="C97" s="57">
        <f>C46-C95</f>
        <v>-641249218.57000005</v>
      </c>
      <c r="D97" s="95" t="s">
        <v>104</v>
      </c>
    </row>
    <row r="98" spans="1:4" x14ac:dyDescent="0.25">
      <c r="A98" s="36" t="s">
        <v>94</v>
      </c>
      <c r="B98" s="37"/>
      <c r="C98" s="38"/>
      <c r="D98" s="96"/>
    </row>
    <row r="99" spans="1:4" x14ac:dyDescent="0.25">
      <c r="A99" s="28" t="s">
        <v>86</v>
      </c>
      <c r="B99" s="20">
        <v>40000000</v>
      </c>
      <c r="C99" s="20">
        <v>0</v>
      </c>
      <c r="D99" s="97">
        <v>0</v>
      </c>
    </row>
    <row r="100" spans="1:4" ht="31.5" hidden="1" x14ac:dyDescent="0.25">
      <c r="A100" s="28" t="s">
        <v>87</v>
      </c>
      <c r="B100" s="20">
        <v>0</v>
      </c>
      <c r="C100" s="19">
        <v>0</v>
      </c>
      <c r="D100" s="97" t="e">
        <f t="shared" si="9"/>
        <v>#DIV/0!</v>
      </c>
    </row>
    <row r="101" spans="1:4" ht="31.5" hidden="1" x14ac:dyDescent="0.25">
      <c r="A101" s="28" t="s">
        <v>88</v>
      </c>
      <c r="B101" s="20">
        <v>0</v>
      </c>
      <c r="C101" s="19">
        <v>0</v>
      </c>
      <c r="D101" s="97" t="e">
        <f t="shared" si="9"/>
        <v>#DIV/0!</v>
      </c>
    </row>
    <row r="102" spans="1:4" ht="30.75" customHeight="1" thickBot="1" x14ac:dyDescent="0.3">
      <c r="A102" s="98" t="s">
        <v>89</v>
      </c>
      <c r="B102" s="99">
        <v>16644518</v>
      </c>
      <c r="C102" s="100">
        <v>641249218.57000005</v>
      </c>
      <c r="D102" s="101">
        <f t="shared" si="9"/>
        <v>3852.6151287168545</v>
      </c>
    </row>
    <row r="103" spans="1:4" s="17" customFormat="1" ht="23.25" customHeight="1" x14ac:dyDescent="0.25">
      <c r="A103" s="14"/>
      <c r="B103" s="15"/>
      <c r="C103" s="15"/>
      <c r="D103" s="16"/>
    </row>
    <row r="104" spans="1:4" x14ac:dyDescent="0.25">
      <c r="A104" s="2"/>
      <c r="B104" s="2"/>
      <c r="C104" s="2"/>
      <c r="D104" s="2"/>
    </row>
  </sheetData>
  <mergeCells count="2">
    <mergeCell ref="A1:D1"/>
    <mergeCell ref="B47:D47"/>
  </mergeCells>
  <pageMargins left="1.1811023622047245" right="0.19685039370078741" top="0.23622047244094491" bottom="0.11811023622047245" header="0.31496062992125984" footer="0.23622047244094491"/>
  <pageSetup paperSize="9" scale="77" orientation="portrait" r:id="rId1"/>
  <rowBreaks count="1" manualBreakCount="1">
    <brk id="4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02</vt:lpstr>
      <vt:lpstr>'02'!Заголовки_для_печати</vt:lpstr>
      <vt:lpstr>'02'!Область_печати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2024-04-12T07:01:09Z</dcterms:modified>
</cp:coreProperties>
</file>